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C19A18A1-388F-443F-B6A7-EAAAF0B8F3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09" i="1" l="1"/>
  <c r="Y209" i="1"/>
  <c r="X209" i="1"/>
  <c r="W209" i="1"/>
  <c r="V209" i="1"/>
  <c r="U209" i="1"/>
  <c r="Y208" i="1"/>
  <c r="X208" i="1"/>
  <c r="W208" i="1"/>
  <c r="V208" i="1"/>
  <c r="U208" i="1"/>
  <c r="Y207" i="1"/>
  <c r="X207" i="1"/>
  <c r="W207" i="1"/>
  <c r="V207" i="1"/>
  <c r="U207" i="1"/>
  <c r="Y206" i="1"/>
  <c r="Y210" i="1" s="1"/>
  <c r="X206" i="1"/>
  <c r="X210" i="1" s="1"/>
  <c r="W206" i="1"/>
  <c r="V206" i="1"/>
  <c r="U206" i="1"/>
  <c r="Z206" i="1" s="1"/>
  <c r="Y205" i="1"/>
  <c r="X205" i="1"/>
  <c r="W205" i="1"/>
  <c r="V205" i="1"/>
  <c r="U205" i="1"/>
  <c r="Y456" i="1"/>
  <c r="X456" i="1"/>
  <c r="W456" i="1"/>
  <c r="V456" i="1"/>
  <c r="U456" i="1"/>
  <c r="Z456" i="1" s="1"/>
  <c r="Y455" i="1"/>
  <c r="X455" i="1"/>
  <c r="W455" i="1"/>
  <c r="V455" i="1"/>
  <c r="U455" i="1"/>
  <c r="Y454" i="1"/>
  <c r="X454" i="1"/>
  <c r="W454" i="1"/>
  <c r="V454" i="1"/>
  <c r="U454" i="1"/>
  <c r="Y453" i="1"/>
  <c r="X453" i="1"/>
  <c r="W453" i="1"/>
  <c r="V453" i="1"/>
  <c r="U453" i="1"/>
  <c r="Y452" i="1"/>
  <c r="X452" i="1"/>
  <c r="W452" i="1"/>
  <c r="V452" i="1"/>
  <c r="U452" i="1"/>
  <c r="Y445" i="1"/>
  <c r="X445" i="1"/>
  <c r="W445" i="1"/>
  <c r="V445" i="1"/>
  <c r="Z445" i="1" s="1"/>
  <c r="U445" i="1"/>
  <c r="Y444" i="1"/>
  <c r="X444" i="1"/>
  <c r="W444" i="1"/>
  <c r="V444" i="1"/>
  <c r="U444" i="1"/>
  <c r="Y443" i="1"/>
  <c r="X443" i="1"/>
  <c r="W443" i="1"/>
  <c r="V443" i="1"/>
  <c r="U443" i="1"/>
  <c r="Z443" i="1" s="1"/>
  <c r="Y442" i="1"/>
  <c r="X442" i="1"/>
  <c r="W442" i="1"/>
  <c r="V442" i="1"/>
  <c r="U442" i="1"/>
  <c r="Y441" i="1"/>
  <c r="X441" i="1"/>
  <c r="W441" i="1"/>
  <c r="V441" i="1"/>
  <c r="U441" i="1"/>
  <c r="Y434" i="1"/>
  <c r="Z434" i="1" s="1"/>
  <c r="X434" i="1"/>
  <c r="W434" i="1"/>
  <c r="V434" i="1"/>
  <c r="U434" i="1"/>
  <c r="Y433" i="1"/>
  <c r="X433" i="1"/>
  <c r="W433" i="1"/>
  <c r="V433" i="1"/>
  <c r="U433" i="1"/>
  <c r="Y432" i="1"/>
  <c r="X432" i="1"/>
  <c r="X435" i="1" s="1"/>
  <c r="W432" i="1"/>
  <c r="V432" i="1"/>
  <c r="U432" i="1"/>
  <c r="Y431" i="1"/>
  <c r="X431" i="1"/>
  <c r="W431" i="1"/>
  <c r="V431" i="1"/>
  <c r="U431" i="1"/>
  <c r="Y430" i="1"/>
  <c r="X430" i="1"/>
  <c r="W430" i="1"/>
  <c r="V430" i="1"/>
  <c r="V435" i="1" s="1"/>
  <c r="U430" i="1"/>
  <c r="U435" i="1" s="1"/>
  <c r="Y422" i="1"/>
  <c r="X422" i="1"/>
  <c r="W422" i="1"/>
  <c r="V422" i="1"/>
  <c r="U422" i="1"/>
  <c r="Z422" i="1" s="1"/>
  <c r="Y421" i="1"/>
  <c r="X421" i="1"/>
  <c r="W421" i="1"/>
  <c r="V421" i="1"/>
  <c r="U421" i="1"/>
  <c r="Z421" i="1" s="1"/>
  <c r="Y420" i="1"/>
  <c r="X420" i="1"/>
  <c r="W420" i="1"/>
  <c r="V420" i="1"/>
  <c r="U420" i="1"/>
  <c r="Z420" i="1" s="1"/>
  <c r="Y419" i="1"/>
  <c r="X419" i="1"/>
  <c r="W419" i="1"/>
  <c r="V419" i="1"/>
  <c r="U419" i="1"/>
  <c r="Z419" i="1" s="1"/>
  <c r="Y418" i="1"/>
  <c r="Y423" i="1" s="1"/>
  <c r="X418" i="1"/>
  <c r="X423" i="1" s="1"/>
  <c r="W418" i="1"/>
  <c r="V418" i="1"/>
  <c r="U418" i="1"/>
  <c r="Y411" i="1"/>
  <c r="X411" i="1"/>
  <c r="W411" i="1"/>
  <c r="V411" i="1"/>
  <c r="U411" i="1"/>
  <c r="Y410" i="1"/>
  <c r="X410" i="1"/>
  <c r="W410" i="1"/>
  <c r="V410" i="1"/>
  <c r="U410" i="1"/>
  <c r="Y409" i="1"/>
  <c r="X409" i="1"/>
  <c r="W409" i="1"/>
  <c r="V409" i="1"/>
  <c r="U409" i="1"/>
  <c r="Y408" i="1"/>
  <c r="X408" i="1"/>
  <c r="W408" i="1"/>
  <c r="V408" i="1"/>
  <c r="U408" i="1"/>
  <c r="Y407" i="1"/>
  <c r="X407" i="1"/>
  <c r="W407" i="1"/>
  <c r="V407" i="1"/>
  <c r="U407" i="1"/>
  <c r="Y400" i="1"/>
  <c r="X400" i="1"/>
  <c r="W400" i="1"/>
  <c r="V400" i="1"/>
  <c r="U400" i="1"/>
  <c r="Z400" i="1" s="1"/>
  <c r="Y399" i="1"/>
  <c r="X399" i="1"/>
  <c r="W399" i="1"/>
  <c r="V399" i="1"/>
  <c r="U399" i="1"/>
  <c r="Z399" i="1" s="1"/>
  <c r="Y398" i="1"/>
  <c r="X398" i="1"/>
  <c r="W398" i="1"/>
  <c r="V398" i="1"/>
  <c r="U398" i="1"/>
  <c r="Z398" i="1" s="1"/>
  <c r="Y397" i="1"/>
  <c r="X397" i="1"/>
  <c r="W397" i="1"/>
  <c r="V397" i="1"/>
  <c r="U397" i="1"/>
  <c r="Y396" i="1"/>
  <c r="X396" i="1"/>
  <c r="W396" i="1"/>
  <c r="W401" i="1" s="1"/>
  <c r="V396" i="1"/>
  <c r="U396" i="1"/>
  <c r="Y389" i="1"/>
  <c r="X389" i="1"/>
  <c r="X390" i="1" s="1"/>
  <c r="W389" i="1"/>
  <c r="Z389" i="1" s="1"/>
  <c r="V389" i="1"/>
  <c r="U389" i="1"/>
  <c r="Y388" i="1"/>
  <c r="X388" i="1"/>
  <c r="W388" i="1"/>
  <c r="V388" i="1"/>
  <c r="U388" i="1"/>
  <c r="Y387" i="1"/>
  <c r="X387" i="1"/>
  <c r="W387" i="1"/>
  <c r="V387" i="1"/>
  <c r="U387" i="1"/>
  <c r="Y386" i="1"/>
  <c r="X386" i="1"/>
  <c r="W386" i="1"/>
  <c r="V386" i="1"/>
  <c r="U386" i="1"/>
  <c r="Y385" i="1"/>
  <c r="X385" i="1"/>
  <c r="W385" i="1"/>
  <c r="V385" i="1"/>
  <c r="U385" i="1"/>
  <c r="Y366" i="1"/>
  <c r="X366" i="1"/>
  <c r="W366" i="1"/>
  <c r="V366" i="1"/>
  <c r="U366" i="1"/>
  <c r="Y365" i="1"/>
  <c r="X365" i="1"/>
  <c r="W365" i="1"/>
  <c r="V365" i="1"/>
  <c r="U365" i="1"/>
  <c r="Z365" i="1" s="1"/>
  <c r="Y364" i="1"/>
  <c r="Z364" i="1" s="1"/>
  <c r="X364" i="1"/>
  <c r="W364" i="1"/>
  <c r="V364" i="1"/>
  <c r="U364" i="1"/>
  <c r="Y363" i="1"/>
  <c r="X363" i="1"/>
  <c r="W363" i="1"/>
  <c r="V363" i="1"/>
  <c r="U363" i="1"/>
  <c r="Z363" i="1" s="1"/>
  <c r="Y362" i="1"/>
  <c r="Y367" i="1" s="1"/>
  <c r="X362" i="1"/>
  <c r="W362" i="1"/>
  <c r="V362" i="1"/>
  <c r="U362" i="1"/>
  <c r="Y355" i="1"/>
  <c r="X355" i="1"/>
  <c r="W355" i="1"/>
  <c r="V355" i="1"/>
  <c r="V356" i="1" s="1"/>
  <c r="U355" i="1"/>
  <c r="Z355" i="1" s="1"/>
  <c r="Y354" i="1"/>
  <c r="X354" i="1"/>
  <c r="W354" i="1"/>
  <c r="V354" i="1"/>
  <c r="U354" i="1"/>
  <c r="Y353" i="1"/>
  <c r="X353" i="1"/>
  <c r="W353" i="1"/>
  <c r="V353" i="1"/>
  <c r="U353" i="1"/>
  <c r="Y352" i="1"/>
  <c r="X352" i="1"/>
  <c r="W352" i="1"/>
  <c r="V352" i="1"/>
  <c r="U352" i="1"/>
  <c r="Y351" i="1"/>
  <c r="X351" i="1"/>
  <c r="W351" i="1"/>
  <c r="V351" i="1"/>
  <c r="U351" i="1"/>
  <c r="U356" i="1" s="1"/>
  <c r="Y344" i="1"/>
  <c r="X344" i="1"/>
  <c r="Z344" i="1" s="1"/>
  <c r="W344" i="1"/>
  <c r="V344" i="1"/>
  <c r="U344" i="1"/>
  <c r="Y343" i="1"/>
  <c r="X343" i="1"/>
  <c r="W343" i="1"/>
  <c r="V343" i="1"/>
  <c r="U343" i="1"/>
  <c r="Y342" i="1"/>
  <c r="X342" i="1"/>
  <c r="X345" i="1" s="1"/>
  <c r="W342" i="1"/>
  <c r="V342" i="1"/>
  <c r="U342" i="1"/>
  <c r="Y341" i="1"/>
  <c r="X341" i="1"/>
  <c r="W341" i="1"/>
  <c r="V341" i="1"/>
  <c r="U341" i="1"/>
  <c r="Y340" i="1"/>
  <c r="X340" i="1"/>
  <c r="W340" i="1"/>
  <c r="V340" i="1"/>
  <c r="U340" i="1"/>
  <c r="U345" i="1" s="1"/>
  <c r="X333" i="1"/>
  <c r="Y332" i="1"/>
  <c r="X332" i="1"/>
  <c r="W332" i="1"/>
  <c r="V332" i="1"/>
  <c r="U332" i="1"/>
  <c r="Z332" i="1" s="1"/>
  <c r="Y331" i="1"/>
  <c r="X331" i="1"/>
  <c r="W331" i="1"/>
  <c r="V331" i="1"/>
  <c r="Z331" i="1" s="1"/>
  <c r="U331" i="1"/>
  <c r="Y330" i="1"/>
  <c r="X330" i="1"/>
  <c r="W330" i="1"/>
  <c r="V330" i="1"/>
  <c r="U330" i="1"/>
  <c r="Z330" i="1" s="1"/>
  <c r="Y329" i="1"/>
  <c r="X329" i="1"/>
  <c r="W329" i="1"/>
  <c r="V329" i="1"/>
  <c r="Z329" i="1" s="1"/>
  <c r="U329" i="1"/>
  <c r="Y328" i="1"/>
  <c r="X328" i="1"/>
  <c r="W328" i="1"/>
  <c r="W333" i="1" s="1"/>
  <c r="V328" i="1"/>
  <c r="U328" i="1"/>
  <c r="U333" i="1" s="1"/>
  <c r="Y321" i="1"/>
  <c r="X321" i="1"/>
  <c r="W321" i="1"/>
  <c r="W322" i="1" s="1"/>
  <c r="V321" i="1"/>
  <c r="Z321" i="1" s="1"/>
  <c r="U321" i="1"/>
  <c r="Y320" i="1"/>
  <c r="X320" i="1"/>
  <c r="W320" i="1"/>
  <c r="V320" i="1"/>
  <c r="U320" i="1"/>
  <c r="Y319" i="1"/>
  <c r="X319" i="1"/>
  <c r="W319" i="1"/>
  <c r="V319" i="1"/>
  <c r="U319" i="1"/>
  <c r="Z319" i="1" s="1"/>
  <c r="Y318" i="1"/>
  <c r="X318" i="1"/>
  <c r="W318" i="1"/>
  <c r="V318" i="1"/>
  <c r="U318" i="1"/>
  <c r="Y317" i="1"/>
  <c r="X317" i="1"/>
  <c r="W317" i="1"/>
  <c r="V317" i="1"/>
  <c r="U317" i="1"/>
  <c r="Y310" i="1"/>
  <c r="Z310" i="1" s="1"/>
  <c r="X310" i="1"/>
  <c r="W310" i="1"/>
  <c r="V310" i="1"/>
  <c r="U310" i="1"/>
  <c r="Y309" i="1"/>
  <c r="X309" i="1"/>
  <c r="W309" i="1"/>
  <c r="V309" i="1"/>
  <c r="U309" i="1"/>
  <c r="Y308" i="1"/>
  <c r="X308" i="1"/>
  <c r="X311" i="1" s="1"/>
  <c r="W308" i="1"/>
  <c r="V308" i="1"/>
  <c r="U308" i="1"/>
  <c r="Y307" i="1"/>
  <c r="X307" i="1"/>
  <c r="W307" i="1"/>
  <c r="V307" i="1"/>
  <c r="U307" i="1"/>
  <c r="Y306" i="1"/>
  <c r="X306" i="1"/>
  <c r="W306" i="1"/>
  <c r="V306" i="1"/>
  <c r="V311" i="1" s="1"/>
  <c r="U306" i="1"/>
  <c r="U311" i="1" s="1"/>
  <c r="Y299" i="1"/>
  <c r="X299" i="1"/>
  <c r="W299" i="1"/>
  <c r="V299" i="1"/>
  <c r="U299" i="1"/>
  <c r="Z299" i="1" s="1"/>
  <c r="Y298" i="1"/>
  <c r="X298" i="1"/>
  <c r="W298" i="1"/>
  <c r="V298" i="1"/>
  <c r="U298" i="1"/>
  <c r="Y297" i="1"/>
  <c r="X297" i="1"/>
  <c r="W297" i="1"/>
  <c r="V297" i="1"/>
  <c r="U297" i="1"/>
  <c r="Y296" i="1"/>
  <c r="X296" i="1"/>
  <c r="W296" i="1"/>
  <c r="V296" i="1"/>
  <c r="U296" i="1"/>
  <c r="Y295" i="1"/>
  <c r="Y300" i="1" s="1"/>
  <c r="X295" i="1"/>
  <c r="X300" i="1" s="1"/>
  <c r="W295" i="1"/>
  <c r="V295" i="1"/>
  <c r="U295" i="1"/>
  <c r="Y288" i="1"/>
  <c r="X288" i="1"/>
  <c r="W288" i="1"/>
  <c r="V288" i="1"/>
  <c r="U288" i="1"/>
  <c r="Z288" i="1" s="1"/>
  <c r="Y287" i="1"/>
  <c r="X287" i="1"/>
  <c r="W287" i="1"/>
  <c r="V287" i="1"/>
  <c r="U287" i="1"/>
  <c r="Y286" i="1"/>
  <c r="X286" i="1"/>
  <c r="W286" i="1"/>
  <c r="V286" i="1"/>
  <c r="U286" i="1"/>
  <c r="Y285" i="1"/>
  <c r="X285" i="1"/>
  <c r="X289" i="1" s="1"/>
  <c r="W285" i="1"/>
  <c r="V285" i="1"/>
  <c r="U285" i="1"/>
  <c r="Y284" i="1"/>
  <c r="X284" i="1"/>
  <c r="W284" i="1"/>
  <c r="V284" i="1"/>
  <c r="U284" i="1"/>
  <c r="Y276" i="1"/>
  <c r="X276" i="1"/>
  <c r="W276" i="1"/>
  <c r="V276" i="1"/>
  <c r="Z276" i="1" s="1"/>
  <c r="U276" i="1"/>
  <c r="Y275" i="1"/>
  <c r="X275" i="1"/>
  <c r="W275" i="1"/>
  <c r="V275" i="1"/>
  <c r="Z275" i="1" s="1"/>
  <c r="U275" i="1"/>
  <c r="Y274" i="1"/>
  <c r="X274" i="1"/>
  <c r="X277" i="1" s="1"/>
  <c r="W274" i="1"/>
  <c r="V274" i="1"/>
  <c r="U274" i="1"/>
  <c r="Y273" i="1"/>
  <c r="X273" i="1"/>
  <c r="W273" i="1"/>
  <c r="V273" i="1"/>
  <c r="U273" i="1"/>
  <c r="Y272" i="1"/>
  <c r="X272" i="1"/>
  <c r="W272" i="1"/>
  <c r="V272" i="1"/>
  <c r="U272" i="1"/>
  <c r="Y265" i="1"/>
  <c r="X265" i="1"/>
  <c r="X266" i="1" s="1"/>
  <c r="W265" i="1"/>
  <c r="V265" i="1"/>
  <c r="U265" i="1"/>
  <c r="Y264" i="1"/>
  <c r="X264" i="1"/>
  <c r="W264" i="1"/>
  <c r="V264" i="1"/>
  <c r="U264" i="1"/>
  <c r="Z264" i="1" s="1"/>
  <c r="Y263" i="1"/>
  <c r="X263" i="1"/>
  <c r="Z263" i="1" s="1"/>
  <c r="W263" i="1"/>
  <c r="V263" i="1"/>
  <c r="U263" i="1"/>
  <c r="Y262" i="1"/>
  <c r="X262" i="1"/>
  <c r="W262" i="1"/>
  <c r="V262" i="1"/>
  <c r="U262" i="1"/>
  <c r="Z262" i="1" s="1"/>
  <c r="Y261" i="1"/>
  <c r="Y266" i="1" s="1"/>
  <c r="X261" i="1"/>
  <c r="Z261" i="1" s="1"/>
  <c r="W261" i="1"/>
  <c r="V261" i="1"/>
  <c r="U261" i="1"/>
  <c r="Y254" i="1"/>
  <c r="X254" i="1"/>
  <c r="W254" i="1"/>
  <c r="V254" i="1"/>
  <c r="U254" i="1"/>
  <c r="Z254" i="1" s="1"/>
  <c r="Y253" i="1"/>
  <c r="X253" i="1"/>
  <c r="W253" i="1"/>
  <c r="V253" i="1"/>
  <c r="U253" i="1"/>
  <c r="Y252" i="1"/>
  <c r="X252" i="1"/>
  <c r="W252" i="1"/>
  <c r="V252" i="1"/>
  <c r="U252" i="1"/>
  <c r="Y251" i="1"/>
  <c r="X251" i="1"/>
  <c r="X255" i="1" s="1"/>
  <c r="W251" i="1"/>
  <c r="V251" i="1"/>
  <c r="U251" i="1"/>
  <c r="Y250" i="1"/>
  <c r="X250" i="1"/>
  <c r="W250" i="1"/>
  <c r="V250" i="1"/>
  <c r="U250" i="1"/>
  <c r="Y243" i="1"/>
  <c r="X243" i="1"/>
  <c r="W243" i="1"/>
  <c r="V243" i="1"/>
  <c r="Z243" i="1" s="1"/>
  <c r="U243" i="1"/>
  <c r="Y242" i="1"/>
  <c r="X242" i="1"/>
  <c r="W242" i="1"/>
  <c r="V242" i="1"/>
  <c r="U242" i="1"/>
  <c r="Y241" i="1"/>
  <c r="X241" i="1"/>
  <c r="X244" i="1" s="1"/>
  <c r="W241" i="1"/>
  <c r="W244" i="1" s="1"/>
  <c r="V241" i="1"/>
  <c r="U241" i="1"/>
  <c r="Z241" i="1" s="1"/>
  <c r="Y240" i="1"/>
  <c r="X240" i="1"/>
  <c r="W240" i="1"/>
  <c r="V240" i="1"/>
  <c r="U240" i="1"/>
  <c r="Y239" i="1"/>
  <c r="X239" i="1"/>
  <c r="W239" i="1"/>
  <c r="V239" i="1"/>
  <c r="U239" i="1"/>
  <c r="Y232" i="1"/>
  <c r="X232" i="1"/>
  <c r="X233" i="1" s="1"/>
  <c r="W232" i="1"/>
  <c r="V232" i="1"/>
  <c r="U232" i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U229" i="1"/>
  <c r="Y228" i="1"/>
  <c r="X228" i="1"/>
  <c r="W228" i="1"/>
  <c r="V228" i="1"/>
  <c r="U228" i="1"/>
  <c r="U233" i="1" s="1"/>
  <c r="X222" i="1"/>
  <c r="Y221" i="1"/>
  <c r="X221" i="1"/>
  <c r="W221" i="1"/>
  <c r="V221" i="1"/>
  <c r="U221" i="1"/>
  <c r="Z221" i="1" s="1"/>
  <c r="Y220" i="1"/>
  <c r="X220" i="1"/>
  <c r="W220" i="1"/>
  <c r="V220" i="1"/>
  <c r="U220" i="1"/>
  <c r="Z220" i="1" s="1"/>
  <c r="Y219" i="1"/>
  <c r="X219" i="1"/>
  <c r="W219" i="1"/>
  <c r="V219" i="1"/>
  <c r="U219" i="1"/>
  <c r="Y218" i="1"/>
  <c r="X218" i="1"/>
  <c r="W218" i="1"/>
  <c r="V218" i="1"/>
  <c r="U218" i="1"/>
  <c r="Y217" i="1"/>
  <c r="X217" i="1"/>
  <c r="W217" i="1"/>
  <c r="V217" i="1"/>
  <c r="U217" i="1"/>
  <c r="Y198" i="1"/>
  <c r="X198" i="1"/>
  <c r="W198" i="1"/>
  <c r="V198" i="1"/>
  <c r="U198" i="1"/>
  <c r="Z198" i="1" s="1"/>
  <c r="Y197" i="1"/>
  <c r="X197" i="1"/>
  <c r="W197" i="1"/>
  <c r="V197" i="1"/>
  <c r="U197" i="1"/>
  <c r="Y196" i="1"/>
  <c r="X196" i="1"/>
  <c r="W196" i="1"/>
  <c r="V196" i="1"/>
  <c r="U196" i="1"/>
  <c r="Y195" i="1"/>
  <c r="X195" i="1"/>
  <c r="X199" i="1" s="1"/>
  <c r="W195" i="1"/>
  <c r="V195" i="1"/>
  <c r="U195" i="1"/>
  <c r="Y194" i="1"/>
  <c r="X194" i="1"/>
  <c r="W194" i="1"/>
  <c r="V194" i="1"/>
  <c r="U194" i="1"/>
  <c r="Y187" i="1"/>
  <c r="X187" i="1"/>
  <c r="W187" i="1"/>
  <c r="V187" i="1"/>
  <c r="U187" i="1"/>
  <c r="Z187" i="1" s="1"/>
  <c r="Y186" i="1"/>
  <c r="X186" i="1"/>
  <c r="W186" i="1"/>
  <c r="V186" i="1"/>
  <c r="U186" i="1"/>
  <c r="Z186" i="1" s="1"/>
  <c r="Y185" i="1"/>
  <c r="X185" i="1"/>
  <c r="W185" i="1"/>
  <c r="V185" i="1"/>
  <c r="U185" i="1"/>
  <c r="Z185" i="1" s="1"/>
  <c r="Y184" i="1"/>
  <c r="X184" i="1"/>
  <c r="W184" i="1"/>
  <c r="V184" i="1"/>
  <c r="U184" i="1"/>
  <c r="Y183" i="1"/>
  <c r="X183" i="1"/>
  <c r="W183" i="1"/>
  <c r="W188" i="1" s="1"/>
  <c r="V183" i="1"/>
  <c r="U183" i="1"/>
  <c r="Y175" i="1"/>
  <c r="X175" i="1"/>
  <c r="W175" i="1"/>
  <c r="W176" i="1" s="1"/>
  <c r="V175" i="1"/>
  <c r="U175" i="1"/>
  <c r="Y174" i="1"/>
  <c r="X174" i="1"/>
  <c r="W174" i="1"/>
  <c r="V174" i="1"/>
  <c r="U174" i="1"/>
  <c r="Y173" i="1"/>
  <c r="X173" i="1"/>
  <c r="X176" i="1" s="1"/>
  <c r="W173" i="1"/>
  <c r="V173" i="1"/>
  <c r="U173" i="1"/>
  <c r="Z173" i="1" s="1"/>
  <c r="Y172" i="1"/>
  <c r="X172" i="1"/>
  <c r="W172" i="1"/>
  <c r="V172" i="1"/>
  <c r="U172" i="1"/>
  <c r="Z172" i="1" s="1"/>
  <c r="Y171" i="1"/>
  <c r="X171" i="1"/>
  <c r="W171" i="1"/>
  <c r="V171" i="1"/>
  <c r="U171" i="1"/>
  <c r="Y165" i="1"/>
  <c r="X165" i="1"/>
  <c r="Y164" i="1"/>
  <c r="X164" i="1"/>
  <c r="W164" i="1"/>
  <c r="V164" i="1"/>
  <c r="U164" i="1"/>
  <c r="Y163" i="1"/>
  <c r="X163" i="1"/>
  <c r="W163" i="1"/>
  <c r="V163" i="1"/>
  <c r="U163" i="1"/>
  <c r="Z163" i="1" s="1"/>
  <c r="Z162" i="1"/>
  <c r="Y162" i="1"/>
  <c r="X162" i="1"/>
  <c r="W162" i="1"/>
  <c r="V162" i="1"/>
  <c r="U162" i="1"/>
  <c r="Y161" i="1"/>
  <c r="X161" i="1"/>
  <c r="W161" i="1"/>
  <c r="V161" i="1"/>
  <c r="U161" i="1"/>
  <c r="Z161" i="1" s="1"/>
  <c r="Z160" i="1"/>
  <c r="Y160" i="1"/>
  <c r="X160" i="1"/>
  <c r="W160" i="1"/>
  <c r="V160" i="1"/>
  <c r="U160" i="1"/>
  <c r="Y153" i="1"/>
  <c r="X153" i="1"/>
  <c r="W153" i="1"/>
  <c r="V153" i="1"/>
  <c r="U153" i="1"/>
  <c r="Z153" i="1" s="1"/>
  <c r="Y152" i="1"/>
  <c r="X152" i="1"/>
  <c r="W152" i="1"/>
  <c r="V152" i="1"/>
  <c r="U152" i="1"/>
  <c r="Y151" i="1"/>
  <c r="X151" i="1"/>
  <c r="W151" i="1"/>
  <c r="V151" i="1"/>
  <c r="U151" i="1"/>
  <c r="Y150" i="1"/>
  <c r="X150" i="1"/>
  <c r="W150" i="1"/>
  <c r="V150" i="1"/>
  <c r="U150" i="1"/>
  <c r="Y149" i="1"/>
  <c r="X149" i="1"/>
  <c r="X154" i="1" s="1"/>
  <c r="W149" i="1"/>
  <c r="V149" i="1"/>
  <c r="U149" i="1"/>
  <c r="Y142" i="1"/>
  <c r="Y143" i="1" s="1"/>
  <c r="X142" i="1"/>
  <c r="W142" i="1"/>
  <c r="V142" i="1"/>
  <c r="U142" i="1"/>
  <c r="Y141" i="1"/>
  <c r="X141" i="1"/>
  <c r="W141" i="1"/>
  <c r="V141" i="1"/>
  <c r="U141" i="1"/>
  <c r="Y140" i="1"/>
  <c r="X140" i="1"/>
  <c r="X143" i="1" s="1"/>
  <c r="W140" i="1"/>
  <c r="V140" i="1"/>
  <c r="Z140" i="1" s="1"/>
  <c r="U140" i="1"/>
  <c r="Y139" i="1"/>
  <c r="X139" i="1"/>
  <c r="W139" i="1"/>
  <c r="V139" i="1"/>
  <c r="Z139" i="1" s="1"/>
  <c r="U139" i="1"/>
  <c r="Y138" i="1"/>
  <c r="X138" i="1"/>
  <c r="W138" i="1"/>
  <c r="V138" i="1"/>
  <c r="U138" i="1"/>
  <c r="Y131" i="1"/>
  <c r="Y130" i="1"/>
  <c r="X130" i="1"/>
  <c r="W130" i="1"/>
  <c r="V130" i="1"/>
  <c r="U130" i="1"/>
  <c r="Y129" i="1"/>
  <c r="X129" i="1"/>
  <c r="W129" i="1"/>
  <c r="V129" i="1"/>
  <c r="U129" i="1"/>
  <c r="Z129" i="1" s="1"/>
  <c r="Y128" i="1"/>
  <c r="X128" i="1"/>
  <c r="W128" i="1"/>
  <c r="V128" i="1"/>
  <c r="U128" i="1"/>
  <c r="Z128" i="1" s="1"/>
  <c r="Y127" i="1"/>
  <c r="X127" i="1"/>
  <c r="W127" i="1"/>
  <c r="V127" i="1"/>
  <c r="U127" i="1"/>
  <c r="Z127" i="1" s="1"/>
  <c r="Y126" i="1"/>
  <c r="X126" i="1"/>
  <c r="X131" i="1" s="1"/>
  <c r="W126" i="1"/>
  <c r="W131" i="1" s="1"/>
  <c r="V126" i="1"/>
  <c r="U126" i="1"/>
  <c r="Y119" i="1"/>
  <c r="X119" i="1"/>
  <c r="W119" i="1"/>
  <c r="V119" i="1"/>
  <c r="U119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X120" i="1" s="1"/>
  <c r="W116" i="1"/>
  <c r="W120" i="1" s="1"/>
  <c r="V116" i="1"/>
  <c r="U116" i="1"/>
  <c r="Y115" i="1"/>
  <c r="X115" i="1"/>
  <c r="W115" i="1"/>
  <c r="V115" i="1"/>
  <c r="U115" i="1"/>
  <c r="Y108" i="1"/>
  <c r="X108" i="1"/>
  <c r="W108" i="1"/>
  <c r="V108" i="1"/>
  <c r="U108" i="1"/>
  <c r="Y107" i="1"/>
  <c r="X107" i="1"/>
  <c r="W107" i="1"/>
  <c r="V107" i="1"/>
  <c r="U107" i="1"/>
  <c r="Y106" i="1"/>
  <c r="Y109" i="1" s="1"/>
  <c r="X106" i="1"/>
  <c r="X109" i="1" s="1"/>
  <c r="W106" i="1"/>
  <c r="W109" i="1" s="1"/>
  <c r="V106" i="1"/>
  <c r="U106" i="1"/>
  <c r="Z106" i="1" s="1"/>
  <c r="Y105" i="1"/>
  <c r="X105" i="1"/>
  <c r="W105" i="1"/>
  <c r="V105" i="1"/>
  <c r="U105" i="1"/>
  <c r="Z105" i="1" s="1"/>
  <c r="Y104" i="1"/>
  <c r="X104" i="1"/>
  <c r="W104" i="1"/>
  <c r="V104" i="1"/>
  <c r="U104" i="1"/>
  <c r="X98" i="1"/>
  <c r="Y97" i="1"/>
  <c r="X97" i="1"/>
  <c r="W97" i="1"/>
  <c r="V97" i="1"/>
  <c r="U97" i="1"/>
  <c r="Y96" i="1"/>
  <c r="X96" i="1"/>
  <c r="W96" i="1"/>
  <c r="V96" i="1"/>
  <c r="U96" i="1"/>
  <c r="Z96" i="1" s="1"/>
  <c r="Y95" i="1"/>
  <c r="Z95" i="1" s="1"/>
  <c r="X95" i="1"/>
  <c r="W95" i="1"/>
  <c r="V95" i="1"/>
  <c r="U95" i="1"/>
  <c r="Y94" i="1"/>
  <c r="X94" i="1"/>
  <c r="W94" i="1"/>
  <c r="V94" i="1"/>
  <c r="U94" i="1"/>
  <c r="Z94" i="1" s="1"/>
  <c r="Y93" i="1"/>
  <c r="Z93" i="1" s="1"/>
  <c r="X93" i="1"/>
  <c r="W93" i="1"/>
  <c r="V93" i="1"/>
  <c r="U93" i="1"/>
  <c r="Y86" i="1"/>
  <c r="X86" i="1"/>
  <c r="W86" i="1"/>
  <c r="V86" i="1"/>
  <c r="U86" i="1"/>
  <c r="Z86" i="1" s="1"/>
  <c r="Z85" i="1"/>
  <c r="Y85" i="1"/>
  <c r="X85" i="1"/>
  <c r="W85" i="1"/>
  <c r="V85" i="1"/>
  <c r="U85" i="1"/>
  <c r="Y84" i="1"/>
  <c r="X84" i="1"/>
  <c r="W84" i="1"/>
  <c r="V84" i="1"/>
  <c r="U84" i="1"/>
  <c r="Z84" i="1" s="1"/>
  <c r="Z83" i="1"/>
  <c r="Y83" i="1"/>
  <c r="X83" i="1"/>
  <c r="W83" i="1"/>
  <c r="V83" i="1"/>
  <c r="U83" i="1"/>
  <c r="Y82" i="1"/>
  <c r="Y87" i="1" s="1"/>
  <c r="X82" i="1"/>
  <c r="W82" i="1"/>
  <c r="W87" i="1" s="1"/>
  <c r="V82" i="1"/>
  <c r="V87" i="1" s="1"/>
  <c r="U82" i="1"/>
  <c r="U87" i="1" s="1"/>
  <c r="X64" i="1"/>
  <c r="W64" i="1"/>
  <c r="V64" i="1"/>
  <c r="U64" i="1"/>
  <c r="X63" i="1"/>
  <c r="W63" i="1"/>
  <c r="V63" i="1"/>
  <c r="U63" i="1"/>
  <c r="X62" i="1"/>
  <c r="W62" i="1"/>
  <c r="V62" i="1"/>
  <c r="U62" i="1"/>
  <c r="Z62" i="1" s="1"/>
  <c r="Z61" i="1"/>
  <c r="X61" i="1"/>
  <c r="W61" i="1"/>
  <c r="V61" i="1"/>
  <c r="U61" i="1"/>
  <c r="X60" i="1"/>
  <c r="W60" i="1"/>
  <c r="V60" i="1"/>
  <c r="U60" i="1"/>
  <c r="X53" i="1"/>
  <c r="W53" i="1"/>
  <c r="V53" i="1"/>
  <c r="U53" i="1"/>
  <c r="Z53" i="1" s="1"/>
  <c r="X52" i="1"/>
  <c r="W52" i="1"/>
  <c r="V52" i="1"/>
  <c r="U52" i="1"/>
  <c r="Z52" i="1" s="1"/>
  <c r="X51" i="1"/>
  <c r="W51" i="1"/>
  <c r="V51" i="1"/>
  <c r="U51" i="1"/>
  <c r="X50" i="1"/>
  <c r="W50" i="1"/>
  <c r="V50" i="1"/>
  <c r="Z50" i="1" s="1"/>
  <c r="U50" i="1"/>
  <c r="X49" i="1"/>
  <c r="W49" i="1"/>
  <c r="V49" i="1"/>
  <c r="U49" i="1"/>
  <c r="AD41" i="1"/>
  <c r="AC41" i="1"/>
  <c r="AB41" i="1"/>
  <c r="AA41" i="1"/>
  <c r="Z41" i="1"/>
  <c r="Y41" i="1"/>
  <c r="AE41" i="1" s="1"/>
  <c r="AD40" i="1"/>
  <c r="AC40" i="1"/>
  <c r="AB40" i="1"/>
  <c r="AA40" i="1"/>
  <c r="Z40" i="1"/>
  <c r="Y40" i="1"/>
  <c r="AD39" i="1"/>
  <c r="AC39" i="1"/>
  <c r="AB39" i="1"/>
  <c r="AA39" i="1"/>
  <c r="Z39" i="1"/>
  <c r="Y39" i="1"/>
  <c r="AE39" i="1" s="1"/>
  <c r="AD38" i="1"/>
  <c r="AC38" i="1"/>
  <c r="AB38" i="1"/>
  <c r="AA38" i="1"/>
  <c r="Z38" i="1"/>
  <c r="Y38" i="1"/>
  <c r="AD37" i="1"/>
  <c r="AD42" i="1" s="1"/>
  <c r="AC37" i="1"/>
  <c r="AB37" i="1"/>
  <c r="AB42" i="1" s="1"/>
  <c r="AA37" i="1"/>
  <c r="AA42" i="1" s="1"/>
  <c r="Z37" i="1"/>
  <c r="Y37" i="1"/>
  <c r="Y42" i="1" s="1"/>
  <c r="AF30" i="1"/>
  <c r="AE30" i="1"/>
  <c r="AD30" i="1"/>
  <c r="AC30" i="1"/>
  <c r="AB30" i="1"/>
  <c r="AA30" i="1"/>
  <c r="AG30" i="1" s="1"/>
  <c r="AF29" i="1"/>
  <c r="AE29" i="1"/>
  <c r="AD29" i="1"/>
  <c r="AC29" i="1"/>
  <c r="AB29" i="1"/>
  <c r="AA29" i="1"/>
  <c r="AF28" i="1"/>
  <c r="AE28" i="1"/>
  <c r="AD28" i="1"/>
  <c r="AC28" i="1"/>
  <c r="AB28" i="1"/>
  <c r="AA28" i="1"/>
  <c r="AF27" i="1"/>
  <c r="AE27" i="1"/>
  <c r="AE31" i="1" s="1"/>
  <c r="AD27" i="1"/>
  <c r="AC27" i="1"/>
  <c r="AB27" i="1"/>
  <c r="AA27" i="1"/>
  <c r="AF26" i="1"/>
  <c r="AE26" i="1"/>
  <c r="AD26" i="1"/>
  <c r="AC26" i="1"/>
  <c r="AB26" i="1"/>
  <c r="AA26" i="1"/>
  <c r="AA31" i="1" s="1"/>
  <c r="AF19" i="1"/>
  <c r="AE19" i="1"/>
  <c r="AD19" i="1"/>
  <c r="AC19" i="1"/>
  <c r="AB19" i="1"/>
  <c r="AA19" i="1"/>
  <c r="AF18" i="1"/>
  <c r="AE18" i="1"/>
  <c r="AD18" i="1"/>
  <c r="AC18" i="1"/>
  <c r="AB18" i="1"/>
  <c r="AA18" i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F20" i="1" s="1"/>
  <c r="AE15" i="1"/>
  <c r="AE20" i="1" s="1"/>
  <c r="AD15" i="1"/>
  <c r="AD20" i="1" s="1"/>
  <c r="AC15" i="1"/>
  <c r="AC20" i="1" s="1"/>
  <c r="AB15" i="1"/>
  <c r="AB20" i="1" s="1"/>
  <c r="AA15" i="1"/>
  <c r="T8" i="1"/>
  <c r="S8" i="1"/>
  <c r="R8" i="1"/>
  <c r="U8" i="1" s="1"/>
  <c r="U7" i="1"/>
  <c r="T7" i="1"/>
  <c r="S7" i="1"/>
  <c r="R7" i="1"/>
  <c r="T6" i="1"/>
  <c r="S6" i="1"/>
  <c r="R6" i="1"/>
  <c r="T5" i="1"/>
  <c r="S5" i="1"/>
  <c r="R5" i="1"/>
  <c r="T4" i="1"/>
  <c r="S4" i="1"/>
  <c r="U4" i="1" s="1"/>
  <c r="R4" i="1"/>
  <c r="U109" i="1" l="1"/>
  <c r="V143" i="1"/>
  <c r="Z232" i="1"/>
  <c r="Z274" i="1"/>
  <c r="Z218" i="1"/>
  <c r="U277" i="1"/>
  <c r="W345" i="1"/>
  <c r="U446" i="1"/>
  <c r="Z352" i="1"/>
  <c r="U176" i="1"/>
  <c r="V233" i="1"/>
  <c r="V345" i="1"/>
  <c r="U390" i="1"/>
  <c r="U6" i="1"/>
  <c r="Z119" i="1"/>
  <c r="V176" i="1"/>
  <c r="W233" i="1"/>
  <c r="U322" i="1"/>
  <c r="V390" i="1"/>
  <c r="U412" i="1"/>
  <c r="Z433" i="1"/>
  <c r="U65" i="1"/>
  <c r="X87" i="1"/>
  <c r="Z117" i="1"/>
  <c r="U154" i="1"/>
  <c r="W154" i="1"/>
  <c r="U188" i="1"/>
  <c r="V244" i="1"/>
  <c r="Z252" i="1"/>
  <c r="V277" i="1"/>
  <c r="Z286" i="1"/>
  <c r="Y311" i="1"/>
  <c r="V322" i="1"/>
  <c r="Z343" i="1"/>
  <c r="W390" i="1"/>
  <c r="Z387" i="1"/>
  <c r="U401" i="1"/>
  <c r="Y435" i="1"/>
  <c r="V446" i="1"/>
  <c r="X457" i="1"/>
  <c r="Y98" i="1"/>
  <c r="Z42" i="1"/>
  <c r="Z362" i="1"/>
  <c r="Z367" i="1" s="1"/>
  <c r="AL365" i="1" s="1"/>
  <c r="Z408" i="1"/>
  <c r="Y222" i="1"/>
  <c r="Z309" i="1"/>
  <c r="Z51" i="1"/>
  <c r="Z63" i="1"/>
  <c r="Z150" i="1"/>
  <c r="Z195" i="1"/>
  <c r="Z298" i="1"/>
  <c r="W435" i="1"/>
  <c r="V109" i="1"/>
  <c r="W143" i="1"/>
  <c r="X188" i="1"/>
  <c r="U244" i="1"/>
  <c r="Z454" i="1"/>
  <c r="AG16" i="1"/>
  <c r="AG18" i="1"/>
  <c r="AG28" i="1"/>
  <c r="V65" i="1"/>
  <c r="Z107" i="1"/>
  <c r="Z141" i="1"/>
  <c r="V154" i="1"/>
  <c r="Z174" i="1"/>
  <c r="V188" i="1"/>
  <c r="Y233" i="1"/>
  <c r="Z231" i="1"/>
  <c r="W277" i="1"/>
  <c r="Z307" i="1"/>
  <c r="Y345" i="1"/>
  <c r="V401" i="1"/>
  <c r="Z431" i="1"/>
  <c r="W446" i="1"/>
  <c r="U457" i="1"/>
  <c r="Z207" i="1"/>
  <c r="W210" i="1"/>
  <c r="R9" i="1"/>
  <c r="AB31" i="1"/>
  <c r="AE38" i="1"/>
  <c r="AE40" i="1"/>
  <c r="Z60" i="1"/>
  <c r="Z82" i="1"/>
  <c r="Z87" i="1" s="1"/>
  <c r="AH86" i="1" s="1"/>
  <c r="U120" i="1"/>
  <c r="Z130" i="1"/>
  <c r="Z151" i="1"/>
  <c r="Y176" i="1"/>
  <c r="Z196" i="1"/>
  <c r="Z242" i="1"/>
  <c r="U255" i="1"/>
  <c r="U289" i="1"/>
  <c r="Z296" i="1"/>
  <c r="X322" i="1"/>
  <c r="Z320" i="1"/>
  <c r="V333" i="1"/>
  <c r="Z341" i="1"/>
  <c r="W356" i="1"/>
  <c r="Z353" i="1"/>
  <c r="Y390" i="1"/>
  <c r="Z409" i="1"/>
  <c r="X412" i="1"/>
  <c r="X446" i="1"/>
  <c r="Z444" i="1"/>
  <c r="V457" i="1"/>
  <c r="Z165" i="1"/>
  <c r="AH161" i="1" s="1"/>
  <c r="Z230" i="1"/>
  <c r="U54" i="1"/>
  <c r="X65" i="1"/>
  <c r="U165" i="1"/>
  <c r="AH160" i="1" s="1"/>
  <c r="U199" i="1"/>
  <c r="V255" i="1"/>
  <c r="V289" i="1"/>
  <c r="X401" i="1"/>
  <c r="W423" i="1"/>
  <c r="T9" i="1"/>
  <c r="AD31" i="1"/>
  <c r="U98" i="1"/>
  <c r="Z164" i="1"/>
  <c r="W222" i="1"/>
  <c r="W255" i="1"/>
  <c r="Z318" i="1"/>
  <c r="Y401" i="1"/>
  <c r="Z411" i="1"/>
  <c r="Z442" i="1"/>
  <c r="V210" i="1"/>
  <c r="S9" i="1"/>
  <c r="W54" i="1"/>
  <c r="Z97" i="1"/>
  <c r="Z118" i="1"/>
  <c r="Z287" i="1"/>
  <c r="Z366" i="1"/>
  <c r="Z397" i="1"/>
  <c r="U5" i="1"/>
  <c r="U9" i="1" s="1"/>
  <c r="AF31" i="1"/>
  <c r="AC42" i="1"/>
  <c r="X54" i="1"/>
  <c r="W98" i="1"/>
  <c r="Y120" i="1"/>
  <c r="V131" i="1"/>
  <c r="U222" i="1"/>
  <c r="Y255" i="1"/>
  <c r="V266" i="1"/>
  <c r="Z265" i="1"/>
  <c r="Y289" i="1"/>
  <c r="V300" i="1"/>
  <c r="Z308" i="1"/>
  <c r="W311" i="1"/>
  <c r="Z328" i="1"/>
  <c r="Z333" i="1" s="1"/>
  <c r="AK330" i="1" s="1"/>
  <c r="W367" i="1"/>
  <c r="AJ366" i="1" s="1"/>
  <c r="V423" i="1"/>
  <c r="Z432" i="1"/>
  <c r="Z453" i="1"/>
  <c r="Z208" i="1"/>
  <c r="AC31" i="1"/>
  <c r="V120" i="1"/>
  <c r="Y244" i="1"/>
  <c r="Y277" i="1"/>
  <c r="Y322" i="1"/>
  <c r="X356" i="1"/>
  <c r="Y446" i="1"/>
  <c r="W457" i="1"/>
  <c r="U210" i="1"/>
  <c r="Z49" i="1"/>
  <c r="Z54" i="1" s="1"/>
  <c r="Y154" i="1"/>
  <c r="V165" i="1"/>
  <c r="AI160" i="1" s="1"/>
  <c r="Y188" i="1"/>
  <c r="V199" i="1"/>
  <c r="Z219" i="1"/>
  <c r="Z229" i="1"/>
  <c r="Z240" i="1"/>
  <c r="W289" i="1"/>
  <c r="Y356" i="1"/>
  <c r="U367" i="1"/>
  <c r="AH366" i="1" s="1"/>
  <c r="V412" i="1"/>
  <c r="Z455" i="1"/>
  <c r="Z64" i="1"/>
  <c r="Z65" i="1" s="1"/>
  <c r="V98" i="1"/>
  <c r="U131" i="1"/>
  <c r="U143" i="1"/>
  <c r="W165" i="1"/>
  <c r="AJ162" i="1" s="1"/>
  <c r="Z184" i="1"/>
  <c r="W199" i="1"/>
  <c r="Z253" i="1"/>
  <c r="U266" i="1"/>
  <c r="Z273" i="1"/>
  <c r="U300" i="1"/>
  <c r="Y333" i="1"/>
  <c r="AL330" i="1" s="1"/>
  <c r="V367" i="1"/>
  <c r="AI363" i="1" s="1"/>
  <c r="Z388" i="1"/>
  <c r="W412" i="1"/>
  <c r="U423" i="1"/>
  <c r="Y457" i="1"/>
  <c r="AA20" i="1"/>
  <c r="AG17" i="1"/>
  <c r="AG19" i="1"/>
  <c r="AG27" i="1"/>
  <c r="AG29" i="1"/>
  <c r="Z108" i="1"/>
  <c r="Z116" i="1"/>
  <c r="Z142" i="1"/>
  <c r="Z152" i="1"/>
  <c r="Z175" i="1"/>
  <c r="Y199" i="1"/>
  <c r="Z197" i="1"/>
  <c r="V222" i="1"/>
  <c r="Z251" i="1"/>
  <c r="W266" i="1"/>
  <c r="Z285" i="1"/>
  <c r="W300" i="1"/>
  <c r="Z297" i="1"/>
  <c r="Z342" i="1"/>
  <c r="Z354" i="1"/>
  <c r="X367" i="1"/>
  <c r="AK366" i="1" s="1"/>
  <c r="Z386" i="1"/>
  <c r="Y412" i="1"/>
  <c r="Z410" i="1"/>
  <c r="Z205" i="1"/>
  <c r="Z452" i="1"/>
  <c r="Z441" i="1"/>
  <c r="Z430" i="1"/>
  <c r="Z418" i="1"/>
  <c r="Z407" i="1"/>
  <c r="Z396" i="1"/>
  <c r="Z385" i="1"/>
  <c r="AL363" i="1"/>
  <c r="AL364" i="1"/>
  <c r="AH362" i="1"/>
  <c r="AH363" i="1"/>
  <c r="AH365" i="1"/>
  <c r="AK362" i="1"/>
  <c r="AK363" i="1"/>
  <c r="AK364" i="1"/>
  <c r="AK365" i="1"/>
  <c r="AL362" i="1"/>
  <c r="Z351" i="1"/>
  <c r="Z340" i="1"/>
  <c r="AH332" i="1"/>
  <c r="AH328" i="1"/>
  <c r="AH329" i="1"/>
  <c r="AH330" i="1"/>
  <c r="AH331" i="1"/>
  <c r="AI332" i="1"/>
  <c r="AJ332" i="1"/>
  <c r="AJ328" i="1"/>
  <c r="AJ329" i="1"/>
  <c r="AJ330" i="1"/>
  <c r="AJ331" i="1"/>
  <c r="AK332" i="1"/>
  <c r="AK328" i="1"/>
  <c r="AK329" i="1"/>
  <c r="Z317" i="1"/>
  <c r="Z306" i="1"/>
  <c r="Z295" i="1"/>
  <c r="Z284" i="1"/>
  <c r="Z272" i="1"/>
  <c r="Z250" i="1"/>
  <c r="Z239" i="1"/>
  <c r="Z228" i="1"/>
  <c r="Z217" i="1"/>
  <c r="Z194" i="1"/>
  <c r="Z183" i="1"/>
  <c r="Z171" i="1"/>
  <c r="AL161" i="1"/>
  <c r="AJ163" i="1"/>
  <c r="AL162" i="1"/>
  <c r="AH164" i="1"/>
  <c r="AL164" i="1"/>
  <c r="AK164" i="1"/>
  <c r="AJ164" i="1"/>
  <c r="AI164" i="1"/>
  <c r="AH163" i="1"/>
  <c r="AI161" i="1"/>
  <c r="AK160" i="1"/>
  <c r="AK161" i="1"/>
  <c r="AK162" i="1"/>
  <c r="AK163" i="1"/>
  <c r="AI162" i="1"/>
  <c r="AJ160" i="1"/>
  <c r="AJ161" i="1"/>
  <c r="AI163" i="1"/>
  <c r="Z149" i="1"/>
  <c r="Z138" i="1"/>
  <c r="Z126" i="1"/>
  <c r="Z115" i="1"/>
  <c r="Z104" i="1"/>
  <c r="AL83" i="1"/>
  <c r="AL85" i="1"/>
  <c r="AJ86" i="1"/>
  <c r="AI84" i="1"/>
  <c r="AL86" i="1"/>
  <c r="AH82" i="1"/>
  <c r="AH83" i="1"/>
  <c r="AH84" i="1"/>
  <c r="AH85" i="1"/>
  <c r="AI86" i="1"/>
  <c r="AJ82" i="1"/>
  <c r="AJ83" i="1"/>
  <c r="AJ84" i="1"/>
  <c r="AJ85" i="1"/>
  <c r="AK86" i="1"/>
  <c r="AI85" i="1"/>
  <c r="AK82" i="1"/>
  <c r="AK83" i="1"/>
  <c r="AK84" i="1"/>
  <c r="AK85" i="1"/>
  <c r="AI83" i="1"/>
  <c r="AL82" i="1"/>
  <c r="AL84" i="1"/>
  <c r="AI82" i="1"/>
  <c r="W65" i="1"/>
  <c r="V54" i="1"/>
  <c r="AE37" i="1"/>
  <c r="AG26" i="1"/>
  <c r="AG15" i="1"/>
  <c r="AK62" i="1" l="1"/>
  <c r="AK63" i="1"/>
  <c r="AK60" i="1"/>
  <c r="AH60" i="1"/>
  <c r="AH62" i="1"/>
  <c r="AH50" i="1"/>
  <c r="AH52" i="1"/>
  <c r="AJ50" i="1"/>
  <c r="AH53" i="1"/>
  <c r="AJ52" i="1"/>
  <c r="AK51" i="1"/>
  <c r="AK52" i="1"/>
  <c r="AK53" i="1"/>
  <c r="AI51" i="1"/>
  <c r="AJ51" i="1"/>
  <c r="AJ53" i="1"/>
  <c r="AH51" i="1"/>
  <c r="AK50" i="1"/>
  <c r="AI362" i="1"/>
  <c r="AH364" i="1"/>
  <c r="AL332" i="1"/>
  <c r="AJ365" i="1"/>
  <c r="AJ364" i="1"/>
  <c r="AL331" i="1"/>
  <c r="AJ363" i="1"/>
  <c r="AI366" i="1"/>
  <c r="AH64" i="1"/>
  <c r="AI331" i="1"/>
  <c r="AL329" i="1"/>
  <c r="AJ362" i="1"/>
  <c r="AJ49" i="1"/>
  <c r="AL328" i="1"/>
  <c r="AI330" i="1"/>
  <c r="AI365" i="1"/>
  <c r="Z98" i="1"/>
  <c r="AK64" i="1"/>
  <c r="AK49" i="1"/>
  <c r="AH162" i="1"/>
  <c r="AH49" i="1"/>
  <c r="AL160" i="1"/>
  <c r="AK331" i="1"/>
  <c r="AI364" i="1"/>
  <c r="AL366" i="1"/>
  <c r="Z266" i="1"/>
  <c r="AH265" i="1" s="1"/>
  <c r="AI64" i="1"/>
  <c r="AL163" i="1"/>
  <c r="AI329" i="1"/>
  <c r="AI53" i="1"/>
  <c r="AI328" i="1"/>
  <c r="Z210" i="1"/>
  <c r="AJ205" i="1" s="1"/>
  <c r="AL205" i="1"/>
  <c r="AK205" i="1"/>
  <c r="Z457" i="1"/>
  <c r="AH452" i="1" s="1"/>
  <c r="AK452" i="1"/>
  <c r="AJ452" i="1"/>
  <c r="Z446" i="1"/>
  <c r="AH441" i="1" s="1"/>
  <c r="AK441" i="1"/>
  <c r="AJ441" i="1"/>
  <c r="Z435" i="1"/>
  <c r="AH430" i="1" s="1"/>
  <c r="AK430" i="1"/>
  <c r="Z423" i="1"/>
  <c r="AJ418" i="1" s="1"/>
  <c r="AK418" i="1"/>
  <c r="Z412" i="1"/>
  <c r="AH407" i="1" s="1"/>
  <c r="AL407" i="1"/>
  <c r="AK407" i="1"/>
  <c r="AJ407" i="1"/>
  <c r="AI407" i="1"/>
  <c r="Z401" i="1"/>
  <c r="AJ396" i="1" s="1"/>
  <c r="AL396" i="1"/>
  <c r="AK396" i="1"/>
  <c r="AI396" i="1"/>
  <c r="Z390" i="1"/>
  <c r="AL385" i="1" s="1"/>
  <c r="Q362" i="1"/>
  <c r="Q363" i="1" s="1"/>
  <c r="Q364" i="1" s="1"/>
  <c r="Q365" i="1" s="1"/>
  <c r="Z356" i="1"/>
  <c r="AH351" i="1" s="1"/>
  <c r="AK351" i="1"/>
  <c r="AJ351" i="1"/>
  <c r="Z345" i="1"/>
  <c r="AJ340" i="1" s="1"/>
  <c r="AL340" i="1"/>
  <c r="AK340" i="1"/>
  <c r="AI340" i="1"/>
  <c r="Q328" i="1"/>
  <c r="Q329" i="1" s="1"/>
  <c r="Q330" i="1" s="1"/>
  <c r="Q331" i="1" s="1"/>
  <c r="Z322" i="1"/>
  <c r="AH317" i="1" s="1"/>
  <c r="AL317" i="1"/>
  <c r="AK317" i="1"/>
  <c r="AJ317" i="1"/>
  <c r="Z311" i="1"/>
  <c r="AH306" i="1" s="1"/>
  <c r="AK306" i="1"/>
  <c r="AJ306" i="1"/>
  <c r="Z300" i="1"/>
  <c r="AH295" i="1" s="1"/>
  <c r="AK295" i="1"/>
  <c r="Z289" i="1"/>
  <c r="AH284" i="1" s="1"/>
  <c r="AK284" i="1"/>
  <c r="Z277" i="1"/>
  <c r="AL272" i="1" s="1"/>
  <c r="AK272" i="1"/>
  <c r="AJ272" i="1"/>
  <c r="Z255" i="1"/>
  <c r="AH250" i="1" s="1"/>
  <c r="AL250" i="1"/>
  <c r="AK250" i="1"/>
  <c r="Z244" i="1"/>
  <c r="AJ239" i="1" s="1"/>
  <c r="AK239" i="1"/>
  <c r="Z233" i="1"/>
  <c r="AL228" i="1" s="1"/>
  <c r="Z222" i="1"/>
  <c r="AH217" i="1" s="1"/>
  <c r="AK217" i="1"/>
  <c r="AJ217" i="1"/>
  <c r="Z199" i="1"/>
  <c r="AK194" i="1" s="1"/>
  <c r="AL194" i="1"/>
  <c r="AJ194" i="1"/>
  <c r="Z188" i="1"/>
  <c r="AL183" i="1" s="1"/>
  <c r="Z176" i="1"/>
  <c r="AL171" i="1"/>
  <c r="AI171" i="1"/>
  <c r="AK171" i="1"/>
  <c r="AJ171" i="1"/>
  <c r="Q160" i="1"/>
  <c r="Q161" i="1" s="1"/>
  <c r="Q162" i="1" s="1"/>
  <c r="Q163" i="1" s="1"/>
  <c r="Z154" i="1"/>
  <c r="AL149" i="1" s="1"/>
  <c r="Z143" i="1"/>
  <c r="AK138" i="1" s="1"/>
  <c r="AL138" i="1"/>
  <c r="AJ138" i="1"/>
  <c r="Z131" i="1"/>
  <c r="AK126" i="1" s="1"/>
  <c r="Z120" i="1"/>
  <c r="AI115" i="1" s="1"/>
  <c r="Z109" i="1"/>
  <c r="AK104" i="1" s="1"/>
  <c r="Q82" i="1"/>
  <c r="Q83" i="1" s="1"/>
  <c r="Q84" i="1" s="1"/>
  <c r="Q85" i="1" s="1"/>
  <c r="AJ60" i="1"/>
  <c r="AH63" i="1"/>
  <c r="AH61" i="1"/>
  <c r="Q60" i="1" s="1"/>
  <c r="Q61" i="1" s="1"/>
  <c r="Q62" i="1" s="1"/>
  <c r="Q63" i="1" s="1"/>
  <c r="AK61" i="1"/>
  <c r="AI63" i="1"/>
  <c r="AJ61" i="1"/>
  <c r="AI61" i="1"/>
  <c r="AJ63" i="1"/>
  <c r="AJ64" i="1"/>
  <c r="AI62" i="1"/>
  <c r="AJ62" i="1"/>
  <c r="AI60" i="1"/>
  <c r="AI52" i="1"/>
  <c r="AI49" i="1"/>
  <c r="AI50" i="1"/>
  <c r="AE42" i="1"/>
  <c r="AP37" i="1"/>
  <c r="AO37" i="1"/>
  <c r="AG31" i="1"/>
  <c r="AS26" i="1"/>
  <c r="AR26" i="1"/>
  <c r="AQ26" i="1"/>
  <c r="AG20" i="1"/>
  <c r="AO15" i="1" s="1"/>
  <c r="AR15" i="1"/>
  <c r="AH93" i="1" l="1"/>
  <c r="AK94" i="1"/>
  <c r="AL95" i="1"/>
  <c r="AH94" i="1"/>
  <c r="AI93" i="1"/>
  <c r="AL93" i="1"/>
  <c r="AK95" i="1"/>
  <c r="AK93" i="1"/>
  <c r="AH95" i="1"/>
  <c r="AH96" i="1"/>
  <c r="AK96" i="1"/>
  <c r="AI94" i="1"/>
  <c r="AJ264" i="1"/>
  <c r="AL96" i="1"/>
  <c r="AQ15" i="1"/>
  <c r="AI126" i="1"/>
  <c r="AL239" i="1"/>
  <c r="AJ295" i="1"/>
  <c r="AJ430" i="1"/>
  <c r="AJ93" i="1"/>
  <c r="AH261" i="1"/>
  <c r="Q261" i="1" s="1"/>
  <c r="Q262" i="1" s="1"/>
  <c r="Q263" i="1" s="1"/>
  <c r="Q264" i="1" s="1"/>
  <c r="AH264" i="1"/>
  <c r="AK261" i="1"/>
  <c r="AH262" i="1"/>
  <c r="AI265" i="1"/>
  <c r="AI261" i="1"/>
  <c r="AL264" i="1"/>
  <c r="AL261" i="1"/>
  <c r="AI263" i="1"/>
  <c r="AK262" i="1"/>
  <c r="AH263" i="1"/>
  <c r="AK263" i="1"/>
  <c r="AL262" i="1"/>
  <c r="AI262" i="1"/>
  <c r="AL265" i="1"/>
  <c r="AI264" i="1"/>
  <c r="AK264" i="1"/>
  <c r="AL263" i="1"/>
  <c r="AJ262" i="1"/>
  <c r="AK97" i="1"/>
  <c r="AL97" i="1"/>
  <c r="AJ265" i="1"/>
  <c r="AI96" i="1"/>
  <c r="AJ95" i="1"/>
  <c r="AL126" i="1"/>
  <c r="AL104" i="1"/>
  <c r="AH104" i="1"/>
  <c r="AH138" i="1"/>
  <c r="AI183" i="1"/>
  <c r="AI228" i="1"/>
  <c r="AJ263" i="1"/>
  <c r="AH97" i="1"/>
  <c r="AI97" i="1"/>
  <c r="Q49" i="1"/>
  <c r="Q50" i="1" s="1"/>
  <c r="Q51" i="1" s="1"/>
  <c r="Q52" i="1" s="1"/>
  <c r="AJ126" i="1"/>
  <c r="AJ94" i="1"/>
  <c r="AJ104" i="1"/>
  <c r="AH183" i="1"/>
  <c r="AJ149" i="1"/>
  <c r="AK228" i="1"/>
  <c r="AK385" i="1"/>
  <c r="AJ97" i="1"/>
  <c r="AL94" i="1"/>
  <c r="AI95" i="1"/>
  <c r="AJ183" i="1"/>
  <c r="AJ228" i="1"/>
  <c r="AH115" i="1"/>
  <c r="AK183" i="1"/>
  <c r="AK149" i="1"/>
  <c r="AJ284" i="1"/>
  <c r="AJ96" i="1"/>
  <c r="AJ261" i="1"/>
  <c r="AK265" i="1"/>
  <c r="AK209" i="1"/>
  <c r="AH206" i="1"/>
  <c r="AH208" i="1"/>
  <c r="AJ207" i="1"/>
  <c r="AH209" i="1"/>
  <c r="AI209" i="1"/>
  <c r="AK207" i="1"/>
  <c r="AH207" i="1"/>
  <c r="AL209" i="1"/>
  <c r="AI208" i="1"/>
  <c r="AL208" i="1"/>
  <c r="AI206" i="1"/>
  <c r="AL207" i="1"/>
  <c r="AI207" i="1"/>
  <c r="AJ206" i="1"/>
  <c r="AK206" i="1"/>
  <c r="AJ209" i="1"/>
  <c r="AL206" i="1"/>
  <c r="AK208" i="1"/>
  <c r="AJ208" i="1"/>
  <c r="AH205" i="1"/>
  <c r="AI205" i="1"/>
  <c r="AL452" i="1"/>
  <c r="AH455" i="1"/>
  <c r="AH456" i="1"/>
  <c r="AI456" i="1"/>
  <c r="AK453" i="1"/>
  <c r="AJ456" i="1"/>
  <c r="AJ453" i="1"/>
  <c r="AI453" i="1"/>
  <c r="AH453" i="1"/>
  <c r="AK454" i="1"/>
  <c r="AJ454" i="1"/>
  <c r="AI454" i="1"/>
  <c r="Q452" i="1" s="1"/>
  <c r="Q453" i="1" s="1"/>
  <c r="Q454" i="1" s="1"/>
  <c r="Q455" i="1" s="1"/>
  <c r="AH454" i="1"/>
  <c r="AL453" i="1"/>
  <c r="AK456" i="1"/>
  <c r="AL456" i="1"/>
  <c r="AK455" i="1"/>
  <c r="AI455" i="1"/>
  <c r="AL454" i="1"/>
  <c r="AL455" i="1"/>
  <c r="AJ455" i="1"/>
  <c r="AI452" i="1"/>
  <c r="AL441" i="1"/>
  <c r="AH444" i="1"/>
  <c r="AI445" i="1"/>
  <c r="AJ445" i="1"/>
  <c r="AK445" i="1"/>
  <c r="AK443" i="1"/>
  <c r="AJ443" i="1"/>
  <c r="AI443" i="1"/>
  <c r="AH443" i="1"/>
  <c r="AI444" i="1"/>
  <c r="AL442" i="1"/>
  <c r="AH445" i="1"/>
  <c r="AK442" i="1"/>
  <c r="AJ442" i="1"/>
  <c r="AI442" i="1"/>
  <c r="AH442" i="1"/>
  <c r="AK444" i="1"/>
  <c r="AL443" i="1"/>
  <c r="AL444" i="1"/>
  <c r="AJ444" i="1"/>
  <c r="AL445" i="1"/>
  <c r="AI441" i="1"/>
  <c r="AL430" i="1"/>
  <c r="Q430" i="1" s="1"/>
  <c r="Q431" i="1" s="1"/>
  <c r="Q432" i="1" s="1"/>
  <c r="Q433" i="1" s="1"/>
  <c r="AI433" i="1"/>
  <c r="AK431" i="1"/>
  <c r="AK434" i="1"/>
  <c r="AL434" i="1"/>
  <c r="AJ432" i="1"/>
  <c r="AI432" i="1"/>
  <c r="AH432" i="1"/>
  <c r="AH433" i="1"/>
  <c r="AH434" i="1"/>
  <c r="AL431" i="1"/>
  <c r="AI434" i="1"/>
  <c r="AJ434" i="1"/>
  <c r="AJ431" i="1"/>
  <c r="AI431" i="1"/>
  <c r="AK433" i="1"/>
  <c r="AH431" i="1"/>
  <c r="AL432" i="1"/>
  <c r="AK432" i="1"/>
  <c r="AL433" i="1"/>
  <c r="AJ433" i="1"/>
  <c r="AI430" i="1"/>
  <c r="AH421" i="1"/>
  <c r="AI422" i="1"/>
  <c r="AJ422" i="1"/>
  <c r="AK422" i="1"/>
  <c r="AJ420" i="1"/>
  <c r="AI420" i="1"/>
  <c r="AH420" i="1"/>
  <c r="AL422" i="1"/>
  <c r="AL419" i="1"/>
  <c r="AH422" i="1"/>
  <c r="AK419" i="1"/>
  <c r="AJ419" i="1"/>
  <c r="AI419" i="1"/>
  <c r="AH419" i="1"/>
  <c r="AK420" i="1"/>
  <c r="AL420" i="1"/>
  <c r="AL421" i="1"/>
  <c r="AK421" i="1"/>
  <c r="AJ421" i="1"/>
  <c r="AI421" i="1"/>
  <c r="AH418" i="1"/>
  <c r="AL418" i="1"/>
  <c r="AI418" i="1"/>
  <c r="AI410" i="1"/>
  <c r="AH410" i="1"/>
  <c r="AK408" i="1"/>
  <c r="AJ411" i="1"/>
  <c r="AK411" i="1"/>
  <c r="AJ409" i="1"/>
  <c r="AK410" i="1"/>
  <c r="AH409" i="1"/>
  <c r="AL408" i="1"/>
  <c r="AH411" i="1"/>
  <c r="AI411" i="1"/>
  <c r="AJ408" i="1"/>
  <c r="AI408" i="1"/>
  <c r="AH408" i="1"/>
  <c r="AK409" i="1"/>
  <c r="AL411" i="1"/>
  <c r="AL409" i="1"/>
  <c r="AL410" i="1"/>
  <c r="AI409" i="1"/>
  <c r="AJ410" i="1"/>
  <c r="AL399" i="1"/>
  <c r="AK399" i="1"/>
  <c r="AJ399" i="1"/>
  <c r="AH398" i="1"/>
  <c r="AI399" i="1"/>
  <c r="AH399" i="1"/>
  <c r="AH400" i="1"/>
  <c r="AL397" i="1"/>
  <c r="AI400" i="1"/>
  <c r="AK397" i="1"/>
  <c r="AJ397" i="1"/>
  <c r="AK400" i="1"/>
  <c r="AI398" i="1"/>
  <c r="AJ400" i="1"/>
  <c r="AI397" i="1"/>
  <c r="AH397" i="1"/>
  <c r="AL398" i="1"/>
  <c r="AL400" i="1"/>
  <c r="AK398" i="1"/>
  <c r="AJ398" i="1"/>
  <c r="AH396" i="1"/>
  <c r="AI387" i="1"/>
  <c r="AL389" i="1"/>
  <c r="AI389" i="1"/>
  <c r="AJ389" i="1"/>
  <c r="AI388" i="1"/>
  <c r="AL386" i="1"/>
  <c r="AL387" i="1"/>
  <c r="AI386" i="1"/>
  <c r="AJ387" i="1"/>
  <c r="AH387" i="1"/>
  <c r="AH388" i="1"/>
  <c r="AK386" i="1"/>
  <c r="AL388" i="1"/>
  <c r="AH389" i="1"/>
  <c r="AK388" i="1"/>
  <c r="AJ388" i="1"/>
  <c r="AK389" i="1"/>
  <c r="AJ386" i="1"/>
  <c r="AK387" i="1"/>
  <c r="AH386" i="1"/>
  <c r="AH385" i="1"/>
  <c r="AI385" i="1"/>
  <c r="AJ385" i="1"/>
  <c r="AL351" i="1"/>
  <c r="AI354" i="1"/>
  <c r="AH353" i="1"/>
  <c r="AK352" i="1"/>
  <c r="AI355" i="1"/>
  <c r="AJ355" i="1"/>
  <c r="AI352" i="1"/>
  <c r="AK353" i="1"/>
  <c r="AJ354" i="1"/>
  <c r="AH354" i="1"/>
  <c r="AJ352" i="1"/>
  <c r="AH352" i="1"/>
  <c r="AJ353" i="1"/>
  <c r="AL352" i="1"/>
  <c r="AH355" i="1"/>
  <c r="AK355" i="1"/>
  <c r="AL353" i="1"/>
  <c r="AK354" i="1"/>
  <c r="AL355" i="1"/>
  <c r="AL354" i="1"/>
  <c r="AI353" i="1"/>
  <c r="AI351" i="1"/>
  <c r="AH343" i="1"/>
  <c r="AH344" i="1"/>
  <c r="AI344" i="1"/>
  <c r="AK341" i="1"/>
  <c r="AJ344" i="1"/>
  <c r="AJ341" i="1"/>
  <c r="AK344" i="1"/>
  <c r="AH341" i="1"/>
  <c r="AL343" i="1"/>
  <c r="AI343" i="1"/>
  <c r="AL341" i="1"/>
  <c r="AI341" i="1"/>
  <c r="AL344" i="1"/>
  <c r="AK343" i="1"/>
  <c r="AH342" i="1"/>
  <c r="AL342" i="1"/>
  <c r="AK342" i="1"/>
  <c r="AJ342" i="1"/>
  <c r="AI342" i="1"/>
  <c r="AJ343" i="1"/>
  <c r="AH340" i="1"/>
  <c r="AH320" i="1"/>
  <c r="AJ321" i="1"/>
  <c r="AK321" i="1"/>
  <c r="AL319" i="1"/>
  <c r="AL320" i="1"/>
  <c r="AI319" i="1"/>
  <c r="AH319" i="1"/>
  <c r="AL318" i="1"/>
  <c r="AH321" i="1"/>
  <c r="AK318" i="1"/>
  <c r="AI321" i="1"/>
  <c r="AJ318" i="1"/>
  <c r="AI318" i="1"/>
  <c r="AH318" i="1"/>
  <c r="AK319" i="1"/>
  <c r="AK320" i="1"/>
  <c r="AI320" i="1"/>
  <c r="AJ319" i="1"/>
  <c r="AJ320" i="1"/>
  <c r="AL321" i="1"/>
  <c r="AI317" i="1"/>
  <c r="AL306" i="1"/>
  <c r="AH309" i="1"/>
  <c r="AH310" i="1"/>
  <c r="AJ308" i="1"/>
  <c r="AI309" i="1"/>
  <c r="AL307" i="1"/>
  <c r="AI310" i="1"/>
  <c r="AK307" i="1"/>
  <c r="AJ310" i="1"/>
  <c r="AJ307" i="1"/>
  <c r="AK310" i="1"/>
  <c r="AI307" i="1"/>
  <c r="AH307" i="1"/>
  <c r="AI308" i="1"/>
  <c r="AH308" i="1"/>
  <c r="AL308" i="1"/>
  <c r="AL310" i="1"/>
  <c r="AK308" i="1"/>
  <c r="AL309" i="1"/>
  <c r="AK309" i="1"/>
  <c r="AJ309" i="1"/>
  <c r="AI306" i="1"/>
  <c r="AL295" i="1"/>
  <c r="AI297" i="1"/>
  <c r="AJ299" i="1"/>
  <c r="AI298" i="1"/>
  <c r="AL296" i="1"/>
  <c r="AK296" i="1"/>
  <c r="AK297" i="1"/>
  <c r="AH296" i="1"/>
  <c r="AH297" i="1"/>
  <c r="AH299" i="1"/>
  <c r="AL298" i="1"/>
  <c r="AI299" i="1"/>
  <c r="AK298" i="1"/>
  <c r="AJ298" i="1"/>
  <c r="AK299" i="1"/>
  <c r="AH298" i="1"/>
  <c r="AL299" i="1"/>
  <c r="AL297" i="1"/>
  <c r="AI296" i="1"/>
  <c r="AJ296" i="1"/>
  <c r="AJ297" i="1"/>
  <c r="AI295" i="1"/>
  <c r="AL284" i="1"/>
  <c r="AI287" i="1"/>
  <c r="AL286" i="1"/>
  <c r="AK286" i="1"/>
  <c r="AL287" i="1"/>
  <c r="AK287" i="1"/>
  <c r="AH286" i="1"/>
  <c r="AH287" i="1"/>
  <c r="AH288" i="1"/>
  <c r="AL285" i="1"/>
  <c r="AI288" i="1"/>
  <c r="AK285" i="1"/>
  <c r="AJ288" i="1"/>
  <c r="AJ285" i="1"/>
  <c r="AK288" i="1"/>
  <c r="AI285" i="1"/>
  <c r="AH285" i="1"/>
  <c r="AL288" i="1"/>
  <c r="AJ286" i="1"/>
  <c r="AI286" i="1"/>
  <c r="AJ287" i="1"/>
  <c r="AI284" i="1"/>
  <c r="AI275" i="1"/>
  <c r="AH275" i="1"/>
  <c r="AH276" i="1"/>
  <c r="AK273" i="1"/>
  <c r="AJ273" i="1"/>
  <c r="AI273" i="1"/>
  <c r="AL276" i="1"/>
  <c r="AL275" i="1"/>
  <c r="AI274" i="1"/>
  <c r="AL273" i="1"/>
  <c r="AI276" i="1"/>
  <c r="AJ276" i="1"/>
  <c r="AK276" i="1"/>
  <c r="AL274" i="1"/>
  <c r="AH274" i="1"/>
  <c r="AH273" i="1"/>
  <c r="AK274" i="1"/>
  <c r="AJ274" i="1"/>
  <c r="AK275" i="1"/>
  <c r="AJ275" i="1"/>
  <c r="AH272" i="1"/>
  <c r="AI272" i="1"/>
  <c r="AI250" i="1"/>
  <c r="AI253" i="1"/>
  <c r="AH253" i="1"/>
  <c r="AH254" i="1"/>
  <c r="AL251" i="1"/>
  <c r="AI254" i="1"/>
  <c r="AK251" i="1"/>
  <c r="AJ254" i="1"/>
  <c r="AJ251" i="1"/>
  <c r="AK254" i="1"/>
  <c r="AI251" i="1"/>
  <c r="AH251" i="1"/>
  <c r="AL252" i="1"/>
  <c r="AL254" i="1"/>
  <c r="AK252" i="1"/>
  <c r="AL253" i="1"/>
  <c r="AJ252" i="1"/>
  <c r="AK253" i="1"/>
  <c r="AI252" i="1"/>
  <c r="AJ253" i="1"/>
  <c r="AH252" i="1"/>
  <c r="AJ250" i="1"/>
  <c r="AH239" i="1"/>
  <c r="AH242" i="1"/>
  <c r="AK243" i="1"/>
  <c r="AL243" i="1"/>
  <c r="AL241" i="1"/>
  <c r="AJ243" i="1"/>
  <c r="AI241" i="1"/>
  <c r="AI243" i="1"/>
  <c r="AK241" i="1"/>
  <c r="AH243" i="1"/>
  <c r="AJ241" i="1"/>
  <c r="AH241" i="1"/>
  <c r="AI240" i="1"/>
  <c r="AL240" i="1"/>
  <c r="AL242" i="1"/>
  <c r="AK240" i="1"/>
  <c r="AK242" i="1"/>
  <c r="AJ240" i="1"/>
  <c r="AI242" i="1"/>
  <c r="AH240" i="1"/>
  <c r="AJ242" i="1"/>
  <c r="AI239" i="1"/>
  <c r="AH229" i="1"/>
  <c r="AK231" i="1"/>
  <c r="AJ232" i="1"/>
  <c r="AK232" i="1"/>
  <c r="AL230" i="1"/>
  <c r="AL229" i="1"/>
  <c r="AK229" i="1"/>
  <c r="AH230" i="1"/>
  <c r="AL232" i="1"/>
  <c r="AL231" i="1"/>
  <c r="AH232" i="1"/>
  <c r="AI232" i="1"/>
  <c r="AJ231" i="1"/>
  <c r="AI231" i="1"/>
  <c r="AH231" i="1"/>
  <c r="AK230" i="1"/>
  <c r="AJ230" i="1"/>
  <c r="AI230" i="1"/>
  <c r="AJ229" i="1"/>
  <c r="AI229" i="1"/>
  <c r="AH228" i="1"/>
  <c r="AL217" i="1"/>
  <c r="Q217" i="1" s="1"/>
  <c r="Q218" i="1" s="1"/>
  <c r="Q219" i="1" s="1"/>
  <c r="Q220" i="1" s="1"/>
  <c r="AH219" i="1"/>
  <c r="AL221" i="1"/>
  <c r="AH221" i="1"/>
  <c r="AL220" i="1"/>
  <c r="AI221" i="1"/>
  <c r="AK220" i="1"/>
  <c r="AJ221" i="1"/>
  <c r="AJ220" i="1"/>
  <c r="AK221" i="1"/>
  <c r="AI220" i="1"/>
  <c r="AH220" i="1"/>
  <c r="AL218" i="1"/>
  <c r="AL219" i="1"/>
  <c r="AK218" i="1"/>
  <c r="AK219" i="1"/>
  <c r="AJ218" i="1"/>
  <c r="AJ219" i="1"/>
  <c r="AI218" i="1"/>
  <c r="AI219" i="1"/>
  <c r="AH218" i="1"/>
  <c r="AI217" i="1"/>
  <c r="AL195" i="1"/>
  <c r="AH198" i="1"/>
  <c r="AK195" i="1"/>
  <c r="AI198" i="1"/>
  <c r="AJ195" i="1"/>
  <c r="AJ198" i="1"/>
  <c r="AI195" i="1"/>
  <c r="AK198" i="1"/>
  <c r="AH195" i="1"/>
  <c r="AK196" i="1"/>
  <c r="AL197" i="1"/>
  <c r="AJ196" i="1"/>
  <c r="AI196" i="1"/>
  <c r="AH196" i="1"/>
  <c r="AL198" i="1"/>
  <c r="AH197" i="1"/>
  <c r="AL196" i="1"/>
  <c r="AK197" i="1"/>
  <c r="AI197" i="1"/>
  <c r="AJ197" i="1"/>
  <c r="AH194" i="1"/>
  <c r="AI194" i="1"/>
  <c r="AL186" i="1"/>
  <c r="AJ185" i="1"/>
  <c r="AK186" i="1"/>
  <c r="AI185" i="1"/>
  <c r="AJ186" i="1"/>
  <c r="AH185" i="1"/>
  <c r="AI186" i="1"/>
  <c r="AL187" i="1"/>
  <c r="AH186" i="1"/>
  <c r="AJ187" i="1"/>
  <c r="AH184" i="1"/>
  <c r="Q183" i="1" s="1"/>
  <c r="Q184" i="1" s="1"/>
  <c r="Q185" i="1" s="1"/>
  <c r="Q186" i="1" s="1"/>
  <c r="AL184" i="1"/>
  <c r="AH187" i="1"/>
  <c r="AK184" i="1"/>
  <c r="AJ184" i="1"/>
  <c r="AK187" i="1"/>
  <c r="AL185" i="1"/>
  <c r="AI187" i="1"/>
  <c r="AI184" i="1"/>
  <c r="AK185" i="1"/>
  <c r="AI174" i="1"/>
  <c r="AK173" i="1"/>
  <c r="AL174" i="1"/>
  <c r="AI173" i="1"/>
  <c r="AK174" i="1"/>
  <c r="AH173" i="1"/>
  <c r="AJ174" i="1"/>
  <c r="AH174" i="1"/>
  <c r="AJ172" i="1"/>
  <c r="AL175" i="1"/>
  <c r="AK175" i="1"/>
  <c r="AJ175" i="1"/>
  <c r="AI175" i="1"/>
  <c r="AJ173" i="1"/>
  <c r="AL172" i="1"/>
  <c r="AK172" i="1"/>
  <c r="AI172" i="1"/>
  <c r="AH172" i="1"/>
  <c r="AL173" i="1"/>
  <c r="AH175" i="1"/>
  <c r="AH171" i="1"/>
  <c r="AH151" i="1"/>
  <c r="AH153" i="1"/>
  <c r="AH150" i="1"/>
  <c r="AL152" i="1"/>
  <c r="AI152" i="1"/>
  <c r="AJ151" i="1"/>
  <c r="AI151" i="1"/>
  <c r="AI150" i="1"/>
  <c r="AI153" i="1"/>
  <c r="AL150" i="1"/>
  <c r="AK150" i="1"/>
  <c r="AJ153" i="1"/>
  <c r="AJ150" i="1"/>
  <c r="AK153" i="1"/>
  <c r="AL153" i="1"/>
  <c r="AL151" i="1"/>
  <c r="AK151" i="1"/>
  <c r="AK152" i="1"/>
  <c r="AJ152" i="1"/>
  <c r="AH152" i="1"/>
  <c r="AH149" i="1"/>
  <c r="AI149" i="1"/>
  <c r="AI138" i="1"/>
  <c r="AK142" i="1"/>
  <c r="AH141" i="1"/>
  <c r="AJ142" i="1"/>
  <c r="AL140" i="1"/>
  <c r="AH142" i="1"/>
  <c r="AI140" i="1"/>
  <c r="AI139" i="1"/>
  <c r="AK140" i="1"/>
  <c r="AJ140" i="1"/>
  <c r="AK139" i="1"/>
  <c r="AH139" i="1"/>
  <c r="AJ141" i="1"/>
  <c r="AI141" i="1"/>
  <c r="AL142" i="1"/>
  <c r="AJ139" i="1"/>
  <c r="AH140" i="1"/>
  <c r="AL139" i="1"/>
  <c r="AI142" i="1"/>
  <c r="AK141" i="1"/>
  <c r="AL141" i="1"/>
  <c r="AK130" i="1"/>
  <c r="AI128" i="1"/>
  <c r="AI130" i="1"/>
  <c r="AH128" i="1"/>
  <c r="AL130" i="1"/>
  <c r="AL128" i="1"/>
  <c r="AJ130" i="1"/>
  <c r="AH130" i="1"/>
  <c r="AI127" i="1"/>
  <c r="AK129" i="1"/>
  <c r="AL127" i="1"/>
  <c r="AI129" i="1"/>
  <c r="AK127" i="1"/>
  <c r="AL129" i="1"/>
  <c r="AJ129" i="1"/>
  <c r="AJ128" i="1"/>
  <c r="AH127" i="1"/>
  <c r="AJ127" i="1"/>
  <c r="AK128" i="1"/>
  <c r="AH129" i="1"/>
  <c r="AH126" i="1"/>
  <c r="AI116" i="1"/>
  <c r="AH117" i="1"/>
  <c r="AJ118" i="1"/>
  <c r="AI117" i="1"/>
  <c r="AK117" i="1"/>
  <c r="AL116" i="1"/>
  <c r="AI119" i="1"/>
  <c r="AK116" i="1"/>
  <c r="AL118" i="1"/>
  <c r="AL117" i="1"/>
  <c r="AK118" i="1"/>
  <c r="AI118" i="1"/>
  <c r="AH118" i="1"/>
  <c r="AK119" i="1"/>
  <c r="AJ119" i="1"/>
  <c r="AL119" i="1"/>
  <c r="AH116" i="1"/>
  <c r="AH119" i="1"/>
  <c r="AJ117" i="1"/>
  <c r="AJ116" i="1"/>
  <c r="AK115" i="1"/>
  <c r="AJ115" i="1"/>
  <c r="AL115" i="1"/>
  <c r="AL105" i="1"/>
  <c r="AJ106" i="1"/>
  <c r="AK108" i="1"/>
  <c r="AL106" i="1"/>
  <c r="AH107" i="1"/>
  <c r="AK106" i="1"/>
  <c r="AI108" i="1"/>
  <c r="AI106" i="1"/>
  <c r="AL108" i="1"/>
  <c r="AH106" i="1"/>
  <c r="AJ108" i="1"/>
  <c r="AH108" i="1"/>
  <c r="AK107" i="1"/>
  <c r="AI107" i="1"/>
  <c r="AK105" i="1"/>
  <c r="AL107" i="1"/>
  <c r="AJ105" i="1"/>
  <c r="AJ107" i="1"/>
  <c r="AI105" i="1"/>
  <c r="AH105" i="1"/>
  <c r="AI104" i="1"/>
  <c r="AM38" i="1"/>
  <c r="AL39" i="1"/>
  <c r="AL38" i="1"/>
  <c r="AP39" i="1"/>
  <c r="AQ38" i="1"/>
  <c r="AO39" i="1"/>
  <c r="AO38" i="1"/>
  <c r="AN38" i="1"/>
  <c r="AM40" i="1"/>
  <c r="AQ39" i="1"/>
  <c r="AL40" i="1"/>
  <c r="AM41" i="1"/>
  <c r="AQ40" i="1"/>
  <c r="AN41" i="1"/>
  <c r="AP40" i="1"/>
  <c r="AO41" i="1"/>
  <c r="AN40" i="1"/>
  <c r="AO40" i="1"/>
  <c r="AP41" i="1"/>
  <c r="AL41" i="1"/>
  <c r="AQ41" i="1"/>
  <c r="AP38" i="1"/>
  <c r="AM39" i="1"/>
  <c r="AN39" i="1"/>
  <c r="AL37" i="1"/>
  <c r="U37" i="1" s="1"/>
  <c r="U38" i="1" s="1"/>
  <c r="U39" i="1" s="1"/>
  <c r="U40" i="1" s="1"/>
  <c r="AQ37" i="1"/>
  <c r="AM37" i="1"/>
  <c r="AN37" i="1"/>
  <c r="AP29" i="1"/>
  <c r="AQ27" i="1"/>
  <c r="AQ29" i="1"/>
  <c r="AP27" i="1"/>
  <c r="AQ28" i="1"/>
  <c r="AN27" i="1"/>
  <c r="AP30" i="1"/>
  <c r="AO28" i="1"/>
  <c r="AQ30" i="1"/>
  <c r="AO29" i="1"/>
  <c r="AN29" i="1"/>
  <c r="AS29" i="1"/>
  <c r="AR27" i="1"/>
  <c r="AN30" i="1"/>
  <c r="AO27" i="1"/>
  <c r="AP28" i="1"/>
  <c r="AS30" i="1"/>
  <c r="AR29" i="1"/>
  <c r="AN28" i="1"/>
  <c r="AR28" i="1"/>
  <c r="AR30" i="1"/>
  <c r="AS28" i="1"/>
  <c r="AO30" i="1"/>
  <c r="AS27" i="1"/>
  <c r="AN26" i="1"/>
  <c r="AO26" i="1"/>
  <c r="AP26" i="1"/>
  <c r="AS15" i="1"/>
  <c r="AP16" i="1"/>
  <c r="AN17" i="1"/>
  <c r="AQ16" i="1"/>
  <c r="AO16" i="1"/>
  <c r="AR17" i="1"/>
  <c r="AN19" i="1"/>
  <c r="AN18" i="1"/>
  <c r="AR19" i="1"/>
  <c r="AP19" i="1"/>
  <c r="AQ17" i="1"/>
  <c r="AO17" i="1"/>
  <c r="AN16" i="1"/>
  <c r="AS17" i="1"/>
  <c r="AS19" i="1"/>
  <c r="AS18" i="1"/>
  <c r="AP18" i="1"/>
  <c r="AP17" i="1"/>
  <c r="AO18" i="1"/>
  <c r="AQ18" i="1"/>
  <c r="AR16" i="1"/>
  <c r="AS16" i="1"/>
  <c r="AR18" i="1"/>
  <c r="AQ19" i="1"/>
  <c r="AO19" i="1"/>
  <c r="AN15" i="1"/>
  <c r="AP15" i="1"/>
  <c r="Q138" i="1" l="1"/>
  <c r="Q139" i="1" s="1"/>
  <c r="Q140" i="1" s="1"/>
  <c r="Q141" i="1" s="1"/>
  <c r="Q295" i="1"/>
  <c r="Q296" i="1" s="1"/>
  <c r="Q297" i="1" s="1"/>
  <c r="Q298" i="1" s="1"/>
  <c r="Q284" i="1"/>
  <c r="Q285" i="1" s="1"/>
  <c r="Q286" i="1" s="1"/>
  <c r="Q287" i="1" s="1"/>
  <c r="Q441" i="1"/>
  <c r="Q442" i="1" s="1"/>
  <c r="Q443" i="1" s="1"/>
  <c r="Q444" i="1" s="1"/>
  <c r="Q407" i="1"/>
  <c r="Q408" i="1" s="1"/>
  <c r="Q409" i="1" s="1"/>
  <c r="Q410" i="1" s="1"/>
  <c r="Q250" i="1"/>
  <c r="Q251" i="1" s="1"/>
  <c r="Q252" i="1" s="1"/>
  <c r="Q253" i="1" s="1"/>
  <c r="Q104" i="1"/>
  <c r="Q105" i="1" s="1"/>
  <c r="Q106" i="1" s="1"/>
  <c r="Q107" i="1" s="1"/>
  <c r="Q351" i="1"/>
  <c r="Q352" i="1" s="1"/>
  <c r="Q353" i="1" s="1"/>
  <c r="Q354" i="1" s="1"/>
  <c r="Q115" i="1"/>
  <c r="Q116" i="1" s="1"/>
  <c r="Q117" i="1" s="1"/>
  <c r="Q118" i="1" s="1"/>
  <c r="Q306" i="1"/>
  <c r="Q307" i="1" s="1"/>
  <c r="Q308" i="1" s="1"/>
  <c r="Q309" i="1" s="1"/>
  <c r="Q317" i="1"/>
  <c r="Q318" i="1" s="1"/>
  <c r="Q319" i="1" s="1"/>
  <c r="Q320" i="1" s="1"/>
  <c r="Q93" i="1"/>
  <c r="Q94" i="1" s="1"/>
  <c r="Q95" i="1" s="1"/>
  <c r="Q96" i="1" s="1"/>
  <c r="Q205" i="1"/>
  <c r="Q206" i="1" s="1"/>
  <c r="Q207" i="1" s="1"/>
  <c r="Q208" i="1" s="1"/>
  <c r="Q418" i="1"/>
  <c r="Q419" i="1" s="1"/>
  <c r="Q420" i="1" s="1"/>
  <c r="Q421" i="1" s="1"/>
  <c r="Q396" i="1"/>
  <c r="Q397" i="1" s="1"/>
  <c r="Q398" i="1" s="1"/>
  <c r="Q399" i="1" s="1"/>
  <c r="Q385" i="1"/>
  <c r="Q386" i="1" s="1"/>
  <c r="Q387" i="1" s="1"/>
  <c r="Q388" i="1" s="1"/>
  <c r="Q340" i="1"/>
  <c r="Q341" i="1" s="1"/>
  <c r="Q342" i="1" s="1"/>
  <c r="Q343" i="1" s="1"/>
  <c r="Q272" i="1"/>
  <c r="Q273" i="1" s="1"/>
  <c r="Q274" i="1" s="1"/>
  <c r="Q275" i="1" s="1"/>
  <c r="Q239" i="1"/>
  <c r="Q240" i="1" s="1"/>
  <c r="Q241" i="1" s="1"/>
  <c r="Q242" i="1" s="1"/>
  <c r="Q228" i="1"/>
  <c r="Q229" i="1" s="1"/>
  <c r="Q230" i="1" s="1"/>
  <c r="Q231" i="1" s="1"/>
  <c r="Q194" i="1"/>
  <c r="Q195" i="1" s="1"/>
  <c r="Q196" i="1" s="1"/>
  <c r="Q197" i="1" s="1"/>
  <c r="Q171" i="1"/>
  <c r="Q172" i="1" s="1"/>
  <c r="Q173" i="1" s="1"/>
  <c r="Q174" i="1" s="1"/>
  <c r="Q149" i="1"/>
  <c r="Q150" i="1" s="1"/>
  <c r="Q151" i="1" s="1"/>
  <c r="Q152" i="1" s="1"/>
  <c r="Q126" i="1"/>
  <c r="Q127" i="1" s="1"/>
  <c r="Q128" i="1" s="1"/>
  <c r="Q129" i="1" s="1"/>
  <c r="W26" i="1"/>
  <c r="W27" i="1" s="1"/>
  <c r="W28" i="1" s="1"/>
  <c r="W29" i="1" s="1"/>
  <c r="W15" i="1"/>
  <c r="W16" i="1" s="1"/>
  <c r="W17" i="1" s="1"/>
  <c r="W18" i="1" s="1"/>
  <c r="AG8" i="1"/>
  <c r="AE7" i="1"/>
  <c r="AG4" i="1"/>
  <c r="AE4" i="1"/>
  <c r="AG7" i="1"/>
  <c r="AF8" i="1"/>
  <c r="AE5" i="1"/>
  <c r="AG5" i="1"/>
  <c r="AG6" i="1"/>
  <c r="AF6" i="1"/>
  <c r="AF4" i="1"/>
  <c r="AE8" i="1"/>
  <c r="AF5" i="1"/>
  <c r="AF7" i="1"/>
  <c r="AE6" i="1"/>
  <c r="O4" i="1" l="1"/>
  <c r="O5" i="1" s="1"/>
  <c r="O6" i="1" s="1"/>
  <c r="O7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<sst xmlns="http://schemas.openxmlformats.org/spreadsheetml/2006/main" count="826" uniqueCount="93">
  <si>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</si>
  <si>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</si>
  <si>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</si>
  <si>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</si>
  <si>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</si>
  <si>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</si>
  <si>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</si>
  <si>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Q5: Kundenservice: Sehr stark</t>
  </si>
  <si>
    <t>Q5: Kundenservice: Stark</t>
  </si>
  <si>
    <t>Q5: Kundenservice: Mäßig</t>
  </si>
  <si>
    <t>Q5: Kundenservice: Wenig</t>
  </si>
  <si>
    <t>Q5: Kundenservice: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</si>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</sst>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59"/>
  <sheetViews>
    <sheetView showGridLines="0" tabSelected="1" zoomScale="60" zoomScaleNormal="60" workbookViewId="0">
      <selection activeCell="A10" sqref="A10"/>
    </sheetView>
  </sheetViews>
  <sheetFormatPr baseColWidth="10" defaultColWidth="9.140625" defaultRowHeight="15" x14ac:dyDescent="0.25"/>
  <cols>
    <col min="1" max="1" width="9.140625" style="16"/>
    <col min="2" max="2" width="29" customWidth="1"/>
    <col min="3" max="20" width="12" customWidth="1"/>
  </cols>
  <sheetData>
    <row r="1" spans="2:45" ht="18" x14ac:dyDescent="0.25">
      <c r="B1" s="1" t="s">
        <v>0</v>
      </c>
    </row>
    <row r="2" spans="2:45" ht="18" x14ac:dyDescent="0.25">
      <c r="B2" s="1" t="s">
        <v>1</v>
      </c>
    </row>
    <row r="3" spans="2:45" x14ac:dyDescent="0.25">
      <c r="B3" s="2"/>
      <c r="C3" s="17" t="s">
        <v>2</v>
      </c>
      <c r="D3" s="18"/>
      <c r="E3" s="17" t="s">
        <v>3</v>
      </c>
      <c r="F3" s="18"/>
      <c r="G3" s="17" t="s">
        <v>4</v>
      </c>
      <c r="H3" s="18"/>
      <c r="I3" s="17" t="s">
        <v>5</v>
      </c>
      <c r="J3" s="18"/>
      <c r="K3" s="17" t="s">
        <v>6</v>
      </c>
      <c r="L3" s="18"/>
    </row>
    <row r="4" spans="2:45" x14ac:dyDescent="0.25">
      <c r="B4" s="3" t="s">
        <v>7</v>
      </c>
      <c r="C4" s="4">
        <v>0.72730000000000006</v>
      </c>
      <c r="D4" s="5">
        <v>80</v>
      </c>
      <c r="E4" s="4">
        <v>0.2636</v>
      </c>
      <c r="F4" s="5">
        <v>29</v>
      </c>
      <c r="G4" s="4">
        <v>0</v>
      </c>
      <c r="H4" s="5">
        <v>0</v>
      </c>
      <c r="I4" s="4">
        <v>9.1000000000000004E-3</v>
      </c>
      <c r="J4" s="5">
        <v>1</v>
      </c>
      <c r="K4" s="4">
        <v>0.40150000000000002</v>
      </c>
      <c r="L4" s="5">
        <v>110</v>
      </c>
      <c r="N4" s="9" t="s">
        <v>88</v>
      </c>
      <c r="O4" s="10">
        <f>_xlfn.CHISQ.TEST(R4:T8,AE4:AG8)</f>
        <v>1.5351508420140486E-4</v>
      </c>
      <c r="P4" s="11"/>
      <c r="Q4" s="11" t="s">
        <v>89</v>
      </c>
      <c r="R4" s="11">
        <f>D4</f>
        <v>80</v>
      </c>
      <c r="S4" s="11">
        <f>F4</f>
        <v>29</v>
      </c>
      <c r="T4" s="11">
        <f>H4</f>
        <v>0</v>
      </c>
      <c r="U4" s="12">
        <f>SUM(R4:T4)</f>
        <v>109</v>
      </c>
      <c r="V4" s="11"/>
      <c r="W4" s="11"/>
      <c r="X4" s="12"/>
      <c r="Y4" s="11"/>
      <c r="Z4" s="11"/>
      <c r="AA4" s="11"/>
      <c r="AB4" s="11"/>
      <c r="AC4" s="11"/>
      <c r="AD4" s="11" t="s">
        <v>90</v>
      </c>
      <c r="AE4" s="13">
        <f>$U4*R9/$U9</f>
        <v>60.289377289377292</v>
      </c>
      <c r="AF4" s="13">
        <f>$U4*S9/$U9</f>
        <v>48.311355311355314</v>
      </c>
      <c r="AG4" s="13">
        <f>$U4*T9/$U9</f>
        <v>0.39926739926739929</v>
      </c>
    </row>
    <row r="5" spans="2:45" x14ac:dyDescent="0.25">
      <c r="B5" s="3" t="s">
        <v>8</v>
      </c>
      <c r="C5" s="4">
        <v>0.40570000000000001</v>
      </c>
      <c r="D5" s="5">
        <v>43</v>
      </c>
      <c r="E5" s="4">
        <v>0.59430000000000005</v>
      </c>
      <c r="F5" s="5">
        <v>63</v>
      </c>
      <c r="G5" s="4">
        <v>0</v>
      </c>
      <c r="H5" s="5">
        <v>0</v>
      </c>
      <c r="I5" s="4">
        <v>0</v>
      </c>
      <c r="J5" s="5">
        <v>0</v>
      </c>
      <c r="K5" s="4">
        <v>0.38690000000000002</v>
      </c>
      <c r="L5" s="5">
        <v>106</v>
      </c>
      <c r="N5" s="9" t="s">
        <v>91</v>
      </c>
      <c r="O5" s="14">
        <f>_xlfn.CHISQ.INV.RT(O4,8)</f>
        <v>30.783717880376745</v>
      </c>
      <c r="P5" s="11"/>
      <c r="Q5" s="11"/>
      <c r="R5" s="11">
        <f>D5</f>
        <v>43</v>
      </c>
      <c r="S5" s="11">
        <f>F5</f>
        <v>63</v>
      </c>
      <c r="T5" s="11">
        <f>H5</f>
        <v>0</v>
      </c>
      <c r="U5" s="12">
        <f>SUM(R5:T5)</f>
        <v>106</v>
      </c>
      <c r="V5" s="11"/>
      <c r="W5" s="11"/>
      <c r="Y5" s="11"/>
      <c r="Z5" s="11"/>
      <c r="AA5" s="11"/>
      <c r="AB5" s="11"/>
      <c r="AC5" s="11"/>
      <c r="AD5" s="11"/>
      <c r="AE5" s="13">
        <f>$U5*R9/$U9</f>
        <v>58.630036630036628</v>
      </c>
      <c r="AF5" s="13">
        <f>$U5*S9/$U9</f>
        <v>46.981684981684978</v>
      </c>
      <c r="AG5" s="13">
        <f>$U5*T9/$U9</f>
        <v>0.38827838827838829</v>
      </c>
    </row>
    <row r="6" spans="2:45" x14ac:dyDescent="0.25">
      <c r="B6" s="3" t="s">
        <v>9</v>
      </c>
      <c r="C6" s="4">
        <v>0.4783</v>
      </c>
      <c r="D6" s="5">
        <v>22</v>
      </c>
      <c r="E6" s="4">
        <v>0.5</v>
      </c>
      <c r="F6" s="5">
        <v>23</v>
      </c>
      <c r="G6" s="4">
        <v>2.1700000000000001E-2</v>
      </c>
      <c r="H6" s="5">
        <v>1</v>
      </c>
      <c r="I6" s="4">
        <v>0</v>
      </c>
      <c r="J6" s="5">
        <v>0</v>
      </c>
      <c r="K6" s="4">
        <v>0.16789999999999999</v>
      </c>
      <c r="L6" s="5">
        <v>46</v>
      </c>
      <c r="N6" s="9" t="s">
        <v>92</v>
      </c>
      <c r="O6" s="15">
        <f>SQRT(O5/(U9*MIN(5-1,3-1)))</f>
        <v>0.23744564784039671</v>
      </c>
      <c r="P6" s="11"/>
      <c r="Q6" s="11"/>
      <c r="R6" s="11">
        <f t="shared" ref="R6:R8" si="0">D6</f>
        <v>22</v>
      </c>
      <c r="S6" s="11">
        <f t="shared" ref="S6:S8" si="1">F6</f>
        <v>23</v>
      </c>
      <c r="T6" s="11">
        <f t="shared" ref="T6:T8" si="2">H6</f>
        <v>1</v>
      </c>
      <c r="U6" s="12">
        <f t="shared" ref="U6:U8" si="3">SUM(R6:T6)</f>
        <v>46</v>
      </c>
      <c r="V6" s="11"/>
      <c r="W6" s="11"/>
      <c r="Y6" s="11"/>
      <c r="Z6" s="11"/>
      <c r="AA6" s="11"/>
      <c r="AB6" s="11"/>
      <c r="AC6" s="11"/>
      <c r="AD6" s="11"/>
      <c r="AE6" s="13">
        <f>$U6*R9/$U9</f>
        <v>25.443223443223442</v>
      </c>
      <c r="AF6" s="13">
        <f>$U6*S9/$U9</f>
        <v>20.388278388278387</v>
      </c>
      <c r="AG6" s="13">
        <f>$U6*T9/$U9</f>
        <v>0.16849816849816851</v>
      </c>
    </row>
    <row r="7" spans="2:45" x14ac:dyDescent="0.25">
      <c r="B7" s="3" t="s">
        <v>10</v>
      </c>
      <c r="C7" s="4">
        <v>0.54549999999999998</v>
      </c>
      <c r="D7" s="5">
        <v>6</v>
      </c>
      <c r="E7" s="4">
        <v>0.45450000000000002</v>
      </c>
      <c r="F7" s="5">
        <v>5</v>
      </c>
      <c r="G7" s="4">
        <v>0</v>
      </c>
      <c r="H7" s="5">
        <v>0</v>
      </c>
      <c r="I7" s="4">
        <v>0</v>
      </c>
      <c r="J7" s="5">
        <v>0</v>
      </c>
      <c r="K7" s="4">
        <v>4.0099999999999997E-2</v>
      </c>
      <c r="L7" s="5">
        <v>11</v>
      </c>
      <c r="N7" s="11"/>
      <c r="O7" s="14" t="str">
        <f>IF(AND(O6&gt;0,O6&lt;=0.2),"Schwacher Zusammenhang",IF(AND(O6&gt;0.2,O6&lt;=0.6),"Mittlerer Zusammenhang",IF(O6&gt;0.6,"Starker Zusammenhang","")))</f>
        <v>Mittlerer Zusammenhang</v>
      </c>
      <c r="P7" s="5"/>
      <c r="Q7" s="5"/>
      <c r="R7" s="11">
        <f t="shared" si="0"/>
        <v>6</v>
      </c>
      <c r="S7" s="11">
        <f t="shared" si="1"/>
        <v>5</v>
      </c>
      <c r="T7" s="11">
        <f t="shared" si="2"/>
        <v>0</v>
      </c>
      <c r="U7" s="12">
        <f t="shared" si="3"/>
        <v>11</v>
      </c>
      <c r="V7" s="11"/>
      <c r="W7" s="11"/>
      <c r="Y7" s="11"/>
      <c r="Z7" s="11"/>
      <c r="AA7" s="11"/>
      <c r="AB7" s="11"/>
      <c r="AC7" s="11"/>
      <c r="AD7" s="11"/>
      <c r="AE7" s="13">
        <f>$U7*R9/$U9</f>
        <v>6.0842490842490839</v>
      </c>
      <c r="AF7" s="13">
        <f>$U7*S9/$U9</f>
        <v>4.8754578754578759</v>
      </c>
      <c r="AG7" s="13">
        <f>$U7*T9/$U9</f>
        <v>4.0293040293040296E-2</v>
      </c>
    </row>
    <row r="8" spans="2:45" x14ac:dyDescent="0.25">
      <c r="B8" s="3" t="s">
        <v>11</v>
      </c>
      <c r="C8" s="4">
        <v>0</v>
      </c>
      <c r="D8" s="5">
        <v>0</v>
      </c>
      <c r="E8" s="4">
        <v>1</v>
      </c>
      <c r="F8" s="5">
        <v>1</v>
      </c>
      <c r="G8" s="4">
        <v>0</v>
      </c>
      <c r="H8" s="5">
        <v>0</v>
      </c>
      <c r="I8" s="4">
        <v>0</v>
      </c>
      <c r="J8" s="5">
        <v>0</v>
      </c>
      <c r="K8" s="4">
        <v>3.5999999999999999E-3</v>
      </c>
      <c r="L8" s="5">
        <v>1</v>
      </c>
      <c r="P8" s="5"/>
      <c r="Q8" s="5"/>
      <c r="R8" s="11">
        <f t="shared" si="0"/>
        <v>0</v>
      </c>
      <c r="S8" s="11">
        <f t="shared" si="1"/>
        <v>1</v>
      </c>
      <c r="T8" s="11">
        <f t="shared" si="2"/>
        <v>0</v>
      </c>
      <c r="U8" s="12">
        <f t="shared" si="3"/>
        <v>1</v>
      </c>
      <c r="V8" s="11"/>
      <c r="W8" s="11"/>
      <c r="AE8" s="13">
        <f>$U8*R9/$U9</f>
        <v>0.55311355311355315</v>
      </c>
      <c r="AF8" s="13">
        <f>$U8*S9/$U9</f>
        <v>0.4432234432234432</v>
      </c>
      <c r="AG8" s="13">
        <f>$U8*T9/$U9</f>
        <v>3.663003663003663E-3</v>
      </c>
    </row>
    <row r="9" spans="2:45" x14ac:dyDescent="0.25">
      <c r="B9" s="3" t="s">
        <v>6</v>
      </c>
      <c r="C9" s="6">
        <v>0.55110000000000003</v>
      </c>
      <c r="D9" s="3">
        <v>151</v>
      </c>
      <c r="E9" s="6">
        <v>0.44159999999999999</v>
      </c>
      <c r="F9" s="3">
        <v>121</v>
      </c>
      <c r="G9" s="6">
        <v>3.5999999999999999E-3</v>
      </c>
      <c r="H9" s="3">
        <v>1</v>
      </c>
      <c r="I9" s="6">
        <v>3.5999999999999999E-3</v>
      </c>
      <c r="J9" s="3">
        <v>1</v>
      </c>
      <c r="K9" s="6">
        <v>1</v>
      </c>
      <c r="L9" s="3">
        <v>274</v>
      </c>
      <c r="P9" s="5"/>
      <c r="Q9" s="5"/>
      <c r="R9" s="12">
        <f>SUM(R4:R8)</f>
        <v>151</v>
      </c>
      <c r="S9" s="12">
        <f t="shared" ref="S9:T9" si="4">SUM(S4:S8)</f>
        <v>121</v>
      </c>
      <c r="T9" s="12">
        <f t="shared" si="4"/>
        <v>1</v>
      </c>
      <c r="U9" s="11">
        <f>SUM(U4:U8)</f>
        <v>273</v>
      </c>
      <c r="V9" s="11"/>
      <c r="W9" s="11"/>
      <c r="AE9" s="13"/>
      <c r="AF9" s="13"/>
      <c r="AG9" s="13"/>
    </row>
    <row r="10" spans="2:45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274</v>
      </c>
    </row>
    <row r="11" spans="2:45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5" ht="18" x14ac:dyDescent="0.25">
      <c r="B13" s="1" t="s">
        <v>14</v>
      </c>
    </row>
    <row r="14" spans="2:45" x14ac:dyDescent="0.25">
      <c r="B14" s="2"/>
      <c r="C14" s="17" t="s">
        <v>15</v>
      </c>
      <c r="D14" s="18"/>
      <c r="E14" s="17" t="s">
        <v>16</v>
      </c>
      <c r="F14" s="18"/>
      <c r="G14" s="17" t="s">
        <v>17</v>
      </c>
      <c r="H14" s="18"/>
      <c r="I14" s="17" t="s">
        <v>18</v>
      </c>
      <c r="J14" s="18"/>
      <c r="K14" s="17" t="s">
        <v>19</v>
      </c>
      <c r="L14" s="18"/>
      <c r="M14" s="17" t="s">
        <v>20</v>
      </c>
      <c r="N14" s="18"/>
      <c r="O14" s="17" t="s">
        <v>21</v>
      </c>
      <c r="P14" s="18"/>
      <c r="Q14" s="17" t="s">
        <v>5</v>
      </c>
      <c r="R14" s="18"/>
      <c r="S14" s="17" t="s">
        <v>6</v>
      </c>
      <c r="T14" s="18"/>
    </row>
    <row r="15" spans="2:45" x14ac:dyDescent="0.25">
      <c r="B15" s="3" t="s">
        <v>7</v>
      </c>
      <c r="C15" s="4">
        <v>0</v>
      </c>
      <c r="D15" s="5">
        <v>0</v>
      </c>
      <c r="E15" s="4">
        <v>4.5499999999999999E-2</v>
      </c>
      <c r="F15" s="5">
        <v>5</v>
      </c>
      <c r="G15" s="4">
        <v>9.0899999999999995E-2</v>
      </c>
      <c r="H15" s="5">
        <v>10</v>
      </c>
      <c r="I15" s="4">
        <v>0.2636</v>
      </c>
      <c r="J15" s="5">
        <v>29</v>
      </c>
      <c r="K15" s="4">
        <v>0.39090000000000003</v>
      </c>
      <c r="L15" s="5">
        <v>43</v>
      </c>
      <c r="M15" s="4">
        <v>0.1545</v>
      </c>
      <c r="N15" s="5">
        <v>17</v>
      </c>
      <c r="O15" s="4">
        <v>3.6400000000000002E-2</v>
      </c>
      <c r="P15" s="5">
        <v>4</v>
      </c>
      <c r="Q15" s="4">
        <v>1.8200000000000001E-2</v>
      </c>
      <c r="R15" s="5">
        <v>2</v>
      </c>
      <c r="S15" s="4">
        <v>0.40150000000000002</v>
      </c>
      <c r="T15" s="5">
        <v>110</v>
      </c>
      <c r="V15" s="9" t="s">
        <v>88</v>
      </c>
      <c r="W15" s="10">
        <f>_xlfn.CHISQ.TEST(AA15:AF19,AN15:AS19)</f>
        <v>4.8161817426893237E-6</v>
      </c>
      <c r="X15" s="11"/>
      <c r="Y15" s="11" t="s">
        <v>89</v>
      </c>
      <c r="Z15" s="11"/>
      <c r="AA15" s="11">
        <f>F15</f>
        <v>5</v>
      </c>
      <c r="AB15" s="11">
        <f>H15</f>
        <v>10</v>
      </c>
      <c r="AC15">
        <f>J15</f>
        <v>29</v>
      </c>
      <c r="AD15" s="11">
        <f>L15</f>
        <v>43</v>
      </c>
      <c r="AE15" s="11">
        <f>N15</f>
        <v>17</v>
      </c>
      <c r="AF15" s="11">
        <f>P15</f>
        <v>4</v>
      </c>
      <c r="AG15" s="12">
        <f>SUM(AA15:AF15)</f>
        <v>108</v>
      </c>
      <c r="AH15" s="11"/>
      <c r="AI15" s="11"/>
      <c r="AJ15" s="11"/>
      <c r="AK15" s="11"/>
      <c r="AL15" s="11" t="s">
        <v>90</v>
      </c>
      <c r="AM15" s="13"/>
      <c r="AN15" s="13">
        <f>$AG15*AA20/$AG20</f>
        <v>16.676470588235293</v>
      </c>
      <c r="AO15" s="13">
        <f>$AG15*AB20/$AG20</f>
        <v>13.897058823529411</v>
      </c>
      <c r="AP15" s="13">
        <f t="shared" ref="AP15:AS15" si="5">$AG15*AC20/$AG20</f>
        <v>29.382352941176471</v>
      </c>
      <c r="AQ15" s="13">
        <f t="shared" si="5"/>
        <v>31.764705882352942</v>
      </c>
      <c r="AR15" s="13">
        <f t="shared" si="5"/>
        <v>12.705882352941176</v>
      </c>
      <c r="AS15" s="13">
        <f t="shared" si="5"/>
        <v>3.5735294117647061</v>
      </c>
    </row>
    <row r="16" spans="2:45" x14ac:dyDescent="0.25">
      <c r="B16" s="3" t="s">
        <v>8</v>
      </c>
      <c r="C16" s="4">
        <v>0</v>
      </c>
      <c r="D16" s="5">
        <v>0</v>
      </c>
      <c r="E16" s="4">
        <v>0.14149999999999999</v>
      </c>
      <c r="F16" s="5">
        <v>15</v>
      </c>
      <c r="G16" s="4">
        <v>0.15090000000000001</v>
      </c>
      <c r="H16" s="5">
        <v>16</v>
      </c>
      <c r="I16" s="4">
        <v>0.29249999999999998</v>
      </c>
      <c r="J16" s="5">
        <v>31</v>
      </c>
      <c r="K16" s="4">
        <v>0.28299999999999997</v>
      </c>
      <c r="L16" s="5">
        <v>30</v>
      </c>
      <c r="M16" s="4">
        <v>9.4299999999999995E-2</v>
      </c>
      <c r="N16" s="5">
        <v>10</v>
      </c>
      <c r="O16" s="4">
        <v>3.7699999999999997E-2</v>
      </c>
      <c r="P16" s="5">
        <v>4</v>
      </c>
      <c r="Q16" s="4">
        <v>0</v>
      </c>
      <c r="R16" s="5">
        <v>0</v>
      </c>
      <c r="S16" s="4">
        <v>0.38690000000000002</v>
      </c>
      <c r="T16" s="5">
        <v>106</v>
      </c>
      <c r="V16" s="9" t="s">
        <v>91</v>
      </c>
      <c r="W16" s="14">
        <f>_xlfn.CHISQ.INV.RT(W15,20)</f>
        <v>61.093960899623568</v>
      </c>
      <c r="X16" s="11"/>
      <c r="Y16" s="11"/>
      <c r="Z16" s="11"/>
      <c r="AA16" s="11">
        <f t="shared" ref="AA16:AA19" si="6">F16</f>
        <v>15</v>
      </c>
      <c r="AB16" s="11">
        <f t="shared" ref="AB16:AB19" si="7">H16</f>
        <v>16</v>
      </c>
      <c r="AC16">
        <f t="shared" ref="AC16:AC19" si="8">J16</f>
        <v>31</v>
      </c>
      <c r="AD16" s="11">
        <f t="shared" ref="AD16:AD19" si="9">L16</f>
        <v>30</v>
      </c>
      <c r="AE16" s="11">
        <f t="shared" ref="AE16:AE19" si="10">N16</f>
        <v>10</v>
      </c>
      <c r="AF16" s="11">
        <f t="shared" ref="AF16:AF19" si="11">P16</f>
        <v>4</v>
      </c>
      <c r="AG16" s="12">
        <f t="shared" ref="AG16:AG19" si="12">SUM(AA16:AF16)</f>
        <v>106</v>
      </c>
      <c r="AH16" s="11"/>
      <c r="AI16" s="11"/>
      <c r="AJ16" s="11"/>
      <c r="AK16" s="11"/>
      <c r="AL16" s="11"/>
      <c r="AM16" s="13"/>
      <c r="AN16" s="13">
        <f>$AG16*AA20/$AG20</f>
        <v>16.367647058823529</v>
      </c>
      <c r="AO16" s="13">
        <f>$AG16*AB20/$AG20</f>
        <v>13.639705882352942</v>
      </c>
      <c r="AP16" s="13">
        <f t="shared" ref="AP16:AS16" si="13">$AG16*AC20/$AG20</f>
        <v>28.838235294117649</v>
      </c>
      <c r="AQ16" s="13">
        <f t="shared" si="13"/>
        <v>31.176470588235293</v>
      </c>
      <c r="AR16" s="13">
        <f t="shared" si="13"/>
        <v>12.470588235294118</v>
      </c>
      <c r="AS16" s="13">
        <f t="shared" si="13"/>
        <v>3.5073529411764706</v>
      </c>
    </row>
    <row r="17" spans="2:45" x14ac:dyDescent="0.25">
      <c r="B17" s="3" t="s">
        <v>9</v>
      </c>
      <c r="C17" s="4">
        <v>0</v>
      </c>
      <c r="D17" s="5">
        <v>0</v>
      </c>
      <c r="E17" s="4">
        <v>0.3261</v>
      </c>
      <c r="F17" s="5">
        <v>15</v>
      </c>
      <c r="G17" s="4">
        <v>0.1739</v>
      </c>
      <c r="H17" s="5">
        <v>8</v>
      </c>
      <c r="I17" s="4">
        <v>0.28260000000000002</v>
      </c>
      <c r="J17" s="5">
        <v>13</v>
      </c>
      <c r="K17" s="4">
        <v>0.13039999999999999</v>
      </c>
      <c r="L17" s="5">
        <v>6</v>
      </c>
      <c r="M17" s="4">
        <v>8.6999999999999994E-2</v>
      </c>
      <c r="N17" s="5">
        <v>4</v>
      </c>
      <c r="O17" s="4">
        <v>0</v>
      </c>
      <c r="P17" s="5">
        <v>0</v>
      </c>
      <c r="Q17" s="4">
        <v>0</v>
      </c>
      <c r="R17" s="5">
        <v>0</v>
      </c>
      <c r="S17" s="4">
        <v>0.16789999999999999</v>
      </c>
      <c r="T17" s="5">
        <v>46</v>
      </c>
      <c r="V17" s="9" t="s">
        <v>92</v>
      </c>
      <c r="W17" s="15">
        <f>SQRT(W16/(AG20*MIN(6-1,5-1)))</f>
        <v>0.23696526663535689</v>
      </c>
      <c r="X17" s="11"/>
      <c r="Y17" s="11"/>
      <c r="Z17" s="11"/>
      <c r="AA17" s="11">
        <f t="shared" si="6"/>
        <v>15</v>
      </c>
      <c r="AB17" s="11">
        <f t="shared" si="7"/>
        <v>8</v>
      </c>
      <c r="AC17">
        <f t="shared" si="8"/>
        <v>13</v>
      </c>
      <c r="AD17" s="11">
        <f t="shared" si="9"/>
        <v>6</v>
      </c>
      <c r="AE17" s="11">
        <f t="shared" si="10"/>
        <v>4</v>
      </c>
      <c r="AF17" s="11">
        <f t="shared" si="11"/>
        <v>0</v>
      </c>
      <c r="AG17" s="12">
        <f t="shared" si="12"/>
        <v>46</v>
      </c>
      <c r="AH17" s="11"/>
      <c r="AI17" s="11"/>
      <c r="AJ17" s="11"/>
      <c r="AK17" s="11"/>
      <c r="AL17" s="11"/>
      <c r="AM17" s="13"/>
      <c r="AN17" s="13">
        <f>$AG17*AA20/$AG20</f>
        <v>7.1029411764705879</v>
      </c>
      <c r="AO17" s="13">
        <f>$AG17*AB20/$AG20</f>
        <v>5.9191176470588234</v>
      </c>
      <c r="AP17" s="13">
        <f t="shared" ref="AP17:AS17" si="14">$AG17*AC20/$AG20</f>
        <v>12.514705882352942</v>
      </c>
      <c r="AQ17" s="13">
        <f t="shared" si="14"/>
        <v>13.529411764705882</v>
      </c>
      <c r="AR17" s="13">
        <f t="shared" si="14"/>
        <v>5.4117647058823533</v>
      </c>
      <c r="AS17" s="13">
        <f t="shared" si="14"/>
        <v>1.5220588235294117</v>
      </c>
    </row>
    <row r="18" spans="2:45" x14ac:dyDescent="0.25">
      <c r="B18" s="3" t="s">
        <v>10</v>
      </c>
      <c r="C18" s="4">
        <v>0</v>
      </c>
      <c r="D18" s="5">
        <v>0</v>
      </c>
      <c r="E18" s="4">
        <v>0.63639999999999997</v>
      </c>
      <c r="F18" s="5">
        <v>7</v>
      </c>
      <c r="G18" s="4">
        <v>9.0899999999999995E-2</v>
      </c>
      <c r="H18" s="5">
        <v>1</v>
      </c>
      <c r="I18" s="4">
        <v>9.0899999999999995E-2</v>
      </c>
      <c r="J18" s="5">
        <v>1</v>
      </c>
      <c r="K18" s="4">
        <v>9.0899999999999995E-2</v>
      </c>
      <c r="L18" s="5">
        <v>1</v>
      </c>
      <c r="M18" s="4">
        <v>0</v>
      </c>
      <c r="N18" s="5">
        <v>0</v>
      </c>
      <c r="O18" s="4">
        <v>9.0899999999999995E-2</v>
      </c>
      <c r="P18" s="5">
        <v>1</v>
      </c>
      <c r="Q18" s="4">
        <v>0</v>
      </c>
      <c r="R18" s="5">
        <v>0</v>
      </c>
      <c r="S18" s="4">
        <v>4.0099999999999997E-2</v>
      </c>
      <c r="T18" s="5">
        <v>11</v>
      </c>
      <c r="V18" s="11"/>
      <c r="W18" s="14" t="str">
        <f>IF(AND(W17&gt;0,W17&lt;=0.2),"Schwacher Zusammenhang",IF(AND(W17&gt;0.2,W17&lt;=0.6),"Mittlerer Zusammenhang",IF(W17&gt;0.6,"Starker Zusammenhang","")))</f>
        <v>Mittlerer Zusammenhang</v>
      </c>
      <c r="X18" s="5"/>
      <c r="Y18" s="5"/>
      <c r="Z18" s="11"/>
      <c r="AA18" s="11">
        <f t="shared" si="6"/>
        <v>7</v>
      </c>
      <c r="AB18" s="11">
        <f t="shared" si="7"/>
        <v>1</v>
      </c>
      <c r="AC18">
        <f t="shared" si="8"/>
        <v>1</v>
      </c>
      <c r="AD18" s="11">
        <f t="shared" si="9"/>
        <v>1</v>
      </c>
      <c r="AE18" s="11">
        <f t="shared" si="10"/>
        <v>0</v>
      </c>
      <c r="AF18" s="11">
        <f t="shared" si="11"/>
        <v>1</v>
      </c>
      <c r="AG18" s="12">
        <f t="shared" si="12"/>
        <v>11</v>
      </c>
      <c r="AH18" s="11"/>
      <c r="AI18" s="11"/>
      <c r="AJ18" s="11"/>
      <c r="AK18" s="11"/>
      <c r="AL18" s="11"/>
      <c r="AM18" s="13"/>
      <c r="AN18" s="13">
        <f>$AG18*AA20/$AG20</f>
        <v>1.6985294117647058</v>
      </c>
      <c r="AO18" s="13">
        <f>$AG18*AB20/$AG20</f>
        <v>1.4154411764705883</v>
      </c>
      <c r="AP18" s="13">
        <f t="shared" ref="AP18:AS18" si="15">$AG18*AC20/$AG20</f>
        <v>2.9926470588235294</v>
      </c>
      <c r="AQ18" s="13">
        <f>$AG18*AD20/$AG20</f>
        <v>3.2352941176470589</v>
      </c>
      <c r="AR18" s="13">
        <f t="shared" si="15"/>
        <v>1.2941176470588236</v>
      </c>
      <c r="AS18" s="13">
        <f t="shared" si="15"/>
        <v>0.3639705882352941</v>
      </c>
    </row>
    <row r="19" spans="2:45" x14ac:dyDescent="0.25">
      <c r="B19" s="3" t="s">
        <v>11</v>
      </c>
      <c r="C19" s="4">
        <v>0</v>
      </c>
      <c r="D19" s="5">
        <v>0</v>
      </c>
      <c r="E19" s="4">
        <v>0</v>
      </c>
      <c r="F19" s="5">
        <v>0</v>
      </c>
      <c r="G19" s="4">
        <v>0</v>
      </c>
      <c r="H19" s="5">
        <v>0</v>
      </c>
      <c r="I19" s="4">
        <v>0</v>
      </c>
      <c r="J19" s="5">
        <v>0</v>
      </c>
      <c r="K19" s="4">
        <v>0</v>
      </c>
      <c r="L19" s="5">
        <v>0</v>
      </c>
      <c r="M19" s="4">
        <v>1</v>
      </c>
      <c r="N19" s="5">
        <v>1</v>
      </c>
      <c r="O19" s="4">
        <v>0</v>
      </c>
      <c r="P19" s="5">
        <v>0</v>
      </c>
      <c r="Q19" s="4">
        <v>0</v>
      </c>
      <c r="R19" s="5">
        <v>0</v>
      </c>
      <c r="S19" s="4">
        <v>3.5999999999999999E-3</v>
      </c>
      <c r="T19" s="5">
        <v>1</v>
      </c>
      <c r="X19" s="5"/>
      <c r="Y19" s="5"/>
      <c r="Z19" s="11"/>
      <c r="AA19" s="11">
        <f t="shared" si="6"/>
        <v>0</v>
      </c>
      <c r="AB19" s="11">
        <f t="shared" si="7"/>
        <v>0</v>
      </c>
      <c r="AC19">
        <f t="shared" si="8"/>
        <v>0</v>
      </c>
      <c r="AD19" s="11">
        <f t="shared" si="9"/>
        <v>0</v>
      </c>
      <c r="AE19" s="11">
        <f t="shared" si="10"/>
        <v>1</v>
      </c>
      <c r="AF19" s="11">
        <f t="shared" si="11"/>
        <v>0</v>
      </c>
      <c r="AG19" s="12">
        <f t="shared" si="12"/>
        <v>1</v>
      </c>
      <c r="AM19" s="13"/>
      <c r="AN19" s="13">
        <f>$AG19*AA20/$AG20</f>
        <v>0.15441176470588236</v>
      </c>
      <c r="AO19" s="13">
        <f>$AG19*AB20/$AG20</f>
        <v>0.12867647058823528</v>
      </c>
      <c r="AP19" s="13">
        <f t="shared" ref="AP19:AS19" si="16">$AG19*AC20/$AG20</f>
        <v>0.27205882352941174</v>
      </c>
      <c r="AQ19" s="13">
        <f t="shared" si="16"/>
        <v>0.29411764705882354</v>
      </c>
      <c r="AR19" s="13">
        <f t="shared" si="16"/>
        <v>0.11764705882352941</v>
      </c>
      <c r="AS19" s="13">
        <f t="shared" si="16"/>
        <v>3.3088235294117647E-2</v>
      </c>
    </row>
    <row r="20" spans="2:45" x14ac:dyDescent="0.25">
      <c r="B20" s="3" t="s">
        <v>6</v>
      </c>
      <c r="C20" s="6">
        <v>0</v>
      </c>
      <c r="D20" s="3">
        <v>0</v>
      </c>
      <c r="E20" s="6">
        <v>0.15329999999999999</v>
      </c>
      <c r="F20" s="3">
        <v>42</v>
      </c>
      <c r="G20" s="6">
        <v>0.12770000000000001</v>
      </c>
      <c r="H20" s="3">
        <v>35</v>
      </c>
      <c r="I20" s="6">
        <v>0.27010000000000001</v>
      </c>
      <c r="J20" s="3">
        <v>74</v>
      </c>
      <c r="K20" s="6">
        <v>0.29199999999999998</v>
      </c>
      <c r="L20" s="3">
        <v>80</v>
      </c>
      <c r="M20" s="6">
        <v>0.1168</v>
      </c>
      <c r="N20" s="3">
        <v>32</v>
      </c>
      <c r="O20" s="6">
        <v>3.2800000000000003E-2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274</v>
      </c>
      <c r="X20" s="5"/>
      <c r="Y20" s="5"/>
      <c r="Z20" s="12"/>
      <c r="AA20" s="12">
        <f t="shared" ref="AA20:AF20" si="17">SUM(AA15:AA19)</f>
        <v>42</v>
      </c>
      <c r="AB20" s="12">
        <f t="shared" si="17"/>
        <v>35</v>
      </c>
      <c r="AC20" s="12">
        <f t="shared" si="17"/>
        <v>74</v>
      </c>
      <c r="AD20" s="12">
        <f t="shared" si="17"/>
        <v>80</v>
      </c>
      <c r="AE20" s="12">
        <f t="shared" si="17"/>
        <v>32</v>
      </c>
      <c r="AF20" s="12">
        <f t="shared" si="17"/>
        <v>9</v>
      </c>
      <c r="AG20" s="11">
        <f>SUM(AG15:AG19)</f>
        <v>272</v>
      </c>
      <c r="AM20" s="13"/>
      <c r="AN20" s="13"/>
      <c r="AO20" s="13"/>
    </row>
    <row r="21" spans="2:4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274</v>
      </c>
    </row>
    <row r="22" spans="2:4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5" ht="18" x14ac:dyDescent="0.25">
      <c r="B24" s="1" t="s">
        <v>22</v>
      </c>
    </row>
    <row r="25" spans="2:45" x14ac:dyDescent="0.25">
      <c r="B25" s="2"/>
      <c r="C25" s="17" t="s">
        <v>23</v>
      </c>
      <c r="D25" s="18"/>
      <c r="E25" s="17" t="s">
        <v>24</v>
      </c>
      <c r="F25" s="18"/>
      <c r="G25" s="17" t="s">
        <v>25</v>
      </c>
      <c r="H25" s="18"/>
      <c r="I25" s="17" t="s">
        <v>26</v>
      </c>
      <c r="J25" s="18"/>
      <c r="K25" s="17" t="s">
        <v>27</v>
      </c>
      <c r="L25" s="18"/>
      <c r="M25" s="17" t="s">
        <v>28</v>
      </c>
      <c r="N25" s="18"/>
      <c r="O25" s="17" t="s">
        <v>29</v>
      </c>
      <c r="P25" s="18"/>
      <c r="Q25" s="17" t="s">
        <v>5</v>
      </c>
      <c r="R25" s="18"/>
      <c r="S25" s="17" t="s">
        <v>6</v>
      </c>
      <c r="T25" s="18"/>
    </row>
    <row r="26" spans="2:45" x14ac:dyDescent="0.25">
      <c r="B26" s="3" t="s">
        <v>7</v>
      </c>
      <c r="C26" s="4">
        <v>9.1000000000000004E-3</v>
      </c>
      <c r="D26" s="5">
        <v>1</v>
      </c>
      <c r="E26" s="4">
        <v>0</v>
      </c>
      <c r="F26" s="5">
        <v>0</v>
      </c>
      <c r="G26" s="4">
        <v>0.2636</v>
      </c>
      <c r="H26" s="5">
        <v>29</v>
      </c>
      <c r="I26" s="4">
        <v>0.18179999999999999</v>
      </c>
      <c r="J26" s="5">
        <v>20</v>
      </c>
      <c r="K26" s="4">
        <v>0.35449999999999998</v>
      </c>
      <c r="L26" s="5">
        <v>39</v>
      </c>
      <c r="M26" s="4">
        <v>0.18179999999999999</v>
      </c>
      <c r="N26" s="5">
        <v>20</v>
      </c>
      <c r="O26" s="4">
        <v>0</v>
      </c>
      <c r="P26" s="5">
        <v>0</v>
      </c>
      <c r="Q26" s="4">
        <v>9.1000000000000004E-3</v>
      </c>
      <c r="R26" s="5">
        <v>1</v>
      </c>
      <c r="S26" s="4">
        <v>0.40150000000000002</v>
      </c>
      <c r="T26" s="5">
        <v>110</v>
      </c>
      <c r="V26" s="9" t="s">
        <v>88</v>
      </c>
      <c r="W26" s="10">
        <f>_xlfn.CHISQ.TEST(AA26:AF30,AN26:AS30)</f>
        <v>1.2189422193285577E-2</v>
      </c>
      <c r="X26" s="11"/>
      <c r="Y26" s="11" t="s">
        <v>89</v>
      </c>
      <c r="Z26" s="11"/>
      <c r="AA26" s="11">
        <f>D26</f>
        <v>1</v>
      </c>
      <c r="AB26" s="11">
        <f>H26</f>
        <v>29</v>
      </c>
      <c r="AC26">
        <f>J26</f>
        <v>20</v>
      </c>
      <c r="AD26" s="11">
        <f>L26</f>
        <v>39</v>
      </c>
      <c r="AE26" s="11">
        <f>N26</f>
        <v>20</v>
      </c>
      <c r="AF26" s="11">
        <f>R26</f>
        <v>1</v>
      </c>
      <c r="AG26" s="12">
        <f>SUM(AA26:AF26)</f>
        <v>110</v>
      </c>
      <c r="AH26" s="11"/>
      <c r="AI26" s="11"/>
      <c r="AJ26" s="11"/>
      <c r="AK26" s="11"/>
      <c r="AL26" s="11" t="s">
        <v>90</v>
      </c>
      <c r="AM26" s="13"/>
      <c r="AN26" s="13">
        <f>$AG26*AA31/$AG31</f>
        <v>1.2043795620437956</v>
      </c>
      <c r="AO26" s="13">
        <f>$AG26*AB31/$AG31</f>
        <v>20.072992700729927</v>
      </c>
      <c r="AP26" s="13">
        <f t="shared" ref="AP26:AS26" si="18">$AG26*AC31/$AG31</f>
        <v>22.080291970802918</v>
      </c>
      <c r="AQ26" s="13">
        <f t="shared" si="18"/>
        <v>27.299270072992702</v>
      </c>
      <c r="AR26" s="13">
        <f t="shared" si="18"/>
        <v>38.138686131386862</v>
      </c>
      <c r="AS26" s="13">
        <f t="shared" si="18"/>
        <v>1.2043795620437956</v>
      </c>
    </row>
    <row r="27" spans="2:45" x14ac:dyDescent="0.25">
      <c r="B27" s="3" t="s">
        <v>8</v>
      </c>
      <c r="C27" s="4">
        <v>9.3999999999999986E-3</v>
      </c>
      <c r="D27" s="5">
        <v>1</v>
      </c>
      <c r="E27" s="4">
        <v>0</v>
      </c>
      <c r="F27" s="5">
        <v>0</v>
      </c>
      <c r="G27" s="4">
        <v>0.16039999999999999</v>
      </c>
      <c r="H27" s="5">
        <v>17</v>
      </c>
      <c r="I27" s="4">
        <v>0.1981</v>
      </c>
      <c r="J27" s="5">
        <v>21</v>
      </c>
      <c r="K27" s="4">
        <v>0.1792</v>
      </c>
      <c r="L27" s="5">
        <v>19</v>
      </c>
      <c r="M27" s="4">
        <v>0.434</v>
      </c>
      <c r="N27" s="5">
        <v>46</v>
      </c>
      <c r="O27" s="4">
        <v>0</v>
      </c>
      <c r="P27" s="5">
        <v>0</v>
      </c>
      <c r="Q27" s="4">
        <v>1.89E-2</v>
      </c>
      <c r="R27" s="5">
        <v>2</v>
      </c>
      <c r="S27" s="4">
        <v>0.38690000000000002</v>
      </c>
      <c r="T27" s="5">
        <v>106</v>
      </c>
      <c r="V27" s="9" t="s">
        <v>91</v>
      </c>
      <c r="W27" s="14">
        <f>_xlfn.CHISQ.INV.RT(W26,20)</f>
        <v>36.851985597397587</v>
      </c>
      <c r="X27" s="11"/>
      <c r="Y27" s="11"/>
      <c r="Z27" s="11"/>
      <c r="AA27" s="11">
        <f t="shared" ref="AA27:AA30" si="19">D27</f>
        <v>1</v>
      </c>
      <c r="AB27" s="11">
        <f t="shared" ref="AB27:AB30" si="20">H27</f>
        <v>17</v>
      </c>
      <c r="AC27">
        <f t="shared" ref="AC27:AC30" si="21">J27</f>
        <v>21</v>
      </c>
      <c r="AD27" s="11">
        <f t="shared" ref="AD27:AD30" si="22">L27</f>
        <v>19</v>
      </c>
      <c r="AE27" s="11">
        <f t="shared" ref="AE27:AE30" si="23">N27</f>
        <v>46</v>
      </c>
      <c r="AF27" s="11">
        <f t="shared" ref="AF27:AF30" si="24">R27</f>
        <v>2</v>
      </c>
      <c r="AG27" s="12">
        <f t="shared" ref="AG27:AG30" si="25">SUM(AA27:AF27)</f>
        <v>106</v>
      </c>
      <c r="AH27" s="11"/>
      <c r="AI27" s="11"/>
      <c r="AJ27" s="11"/>
      <c r="AK27" s="11"/>
      <c r="AL27" s="11"/>
      <c r="AM27" s="13"/>
      <c r="AN27" s="13">
        <f>$AG27*AA31/$AG31</f>
        <v>1.1605839416058394</v>
      </c>
      <c r="AO27" s="13">
        <f>$AG27*AB31/$AG31</f>
        <v>19.343065693430656</v>
      </c>
      <c r="AP27" s="13">
        <f t="shared" ref="AP27:AS27" si="26">$AG27*AC31/$AG31</f>
        <v>21.277372262773724</v>
      </c>
      <c r="AQ27" s="13">
        <f t="shared" si="26"/>
        <v>26.306569343065693</v>
      </c>
      <c r="AR27" s="13">
        <f t="shared" si="26"/>
        <v>36.751824817518248</v>
      </c>
      <c r="AS27" s="13">
        <f t="shared" si="26"/>
        <v>1.1605839416058394</v>
      </c>
    </row>
    <row r="28" spans="2:45" x14ac:dyDescent="0.25">
      <c r="B28" s="3" t="s">
        <v>9</v>
      </c>
      <c r="C28" s="4">
        <v>2.1700000000000001E-2</v>
      </c>
      <c r="D28" s="5">
        <v>1</v>
      </c>
      <c r="E28" s="4">
        <v>0</v>
      </c>
      <c r="F28" s="5">
        <v>0</v>
      </c>
      <c r="G28" s="4">
        <v>6.5199999999999994E-2</v>
      </c>
      <c r="H28" s="5">
        <v>3</v>
      </c>
      <c r="I28" s="4">
        <v>0.21740000000000001</v>
      </c>
      <c r="J28" s="5">
        <v>10</v>
      </c>
      <c r="K28" s="4">
        <v>0.19570000000000001</v>
      </c>
      <c r="L28" s="5">
        <v>9</v>
      </c>
      <c r="M28" s="4">
        <v>0.5</v>
      </c>
      <c r="N28" s="5">
        <v>23</v>
      </c>
      <c r="O28" s="4">
        <v>0</v>
      </c>
      <c r="P28" s="5">
        <v>0</v>
      </c>
      <c r="Q28" s="4">
        <v>0</v>
      </c>
      <c r="R28" s="5">
        <v>0</v>
      </c>
      <c r="S28" s="4">
        <v>0.16789999999999999</v>
      </c>
      <c r="T28" s="5">
        <v>46</v>
      </c>
      <c r="V28" s="9" t="s">
        <v>92</v>
      </c>
      <c r="W28" s="15">
        <f>SQRT(W27/(AG31*MIN(6-1,5-1)))</f>
        <v>0.1833686844861474</v>
      </c>
      <c r="X28" s="11"/>
      <c r="Y28" s="11"/>
      <c r="Z28" s="11"/>
      <c r="AA28" s="11">
        <f t="shared" si="19"/>
        <v>1</v>
      </c>
      <c r="AB28" s="11">
        <f t="shared" si="20"/>
        <v>3</v>
      </c>
      <c r="AC28">
        <f t="shared" si="21"/>
        <v>10</v>
      </c>
      <c r="AD28" s="11">
        <f t="shared" si="22"/>
        <v>9</v>
      </c>
      <c r="AE28" s="11">
        <f t="shared" si="23"/>
        <v>23</v>
      </c>
      <c r="AF28" s="11">
        <f t="shared" si="24"/>
        <v>0</v>
      </c>
      <c r="AG28" s="12">
        <f t="shared" si="25"/>
        <v>46</v>
      </c>
      <c r="AH28" s="11"/>
      <c r="AI28" s="11"/>
      <c r="AJ28" s="11"/>
      <c r="AK28" s="11"/>
      <c r="AL28" s="11"/>
      <c r="AM28" s="13"/>
      <c r="AN28" s="13">
        <f>$AG28*AA31/$AG31</f>
        <v>0.5036496350364964</v>
      </c>
      <c r="AO28" s="13">
        <f>$AG28*AB31/$AG31</f>
        <v>8.3941605839416056</v>
      </c>
      <c r="AP28" s="13">
        <f t="shared" ref="AP28:AS28" si="27">$AG28*AC31/$AG31</f>
        <v>9.2335766423357661</v>
      </c>
      <c r="AQ28" s="13">
        <f t="shared" si="27"/>
        <v>11.416058394160585</v>
      </c>
      <c r="AR28" s="13">
        <f t="shared" si="27"/>
        <v>15.948905109489051</v>
      </c>
      <c r="AS28" s="13">
        <f t="shared" si="27"/>
        <v>0.5036496350364964</v>
      </c>
    </row>
    <row r="29" spans="2:45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9.0899999999999995E-2</v>
      </c>
      <c r="H29" s="5">
        <v>1</v>
      </c>
      <c r="I29" s="4">
        <v>0.36359999999999998</v>
      </c>
      <c r="J29" s="5">
        <v>4</v>
      </c>
      <c r="K29" s="4">
        <v>9.0899999999999995E-2</v>
      </c>
      <c r="L29" s="5">
        <v>1</v>
      </c>
      <c r="M29" s="4">
        <v>0.45450000000000002</v>
      </c>
      <c r="N29" s="5">
        <v>5</v>
      </c>
      <c r="O29" s="4">
        <v>0</v>
      </c>
      <c r="P29" s="5">
        <v>0</v>
      </c>
      <c r="Q29" s="4">
        <v>0</v>
      </c>
      <c r="R29" s="5">
        <v>0</v>
      </c>
      <c r="S29" s="4">
        <v>4.0099999999999997E-2</v>
      </c>
      <c r="T29" s="5">
        <v>11</v>
      </c>
      <c r="V29" s="11"/>
      <c r="W29" s="14" t="str">
        <f>IF(AND(W28&gt;0,W28&lt;=0.2),"Schwacher Zusammenhang",IF(AND(W28&gt;0.2,W28&lt;=0.6),"Mittlerer Zusammenhang",IF(W28&gt;0.6,"Starker Zusammenhang","")))</f>
        <v>Schwacher Zusammenhang</v>
      </c>
      <c r="X29" s="5"/>
      <c r="Y29" s="5"/>
      <c r="Z29" s="11"/>
      <c r="AA29" s="11">
        <f t="shared" si="19"/>
        <v>0</v>
      </c>
      <c r="AB29" s="11">
        <f t="shared" si="20"/>
        <v>1</v>
      </c>
      <c r="AC29">
        <f t="shared" si="21"/>
        <v>4</v>
      </c>
      <c r="AD29" s="11">
        <f t="shared" si="22"/>
        <v>1</v>
      </c>
      <c r="AE29" s="11">
        <f t="shared" si="23"/>
        <v>5</v>
      </c>
      <c r="AF29" s="11">
        <f t="shared" si="24"/>
        <v>0</v>
      </c>
      <c r="AG29" s="12">
        <f t="shared" si="25"/>
        <v>11</v>
      </c>
      <c r="AH29" s="11"/>
      <c r="AI29" s="11"/>
      <c r="AJ29" s="11"/>
      <c r="AK29" s="11"/>
      <c r="AL29" s="11"/>
      <c r="AM29" s="13"/>
      <c r="AN29" s="13">
        <f>$AG29*AA31/$AG31</f>
        <v>0.12043795620437957</v>
      </c>
      <c r="AO29" s="13">
        <f>$AG29*AB31/$AG31</f>
        <v>2.0072992700729926</v>
      </c>
      <c r="AP29" s="13">
        <f t="shared" ref="AP29" si="28">$AG29*AC31/$AG31</f>
        <v>2.2080291970802919</v>
      </c>
      <c r="AQ29" s="13">
        <f>$AG29*AD31/$AG31</f>
        <v>2.7299270072992701</v>
      </c>
      <c r="AR29" s="13">
        <f t="shared" ref="AR29:AS29" si="29">$AG29*AE31/$AG31</f>
        <v>3.8138686131386863</v>
      </c>
      <c r="AS29" s="13">
        <f t="shared" si="29"/>
        <v>0.12043795620437957</v>
      </c>
    </row>
    <row r="30" spans="2:45" x14ac:dyDescent="0.25">
      <c r="B30" s="3" t="s">
        <v>11</v>
      </c>
      <c r="C30" s="4">
        <v>0</v>
      </c>
      <c r="D30" s="5">
        <v>0</v>
      </c>
      <c r="E30" s="4">
        <v>0</v>
      </c>
      <c r="F30" s="5">
        <v>0</v>
      </c>
      <c r="G30" s="4">
        <v>0</v>
      </c>
      <c r="H30" s="5">
        <v>0</v>
      </c>
      <c r="I30" s="4">
        <v>0</v>
      </c>
      <c r="J30" s="5">
        <v>0</v>
      </c>
      <c r="K30" s="4">
        <v>0</v>
      </c>
      <c r="L30" s="5">
        <v>0</v>
      </c>
      <c r="M30" s="4">
        <v>1</v>
      </c>
      <c r="N30" s="5">
        <v>1</v>
      </c>
      <c r="O30" s="4">
        <v>0</v>
      </c>
      <c r="P30" s="5">
        <v>0</v>
      </c>
      <c r="Q30" s="4">
        <v>0</v>
      </c>
      <c r="R30" s="5">
        <v>0</v>
      </c>
      <c r="S30" s="4">
        <v>3.5999999999999999E-3</v>
      </c>
      <c r="T30" s="5">
        <v>1</v>
      </c>
      <c r="X30" s="5"/>
      <c r="Y30" s="5"/>
      <c r="Z30" s="11"/>
      <c r="AA30" s="11">
        <f t="shared" si="19"/>
        <v>0</v>
      </c>
      <c r="AB30" s="11">
        <f t="shared" si="20"/>
        <v>0</v>
      </c>
      <c r="AC30">
        <f t="shared" si="21"/>
        <v>0</v>
      </c>
      <c r="AD30" s="11">
        <f t="shared" si="22"/>
        <v>0</v>
      </c>
      <c r="AE30" s="11">
        <f t="shared" si="23"/>
        <v>1</v>
      </c>
      <c r="AF30" s="11">
        <f t="shared" si="24"/>
        <v>0</v>
      </c>
      <c r="AG30" s="12">
        <f t="shared" si="25"/>
        <v>1</v>
      </c>
      <c r="AM30" s="13"/>
      <c r="AN30" s="13">
        <f>$AG30*AA31/$AG31</f>
        <v>1.0948905109489052E-2</v>
      </c>
      <c r="AO30" s="13">
        <f>$AG30*AB31/$AG31</f>
        <v>0.18248175182481752</v>
      </c>
      <c r="AP30" s="13">
        <f t="shared" ref="AP30:AS30" si="30">$AG30*AC31/$AG31</f>
        <v>0.20072992700729927</v>
      </c>
      <c r="AQ30" s="13">
        <f t="shared" si="30"/>
        <v>0.24817518248175183</v>
      </c>
      <c r="AR30" s="13">
        <f t="shared" si="30"/>
        <v>0.34671532846715331</v>
      </c>
      <c r="AS30" s="13">
        <f t="shared" si="30"/>
        <v>1.0948905109489052E-2</v>
      </c>
    </row>
    <row r="31" spans="2:45" x14ac:dyDescent="0.25">
      <c r="B31" s="3" t="s">
        <v>6</v>
      </c>
      <c r="C31" s="6">
        <v>1.09E-2</v>
      </c>
      <c r="D31" s="3">
        <v>3</v>
      </c>
      <c r="E31" s="6">
        <v>0</v>
      </c>
      <c r="F31" s="3">
        <v>0</v>
      </c>
      <c r="G31" s="6">
        <v>0.1825</v>
      </c>
      <c r="H31" s="3">
        <v>50</v>
      </c>
      <c r="I31" s="6">
        <v>0.20069999999999999</v>
      </c>
      <c r="J31" s="3">
        <v>55</v>
      </c>
      <c r="K31" s="6">
        <v>0.2482</v>
      </c>
      <c r="L31" s="3">
        <v>68</v>
      </c>
      <c r="M31" s="6">
        <v>0.34670000000000001</v>
      </c>
      <c r="N31" s="3">
        <v>95</v>
      </c>
      <c r="O31" s="6">
        <v>0</v>
      </c>
      <c r="P31" s="3">
        <v>0</v>
      </c>
      <c r="Q31" s="6">
        <v>1.09E-2</v>
      </c>
      <c r="R31" s="3">
        <v>3</v>
      </c>
      <c r="S31" s="6">
        <v>1</v>
      </c>
      <c r="T31" s="3">
        <v>274</v>
      </c>
      <c r="X31" s="5"/>
      <c r="Y31" s="5"/>
      <c r="Z31" s="12"/>
      <c r="AA31" s="12">
        <f t="shared" ref="AA31:AF31" si="31">SUM(AA26:AA30)</f>
        <v>3</v>
      </c>
      <c r="AB31" s="12">
        <f t="shared" si="31"/>
        <v>50</v>
      </c>
      <c r="AC31" s="12">
        <f t="shared" si="31"/>
        <v>55</v>
      </c>
      <c r="AD31" s="12">
        <f t="shared" si="31"/>
        <v>68</v>
      </c>
      <c r="AE31" s="12">
        <f t="shared" si="31"/>
        <v>95</v>
      </c>
      <c r="AF31" s="12">
        <f t="shared" si="31"/>
        <v>3</v>
      </c>
      <c r="AG31" s="11">
        <f>SUM(AG26:AG30)</f>
        <v>274</v>
      </c>
      <c r="AM31" s="13"/>
      <c r="AN31" s="13"/>
      <c r="AO31" s="13"/>
    </row>
    <row r="32" spans="2:4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274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17" t="s">
        <v>31</v>
      </c>
      <c r="D36" s="18"/>
      <c r="E36" s="17" t="s">
        <v>32</v>
      </c>
      <c r="F36" s="18"/>
      <c r="G36" s="17" t="s">
        <v>33</v>
      </c>
      <c r="H36" s="18"/>
      <c r="I36" s="17" t="s">
        <v>34</v>
      </c>
      <c r="J36" s="18"/>
      <c r="K36" s="17" t="s">
        <v>35</v>
      </c>
      <c r="L36" s="18"/>
      <c r="M36" s="17" t="s">
        <v>36</v>
      </c>
      <c r="N36" s="18"/>
      <c r="O36" s="17" t="s">
        <v>5</v>
      </c>
      <c r="P36" s="18"/>
      <c r="Q36" s="17" t="s">
        <v>6</v>
      </c>
      <c r="R36" s="18"/>
    </row>
    <row r="37" spans="2:43" x14ac:dyDescent="0.25">
      <c r="B37" s="3" t="s">
        <v>7</v>
      </c>
      <c r="C37" s="4">
        <v>4.5499999999999999E-2</v>
      </c>
      <c r="D37" s="5">
        <v>5</v>
      </c>
      <c r="E37" s="4">
        <v>0.20910000000000001</v>
      </c>
      <c r="F37" s="5">
        <v>23</v>
      </c>
      <c r="G37" s="4">
        <v>0.1636</v>
      </c>
      <c r="H37" s="5">
        <v>18</v>
      </c>
      <c r="I37" s="4">
        <v>0.1636</v>
      </c>
      <c r="J37" s="5">
        <v>18</v>
      </c>
      <c r="K37" s="4">
        <v>0.13639999999999999</v>
      </c>
      <c r="L37" s="5">
        <v>15</v>
      </c>
      <c r="M37" s="4">
        <v>0.19089999999999999</v>
      </c>
      <c r="N37" s="5">
        <v>21</v>
      </c>
      <c r="O37" s="4">
        <v>9.0899999999999995E-2</v>
      </c>
      <c r="P37" s="5">
        <v>10</v>
      </c>
      <c r="Q37" s="4">
        <v>0.40150000000000002</v>
      </c>
      <c r="R37" s="5">
        <v>110</v>
      </c>
      <c r="T37" s="9" t="s">
        <v>88</v>
      </c>
      <c r="U37" s="10">
        <f>_xlfn.CHISQ.TEST(Y37:AD41,AL37:AQ41)</f>
        <v>5.9325987365063462E-2</v>
      </c>
      <c r="V37" s="11"/>
      <c r="W37" s="11" t="s">
        <v>89</v>
      </c>
      <c r="X37" s="11"/>
      <c r="Y37" s="11">
        <f>D37</f>
        <v>5</v>
      </c>
      <c r="Z37" s="11">
        <f>F37</f>
        <v>23</v>
      </c>
      <c r="AA37">
        <f>H37</f>
        <v>18</v>
      </c>
      <c r="AB37" s="11">
        <f>J37</f>
        <v>18</v>
      </c>
      <c r="AC37" s="11">
        <f>L37</f>
        <v>15</v>
      </c>
      <c r="AD37" s="11">
        <f>N37</f>
        <v>21</v>
      </c>
      <c r="AE37" s="12">
        <f>SUM(Y37:AD37)</f>
        <v>100</v>
      </c>
      <c r="AF37" s="11"/>
      <c r="AG37" s="11"/>
      <c r="AH37" s="11"/>
      <c r="AI37" s="11"/>
      <c r="AJ37" s="11" t="s">
        <v>90</v>
      </c>
      <c r="AK37" s="13"/>
      <c r="AL37" s="13">
        <f>$AE37*Y42/$AE42</f>
        <v>6.666666666666667</v>
      </c>
      <c r="AM37" s="13">
        <f t="shared" ref="AM37:AQ37" si="32">$AE37*Z42/$AE42</f>
        <v>14.509803921568627</v>
      </c>
      <c r="AN37" s="13">
        <f t="shared" si="32"/>
        <v>18.823529411764707</v>
      </c>
      <c r="AO37" s="13">
        <f t="shared" si="32"/>
        <v>20</v>
      </c>
      <c r="AP37" s="13">
        <f t="shared" si="32"/>
        <v>13.333333333333334</v>
      </c>
      <c r="AQ37" s="13">
        <f t="shared" si="32"/>
        <v>26.666666666666668</v>
      </c>
    </row>
    <row r="38" spans="2:43" x14ac:dyDescent="0.25">
      <c r="B38" s="3" t="s">
        <v>8</v>
      </c>
      <c r="C38" s="4">
        <v>5.6599999999999998E-2</v>
      </c>
      <c r="D38" s="5">
        <v>6</v>
      </c>
      <c r="E38" s="4">
        <v>0.1038</v>
      </c>
      <c r="F38" s="5">
        <v>11</v>
      </c>
      <c r="G38" s="4">
        <v>0.15090000000000001</v>
      </c>
      <c r="H38" s="5">
        <v>16</v>
      </c>
      <c r="I38" s="4">
        <v>0.217</v>
      </c>
      <c r="J38" s="5">
        <v>23</v>
      </c>
      <c r="K38" s="4">
        <v>9.4299999999999995E-2</v>
      </c>
      <c r="L38" s="5">
        <v>10</v>
      </c>
      <c r="M38" s="4">
        <v>0.33019999999999999</v>
      </c>
      <c r="N38" s="5">
        <v>35</v>
      </c>
      <c r="O38" s="4">
        <v>4.7199999999999999E-2</v>
      </c>
      <c r="P38" s="5">
        <v>5</v>
      </c>
      <c r="Q38" s="4">
        <v>0.38690000000000002</v>
      </c>
      <c r="R38" s="5">
        <v>106</v>
      </c>
      <c r="T38" s="9" t="s">
        <v>91</v>
      </c>
      <c r="U38" s="14">
        <f>_xlfn.CHISQ.INV.RT(U37,20)</f>
        <v>30.696556438945045</v>
      </c>
      <c r="V38" s="11"/>
      <c r="W38" s="11"/>
      <c r="X38" s="11"/>
      <c r="Y38" s="11">
        <f t="shared" ref="Y38:Y41" si="33">D38</f>
        <v>6</v>
      </c>
      <c r="Z38" s="11">
        <f t="shared" ref="Z38:Z41" si="34">F38</f>
        <v>11</v>
      </c>
      <c r="AA38">
        <f t="shared" ref="AA38:AA41" si="35">H38</f>
        <v>16</v>
      </c>
      <c r="AB38" s="11">
        <f t="shared" ref="AB38:AB41" si="36">J38</f>
        <v>23</v>
      </c>
      <c r="AC38" s="11">
        <f t="shared" ref="AC38:AC41" si="37">L38</f>
        <v>10</v>
      </c>
      <c r="AD38" s="11">
        <f t="shared" ref="AD38:AD41" si="38">N38</f>
        <v>35</v>
      </c>
      <c r="AE38" s="12">
        <f t="shared" ref="AE38:AE41" si="39">SUM(Y38:AD38)</f>
        <v>101</v>
      </c>
      <c r="AF38" s="11"/>
      <c r="AG38" s="11"/>
      <c r="AH38" s="11"/>
      <c r="AI38" s="11"/>
      <c r="AJ38" s="11"/>
      <c r="AK38" s="13"/>
      <c r="AL38" s="13">
        <f>$AE38*Y42/$AE42</f>
        <v>6.7333333333333334</v>
      </c>
      <c r="AM38" s="13">
        <f t="shared" ref="AM38:AQ38" si="40">$AE38*Z42/$AE42</f>
        <v>14.654901960784313</v>
      </c>
      <c r="AN38" s="13">
        <f t="shared" si="40"/>
        <v>19.011764705882353</v>
      </c>
      <c r="AO38" s="13">
        <f t="shared" si="40"/>
        <v>20.2</v>
      </c>
      <c r="AP38" s="13">
        <f t="shared" si="40"/>
        <v>13.466666666666667</v>
      </c>
      <c r="AQ38" s="13">
        <f t="shared" si="40"/>
        <v>26.933333333333334</v>
      </c>
    </row>
    <row r="39" spans="2:43" x14ac:dyDescent="0.25">
      <c r="B39" s="3" t="s">
        <v>9</v>
      </c>
      <c r="C39" s="4">
        <v>6.5199999999999994E-2</v>
      </c>
      <c r="D39" s="5">
        <v>3</v>
      </c>
      <c r="E39" s="4">
        <v>4.3499999999999997E-2</v>
      </c>
      <c r="F39" s="5">
        <v>2</v>
      </c>
      <c r="G39" s="4">
        <v>0.23910000000000001</v>
      </c>
      <c r="H39" s="5">
        <v>11</v>
      </c>
      <c r="I39" s="4">
        <v>0.1522</v>
      </c>
      <c r="J39" s="5">
        <v>7</v>
      </c>
      <c r="K39" s="4">
        <v>0.1739</v>
      </c>
      <c r="L39" s="5">
        <v>8</v>
      </c>
      <c r="M39" s="4">
        <v>0.23910000000000001</v>
      </c>
      <c r="N39" s="5">
        <v>11</v>
      </c>
      <c r="O39" s="4">
        <v>8.6999999999999994E-2</v>
      </c>
      <c r="P39" s="5">
        <v>4</v>
      </c>
      <c r="Q39" s="4">
        <v>0.16789999999999999</v>
      </c>
      <c r="R39" s="5">
        <v>46</v>
      </c>
      <c r="T39" s="9" t="s">
        <v>92</v>
      </c>
      <c r="U39" s="15">
        <f>SQRT(U38/(AE42*MIN(6-1,5-1)))</f>
        <v>0.17347813457446537</v>
      </c>
      <c r="V39" s="11"/>
      <c r="W39" s="11"/>
      <c r="X39" s="11"/>
      <c r="Y39" s="11">
        <f t="shared" si="33"/>
        <v>3</v>
      </c>
      <c r="Z39" s="11">
        <f t="shared" si="34"/>
        <v>2</v>
      </c>
      <c r="AA39">
        <f t="shared" si="35"/>
        <v>11</v>
      </c>
      <c r="AB39" s="11">
        <f t="shared" si="36"/>
        <v>7</v>
      </c>
      <c r="AC39" s="11">
        <f t="shared" si="37"/>
        <v>8</v>
      </c>
      <c r="AD39" s="11">
        <f t="shared" si="38"/>
        <v>11</v>
      </c>
      <c r="AE39" s="12">
        <f t="shared" si="39"/>
        <v>42</v>
      </c>
      <c r="AF39" s="11"/>
      <c r="AG39" s="11"/>
      <c r="AH39" s="11"/>
      <c r="AI39" s="11"/>
      <c r="AJ39" s="11"/>
      <c r="AK39" s="13"/>
      <c r="AL39" s="13">
        <f>$AE39*Y42/$AE42</f>
        <v>2.8</v>
      </c>
      <c r="AM39" s="13">
        <f t="shared" ref="AM39:AQ39" si="41">$AE39*Z42/$AE42</f>
        <v>6.0941176470588232</v>
      </c>
      <c r="AN39" s="13">
        <f t="shared" si="41"/>
        <v>7.9058823529411768</v>
      </c>
      <c r="AO39" s="13">
        <f t="shared" si="41"/>
        <v>8.4</v>
      </c>
      <c r="AP39" s="13">
        <f t="shared" si="41"/>
        <v>5.6</v>
      </c>
      <c r="AQ39" s="13">
        <f t="shared" si="41"/>
        <v>11.2</v>
      </c>
    </row>
    <row r="40" spans="2:43" x14ac:dyDescent="0.25">
      <c r="B40" s="3" t="s">
        <v>10</v>
      </c>
      <c r="C40" s="4">
        <v>0.2727</v>
      </c>
      <c r="D40" s="5">
        <v>3</v>
      </c>
      <c r="E40" s="4">
        <v>9.0899999999999995E-2</v>
      </c>
      <c r="F40" s="5">
        <v>1</v>
      </c>
      <c r="G40" s="4">
        <v>0.18179999999999999</v>
      </c>
      <c r="H40" s="5">
        <v>2</v>
      </c>
      <c r="I40" s="4">
        <v>0.2727</v>
      </c>
      <c r="J40" s="5">
        <v>3</v>
      </c>
      <c r="K40" s="4">
        <v>9.0899999999999995E-2</v>
      </c>
      <c r="L40" s="5">
        <v>1</v>
      </c>
      <c r="M40" s="4">
        <v>9.0899999999999995E-2</v>
      </c>
      <c r="N40" s="5">
        <v>1</v>
      </c>
      <c r="O40" s="4">
        <v>0</v>
      </c>
      <c r="P40" s="5">
        <v>0</v>
      </c>
      <c r="Q40" s="4">
        <v>4.0099999999999997E-2</v>
      </c>
      <c r="R40" s="5">
        <v>11</v>
      </c>
      <c r="T40" s="11"/>
      <c r="U40" s="14" t="str">
        <f>IF(AND(U39&gt;0,U39&lt;=0.2),"Schwacher Zusammenhang",IF(AND(U39&gt;0.2,U39&lt;=0.6),"Mittlerer Zusammenhang",IF(U39&gt;0.6,"Starker Zusammenhang","")))</f>
        <v>Schwacher Zusammenhang</v>
      </c>
      <c r="V40" s="5"/>
      <c r="W40" s="5"/>
      <c r="X40" s="11"/>
      <c r="Y40" s="11">
        <f t="shared" si="33"/>
        <v>3</v>
      </c>
      <c r="Z40" s="11">
        <f t="shared" si="34"/>
        <v>1</v>
      </c>
      <c r="AA40">
        <f t="shared" si="35"/>
        <v>2</v>
      </c>
      <c r="AB40" s="11">
        <f t="shared" si="36"/>
        <v>3</v>
      </c>
      <c r="AC40" s="11">
        <f t="shared" si="37"/>
        <v>1</v>
      </c>
      <c r="AD40" s="11">
        <f t="shared" si="38"/>
        <v>1</v>
      </c>
      <c r="AE40" s="12">
        <f t="shared" si="39"/>
        <v>11</v>
      </c>
      <c r="AF40" s="11"/>
      <c r="AG40" s="11"/>
      <c r="AH40" s="11"/>
      <c r="AI40" s="11"/>
      <c r="AJ40" s="11"/>
      <c r="AK40" s="13"/>
      <c r="AL40" s="13">
        <f>$AE40*Y42/$AE42</f>
        <v>0.73333333333333328</v>
      </c>
      <c r="AM40" s="13">
        <f t="shared" ref="AM40:AQ40" si="42">$AE40*Z42/$AE42</f>
        <v>1.5960784313725491</v>
      </c>
      <c r="AN40" s="13">
        <f t="shared" si="42"/>
        <v>2.0705882352941178</v>
      </c>
      <c r="AO40" s="13">
        <f t="shared" si="42"/>
        <v>2.2000000000000002</v>
      </c>
      <c r="AP40" s="13">
        <f t="shared" si="42"/>
        <v>1.4666666666666666</v>
      </c>
      <c r="AQ40" s="13">
        <f t="shared" si="42"/>
        <v>2.9333333333333331</v>
      </c>
    </row>
    <row r="41" spans="2:43" x14ac:dyDescent="0.25">
      <c r="B41" s="3" t="s">
        <v>11</v>
      </c>
      <c r="C41" s="4">
        <v>0</v>
      </c>
      <c r="D41" s="5">
        <v>0</v>
      </c>
      <c r="E41" s="4">
        <v>0</v>
      </c>
      <c r="F41" s="5">
        <v>0</v>
      </c>
      <c r="G41" s="4">
        <v>1</v>
      </c>
      <c r="H41" s="5">
        <v>1</v>
      </c>
      <c r="I41" s="4">
        <v>0</v>
      </c>
      <c r="J41" s="5">
        <v>0</v>
      </c>
      <c r="K41" s="4">
        <v>0</v>
      </c>
      <c r="L41" s="5">
        <v>0</v>
      </c>
      <c r="M41" s="4">
        <v>0</v>
      </c>
      <c r="N41" s="5">
        <v>0</v>
      </c>
      <c r="O41" s="4">
        <v>0</v>
      </c>
      <c r="P41" s="5">
        <v>0</v>
      </c>
      <c r="Q41" s="4">
        <v>3.5999999999999999E-3</v>
      </c>
      <c r="R41" s="5">
        <v>1</v>
      </c>
      <c r="V41" s="5"/>
      <c r="W41" s="5"/>
      <c r="X41" s="11"/>
      <c r="Y41" s="11">
        <f t="shared" si="33"/>
        <v>0</v>
      </c>
      <c r="Z41" s="11">
        <f t="shared" si="34"/>
        <v>0</v>
      </c>
      <c r="AA41">
        <f t="shared" si="35"/>
        <v>1</v>
      </c>
      <c r="AB41" s="11">
        <f t="shared" si="36"/>
        <v>0</v>
      </c>
      <c r="AC41" s="11">
        <f t="shared" si="37"/>
        <v>0</v>
      </c>
      <c r="AD41" s="11">
        <f t="shared" si="38"/>
        <v>0</v>
      </c>
      <c r="AE41" s="12">
        <f t="shared" si="39"/>
        <v>1</v>
      </c>
      <c r="AK41" s="13"/>
      <c r="AL41" s="13">
        <f>$AE41*Y42/$AE42</f>
        <v>6.6666666666666666E-2</v>
      </c>
      <c r="AM41" s="13">
        <f t="shared" ref="AM41:AQ41" si="43">$AE41*Z42/$AE42</f>
        <v>0.14509803921568629</v>
      </c>
      <c r="AN41" s="13">
        <f t="shared" si="43"/>
        <v>0.18823529411764706</v>
      </c>
      <c r="AO41" s="13">
        <f t="shared" si="43"/>
        <v>0.2</v>
      </c>
      <c r="AP41" s="13">
        <f t="shared" si="43"/>
        <v>0.13333333333333333</v>
      </c>
      <c r="AQ41" s="13">
        <f t="shared" si="43"/>
        <v>0.26666666666666666</v>
      </c>
    </row>
    <row r="42" spans="2:43" x14ac:dyDescent="0.25">
      <c r="B42" s="3" t="s">
        <v>6</v>
      </c>
      <c r="C42" s="6">
        <v>6.2E-2</v>
      </c>
      <c r="D42" s="3">
        <v>17</v>
      </c>
      <c r="E42" s="6">
        <v>0.13500000000000001</v>
      </c>
      <c r="F42" s="3">
        <v>37</v>
      </c>
      <c r="G42" s="6">
        <v>0.17519999999999999</v>
      </c>
      <c r="H42" s="3">
        <v>48</v>
      </c>
      <c r="I42" s="6">
        <v>0.18609999999999999</v>
      </c>
      <c r="J42" s="3">
        <v>51</v>
      </c>
      <c r="K42" s="6">
        <v>0.1241</v>
      </c>
      <c r="L42" s="3">
        <v>34</v>
      </c>
      <c r="M42" s="6">
        <v>0.2482</v>
      </c>
      <c r="N42" s="3">
        <v>68</v>
      </c>
      <c r="O42" s="6">
        <v>6.93E-2</v>
      </c>
      <c r="P42" s="3">
        <v>19</v>
      </c>
      <c r="Q42" s="6">
        <v>1</v>
      </c>
      <c r="R42" s="3">
        <v>274</v>
      </c>
      <c r="V42" s="5"/>
      <c r="W42" s="5"/>
      <c r="X42" s="12"/>
      <c r="Y42" s="12">
        <f t="shared" ref="Y42:AD42" si="44">SUM(Y37:Y41)</f>
        <v>17</v>
      </c>
      <c r="Z42" s="12">
        <f t="shared" si="44"/>
        <v>37</v>
      </c>
      <c r="AA42" s="12">
        <f t="shared" si="44"/>
        <v>48</v>
      </c>
      <c r="AB42" s="12">
        <f t="shared" si="44"/>
        <v>51</v>
      </c>
      <c r="AC42" s="12">
        <f t="shared" si="44"/>
        <v>34</v>
      </c>
      <c r="AD42" s="12">
        <f t="shared" si="44"/>
        <v>68</v>
      </c>
      <c r="AE42" s="11">
        <f>SUM(AE37:AE41)</f>
        <v>255</v>
      </c>
      <c r="AK42" s="13"/>
      <c r="AL42" s="13"/>
      <c r="AM42" s="13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274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17" t="s">
        <v>39</v>
      </c>
      <c r="D48" s="18"/>
      <c r="E48" s="17" t="s">
        <v>40</v>
      </c>
      <c r="F48" s="18"/>
      <c r="G48" s="17" t="s">
        <v>41</v>
      </c>
      <c r="H48" s="18"/>
      <c r="I48" s="17" t="s">
        <v>42</v>
      </c>
      <c r="J48" s="18"/>
      <c r="K48" s="17" t="s">
        <v>43</v>
      </c>
      <c r="L48" s="18"/>
      <c r="M48" s="17" t="s">
        <v>6</v>
      </c>
      <c r="N48" s="18"/>
    </row>
    <row r="49" spans="2:37" x14ac:dyDescent="0.25">
      <c r="B49" s="3" t="s">
        <v>7</v>
      </c>
      <c r="C49" s="4">
        <v>0.2477</v>
      </c>
      <c r="D49" s="5">
        <v>27</v>
      </c>
      <c r="E49" s="4">
        <v>0.42199999999999999</v>
      </c>
      <c r="F49" s="5">
        <v>46</v>
      </c>
      <c r="G49" s="4">
        <v>0.31190000000000001</v>
      </c>
      <c r="H49" s="5">
        <v>34</v>
      </c>
      <c r="I49" s="4">
        <v>1.83E-2</v>
      </c>
      <c r="J49" s="5">
        <v>2</v>
      </c>
      <c r="K49" s="4">
        <v>0</v>
      </c>
      <c r="L49" s="5">
        <v>0</v>
      </c>
      <c r="M49" s="4">
        <v>0.39779999999999999</v>
      </c>
      <c r="N49" s="5">
        <v>109</v>
      </c>
      <c r="P49" s="9" t="s">
        <v>88</v>
      </c>
      <c r="Q49" s="10">
        <f>_xlfn.CHISQ.TEST(U49:X53,AH49:AK53)</f>
        <v>0.33252611520823883</v>
      </c>
      <c r="R49" s="11"/>
      <c r="S49" s="11" t="s">
        <v>89</v>
      </c>
      <c r="T49" s="11"/>
      <c r="U49" s="11">
        <f>D49</f>
        <v>27</v>
      </c>
      <c r="V49" s="11">
        <f>F49</f>
        <v>46</v>
      </c>
      <c r="W49">
        <f>H49</f>
        <v>34</v>
      </c>
      <c r="X49" s="11">
        <f>J49</f>
        <v>2</v>
      </c>
      <c r="Y49" s="11"/>
      <c r="Z49" s="12">
        <f>SUM(U49:Y49)</f>
        <v>109</v>
      </c>
      <c r="AB49" s="11"/>
      <c r="AC49" s="11"/>
      <c r="AD49" s="11"/>
      <c r="AE49" s="11"/>
      <c r="AF49" s="11" t="s">
        <v>90</v>
      </c>
      <c r="AG49" s="13"/>
      <c r="AH49" s="13">
        <f>$Z49*U54/$Z54</f>
        <v>25.21641791044776</v>
      </c>
      <c r="AI49" s="13">
        <f t="shared" ref="AI49:AK49" si="45">$Z49*V54/$Z54</f>
        <v>55.313432835820898</v>
      </c>
      <c r="AJ49" s="13">
        <f t="shared" si="45"/>
        <v>26.436567164179106</v>
      </c>
      <c r="AK49" s="13">
        <f t="shared" si="45"/>
        <v>2.033582089552239</v>
      </c>
    </row>
    <row r="50" spans="2:37" x14ac:dyDescent="0.25">
      <c r="B50" s="3" t="s">
        <v>8</v>
      </c>
      <c r="C50" s="4">
        <v>0.1845</v>
      </c>
      <c r="D50" s="5">
        <v>19</v>
      </c>
      <c r="E50" s="4">
        <v>0.56310000000000004</v>
      </c>
      <c r="F50" s="5">
        <v>58</v>
      </c>
      <c r="G50" s="4">
        <v>0.23300000000000001</v>
      </c>
      <c r="H50" s="5">
        <v>24</v>
      </c>
      <c r="I50" s="4">
        <v>1.9400000000000001E-2</v>
      </c>
      <c r="J50" s="5">
        <v>2</v>
      </c>
      <c r="K50" s="4">
        <v>0</v>
      </c>
      <c r="L50" s="5">
        <v>0</v>
      </c>
      <c r="M50" s="4">
        <v>0.37590000000000001</v>
      </c>
      <c r="N50" s="5">
        <v>103</v>
      </c>
      <c r="P50" s="9" t="s">
        <v>91</v>
      </c>
      <c r="Q50" s="14">
        <f>_xlfn.CHISQ.INV.RT(Q49,12)</f>
        <v>13.518201963104705</v>
      </c>
      <c r="R50" s="11"/>
      <c r="S50" s="11"/>
      <c r="T50" s="11"/>
      <c r="U50" s="11">
        <f t="shared" ref="U50:U53" si="46">D50</f>
        <v>19</v>
      </c>
      <c r="V50" s="11">
        <f t="shared" ref="V50:V53" si="47">F50</f>
        <v>58</v>
      </c>
      <c r="W50">
        <f t="shared" ref="W50:W53" si="48">H50</f>
        <v>24</v>
      </c>
      <c r="X50" s="11">
        <f t="shared" ref="X50:X53" si="49">J50</f>
        <v>2</v>
      </c>
      <c r="Y50" s="11"/>
      <c r="Z50" s="12">
        <f t="shared" ref="Z50:Z53" si="50">SUM(U50:Y50)</f>
        <v>103</v>
      </c>
      <c r="AB50" s="11"/>
      <c r="AC50" s="11"/>
      <c r="AD50" s="11"/>
      <c r="AE50" s="11"/>
      <c r="AF50" s="11"/>
      <c r="AG50" s="13"/>
      <c r="AH50" s="13">
        <f>$Z50*U54/$Z54</f>
        <v>23.828358208955223</v>
      </c>
      <c r="AI50" s="13">
        <f t="shared" ref="AI50:AK50" si="51">$Z50*V54/$Z54</f>
        <v>52.268656716417908</v>
      </c>
      <c r="AJ50" s="13">
        <f t="shared" si="51"/>
        <v>24.981343283582088</v>
      </c>
      <c r="AK50" s="13">
        <f t="shared" si="51"/>
        <v>1.9216417910447761</v>
      </c>
    </row>
    <row r="51" spans="2:37" x14ac:dyDescent="0.25">
      <c r="B51" s="3" t="s">
        <v>9</v>
      </c>
      <c r="C51" s="4">
        <v>0.2727</v>
      </c>
      <c r="D51" s="5">
        <v>12</v>
      </c>
      <c r="E51" s="4">
        <v>0.61360000000000003</v>
      </c>
      <c r="F51" s="5">
        <v>27</v>
      </c>
      <c r="G51" s="4">
        <v>9.0899999999999995E-2</v>
      </c>
      <c r="H51" s="5">
        <v>4</v>
      </c>
      <c r="I51" s="4">
        <v>2.2700000000000001E-2</v>
      </c>
      <c r="J51" s="5">
        <v>1</v>
      </c>
      <c r="K51" s="4">
        <v>0</v>
      </c>
      <c r="L51" s="5">
        <v>0</v>
      </c>
      <c r="M51" s="4">
        <v>0.16059999999999999</v>
      </c>
      <c r="N51" s="5">
        <v>44</v>
      </c>
      <c r="P51" s="9" t="s">
        <v>92</v>
      </c>
      <c r="Q51" s="15">
        <f>SQRT(Q50/(Z54*MIN(5-1,4-1)))</f>
        <v>0.12966759052944696</v>
      </c>
      <c r="R51" s="11"/>
      <c r="S51" s="11"/>
      <c r="T51" s="11"/>
      <c r="U51" s="11">
        <f t="shared" si="46"/>
        <v>12</v>
      </c>
      <c r="V51" s="11">
        <f t="shared" si="47"/>
        <v>27</v>
      </c>
      <c r="W51">
        <f t="shared" si="48"/>
        <v>4</v>
      </c>
      <c r="X51" s="11">
        <f t="shared" si="49"/>
        <v>1</v>
      </c>
      <c r="Y51" s="11"/>
      <c r="Z51" s="12">
        <f t="shared" si="50"/>
        <v>44</v>
      </c>
      <c r="AB51" s="11"/>
      <c r="AC51" s="11"/>
      <c r="AD51" s="11"/>
      <c r="AE51" s="11"/>
      <c r="AF51" s="11"/>
      <c r="AG51" s="13"/>
      <c r="AH51" s="13">
        <f>$Z51*U54/$Z54</f>
        <v>10.17910447761194</v>
      </c>
      <c r="AI51" s="13">
        <f t="shared" ref="AI51:AK51" si="52">$Z51*V54/$Z54</f>
        <v>22.328358208955223</v>
      </c>
      <c r="AJ51" s="13">
        <f t="shared" si="52"/>
        <v>10.671641791044776</v>
      </c>
      <c r="AK51" s="13">
        <f t="shared" si="52"/>
        <v>0.82089552238805974</v>
      </c>
    </row>
    <row r="52" spans="2:37" x14ac:dyDescent="0.25">
      <c r="B52" s="3" t="s">
        <v>10</v>
      </c>
      <c r="C52" s="4">
        <v>0.36359999999999998</v>
      </c>
      <c r="D52" s="5">
        <v>4</v>
      </c>
      <c r="E52" s="4">
        <v>0.36359999999999998</v>
      </c>
      <c r="F52" s="5">
        <v>4</v>
      </c>
      <c r="G52" s="4">
        <v>0.2727</v>
      </c>
      <c r="H52" s="5">
        <v>3</v>
      </c>
      <c r="I52" s="4">
        <v>0</v>
      </c>
      <c r="J52" s="5">
        <v>0</v>
      </c>
      <c r="K52" s="4">
        <v>0</v>
      </c>
      <c r="L52" s="5">
        <v>0</v>
      </c>
      <c r="M52" s="4">
        <v>4.0099999999999997E-2</v>
      </c>
      <c r="N52" s="5">
        <v>11</v>
      </c>
      <c r="P52" s="11"/>
      <c r="Q52" s="14" t="str">
        <f>IF(AND(Q51&gt;0,Q51&lt;=0.2),"Schwacher Zusammenhang",IF(AND(Q51&gt;0.2,Q51&lt;=0.6),"Mittlerer Zusammenhang",IF(Q51&gt;0.6,"Starker Zusammenhang","")))</f>
        <v>Schwacher Zusammenhang</v>
      </c>
      <c r="R52" s="5"/>
      <c r="S52" s="5"/>
      <c r="T52" s="11"/>
      <c r="U52" s="11">
        <f t="shared" si="46"/>
        <v>4</v>
      </c>
      <c r="V52" s="11">
        <f t="shared" si="47"/>
        <v>4</v>
      </c>
      <c r="W52">
        <f t="shared" si="48"/>
        <v>3</v>
      </c>
      <c r="X52" s="11">
        <f t="shared" si="49"/>
        <v>0</v>
      </c>
      <c r="Y52" s="11"/>
      <c r="Z52" s="12">
        <f t="shared" si="50"/>
        <v>11</v>
      </c>
      <c r="AB52" s="11"/>
      <c r="AC52" s="11"/>
      <c r="AD52" s="11"/>
      <c r="AE52" s="11"/>
      <c r="AF52" s="11"/>
      <c r="AG52" s="13"/>
      <c r="AH52" s="13">
        <f>$Z52*U54/$Z54</f>
        <v>2.544776119402985</v>
      </c>
      <c r="AI52" s="13">
        <f t="shared" ref="AI52:AK52" si="53">$Z52*V54/$Z54</f>
        <v>5.5820895522388057</v>
      </c>
      <c r="AJ52" s="13">
        <f t="shared" si="53"/>
        <v>2.6679104477611939</v>
      </c>
      <c r="AK52" s="13">
        <f t="shared" si="53"/>
        <v>0.20522388059701493</v>
      </c>
    </row>
    <row r="53" spans="2:37" x14ac:dyDescent="0.25">
      <c r="B53" s="3" t="s">
        <v>11</v>
      </c>
      <c r="C53" s="4">
        <v>0</v>
      </c>
      <c r="D53" s="5">
        <v>0</v>
      </c>
      <c r="E53" s="4">
        <v>1</v>
      </c>
      <c r="F53" s="5">
        <v>1</v>
      </c>
      <c r="G53" s="4">
        <v>0</v>
      </c>
      <c r="H53" s="5">
        <v>0</v>
      </c>
      <c r="I53" s="4">
        <v>0</v>
      </c>
      <c r="J53" s="5">
        <v>0</v>
      </c>
      <c r="K53" s="4">
        <v>0</v>
      </c>
      <c r="L53" s="5">
        <v>0</v>
      </c>
      <c r="M53" s="4">
        <v>3.5999999999999999E-3</v>
      </c>
      <c r="N53" s="5">
        <v>1</v>
      </c>
      <c r="R53" s="5"/>
      <c r="S53" s="5"/>
      <c r="T53" s="11"/>
      <c r="U53" s="11">
        <f t="shared" si="46"/>
        <v>0</v>
      </c>
      <c r="V53" s="11">
        <f t="shared" si="47"/>
        <v>1</v>
      </c>
      <c r="W53">
        <f t="shared" si="48"/>
        <v>0</v>
      </c>
      <c r="X53" s="11">
        <f t="shared" si="49"/>
        <v>0</v>
      </c>
      <c r="Y53" s="11"/>
      <c r="Z53" s="12">
        <f t="shared" si="50"/>
        <v>1</v>
      </c>
      <c r="AG53" s="13"/>
      <c r="AH53" s="13">
        <f>$Z53*U54/$Z54</f>
        <v>0.23134328358208955</v>
      </c>
      <c r="AI53" s="13">
        <f t="shared" ref="AI53:AK53" si="54">$Z53*V54/$Z54</f>
        <v>0.5074626865671642</v>
      </c>
      <c r="AJ53" s="13">
        <f t="shared" si="54"/>
        <v>0.24253731343283583</v>
      </c>
      <c r="AK53" s="13">
        <f t="shared" si="54"/>
        <v>1.8656716417910446E-2</v>
      </c>
    </row>
    <row r="54" spans="2:37" x14ac:dyDescent="0.25">
      <c r="B54" s="3" t="s">
        <v>6</v>
      </c>
      <c r="C54" s="6">
        <v>0.2263</v>
      </c>
      <c r="D54" s="3">
        <v>62</v>
      </c>
      <c r="E54" s="6">
        <v>0.49640000000000001</v>
      </c>
      <c r="F54" s="3">
        <v>136</v>
      </c>
      <c r="G54" s="6">
        <v>0.23719999999999999</v>
      </c>
      <c r="H54" s="3">
        <v>65</v>
      </c>
      <c r="I54" s="6">
        <v>1.8200000000000001E-2</v>
      </c>
      <c r="J54" s="3">
        <v>5</v>
      </c>
      <c r="K54" s="6">
        <v>0</v>
      </c>
      <c r="L54" s="3">
        <v>0</v>
      </c>
      <c r="M54" s="6">
        <v>1</v>
      </c>
      <c r="N54" s="3">
        <v>274</v>
      </c>
      <c r="R54" s="5"/>
      <c r="S54" s="5"/>
      <c r="T54" s="12"/>
      <c r="U54" s="12">
        <f t="shared" ref="U54:X54" si="55">SUM(U49:U53)</f>
        <v>62</v>
      </c>
      <c r="V54" s="12">
        <f t="shared" si="55"/>
        <v>136</v>
      </c>
      <c r="W54" s="12">
        <f t="shared" si="55"/>
        <v>65</v>
      </c>
      <c r="X54" s="12">
        <f t="shared" si="55"/>
        <v>5</v>
      </c>
      <c r="Y54" s="12"/>
      <c r="Z54" s="11">
        <f>SUM(Z49:Z53)</f>
        <v>268</v>
      </c>
      <c r="AG54" s="13"/>
      <c r="AH54" s="13"/>
      <c r="AI54" s="13"/>
    </row>
    <row r="55" spans="2:37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274</v>
      </c>
    </row>
    <row r="56" spans="2:3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7" ht="18" x14ac:dyDescent="0.25">
      <c r="B58" s="1" t="s">
        <v>44</v>
      </c>
    </row>
    <row r="59" spans="2:37" x14ac:dyDescent="0.25">
      <c r="B59" s="2"/>
      <c r="C59" s="17" t="s">
        <v>39</v>
      </c>
      <c r="D59" s="18"/>
      <c r="E59" s="17" t="s">
        <v>40</v>
      </c>
      <c r="F59" s="18"/>
      <c r="G59" s="17" t="s">
        <v>41</v>
      </c>
      <c r="H59" s="18"/>
      <c r="I59" s="17" t="s">
        <v>42</v>
      </c>
      <c r="J59" s="18"/>
      <c r="K59" s="17" t="s">
        <v>43</v>
      </c>
      <c r="L59" s="18"/>
      <c r="M59" s="17" t="s">
        <v>6</v>
      </c>
      <c r="N59" s="18"/>
    </row>
    <row r="60" spans="2:37" x14ac:dyDescent="0.25">
      <c r="B60" s="3" t="s">
        <v>7</v>
      </c>
      <c r="C60" s="4">
        <v>0.7248</v>
      </c>
      <c r="D60" s="5">
        <v>79</v>
      </c>
      <c r="E60" s="4">
        <v>0.2661</v>
      </c>
      <c r="F60" s="5">
        <v>29</v>
      </c>
      <c r="G60" s="4">
        <v>9.1999999999999998E-3</v>
      </c>
      <c r="H60" s="5">
        <v>1</v>
      </c>
      <c r="I60" s="4">
        <v>0</v>
      </c>
      <c r="J60" s="5">
        <v>0</v>
      </c>
      <c r="K60" s="4">
        <v>0</v>
      </c>
      <c r="L60" s="5">
        <v>0</v>
      </c>
      <c r="M60" s="4">
        <v>0.39779999999999999</v>
      </c>
      <c r="N60" s="5">
        <v>109</v>
      </c>
      <c r="P60" s="9" t="s">
        <v>88</v>
      </c>
      <c r="Q60" s="10">
        <f>_xlfn.CHISQ.TEST(U60:X64,AH60:AK64)</f>
        <v>3.2161014109516828E-6</v>
      </c>
      <c r="R60" s="11"/>
      <c r="S60" s="11" t="s">
        <v>89</v>
      </c>
      <c r="T60" s="11"/>
      <c r="U60" s="11">
        <f>D60</f>
        <v>79</v>
      </c>
      <c r="V60" s="11">
        <f>F60</f>
        <v>29</v>
      </c>
      <c r="W60">
        <f>H60</f>
        <v>1</v>
      </c>
      <c r="X60" s="11">
        <f>J60</f>
        <v>0</v>
      </c>
      <c r="Y60" s="11"/>
      <c r="Z60" s="12">
        <f>SUM(U60:Y60)</f>
        <v>109</v>
      </c>
      <c r="AB60" s="11"/>
      <c r="AC60" s="11"/>
      <c r="AD60" s="11"/>
      <c r="AE60" s="11"/>
      <c r="AF60" s="11" t="s">
        <v>90</v>
      </c>
      <c r="AG60" s="13"/>
      <c r="AH60" s="13">
        <f>$Z60*U65/$Z65</f>
        <v>64.518382352941174</v>
      </c>
      <c r="AI60" s="13">
        <f t="shared" ref="AI60:AK60" si="56">$Z60*V65/$Z65</f>
        <v>39.272058823529413</v>
      </c>
      <c r="AJ60" s="13">
        <f t="shared" si="56"/>
        <v>4.8088235294117645</v>
      </c>
      <c r="AK60" s="13">
        <f t="shared" si="56"/>
        <v>0.40073529411764708</v>
      </c>
    </row>
    <row r="61" spans="2:37" x14ac:dyDescent="0.25">
      <c r="B61" s="3" t="s">
        <v>8</v>
      </c>
      <c r="C61" s="4">
        <v>0.5524</v>
      </c>
      <c r="D61" s="5">
        <v>58</v>
      </c>
      <c r="E61" s="4">
        <v>0.37140000000000001</v>
      </c>
      <c r="F61" s="5">
        <v>39</v>
      </c>
      <c r="G61" s="4">
        <v>6.6699999999999995E-2</v>
      </c>
      <c r="H61" s="5">
        <v>7</v>
      </c>
      <c r="I61" s="4">
        <v>9.4999999999999998E-3</v>
      </c>
      <c r="J61" s="5">
        <v>1</v>
      </c>
      <c r="K61" s="4">
        <v>0</v>
      </c>
      <c r="L61" s="5">
        <v>0</v>
      </c>
      <c r="M61" s="4">
        <v>0.38319999999999999</v>
      </c>
      <c r="N61" s="5">
        <v>105</v>
      </c>
      <c r="P61" s="9" t="s">
        <v>91</v>
      </c>
      <c r="Q61" s="14">
        <f>_xlfn.CHISQ.INV.RT(Q60,12)</f>
        <v>47.92880997912998</v>
      </c>
      <c r="R61" s="11"/>
      <c r="S61" s="11"/>
      <c r="T61" s="11"/>
      <c r="U61" s="11">
        <f t="shared" ref="U61:U64" si="57">D61</f>
        <v>58</v>
      </c>
      <c r="V61" s="11">
        <f t="shared" ref="V61:V64" si="58">F61</f>
        <v>39</v>
      </c>
      <c r="W61">
        <f t="shared" ref="W61:W64" si="59">H61</f>
        <v>7</v>
      </c>
      <c r="X61" s="11">
        <f t="shared" ref="X61:X64" si="60">J61</f>
        <v>1</v>
      </c>
      <c r="Y61" s="11"/>
      <c r="Z61" s="12">
        <f t="shared" ref="Z61:Z64" si="61">SUM(U61:Y61)</f>
        <v>105</v>
      </c>
      <c r="AB61" s="11"/>
      <c r="AC61" s="11"/>
      <c r="AD61" s="11"/>
      <c r="AE61" s="11"/>
      <c r="AF61" s="11"/>
      <c r="AG61" s="13"/>
      <c r="AH61" s="13">
        <f>$Z61*U65/$Z65</f>
        <v>62.150735294117645</v>
      </c>
      <c r="AI61" s="13">
        <f t="shared" ref="AI61:AK61" si="62">$Z61*V65/$Z65</f>
        <v>37.830882352941174</v>
      </c>
      <c r="AJ61" s="13">
        <f t="shared" si="62"/>
        <v>4.632352941176471</v>
      </c>
      <c r="AK61" s="13">
        <f t="shared" si="62"/>
        <v>0.3860294117647059</v>
      </c>
    </row>
    <row r="62" spans="2:37" x14ac:dyDescent="0.25">
      <c r="B62" s="3" t="s">
        <v>9</v>
      </c>
      <c r="C62" s="4">
        <v>0.4783</v>
      </c>
      <c r="D62" s="5">
        <v>22</v>
      </c>
      <c r="E62" s="4">
        <v>0.5</v>
      </c>
      <c r="F62" s="5">
        <v>23</v>
      </c>
      <c r="G62" s="4">
        <v>2.1700000000000001E-2</v>
      </c>
      <c r="H62" s="5">
        <v>1</v>
      </c>
      <c r="I62" s="4">
        <v>0</v>
      </c>
      <c r="J62" s="5">
        <v>0</v>
      </c>
      <c r="K62" s="4">
        <v>0</v>
      </c>
      <c r="L62" s="5">
        <v>0</v>
      </c>
      <c r="M62" s="4">
        <v>0.16789999999999999</v>
      </c>
      <c r="N62" s="5">
        <v>46</v>
      </c>
      <c r="P62" s="9" t="s">
        <v>92</v>
      </c>
      <c r="Q62" s="15">
        <f>SQRT(Q61/(Z65*MIN(5-1,4-1)))</f>
        <v>0.24235570292264608</v>
      </c>
      <c r="R62" s="11"/>
      <c r="S62" s="11"/>
      <c r="T62" s="11"/>
      <c r="U62" s="11">
        <f t="shared" si="57"/>
        <v>22</v>
      </c>
      <c r="V62" s="11">
        <f t="shared" si="58"/>
        <v>23</v>
      </c>
      <c r="W62">
        <f t="shared" si="59"/>
        <v>1</v>
      </c>
      <c r="X62" s="11">
        <f t="shared" si="60"/>
        <v>0</v>
      </c>
      <c r="Y62" s="11"/>
      <c r="Z62" s="12">
        <f t="shared" si="61"/>
        <v>46</v>
      </c>
      <c r="AB62" s="11"/>
      <c r="AC62" s="11"/>
      <c r="AD62" s="11"/>
      <c r="AE62" s="11"/>
      <c r="AF62" s="11"/>
      <c r="AG62" s="13"/>
      <c r="AH62" s="13">
        <f>$Z62*U65/$Z65</f>
        <v>27.227941176470587</v>
      </c>
      <c r="AI62" s="13">
        <f t="shared" ref="AI62:AK62" si="63">$Z62*V65/$Z65</f>
        <v>16.573529411764707</v>
      </c>
      <c r="AJ62" s="13">
        <f t="shared" si="63"/>
        <v>2.0294117647058822</v>
      </c>
      <c r="AK62" s="13">
        <f t="shared" si="63"/>
        <v>0.16911764705882354</v>
      </c>
    </row>
    <row r="63" spans="2:37" x14ac:dyDescent="0.25">
      <c r="B63" s="3" t="s">
        <v>10</v>
      </c>
      <c r="C63" s="4">
        <v>0.18179999999999999</v>
      </c>
      <c r="D63" s="5">
        <v>2</v>
      </c>
      <c r="E63" s="4">
        <v>0.63639999999999997</v>
      </c>
      <c r="F63" s="5">
        <v>7</v>
      </c>
      <c r="G63" s="4">
        <v>0.18179999999999999</v>
      </c>
      <c r="H63" s="5">
        <v>2</v>
      </c>
      <c r="I63" s="4">
        <v>0</v>
      </c>
      <c r="J63" s="5">
        <v>0</v>
      </c>
      <c r="K63" s="4">
        <v>0</v>
      </c>
      <c r="L63" s="5">
        <v>0</v>
      </c>
      <c r="M63" s="4">
        <v>4.0099999999999997E-2</v>
      </c>
      <c r="N63" s="5">
        <v>11</v>
      </c>
      <c r="P63" s="11"/>
      <c r="Q63" s="14" t="str">
        <f>IF(AND(Q62&gt;0,Q62&lt;=0.2),"Schwacher Zusammenhang",IF(AND(Q62&gt;0.2,Q62&lt;=0.6),"Mittlerer Zusammenhang",IF(Q62&gt;0.6,"Starker Zusammenhang","")))</f>
        <v>Mittlerer Zusammenhang</v>
      </c>
      <c r="R63" s="5"/>
      <c r="S63" s="5"/>
      <c r="T63" s="11"/>
      <c r="U63" s="11">
        <f t="shared" si="57"/>
        <v>2</v>
      </c>
      <c r="V63" s="11">
        <f t="shared" si="58"/>
        <v>7</v>
      </c>
      <c r="W63">
        <f t="shared" si="59"/>
        <v>2</v>
      </c>
      <c r="X63" s="11">
        <f t="shared" si="60"/>
        <v>0</v>
      </c>
      <c r="Y63" s="11"/>
      <c r="Z63" s="12">
        <f t="shared" si="61"/>
        <v>11</v>
      </c>
      <c r="AB63" s="11"/>
      <c r="AC63" s="11"/>
      <c r="AD63" s="11"/>
      <c r="AE63" s="11"/>
      <c r="AF63" s="11"/>
      <c r="AG63" s="13"/>
      <c r="AH63" s="13">
        <f>$Z63*U65/$Z65</f>
        <v>6.5110294117647056</v>
      </c>
      <c r="AI63" s="13">
        <f t="shared" ref="AI63:AK63" si="64">$Z63*V65/$Z65</f>
        <v>3.9632352941176472</v>
      </c>
      <c r="AJ63" s="13">
        <f t="shared" si="64"/>
        <v>0.48529411764705882</v>
      </c>
      <c r="AK63" s="13">
        <f t="shared" si="64"/>
        <v>4.0441176470588237E-2</v>
      </c>
    </row>
    <row r="64" spans="2:37" x14ac:dyDescent="0.25">
      <c r="B64" s="3" t="s">
        <v>11</v>
      </c>
      <c r="C64" s="4">
        <v>0</v>
      </c>
      <c r="D64" s="5">
        <v>0</v>
      </c>
      <c r="E64" s="4">
        <v>0</v>
      </c>
      <c r="F64" s="5">
        <v>0</v>
      </c>
      <c r="G64" s="4">
        <v>1</v>
      </c>
      <c r="H64" s="5">
        <v>1</v>
      </c>
      <c r="I64" s="4">
        <v>0</v>
      </c>
      <c r="J64" s="5">
        <v>0</v>
      </c>
      <c r="K64" s="4">
        <v>0</v>
      </c>
      <c r="L64" s="5">
        <v>0</v>
      </c>
      <c r="M64" s="4">
        <v>3.5999999999999999E-3</v>
      </c>
      <c r="N64" s="5">
        <v>1</v>
      </c>
      <c r="R64" s="5"/>
      <c r="S64" s="5"/>
      <c r="T64" s="11"/>
      <c r="U64" s="11">
        <f t="shared" si="57"/>
        <v>0</v>
      </c>
      <c r="V64" s="11">
        <f t="shared" si="58"/>
        <v>0</v>
      </c>
      <c r="W64">
        <f t="shared" si="59"/>
        <v>1</v>
      </c>
      <c r="X64" s="11">
        <f t="shared" si="60"/>
        <v>0</v>
      </c>
      <c r="Y64" s="11"/>
      <c r="Z64" s="12">
        <f t="shared" si="61"/>
        <v>1</v>
      </c>
      <c r="AG64" s="13"/>
      <c r="AH64" s="13">
        <f>$Z64*U65/$Z65</f>
        <v>0.59191176470588236</v>
      </c>
      <c r="AI64" s="13">
        <f t="shared" ref="AI64:AK64" si="65">$Z64*V65/$Z65</f>
        <v>0.36029411764705882</v>
      </c>
      <c r="AJ64" s="13">
        <f t="shared" si="65"/>
        <v>4.4117647058823532E-2</v>
      </c>
      <c r="AK64" s="13">
        <f t="shared" si="65"/>
        <v>3.6764705882352941E-3</v>
      </c>
    </row>
    <row r="65" spans="2:38" x14ac:dyDescent="0.25">
      <c r="B65" s="3" t="s">
        <v>6</v>
      </c>
      <c r="C65" s="6">
        <v>0.58760000000000001</v>
      </c>
      <c r="D65" s="3">
        <v>161</v>
      </c>
      <c r="E65" s="6">
        <v>0.35770000000000002</v>
      </c>
      <c r="F65" s="3">
        <v>98</v>
      </c>
      <c r="G65" s="6">
        <v>4.3799999999999999E-2</v>
      </c>
      <c r="H65" s="3">
        <v>12</v>
      </c>
      <c r="I65" s="6">
        <v>3.5999999999999999E-3</v>
      </c>
      <c r="J65" s="3">
        <v>1</v>
      </c>
      <c r="K65" s="6">
        <v>0</v>
      </c>
      <c r="L65" s="3">
        <v>0</v>
      </c>
      <c r="M65" s="6">
        <v>1</v>
      </c>
      <c r="N65" s="3">
        <v>274</v>
      </c>
      <c r="R65" s="5"/>
      <c r="S65" s="5"/>
      <c r="T65" s="12"/>
      <c r="U65" s="12">
        <f t="shared" ref="U65:X65" si="66">SUM(U60:U64)</f>
        <v>161</v>
      </c>
      <c r="V65" s="12">
        <f t="shared" si="66"/>
        <v>98</v>
      </c>
      <c r="W65" s="12">
        <f t="shared" si="66"/>
        <v>12</v>
      </c>
      <c r="X65" s="12">
        <f t="shared" si="66"/>
        <v>1</v>
      </c>
      <c r="Y65" s="12"/>
      <c r="Z65" s="11">
        <f>SUM(Z60:Z64)</f>
        <v>272</v>
      </c>
      <c r="AG65" s="13"/>
      <c r="AH65" s="13"/>
      <c r="AI65" s="13"/>
    </row>
    <row r="66" spans="2:3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274</v>
      </c>
    </row>
    <row r="67" spans="2:3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8" ht="18" x14ac:dyDescent="0.25">
      <c r="B69" s="1" t="s">
        <v>45</v>
      </c>
    </row>
    <row r="70" spans="2:38" x14ac:dyDescent="0.25">
      <c r="B70" s="2"/>
      <c r="C70" s="17" t="s">
        <v>39</v>
      </c>
      <c r="D70" s="18"/>
      <c r="E70" s="17" t="s">
        <v>40</v>
      </c>
      <c r="F70" s="18"/>
      <c r="G70" s="17" t="s">
        <v>41</v>
      </c>
      <c r="H70" s="18"/>
      <c r="I70" s="17" t="s">
        <v>42</v>
      </c>
      <c r="J70" s="18"/>
      <c r="K70" s="17" t="s">
        <v>43</v>
      </c>
      <c r="L70" s="18"/>
      <c r="M70" s="17" t="s">
        <v>6</v>
      </c>
      <c r="N70" s="18"/>
    </row>
    <row r="71" spans="2:38" x14ac:dyDescent="0.25">
      <c r="B71" s="3" t="s">
        <v>7</v>
      </c>
      <c r="C71" s="4">
        <v>1</v>
      </c>
      <c r="D71" s="5">
        <v>110</v>
      </c>
      <c r="E71" s="4">
        <v>0</v>
      </c>
      <c r="F71" s="5">
        <v>0</v>
      </c>
      <c r="G71" s="4">
        <v>0</v>
      </c>
      <c r="H71" s="5">
        <v>0</v>
      </c>
      <c r="I71" s="4">
        <v>0</v>
      </c>
      <c r="J71" s="5">
        <v>0</v>
      </c>
      <c r="K71" s="4">
        <v>0</v>
      </c>
      <c r="L71" s="5">
        <v>0</v>
      </c>
      <c r="M71" s="4">
        <v>0.40150000000000002</v>
      </c>
      <c r="N71" s="5">
        <v>110</v>
      </c>
      <c r="P71" s="9"/>
      <c r="R71" s="11"/>
      <c r="S71" s="11"/>
      <c r="T71" s="11"/>
      <c r="U71" s="11"/>
      <c r="V71" s="11"/>
      <c r="X71" s="11"/>
      <c r="Y71" s="11"/>
      <c r="Z71" s="12"/>
      <c r="AB71" s="11"/>
      <c r="AC71" s="11"/>
      <c r="AD71" s="11"/>
      <c r="AE71" s="11"/>
      <c r="AF71" s="11"/>
      <c r="AG71" s="13"/>
      <c r="AH71" s="13"/>
      <c r="AI71" s="13"/>
      <c r="AJ71" s="13"/>
      <c r="AK71" s="13"/>
      <c r="AL71" s="13"/>
    </row>
    <row r="72" spans="2:38" x14ac:dyDescent="0.25">
      <c r="B72" s="3" t="s">
        <v>8</v>
      </c>
      <c r="C72" s="4">
        <v>0</v>
      </c>
      <c r="D72" s="5">
        <v>0</v>
      </c>
      <c r="E72" s="4">
        <v>1</v>
      </c>
      <c r="F72" s="5">
        <v>106</v>
      </c>
      <c r="G72" s="4">
        <v>0</v>
      </c>
      <c r="H72" s="5">
        <v>0</v>
      </c>
      <c r="I72" s="4">
        <v>0</v>
      </c>
      <c r="J72" s="5">
        <v>0</v>
      </c>
      <c r="K72" s="4">
        <v>0</v>
      </c>
      <c r="L72" s="5">
        <v>0</v>
      </c>
      <c r="M72" s="4">
        <v>0.38690000000000002</v>
      </c>
      <c r="N72" s="5">
        <v>106</v>
      </c>
      <c r="P72" s="9"/>
      <c r="Q72" s="14"/>
      <c r="R72" s="11"/>
      <c r="S72" s="11"/>
      <c r="T72" s="11"/>
      <c r="U72" s="11"/>
      <c r="V72" s="11"/>
      <c r="X72" s="11"/>
      <c r="Y72" s="11"/>
      <c r="Z72" s="12"/>
      <c r="AB72" s="11"/>
      <c r="AC72" s="11"/>
      <c r="AD72" s="11"/>
      <c r="AE72" s="11"/>
      <c r="AF72" s="11"/>
      <c r="AG72" s="13"/>
      <c r="AH72" s="13"/>
      <c r="AI72" s="13"/>
      <c r="AJ72" s="13"/>
      <c r="AK72" s="13"/>
      <c r="AL72" s="13"/>
    </row>
    <row r="73" spans="2:38" x14ac:dyDescent="0.25">
      <c r="B73" s="3" t="s">
        <v>9</v>
      </c>
      <c r="C73" s="4">
        <v>0</v>
      </c>
      <c r="D73" s="5">
        <v>0</v>
      </c>
      <c r="E73" s="4">
        <v>0</v>
      </c>
      <c r="F73" s="5">
        <v>0</v>
      </c>
      <c r="G73" s="4">
        <v>1</v>
      </c>
      <c r="H73" s="5">
        <v>46</v>
      </c>
      <c r="I73" s="4">
        <v>0</v>
      </c>
      <c r="J73" s="5">
        <v>0</v>
      </c>
      <c r="K73" s="4">
        <v>0</v>
      </c>
      <c r="L73" s="5">
        <v>0</v>
      </c>
      <c r="M73" s="4">
        <v>0.16789999999999999</v>
      </c>
      <c r="N73" s="5">
        <v>46</v>
      </c>
      <c r="P73" s="9"/>
      <c r="Q73" s="15"/>
      <c r="R73" s="11"/>
      <c r="S73" s="11"/>
      <c r="T73" s="11"/>
      <c r="U73" s="11"/>
      <c r="V73" s="11"/>
      <c r="X73" s="11"/>
      <c r="Y73" s="11"/>
      <c r="Z73" s="12"/>
      <c r="AB73" s="11"/>
      <c r="AC73" s="11"/>
      <c r="AD73" s="11"/>
      <c r="AE73" s="11"/>
      <c r="AF73" s="11"/>
      <c r="AG73" s="13"/>
      <c r="AH73" s="13"/>
      <c r="AI73" s="13"/>
      <c r="AJ73" s="13"/>
      <c r="AK73" s="13"/>
      <c r="AL73" s="13"/>
    </row>
    <row r="74" spans="2:38" x14ac:dyDescent="0.25">
      <c r="B74" s="3" t="s">
        <v>10</v>
      </c>
      <c r="C74" s="4">
        <v>0</v>
      </c>
      <c r="D74" s="5">
        <v>0</v>
      </c>
      <c r="E74" s="4">
        <v>0</v>
      </c>
      <c r="F74" s="5">
        <v>0</v>
      </c>
      <c r="G74" s="4">
        <v>0</v>
      </c>
      <c r="H74" s="5">
        <v>0</v>
      </c>
      <c r="I74" s="4">
        <v>1</v>
      </c>
      <c r="J74" s="5">
        <v>11</v>
      </c>
      <c r="K74" s="4">
        <v>0</v>
      </c>
      <c r="L74" s="5">
        <v>0</v>
      </c>
      <c r="M74" s="4">
        <v>4.0099999999999997E-2</v>
      </c>
      <c r="N74" s="5">
        <v>11</v>
      </c>
      <c r="P74" s="11"/>
      <c r="Q74" s="14"/>
      <c r="R74" s="5"/>
      <c r="S74" s="5"/>
      <c r="T74" s="11"/>
      <c r="U74" s="11"/>
      <c r="V74" s="11"/>
      <c r="X74" s="11"/>
      <c r="Y74" s="11"/>
      <c r="Z74" s="12"/>
      <c r="AB74" s="11"/>
      <c r="AC74" s="11"/>
      <c r="AD74" s="11"/>
      <c r="AE74" s="11"/>
      <c r="AF74" s="11"/>
      <c r="AG74" s="13"/>
      <c r="AH74" s="13"/>
      <c r="AI74" s="13"/>
      <c r="AJ74" s="13"/>
      <c r="AK74" s="13"/>
      <c r="AL74" s="13"/>
    </row>
    <row r="75" spans="2:38" x14ac:dyDescent="0.25">
      <c r="B75" s="3" t="s">
        <v>11</v>
      </c>
      <c r="C75" s="4">
        <v>0</v>
      </c>
      <c r="D75" s="5">
        <v>0</v>
      </c>
      <c r="E75" s="4">
        <v>0</v>
      </c>
      <c r="F75" s="5">
        <v>0</v>
      </c>
      <c r="G75" s="4">
        <v>0</v>
      </c>
      <c r="H75" s="5">
        <v>0</v>
      </c>
      <c r="I75" s="4">
        <v>0</v>
      </c>
      <c r="J75" s="5">
        <v>0</v>
      </c>
      <c r="K75" s="4">
        <v>1</v>
      </c>
      <c r="L75" s="5">
        <v>1</v>
      </c>
      <c r="M75" s="4">
        <v>3.5999999999999999E-3</v>
      </c>
      <c r="N75" s="5">
        <v>1</v>
      </c>
      <c r="R75" s="5"/>
      <c r="S75" s="5"/>
      <c r="T75" s="11"/>
      <c r="U75" s="11"/>
      <c r="V75" s="11"/>
      <c r="X75" s="11"/>
      <c r="Y75" s="11"/>
      <c r="Z75" s="12"/>
      <c r="AG75" s="13"/>
      <c r="AH75" s="13"/>
      <c r="AI75" s="13"/>
      <c r="AJ75" s="13"/>
      <c r="AK75" s="13"/>
      <c r="AL75" s="13"/>
    </row>
    <row r="76" spans="2:38" x14ac:dyDescent="0.25">
      <c r="B76" s="3" t="s">
        <v>6</v>
      </c>
      <c r="C76" s="6">
        <v>0.40150000000000002</v>
      </c>
      <c r="D76" s="3">
        <v>110</v>
      </c>
      <c r="E76" s="6">
        <v>0.38690000000000002</v>
      </c>
      <c r="F76" s="3">
        <v>106</v>
      </c>
      <c r="G76" s="6">
        <v>0.16789999999999999</v>
      </c>
      <c r="H76" s="3">
        <v>46</v>
      </c>
      <c r="I76" s="6">
        <v>4.0099999999999997E-2</v>
      </c>
      <c r="J76" s="3">
        <v>11</v>
      </c>
      <c r="K76" s="6">
        <v>3.5999999999999999E-3</v>
      </c>
      <c r="L76" s="3">
        <v>1</v>
      </c>
      <c r="M76" s="6">
        <v>1</v>
      </c>
      <c r="N76" s="3">
        <v>274</v>
      </c>
      <c r="R76" s="5"/>
      <c r="S76" s="5"/>
      <c r="T76" s="12"/>
      <c r="U76" s="12"/>
      <c r="V76" s="12"/>
      <c r="W76" s="12"/>
      <c r="X76" s="12"/>
      <c r="Y76" s="12"/>
      <c r="Z76" s="11"/>
      <c r="AG76" s="13"/>
      <c r="AH76" s="13"/>
      <c r="AI76" s="13"/>
    </row>
    <row r="77" spans="2:3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274</v>
      </c>
    </row>
    <row r="78" spans="2:3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8" ht="18" x14ac:dyDescent="0.25">
      <c r="B80" s="1" t="s">
        <v>46</v>
      </c>
    </row>
    <row r="81" spans="2:38" x14ac:dyDescent="0.25">
      <c r="B81" s="2"/>
      <c r="C81" s="17" t="s">
        <v>39</v>
      </c>
      <c r="D81" s="18"/>
      <c r="E81" s="17" t="s">
        <v>40</v>
      </c>
      <c r="F81" s="18"/>
      <c r="G81" s="17" t="s">
        <v>41</v>
      </c>
      <c r="H81" s="18"/>
      <c r="I81" s="17" t="s">
        <v>42</v>
      </c>
      <c r="J81" s="18"/>
      <c r="K81" s="17" t="s">
        <v>43</v>
      </c>
      <c r="L81" s="18"/>
      <c r="M81" s="17" t="s">
        <v>6</v>
      </c>
      <c r="N81" s="18"/>
    </row>
    <row r="82" spans="2:38" x14ac:dyDescent="0.25">
      <c r="B82" s="3" t="s">
        <v>7</v>
      </c>
      <c r="C82" s="4">
        <v>0.51849999999999996</v>
      </c>
      <c r="D82" s="5">
        <v>56</v>
      </c>
      <c r="E82" s="4">
        <v>0.30559999999999998</v>
      </c>
      <c r="F82" s="5">
        <v>33</v>
      </c>
      <c r="G82" s="4">
        <v>0.12959999999999999</v>
      </c>
      <c r="H82" s="5">
        <v>14</v>
      </c>
      <c r="I82" s="4">
        <v>4.6300000000000001E-2</v>
      </c>
      <c r="J82" s="5">
        <v>5</v>
      </c>
      <c r="K82" s="4">
        <v>0</v>
      </c>
      <c r="L82" s="5">
        <v>0</v>
      </c>
      <c r="M82" s="4">
        <v>0.39419999999999999</v>
      </c>
      <c r="N82" s="5">
        <v>108</v>
      </c>
      <c r="P82" s="9" t="s">
        <v>88</v>
      </c>
      <c r="Q82" s="10">
        <f>_xlfn.CHISQ.TEST(U82:Y86,AH82:AL86)</f>
        <v>1.5827580911550977E-22</v>
      </c>
      <c r="R82" s="11"/>
      <c r="S82" s="11" t="s">
        <v>89</v>
      </c>
      <c r="T82" s="11"/>
      <c r="U82" s="11">
        <f>D82</f>
        <v>56</v>
      </c>
      <c r="V82" s="11">
        <f>F82</f>
        <v>33</v>
      </c>
      <c r="W82">
        <f>H82</f>
        <v>14</v>
      </c>
      <c r="X82" s="11">
        <f>J82</f>
        <v>5</v>
      </c>
      <c r="Y82" s="11">
        <f>L82</f>
        <v>0</v>
      </c>
      <c r="Z82" s="12">
        <f>SUM(U82:Y82)</f>
        <v>108</v>
      </c>
      <c r="AB82" s="11"/>
      <c r="AC82" s="11"/>
      <c r="AD82" s="11"/>
      <c r="AE82" s="11"/>
      <c r="AF82" s="11" t="s">
        <v>90</v>
      </c>
      <c r="AG82" s="13"/>
      <c r="AH82" s="13">
        <f>$Z82*U87/$Z87</f>
        <v>32.161764705882355</v>
      </c>
      <c r="AI82" s="13">
        <f t="shared" ref="AI82:AL82" si="67">$Z82*V87/$Z87</f>
        <v>30.573529411764707</v>
      </c>
      <c r="AJ82" s="13">
        <f t="shared" si="67"/>
        <v>25.014705882352942</v>
      </c>
      <c r="AK82" s="13">
        <f t="shared" si="67"/>
        <v>15.882352941176471</v>
      </c>
      <c r="AL82" s="13">
        <f t="shared" si="67"/>
        <v>4.367647058823529</v>
      </c>
    </row>
    <row r="83" spans="2:38" x14ac:dyDescent="0.25">
      <c r="B83" s="3" t="s">
        <v>8</v>
      </c>
      <c r="C83" s="4">
        <v>0.18870000000000001</v>
      </c>
      <c r="D83" s="5">
        <v>20</v>
      </c>
      <c r="E83" s="4">
        <v>0.34910000000000002</v>
      </c>
      <c r="F83" s="5">
        <v>37</v>
      </c>
      <c r="G83" s="4">
        <v>0.25469999999999998</v>
      </c>
      <c r="H83" s="5">
        <v>27</v>
      </c>
      <c r="I83" s="4">
        <v>0.18870000000000001</v>
      </c>
      <c r="J83" s="5">
        <v>20</v>
      </c>
      <c r="K83" s="4">
        <v>1.89E-2</v>
      </c>
      <c r="L83" s="5">
        <v>2</v>
      </c>
      <c r="M83" s="4">
        <v>0.38690000000000002</v>
      </c>
      <c r="N83" s="5">
        <v>106</v>
      </c>
      <c r="P83" s="9" t="s">
        <v>91</v>
      </c>
      <c r="Q83" s="14">
        <f>_xlfn.CHISQ.INV.RT(Q82,16)</f>
        <v>143.35815520286528</v>
      </c>
      <c r="R83" s="11"/>
      <c r="S83" s="11"/>
      <c r="T83" s="11"/>
      <c r="U83" s="11">
        <f t="shared" ref="U83:U86" si="68">D83</f>
        <v>20</v>
      </c>
      <c r="V83" s="11">
        <f t="shared" ref="V83:V86" si="69">F83</f>
        <v>37</v>
      </c>
      <c r="W83">
        <f t="shared" ref="W83:W86" si="70">H83</f>
        <v>27</v>
      </c>
      <c r="X83" s="11">
        <f t="shared" ref="X83:X86" si="71">J83</f>
        <v>20</v>
      </c>
      <c r="Y83" s="11">
        <f t="shared" ref="Y83:Y86" si="72">L83</f>
        <v>2</v>
      </c>
      <c r="Z83" s="12">
        <f t="shared" ref="Z83:Z86" si="73">SUM(U83:Y83)</f>
        <v>106</v>
      </c>
      <c r="AB83" s="11"/>
      <c r="AC83" s="11"/>
      <c r="AD83" s="11"/>
      <c r="AE83" s="11"/>
      <c r="AF83" s="11"/>
      <c r="AG83" s="13"/>
      <c r="AH83" s="13">
        <f>$Z83*U87/$Z87</f>
        <v>31.566176470588236</v>
      </c>
      <c r="AI83" s="13">
        <f t="shared" ref="AI83:AL83" si="74">$Z83*V87/$Z87</f>
        <v>30.007352941176471</v>
      </c>
      <c r="AJ83" s="13">
        <f t="shared" si="74"/>
        <v>24.551470588235293</v>
      </c>
      <c r="AK83" s="13">
        <f t="shared" si="74"/>
        <v>15.588235294117647</v>
      </c>
      <c r="AL83" s="13">
        <f t="shared" si="74"/>
        <v>4.2867647058823533</v>
      </c>
    </row>
    <row r="84" spans="2:38" x14ac:dyDescent="0.25">
      <c r="B84" s="3" t="s">
        <v>9</v>
      </c>
      <c r="C84" s="4">
        <v>0.1087</v>
      </c>
      <c r="D84" s="5">
        <v>5</v>
      </c>
      <c r="E84" s="4">
        <v>0.1522</v>
      </c>
      <c r="F84" s="5">
        <v>7</v>
      </c>
      <c r="G84" s="4">
        <v>0.43480000000000002</v>
      </c>
      <c r="H84" s="5">
        <v>20</v>
      </c>
      <c r="I84" s="4">
        <v>0.23910000000000001</v>
      </c>
      <c r="J84" s="5">
        <v>11</v>
      </c>
      <c r="K84" s="4">
        <v>6.5199999999999994E-2</v>
      </c>
      <c r="L84" s="5">
        <v>3</v>
      </c>
      <c r="M84" s="4">
        <v>0.16789999999999999</v>
      </c>
      <c r="N84" s="5">
        <v>46</v>
      </c>
      <c r="P84" s="9" t="s">
        <v>92</v>
      </c>
      <c r="Q84" s="15">
        <f>SQRT(Q83/(Z87*MIN(5-1,5-1)))</f>
        <v>0.36299174962628444</v>
      </c>
      <c r="R84" s="11"/>
      <c r="S84" s="11"/>
      <c r="T84" s="11"/>
      <c r="U84" s="11">
        <f t="shared" si="68"/>
        <v>5</v>
      </c>
      <c r="V84" s="11">
        <f t="shared" si="69"/>
        <v>7</v>
      </c>
      <c r="W84">
        <f t="shared" si="70"/>
        <v>20</v>
      </c>
      <c r="X84" s="11">
        <f t="shared" si="71"/>
        <v>11</v>
      </c>
      <c r="Y84" s="11">
        <f t="shared" si="72"/>
        <v>3</v>
      </c>
      <c r="Z84" s="12">
        <f t="shared" si="73"/>
        <v>46</v>
      </c>
      <c r="AB84" s="11"/>
      <c r="AC84" s="11"/>
      <c r="AD84" s="11"/>
      <c r="AE84" s="11"/>
      <c r="AF84" s="11"/>
      <c r="AG84" s="13"/>
      <c r="AH84" s="13">
        <f>$Z84*U87/$Z87</f>
        <v>13.698529411764707</v>
      </c>
      <c r="AI84" s="13">
        <f t="shared" ref="AI84:AK84" si="75">$Z84*V87/$Z87</f>
        <v>13.022058823529411</v>
      </c>
      <c r="AJ84" s="13">
        <f t="shared" si="75"/>
        <v>10.654411764705882</v>
      </c>
      <c r="AK84" s="13">
        <f t="shared" si="75"/>
        <v>6.7647058823529411</v>
      </c>
      <c r="AL84" s="13">
        <f>$Z84*Y87/$Z87</f>
        <v>1.8602941176470589</v>
      </c>
    </row>
    <row r="85" spans="2:38" x14ac:dyDescent="0.25">
      <c r="B85" s="3" t="s">
        <v>10</v>
      </c>
      <c r="C85" s="4">
        <v>0</v>
      </c>
      <c r="D85" s="5">
        <v>0</v>
      </c>
      <c r="E85" s="4">
        <v>0</v>
      </c>
      <c r="F85" s="5">
        <v>0</v>
      </c>
      <c r="G85" s="4">
        <v>0.18179999999999999</v>
      </c>
      <c r="H85" s="5">
        <v>2</v>
      </c>
      <c r="I85" s="4">
        <v>0.36359999999999998</v>
      </c>
      <c r="J85" s="5">
        <v>4</v>
      </c>
      <c r="K85" s="4">
        <v>0.45450000000000002</v>
      </c>
      <c r="L85" s="5">
        <v>5</v>
      </c>
      <c r="M85" s="4">
        <v>4.0099999999999997E-2</v>
      </c>
      <c r="N85" s="5">
        <v>11</v>
      </c>
      <c r="P85" s="11"/>
      <c r="Q85" s="14" t="str">
        <f>IF(AND(Q84&gt;0,Q84&lt;=0.2),"Schwacher Zusammenhang",IF(AND(Q84&gt;0.2,Q84&lt;=0.6),"Mittlerer Zusammenhang",IF(Q84&gt;0.6,"Starker Zusammenhang","")))</f>
        <v>Mittlerer Zusammenhang</v>
      </c>
      <c r="R85" s="5"/>
      <c r="S85" s="5"/>
      <c r="T85" s="11"/>
      <c r="U85" s="11">
        <f t="shared" si="68"/>
        <v>0</v>
      </c>
      <c r="V85" s="11">
        <f t="shared" si="69"/>
        <v>0</v>
      </c>
      <c r="W85">
        <f t="shared" si="70"/>
        <v>2</v>
      </c>
      <c r="X85" s="11">
        <f t="shared" si="71"/>
        <v>4</v>
      </c>
      <c r="Y85" s="11">
        <f t="shared" si="72"/>
        <v>5</v>
      </c>
      <c r="Z85" s="12">
        <f t="shared" si="73"/>
        <v>11</v>
      </c>
      <c r="AB85" s="11"/>
      <c r="AC85" s="11"/>
      <c r="AD85" s="11"/>
      <c r="AE85" s="11"/>
      <c r="AF85" s="11"/>
      <c r="AG85" s="13"/>
      <c r="AH85" s="13">
        <f>$Z85*U87/$Z87</f>
        <v>3.2757352941176472</v>
      </c>
      <c r="AI85" s="13">
        <f t="shared" ref="AI85:AL85" si="76">$Z85*V87/$Z87</f>
        <v>3.1139705882352939</v>
      </c>
      <c r="AJ85" s="13">
        <f t="shared" si="76"/>
        <v>2.5477941176470589</v>
      </c>
      <c r="AK85" s="13">
        <f t="shared" si="76"/>
        <v>1.6176470588235294</v>
      </c>
      <c r="AL85" s="13">
        <f t="shared" si="76"/>
        <v>0.44485294117647056</v>
      </c>
    </row>
    <row r="86" spans="2:38" x14ac:dyDescent="0.25">
      <c r="B86" s="3" t="s">
        <v>11</v>
      </c>
      <c r="C86" s="4">
        <v>0</v>
      </c>
      <c r="D86" s="5">
        <v>0</v>
      </c>
      <c r="E86" s="4">
        <v>0</v>
      </c>
      <c r="F86" s="5">
        <v>0</v>
      </c>
      <c r="G86" s="4">
        <v>0</v>
      </c>
      <c r="H86" s="5">
        <v>0</v>
      </c>
      <c r="I86" s="4">
        <v>0</v>
      </c>
      <c r="J86" s="5">
        <v>0</v>
      </c>
      <c r="K86" s="4">
        <v>1</v>
      </c>
      <c r="L86" s="5">
        <v>1</v>
      </c>
      <c r="M86" s="4">
        <v>3.5999999999999999E-3</v>
      </c>
      <c r="N86" s="5">
        <v>1</v>
      </c>
      <c r="R86" s="5"/>
      <c r="S86" s="5"/>
      <c r="T86" s="11"/>
      <c r="U86" s="11">
        <f t="shared" si="68"/>
        <v>0</v>
      </c>
      <c r="V86" s="11">
        <f t="shared" si="69"/>
        <v>0</v>
      </c>
      <c r="W86">
        <f t="shared" si="70"/>
        <v>0</v>
      </c>
      <c r="X86" s="11">
        <f t="shared" si="71"/>
        <v>0</v>
      </c>
      <c r="Y86" s="11">
        <f t="shared" si="72"/>
        <v>1</v>
      </c>
      <c r="Z86" s="12">
        <f t="shared" si="73"/>
        <v>1</v>
      </c>
      <c r="AG86" s="13"/>
      <c r="AH86" s="13">
        <f>$Z86*U87/$Z87</f>
        <v>0.29779411764705882</v>
      </c>
      <c r="AI86" s="13">
        <f t="shared" ref="AI86:AL86" si="77">$Z86*V87/$Z87</f>
        <v>0.28308823529411764</v>
      </c>
      <c r="AJ86" s="13">
        <f t="shared" si="77"/>
        <v>0.23161764705882354</v>
      </c>
      <c r="AK86" s="13">
        <f t="shared" si="77"/>
        <v>0.14705882352941177</v>
      </c>
      <c r="AL86" s="13">
        <f t="shared" si="77"/>
        <v>4.0441176470588237E-2</v>
      </c>
    </row>
    <row r="87" spans="2:38" x14ac:dyDescent="0.25">
      <c r="B87" s="3" t="s">
        <v>6</v>
      </c>
      <c r="C87" s="6">
        <v>0.29559999999999997</v>
      </c>
      <c r="D87" s="3">
        <v>81</v>
      </c>
      <c r="E87" s="6">
        <v>0.28100000000000003</v>
      </c>
      <c r="F87" s="3">
        <v>77</v>
      </c>
      <c r="G87" s="6">
        <v>0.22989999999999999</v>
      </c>
      <c r="H87" s="3">
        <v>63</v>
      </c>
      <c r="I87" s="6">
        <v>0.14599999999999999</v>
      </c>
      <c r="J87" s="3">
        <v>40</v>
      </c>
      <c r="K87" s="6">
        <v>4.0099999999999997E-2</v>
      </c>
      <c r="L87" s="3">
        <v>11</v>
      </c>
      <c r="M87" s="6">
        <v>1</v>
      </c>
      <c r="N87" s="3">
        <v>274</v>
      </c>
      <c r="R87" s="5"/>
      <c r="S87" s="5"/>
      <c r="T87" s="12"/>
      <c r="U87" s="12">
        <f t="shared" ref="U87:Y87" si="78">SUM(U82:U86)</f>
        <v>81</v>
      </c>
      <c r="V87" s="12">
        <f t="shared" si="78"/>
        <v>77</v>
      </c>
      <c r="W87" s="12">
        <f t="shared" si="78"/>
        <v>63</v>
      </c>
      <c r="X87" s="12">
        <f t="shared" si="78"/>
        <v>40</v>
      </c>
      <c r="Y87" s="12">
        <f t="shared" si="78"/>
        <v>11</v>
      </c>
      <c r="Z87" s="11">
        <f>SUM(Z82:Z86)</f>
        <v>272</v>
      </c>
      <c r="AG87" s="13"/>
      <c r="AH87" s="13"/>
      <c r="AI87" s="13"/>
    </row>
    <row r="88" spans="2:38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274</v>
      </c>
    </row>
    <row r="89" spans="2:38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8" ht="18" x14ac:dyDescent="0.25">
      <c r="B91" s="1" t="s">
        <v>47</v>
      </c>
    </row>
    <row r="92" spans="2:38" x14ac:dyDescent="0.25">
      <c r="B92" s="2"/>
      <c r="C92" s="17" t="s">
        <v>39</v>
      </c>
      <c r="D92" s="18"/>
      <c r="E92" s="17" t="s">
        <v>40</v>
      </c>
      <c r="F92" s="18"/>
      <c r="G92" s="17" t="s">
        <v>41</v>
      </c>
      <c r="H92" s="18"/>
      <c r="I92" s="17" t="s">
        <v>42</v>
      </c>
      <c r="J92" s="18"/>
      <c r="K92" s="17" t="s">
        <v>43</v>
      </c>
      <c r="L92" s="18"/>
      <c r="M92" s="17" t="s">
        <v>6</v>
      </c>
      <c r="N92" s="18"/>
    </row>
    <row r="93" spans="2:38" x14ac:dyDescent="0.25">
      <c r="B93" s="3" t="s">
        <v>7</v>
      </c>
      <c r="C93" s="4">
        <v>0.48180000000000001</v>
      </c>
      <c r="D93" s="5">
        <v>53</v>
      </c>
      <c r="E93" s="4">
        <v>0.2364</v>
      </c>
      <c r="F93" s="5">
        <v>26</v>
      </c>
      <c r="G93" s="4">
        <v>0.20910000000000001</v>
      </c>
      <c r="H93" s="5">
        <v>23</v>
      </c>
      <c r="I93" s="4">
        <v>1.8200000000000001E-2</v>
      </c>
      <c r="J93" s="5">
        <v>2</v>
      </c>
      <c r="K93" s="4">
        <v>5.45E-2</v>
      </c>
      <c r="L93" s="5">
        <v>6</v>
      </c>
      <c r="M93" s="4">
        <v>0.40150000000000002</v>
      </c>
      <c r="N93" s="5">
        <v>110</v>
      </c>
      <c r="P93" s="9" t="s">
        <v>88</v>
      </c>
      <c r="Q93" s="10">
        <f>_xlfn.CHISQ.TEST(U93:Y97,AH93:AL97)</f>
        <v>2.3441413937973781E-3</v>
      </c>
      <c r="R93" s="11"/>
      <c r="S93" s="11" t="s">
        <v>89</v>
      </c>
      <c r="T93" s="11"/>
      <c r="U93" s="11">
        <f>D93</f>
        <v>53</v>
      </c>
      <c r="V93" s="11">
        <f>F93</f>
        <v>26</v>
      </c>
      <c r="W93">
        <f>H93</f>
        <v>23</v>
      </c>
      <c r="X93" s="11">
        <f>J93</f>
        <v>2</v>
      </c>
      <c r="Y93" s="11">
        <f>L93</f>
        <v>6</v>
      </c>
      <c r="Z93" s="12">
        <f>SUM(U93:Y93)</f>
        <v>110</v>
      </c>
      <c r="AB93" s="11"/>
      <c r="AC93" s="11"/>
      <c r="AD93" s="11"/>
      <c r="AE93" s="11"/>
      <c r="AF93" s="11" t="s">
        <v>90</v>
      </c>
      <c r="AG93" s="13"/>
      <c r="AH93" s="13">
        <f>$Z93*U98/$Z98</f>
        <v>44.963503649635037</v>
      </c>
      <c r="AI93" s="13">
        <f t="shared" ref="AI93" si="79">$Z93*V98/$Z98</f>
        <v>30.912408759124087</v>
      </c>
      <c r="AJ93" s="13">
        <f t="shared" ref="AJ93" si="80">$Z93*W98/$Z98</f>
        <v>22.080291970802918</v>
      </c>
      <c r="AK93" s="13">
        <f t="shared" ref="AK93" si="81">$Z93*X98/$Z98</f>
        <v>5.6204379562043796</v>
      </c>
      <c r="AL93" s="13">
        <f t="shared" ref="AL93" si="82">$Z93*Y98/$Z98</f>
        <v>6.4233576642335768</v>
      </c>
    </row>
    <row r="94" spans="2:38" x14ac:dyDescent="0.25">
      <c r="B94" s="3" t="s">
        <v>8</v>
      </c>
      <c r="C94" s="4">
        <v>0.40570000000000001</v>
      </c>
      <c r="D94" s="5">
        <v>43</v>
      </c>
      <c r="E94" s="4">
        <v>0.35849999999999999</v>
      </c>
      <c r="F94" s="5">
        <v>38</v>
      </c>
      <c r="G94" s="4">
        <v>0.15090000000000001</v>
      </c>
      <c r="H94" s="5">
        <v>16</v>
      </c>
      <c r="I94" s="4">
        <v>3.7699999999999997E-2</v>
      </c>
      <c r="J94" s="5">
        <v>4</v>
      </c>
      <c r="K94" s="4">
        <v>4.7199999999999999E-2</v>
      </c>
      <c r="L94" s="5">
        <v>5</v>
      </c>
      <c r="M94" s="4">
        <v>0.38690000000000002</v>
      </c>
      <c r="N94" s="5">
        <v>106</v>
      </c>
      <c r="P94" s="9" t="s">
        <v>91</v>
      </c>
      <c r="Q94" s="14">
        <f>_xlfn.CHISQ.INV.RT(Q93,16)</f>
        <v>36.655557843975693</v>
      </c>
      <c r="R94" s="11"/>
      <c r="S94" s="11"/>
      <c r="T94" s="11"/>
      <c r="U94" s="11">
        <f t="shared" ref="U94:U97" si="83">D94</f>
        <v>43</v>
      </c>
      <c r="V94" s="11">
        <f t="shared" ref="V94:V97" si="84">F94</f>
        <v>38</v>
      </c>
      <c r="W94">
        <f t="shared" ref="W94:W97" si="85">H94</f>
        <v>16</v>
      </c>
      <c r="X94" s="11">
        <f t="shared" ref="X94:X97" si="86">J94</f>
        <v>4</v>
      </c>
      <c r="Y94" s="11">
        <f t="shared" ref="Y94:Y97" si="87">L94</f>
        <v>5</v>
      </c>
      <c r="Z94" s="12">
        <f t="shared" ref="Z94:Z97" si="88">SUM(U94:Y94)</f>
        <v>106</v>
      </c>
      <c r="AB94" s="11"/>
      <c r="AC94" s="11"/>
      <c r="AD94" s="11"/>
      <c r="AE94" s="11"/>
      <c r="AF94" s="11"/>
      <c r="AG94" s="13"/>
      <c r="AH94" s="13">
        <f>$Z94*U98/$Z98</f>
        <v>43.32846715328467</v>
      </c>
      <c r="AI94" s="13">
        <f t="shared" ref="AI94" si="89">$Z94*V98/$Z98</f>
        <v>29.788321167883211</v>
      </c>
      <c r="AJ94" s="13">
        <f t="shared" ref="AJ94" si="90">$Z94*W98/$Z98</f>
        <v>21.277372262773724</v>
      </c>
      <c r="AK94" s="13">
        <f t="shared" ref="AK94" si="91">$Z94*X98/$Z98</f>
        <v>5.4160583941605838</v>
      </c>
      <c r="AL94" s="13">
        <f t="shared" ref="AL94" si="92">$Z94*Y98/$Z98</f>
        <v>6.1897810218978107</v>
      </c>
    </row>
    <row r="95" spans="2:38" x14ac:dyDescent="0.25">
      <c r="B95" s="3" t="s">
        <v>9</v>
      </c>
      <c r="C95" s="4">
        <v>0.3261</v>
      </c>
      <c r="D95" s="5">
        <v>15</v>
      </c>
      <c r="E95" s="4">
        <v>0.21740000000000001</v>
      </c>
      <c r="F95" s="5">
        <v>10</v>
      </c>
      <c r="G95" s="4">
        <v>0.28260000000000002</v>
      </c>
      <c r="H95" s="5">
        <v>13</v>
      </c>
      <c r="I95" s="4">
        <v>0.13039999999999999</v>
      </c>
      <c r="J95" s="5">
        <v>6</v>
      </c>
      <c r="K95" s="4">
        <v>4.3499999999999997E-2</v>
      </c>
      <c r="L95" s="5">
        <v>2</v>
      </c>
      <c r="M95" s="4">
        <v>0.16789999999999999</v>
      </c>
      <c r="N95" s="5">
        <v>46</v>
      </c>
      <c r="P95" s="9" t="s">
        <v>92</v>
      </c>
      <c r="Q95" s="15">
        <f>SQRT(Q94/(Z98*MIN(5-1,5-1)))</f>
        <v>0.18287933739879714</v>
      </c>
      <c r="R95" s="11"/>
      <c r="S95" s="11"/>
      <c r="T95" s="11"/>
      <c r="U95" s="11">
        <f t="shared" si="83"/>
        <v>15</v>
      </c>
      <c r="V95" s="11">
        <f t="shared" si="84"/>
        <v>10</v>
      </c>
      <c r="W95">
        <f t="shared" si="85"/>
        <v>13</v>
      </c>
      <c r="X95" s="11">
        <f t="shared" si="86"/>
        <v>6</v>
      </c>
      <c r="Y95" s="11">
        <f t="shared" si="87"/>
        <v>2</v>
      </c>
      <c r="Z95" s="12">
        <f t="shared" si="88"/>
        <v>46</v>
      </c>
      <c r="AB95" s="11"/>
      <c r="AC95" s="11"/>
      <c r="AD95" s="11"/>
      <c r="AE95" s="11"/>
      <c r="AF95" s="11"/>
      <c r="AG95" s="13"/>
      <c r="AH95" s="13">
        <f>$Z95*U98/$Z98</f>
        <v>18.802919708029197</v>
      </c>
      <c r="AI95" s="13">
        <f t="shared" ref="AI95" si="93">$Z95*V98/$Z98</f>
        <v>12.927007299270073</v>
      </c>
      <c r="AJ95" s="13">
        <f t="shared" ref="AJ95" si="94">$Z95*W98/$Z98</f>
        <v>9.2335766423357661</v>
      </c>
      <c r="AK95" s="13">
        <f t="shared" ref="AK95" si="95">$Z95*X98/$Z98</f>
        <v>2.3503649635036497</v>
      </c>
      <c r="AL95" s="13">
        <f>$Z95*Y98/$Z98</f>
        <v>2.6861313868613137</v>
      </c>
    </row>
    <row r="96" spans="2:38" x14ac:dyDescent="0.25">
      <c r="B96" s="3" t="s">
        <v>10</v>
      </c>
      <c r="C96" s="4">
        <v>9.0899999999999995E-2</v>
      </c>
      <c r="D96" s="5">
        <v>1</v>
      </c>
      <c r="E96" s="4">
        <v>0.2727</v>
      </c>
      <c r="F96" s="5">
        <v>3</v>
      </c>
      <c r="G96" s="4">
        <v>0.18179999999999999</v>
      </c>
      <c r="H96" s="5">
        <v>2</v>
      </c>
      <c r="I96" s="4">
        <v>0.18179999999999999</v>
      </c>
      <c r="J96" s="5">
        <v>2</v>
      </c>
      <c r="K96" s="4">
        <v>0.2727</v>
      </c>
      <c r="L96" s="5">
        <v>3</v>
      </c>
      <c r="M96" s="4">
        <v>4.0099999999999997E-2</v>
      </c>
      <c r="N96" s="5">
        <v>11</v>
      </c>
      <c r="P96" s="11"/>
      <c r="Q96" s="14" t="str">
        <f>IF(AND(Q95&gt;0,Q95&lt;=0.2),"Schwacher Zusammenhang",IF(AND(Q95&gt;0.2,Q95&lt;=0.6),"Mittlerer Zusammenhang",IF(Q95&gt;0.6,"Starker Zusammenhang","")))</f>
        <v>Schwacher Zusammenhang</v>
      </c>
      <c r="R96" s="5"/>
      <c r="S96" s="5"/>
      <c r="T96" s="11"/>
      <c r="U96" s="11">
        <f t="shared" si="83"/>
        <v>1</v>
      </c>
      <c r="V96" s="11">
        <f t="shared" si="84"/>
        <v>3</v>
      </c>
      <c r="W96">
        <f t="shared" si="85"/>
        <v>2</v>
      </c>
      <c r="X96" s="11">
        <f t="shared" si="86"/>
        <v>2</v>
      </c>
      <c r="Y96" s="11">
        <f t="shared" si="87"/>
        <v>3</v>
      </c>
      <c r="Z96" s="12">
        <f t="shared" si="88"/>
        <v>11</v>
      </c>
      <c r="AB96" s="11"/>
      <c r="AC96" s="11"/>
      <c r="AD96" s="11"/>
      <c r="AE96" s="11"/>
      <c r="AF96" s="11"/>
      <c r="AG96" s="13"/>
      <c r="AH96" s="13">
        <f>$Z96*U98/$Z98</f>
        <v>4.4963503649635035</v>
      </c>
      <c r="AI96" s="13">
        <f t="shared" ref="AI96" si="96">$Z96*V98/$Z98</f>
        <v>3.0912408759124088</v>
      </c>
      <c r="AJ96" s="13">
        <f t="shared" ref="AJ96" si="97">$Z96*W98/$Z98</f>
        <v>2.2080291970802919</v>
      </c>
      <c r="AK96" s="13">
        <f t="shared" ref="AK96" si="98">$Z96*X98/$Z98</f>
        <v>0.56204379562043794</v>
      </c>
      <c r="AL96" s="13">
        <f t="shared" ref="AL96" si="99">$Z96*Y98/$Z98</f>
        <v>0.64233576642335766</v>
      </c>
    </row>
    <row r="97" spans="2:38" x14ac:dyDescent="0.25">
      <c r="B97" s="3" t="s">
        <v>11</v>
      </c>
      <c r="C97" s="4">
        <v>0</v>
      </c>
      <c r="D97" s="5">
        <v>0</v>
      </c>
      <c r="E97" s="4">
        <v>0</v>
      </c>
      <c r="F97" s="5">
        <v>0</v>
      </c>
      <c r="G97" s="4">
        <v>1</v>
      </c>
      <c r="H97" s="5">
        <v>1</v>
      </c>
      <c r="I97" s="4">
        <v>0</v>
      </c>
      <c r="J97" s="5">
        <v>0</v>
      </c>
      <c r="K97" s="4">
        <v>0</v>
      </c>
      <c r="L97" s="5">
        <v>0</v>
      </c>
      <c r="M97" s="4">
        <v>3.5999999999999999E-3</v>
      </c>
      <c r="N97" s="5">
        <v>1</v>
      </c>
      <c r="R97" s="5"/>
      <c r="S97" s="5"/>
      <c r="T97" s="11"/>
      <c r="U97" s="11">
        <f t="shared" si="83"/>
        <v>0</v>
      </c>
      <c r="V97" s="11">
        <f t="shared" si="84"/>
        <v>0</v>
      </c>
      <c r="W97">
        <f t="shared" si="85"/>
        <v>1</v>
      </c>
      <c r="X97" s="11">
        <f t="shared" si="86"/>
        <v>0</v>
      </c>
      <c r="Y97" s="11">
        <f t="shared" si="87"/>
        <v>0</v>
      </c>
      <c r="Z97" s="12">
        <f t="shared" si="88"/>
        <v>1</v>
      </c>
      <c r="AG97" s="13"/>
      <c r="AH97" s="13">
        <f>$Z97*U98/$Z98</f>
        <v>0.40875912408759124</v>
      </c>
      <c r="AI97" s="13">
        <f t="shared" ref="AI97" si="100">$Z97*V98/$Z98</f>
        <v>0.28102189781021897</v>
      </c>
      <c r="AJ97" s="13">
        <f t="shared" ref="AJ97" si="101">$Z97*W98/$Z98</f>
        <v>0.20072992700729927</v>
      </c>
      <c r="AK97" s="13">
        <f t="shared" ref="AK97" si="102">$Z97*X98/$Z98</f>
        <v>5.1094890510948905E-2</v>
      </c>
      <c r="AL97" s="13">
        <f t="shared" ref="AL97" si="103">$Z97*Y98/$Z98</f>
        <v>5.8394160583941604E-2</v>
      </c>
    </row>
    <row r="98" spans="2:38" x14ac:dyDescent="0.25">
      <c r="B98" s="3" t="s">
        <v>6</v>
      </c>
      <c r="C98" s="6">
        <v>0.40880000000000011</v>
      </c>
      <c r="D98" s="3">
        <v>112</v>
      </c>
      <c r="E98" s="6">
        <v>0.28100000000000003</v>
      </c>
      <c r="F98" s="3">
        <v>77</v>
      </c>
      <c r="G98" s="6">
        <v>0.20069999999999999</v>
      </c>
      <c r="H98" s="3">
        <v>55</v>
      </c>
      <c r="I98" s="6">
        <v>5.1100000000000013E-2</v>
      </c>
      <c r="J98" s="3">
        <v>14</v>
      </c>
      <c r="K98" s="6">
        <v>5.8400000000000001E-2</v>
      </c>
      <c r="L98" s="3">
        <v>16</v>
      </c>
      <c r="M98" s="6">
        <v>1</v>
      </c>
      <c r="N98" s="3">
        <v>274</v>
      </c>
      <c r="R98" s="5"/>
      <c r="S98" s="5"/>
      <c r="T98" s="12"/>
      <c r="U98" s="12">
        <f t="shared" ref="U98" si="104">SUM(U93:U97)</f>
        <v>112</v>
      </c>
      <c r="V98" s="12">
        <f t="shared" ref="V98" si="105">SUM(V93:V97)</f>
        <v>77</v>
      </c>
      <c r="W98" s="12">
        <f t="shared" ref="W98" si="106">SUM(W93:W97)</f>
        <v>55</v>
      </c>
      <c r="X98" s="12">
        <f t="shared" ref="X98" si="107">SUM(X93:X97)</f>
        <v>14</v>
      </c>
      <c r="Y98" s="12">
        <f t="shared" ref="Y98" si="108">SUM(Y93:Y97)</f>
        <v>16</v>
      </c>
      <c r="Z98" s="11">
        <f>SUM(Z93:Z97)</f>
        <v>274</v>
      </c>
      <c r="AG98" s="13"/>
      <c r="AH98" s="13"/>
      <c r="AI98" s="13"/>
    </row>
    <row r="99" spans="2:38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274</v>
      </c>
    </row>
    <row r="100" spans="2:38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8" ht="18" x14ac:dyDescent="0.25">
      <c r="B102" s="1" t="s">
        <v>48</v>
      </c>
    </row>
    <row r="103" spans="2:38" x14ac:dyDescent="0.25">
      <c r="B103" s="2"/>
      <c r="C103" s="17" t="s">
        <v>39</v>
      </c>
      <c r="D103" s="18"/>
      <c r="E103" s="17" t="s">
        <v>40</v>
      </c>
      <c r="F103" s="18"/>
      <c r="G103" s="17" t="s">
        <v>41</v>
      </c>
      <c r="H103" s="18"/>
      <c r="I103" s="17" t="s">
        <v>42</v>
      </c>
      <c r="J103" s="18"/>
      <c r="K103" s="17" t="s">
        <v>43</v>
      </c>
      <c r="L103" s="18"/>
      <c r="M103" s="17" t="s">
        <v>6</v>
      </c>
      <c r="N103" s="18"/>
    </row>
    <row r="104" spans="2:38" x14ac:dyDescent="0.25">
      <c r="B104" s="3" t="s">
        <v>7</v>
      </c>
      <c r="C104" s="4">
        <v>0.2636</v>
      </c>
      <c r="D104" s="5">
        <v>29</v>
      </c>
      <c r="E104" s="4">
        <v>0.37269999999999998</v>
      </c>
      <c r="F104" s="5">
        <v>41</v>
      </c>
      <c r="G104" s="4">
        <v>0.2636</v>
      </c>
      <c r="H104" s="5">
        <v>29</v>
      </c>
      <c r="I104" s="4">
        <v>7.2700000000000001E-2</v>
      </c>
      <c r="J104" s="5">
        <v>8</v>
      </c>
      <c r="K104" s="4">
        <v>2.7300000000000001E-2</v>
      </c>
      <c r="L104" s="5">
        <v>3</v>
      </c>
      <c r="M104" s="4">
        <v>0.40150000000000002</v>
      </c>
      <c r="N104" s="5">
        <v>110</v>
      </c>
      <c r="P104" s="9" t="s">
        <v>88</v>
      </c>
      <c r="Q104" s="10">
        <f>_xlfn.CHISQ.TEST(U104:Y108,AH104:AL108)</f>
        <v>3.7365893429741775E-7</v>
      </c>
      <c r="R104" s="11"/>
      <c r="S104" s="11" t="s">
        <v>89</v>
      </c>
      <c r="T104" s="11"/>
      <c r="U104" s="11">
        <f>D104</f>
        <v>29</v>
      </c>
      <c r="V104" s="11">
        <f>F104</f>
        <v>41</v>
      </c>
      <c r="W104">
        <f>H104</f>
        <v>29</v>
      </c>
      <c r="X104" s="11">
        <f>J104</f>
        <v>8</v>
      </c>
      <c r="Y104" s="11">
        <f>L104</f>
        <v>3</v>
      </c>
      <c r="Z104" s="12">
        <f>SUM(U104:Y104)</f>
        <v>110</v>
      </c>
      <c r="AB104" s="11"/>
      <c r="AC104" s="11"/>
      <c r="AD104" s="11"/>
      <c r="AE104" s="11"/>
      <c r="AF104" s="11" t="s">
        <v>90</v>
      </c>
      <c r="AG104" s="13"/>
      <c r="AH104" s="13">
        <f>$Z104*U109/$Z109</f>
        <v>22.883211678832115</v>
      </c>
      <c r="AI104" s="13">
        <f t="shared" ref="AI104" si="109">$Z104*V109/$Z109</f>
        <v>52.591240875912412</v>
      </c>
      <c r="AJ104" s="13">
        <f t="shared" ref="AJ104" si="110">$Z104*W109/$Z109</f>
        <v>24.087591240875913</v>
      </c>
      <c r="AK104" s="13">
        <f t="shared" ref="AK104" si="111">$Z104*X109/$Z109</f>
        <v>7.226277372262774</v>
      </c>
      <c r="AL104" s="13">
        <f t="shared" ref="AL104" si="112">$Z104*Y109/$Z109</f>
        <v>3.2116788321167884</v>
      </c>
    </row>
    <row r="105" spans="2:38" x14ac:dyDescent="0.25">
      <c r="B105" s="3" t="s">
        <v>8</v>
      </c>
      <c r="C105" s="4">
        <v>0.22639999999999999</v>
      </c>
      <c r="D105" s="5">
        <v>24</v>
      </c>
      <c r="E105" s="4">
        <v>0.5</v>
      </c>
      <c r="F105" s="5">
        <v>53</v>
      </c>
      <c r="G105" s="4">
        <v>0.217</v>
      </c>
      <c r="H105" s="5">
        <v>23</v>
      </c>
      <c r="I105" s="4">
        <v>4.7199999999999999E-2</v>
      </c>
      <c r="J105" s="5">
        <v>5</v>
      </c>
      <c r="K105" s="4">
        <v>9.3999999999999986E-3</v>
      </c>
      <c r="L105" s="5">
        <v>1</v>
      </c>
      <c r="M105" s="4">
        <v>0.38690000000000002</v>
      </c>
      <c r="N105" s="5">
        <v>106</v>
      </c>
      <c r="P105" s="9" t="s">
        <v>91</v>
      </c>
      <c r="Q105" s="14">
        <f>_xlfn.CHISQ.INV.RT(Q104,16)</f>
        <v>60.866903555997901</v>
      </c>
      <c r="R105" s="11"/>
      <c r="S105" s="11"/>
      <c r="T105" s="11"/>
      <c r="U105" s="11">
        <f t="shared" ref="U105:U108" si="113">D105</f>
        <v>24</v>
      </c>
      <c r="V105" s="11">
        <f t="shared" ref="V105:V108" si="114">F105</f>
        <v>53</v>
      </c>
      <c r="W105">
        <f t="shared" ref="W105:W108" si="115">H105</f>
        <v>23</v>
      </c>
      <c r="X105" s="11">
        <f t="shared" ref="X105:X108" si="116">J105</f>
        <v>5</v>
      </c>
      <c r="Y105" s="11">
        <f t="shared" ref="Y105:Y108" si="117">L105</f>
        <v>1</v>
      </c>
      <c r="Z105" s="12">
        <f t="shared" ref="Z105:Z108" si="118">SUM(U105:Y105)</f>
        <v>106</v>
      </c>
      <c r="AB105" s="11"/>
      <c r="AC105" s="11"/>
      <c r="AD105" s="11"/>
      <c r="AE105" s="11"/>
      <c r="AF105" s="11"/>
      <c r="AG105" s="13"/>
      <c r="AH105" s="13">
        <f>$Z105*U109/$Z109</f>
        <v>22.051094890510949</v>
      </c>
      <c r="AI105" s="13">
        <f t="shared" ref="AI105" si="119">$Z105*V109/$Z109</f>
        <v>50.678832116788321</v>
      </c>
      <c r="AJ105" s="13">
        <f t="shared" ref="AJ105" si="120">$Z105*W109/$Z109</f>
        <v>23.211678832116789</v>
      </c>
      <c r="AK105" s="13">
        <f t="shared" ref="AK105" si="121">$Z105*X109/$Z109</f>
        <v>6.9635036496350367</v>
      </c>
      <c r="AL105" s="13">
        <f t="shared" ref="AL105" si="122">$Z105*Y109/$Z109</f>
        <v>3.0948905109489053</v>
      </c>
    </row>
    <row r="106" spans="2:38" x14ac:dyDescent="0.25">
      <c r="B106" s="3" t="s">
        <v>9</v>
      </c>
      <c r="C106" s="4">
        <v>6.5199999999999994E-2</v>
      </c>
      <c r="D106" s="5">
        <v>3</v>
      </c>
      <c r="E106" s="4">
        <v>0.67390000000000005</v>
      </c>
      <c r="F106" s="5">
        <v>31</v>
      </c>
      <c r="G106" s="4">
        <v>0.1522</v>
      </c>
      <c r="H106" s="5">
        <v>7</v>
      </c>
      <c r="I106" s="4">
        <v>8.6999999999999994E-2</v>
      </c>
      <c r="J106" s="5">
        <v>4</v>
      </c>
      <c r="K106" s="4">
        <v>2.1700000000000001E-2</v>
      </c>
      <c r="L106" s="5">
        <v>1</v>
      </c>
      <c r="M106" s="4">
        <v>0.16789999999999999</v>
      </c>
      <c r="N106" s="5">
        <v>46</v>
      </c>
      <c r="P106" s="9" t="s">
        <v>92</v>
      </c>
      <c r="Q106" s="15">
        <f>SQRT(Q105/(Z109*MIN(5-1,5-1)))</f>
        <v>0.23565970369423273</v>
      </c>
      <c r="R106" s="11"/>
      <c r="S106" s="11"/>
      <c r="T106" s="11"/>
      <c r="U106" s="11">
        <f t="shared" si="113"/>
        <v>3</v>
      </c>
      <c r="V106" s="11">
        <f t="shared" si="114"/>
        <v>31</v>
      </c>
      <c r="W106">
        <f t="shared" si="115"/>
        <v>7</v>
      </c>
      <c r="X106" s="11">
        <f t="shared" si="116"/>
        <v>4</v>
      </c>
      <c r="Y106" s="11">
        <f t="shared" si="117"/>
        <v>1</v>
      </c>
      <c r="Z106" s="12">
        <f t="shared" si="118"/>
        <v>46</v>
      </c>
      <c r="AB106" s="11"/>
      <c r="AC106" s="11"/>
      <c r="AD106" s="11"/>
      <c r="AE106" s="11"/>
      <c r="AF106" s="11"/>
      <c r="AG106" s="13"/>
      <c r="AH106" s="13">
        <f>$Z106*U109/$Z109</f>
        <v>9.5693430656934311</v>
      </c>
      <c r="AI106" s="13">
        <f t="shared" ref="AI106" si="123">$Z106*V109/$Z109</f>
        <v>21.992700729927009</v>
      </c>
      <c r="AJ106" s="13">
        <f t="shared" ref="AJ106" si="124">$Z106*W109/$Z109</f>
        <v>10.072992700729927</v>
      </c>
      <c r="AK106" s="13">
        <f t="shared" ref="AK106" si="125">$Z106*X109/$Z109</f>
        <v>3.0218978102189782</v>
      </c>
      <c r="AL106" s="13">
        <f>$Z106*Y109/$Z109</f>
        <v>1.3430656934306568</v>
      </c>
    </row>
    <row r="107" spans="2:38" x14ac:dyDescent="0.25">
      <c r="B107" s="3" t="s">
        <v>10</v>
      </c>
      <c r="C107" s="4">
        <v>9.0899999999999995E-2</v>
      </c>
      <c r="D107" s="5">
        <v>1</v>
      </c>
      <c r="E107" s="4">
        <v>0.54549999999999998</v>
      </c>
      <c r="F107" s="5">
        <v>6</v>
      </c>
      <c r="G107" s="4">
        <v>9.0899999999999995E-2</v>
      </c>
      <c r="H107" s="5">
        <v>1</v>
      </c>
      <c r="I107" s="4">
        <v>9.0899999999999995E-2</v>
      </c>
      <c r="J107" s="5">
        <v>1</v>
      </c>
      <c r="K107" s="4">
        <v>0.18179999999999999</v>
      </c>
      <c r="L107" s="5">
        <v>2</v>
      </c>
      <c r="M107" s="4">
        <v>4.0099999999999997E-2</v>
      </c>
      <c r="N107" s="5">
        <v>11</v>
      </c>
      <c r="P107" s="11"/>
      <c r="Q107" s="14" t="str">
        <f>IF(AND(Q106&gt;0,Q106&lt;=0.2),"Schwacher Zusammenhang",IF(AND(Q106&gt;0.2,Q106&lt;=0.6),"Mittlerer Zusammenhang",IF(Q106&gt;0.6,"Starker Zusammenhang","")))</f>
        <v>Mittlerer Zusammenhang</v>
      </c>
      <c r="R107" s="5"/>
      <c r="S107" s="5"/>
      <c r="T107" s="11"/>
      <c r="U107" s="11">
        <f t="shared" si="113"/>
        <v>1</v>
      </c>
      <c r="V107" s="11">
        <f t="shared" si="114"/>
        <v>6</v>
      </c>
      <c r="W107">
        <f t="shared" si="115"/>
        <v>1</v>
      </c>
      <c r="X107" s="11">
        <f t="shared" si="116"/>
        <v>1</v>
      </c>
      <c r="Y107" s="11">
        <f t="shared" si="117"/>
        <v>2</v>
      </c>
      <c r="Z107" s="12">
        <f t="shared" si="118"/>
        <v>11</v>
      </c>
      <c r="AB107" s="11"/>
      <c r="AC107" s="11"/>
      <c r="AD107" s="11"/>
      <c r="AE107" s="11"/>
      <c r="AF107" s="11"/>
      <c r="AG107" s="13"/>
      <c r="AH107" s="13">
        <f>$Z107*U109/$Z109</f>
        <v>2.2883211678832116</v>
      </c>
      <c r="AI107" s="13">
        <f t="shared" ref="AI107" si="126">$Z107*V109/$Z109</f>
        <v>5.2591240875912408</v>
      </c>
      <c r="AJ107" s="13">
        <f t="shared" ref="AJ107" si="127">$Z107*W109/$Z109</f>
        <v>2.4087591240875912</v>
      </c>
      <c r="AK107" s="13">
        <f t="shared" ref="AK107" si="128">$Z107*X109/$Z109</f>
        <v>0.72262773722627738</v>
      </c>
      <c r="AL107" s="13">
        <f t="shared" ref="AL107" si="129">$Z107*Y109/$Z109</f>
        <v>0.32116788321167883</v>
      </c>
    </row>
    <row r="108" spans="2:38" x14ac:dyDescent="0.25">
      <c r="B108" s="3" t="s">
        <v>11</v>
      </c>
      <c r="C108" s="4">
        <v>0</v>
      </c>
      <c r="D108" s="5">
        <v>0</v>
      </c>
      <c r="E108" s="4">
        <v>0</v>
      </c>
      <c r="F108" s="5">
        <v>0</v>
      </c>
      <c r="G108" s="4">
        <v>0</v>
      </c>
      <c r="H108" s="5">
        <v>0</v>
      </c>
      <c r="I108" s="4">
        <v>0</v>
      </c>
      <c r="J108" s="5">
        <v>0</v>
      </c>
      <c r="K108" s="4">
        <v>1</v>
      </c>
      <c r="L108" s="5">
        <v>1</v>
      </c>
      <c r="M108" s="4">
        <v>3.5999999999999999E-3</v>
      </c>
      <c r="N108" s="5">
        <v>1</v>
      </c>
      <c r="R108" s="5"/>
      <c r="S108" s="5"/>
      <c r="T108" s="11"/>
      <c r="U108" s="11">
        <f t="shared" si="113"/>
        <v>0</v>
      </c>
      <c r="V108" s="11">
        <f t="shared" si="114"/>
        <v>0</v>
      </c>
      <c r="W108">
        <f t="shared" si="115"/>
        <v>0</v>
      </c>
      <c r="X108" s="11">
        <f t="shared" si="116"/>
        <v>0</v>
      </c>
      <c r="Y108" s="11">
        <f t="shared" si="117"/>
        <v>1</v>
      </c>
      <c r="Z108" s="12">
        <f t="shared" si="118"/>
        <v>1</v>
      </c>
      <c r="AG108" s="13"/>
      <c r="AH108" s="13">
        <f>$Z108*U109/$Z109</f>
        <v>0.20802919708029197</v>
      </c>
      <c r="AI108" s="13">
        <f t="shared" ref="AI108" si="130">$Z108*V109/$Z109</f>
        <v>0.47810218978102192</v>
      </c>
      <c r="AJ108" s="13">
        <f t="shared" ref="AJ108" si="131">$Z108*W109/$Z109</f>
        <v>0.21897810218978103</v>
      </c>
      <c r="AK108" s="13">
        <f t="shared" ref="AK108" si="132">$Z108*X109/$Z109</f>
        <v>6.569343065693431E-2</v>
      </c>
      <c r="AL108" s="13">
        <f t="shared" ref="AL108" si="133">$Z108*Y109/$Z109</f>
        <v>2.9197080291970802E-2</v>
      </c>
    </row>
    <row r="109" spans="2:38" x14ac:dyDescent="0.25">
      <c r="B109" s="3" t="s">
        <v>6</v>
      </c>
      <c r="C109" s="6">
        <v>0.20799999999999999</v>
      </c>
      <c r="D109" s="3">
        <v>57</v>
      </c>
      <c r="E109" s="6">
        <v>0.47810000000000002</v>
      </c>
      <c r="F109" s="3">
        <v>131</v>
      </c>
      <c r="G109" s="6">
        <v>0.219</v>
      </c>
      <c r="H109" s="3">
        <v>60</v>
      </c>
      <c r="I109" s="6">
        <v>6.5700000000000008E-2</v>
      </c>
      <c r="J109" s="3">
        <v>18</v>
      </c>
      <c r="K109" s="6">
        <v>2.92E-2</v>
      </c>
      <c r="L109" s="3">
        <v>8</v>
      </c>
      <c r="M109" s="6">
        <v>1</v>
      </c>
      <c r="N109" s="3">
        <v>274</v>
      </c>
      <c r="R109" s="5"/>
      <c r="S109" s="5"/>
      <c r="T109" s="12"/>
      <c r="U109" s="12">
        <f t="shared" ref="U109" si="134">SUM(U104:U108)</f>
        <v>57</v>
      </c>
      <c r="V109" s="12">
        <f t="shared" ref="V109" si="135">SUM(V104:V108)</f>
        <v>131</v>
      </c>
      <c r="W109" s="12">
        <f t="shared" ref="W109" si="136">SUM(W104:W108)</f>
        <v>60</v>
      </c>
      <c r="X109" s="12">
        <f t="shared" ref="X109" si="137">SUM(X104:X108)</f>
        <v>18</v>
      </c>
      <c r="Y109" s="12">
        <f t="shared" ref="Y109" si="138">SUM(Y104:Y108)</f>
        <v>8</v>
      </c>
      <c r="Z109" s="11">
        <f>SUM(Z104:Z108)</f>
        <v>274</v>
      </c>
      <c r="AG109" s="13"/>
      <c r="AH109" s="13"/>
      <c r="AI109" s="13"/>
    </row>
    <row r="110" spans="2:38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274</v>
      </c>
    </row>
    <row r="111" spans="2:38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8" ht="18" x14ac:dyDescent="0.25">
      <c r="B113" s="1" t="s">
        <v>49</v>
      </c>
    </row>
    <row r="114" spans="2:38" x14ac:dyDescent="0.25">
      <c r="B114" s="2"/>
      <c r="C114" s="17" t="s">
        <v>39</v>
      </c>
      <c r="D114" s="18"/>
      <c r="E114" s="17" t="s">
        <v>40</v>
      </c>
      <c r="F114" s="18"/>
      <c r="G114" s="17" t="s">
        <v>41</v>
      </c>
      <c r="H114" s="18"/>
      <c r="I114" s="17" t="s">
        <v>42</v>
      </c>
      <c r="J114" s="18"/>
      <c r="K114" s="17" t="s">
        <v>43</v>
      </c>
      <c r="L114" s="18"/>
      <c r="M114" s="17" t="s">
        <v>6</v>
      </c>
      <c r="N114" s="18"/>
    </row>
    <row r="115" spans="2:38" x14ac:dyDescent="0.25">
      <c r="B115" s="3" t="s">
        <v>7</v>
      </c>
      <c r="C115" s="4">
        <v>0.20910000000000001</v>
      </c>
      <c r="D115" s="5">
        <v>23</v>
      </c>
      <c r="E115" s="4">
        <v>0.31819999999999998</v>
      </c>
      <c r="F115" s="5">
        <v>35</v>
      </c>
      <c r="G115" s="4">
        <v>0.29089999999999999</v>
      </c>
      <c r="H115" s="5">
        <v>32</v>
      </c>
      <c r="I115" s="4">
        <v>0.1</v>
      </c>
      <c r="J115" s="5">
        <v>11</v>
      </c>
      <c r="K115" s="4">
        <v>8.1799999999999998E-2</v>
      </c>
      <c r="L115" s="5">
        <v>9</v>
      </c>
      <c r="M115" s="4">
        <v>0.40150000000000002</v>
      </c>
      <c r="N115" s="5">
        <v>110</v>
      </c>
      <c r="P115" s="9" t="s">
        <v>88</v>
      </c>
      <c r="Q115" s="10">
        <f>_xlfn.CHISQ.TEST(U115:Y119,AH115:AL119)</f>
        <v>1.0964913473309551E-2</v>
      </c>
      <c r="R115" s="11"/>
      <c r="S115" s="11" t="s">
        <v>89</v>
      </c>
      <c r="T115" s="11"/>
      <c r="U115" s="11">
        <f>D115</f>
        <v>23</v>
      </c>
      <c r="V115" s="11">
        <f>F115</f>
        <v>35</v>
      </c>
      <c r="W115">
        <f>H115</f>
        <v>32</v>
      </c>
      <c r="X115" s="11">
        <f>J115</f>
        <v>11</v>
      </c>
      <c r="Y115" s="11">
        <f>L115</f>
        <v>9</v>
      </c>
      <c r="Z115" s="12">
        <f>SUM(U115:Y115)</f>
        <v>110</v>
      </c>
      <c r="AB115" s="11"/>
      <c r="AC115" s="11"/>
      <c r="AD115" s="11"/>
      <c r="AE115" s="11"/>
      <c r="AF115" s="11" t="s">
        <v>90</v>
      </c>
      <c r="AG115" s="13"/>
      <c r="AH115" s="13">
        <f>$Z115*U120/$Z120</f>
        <v>19.340659340659339</v>
      </c>
      <c r="AI115" s="13">
        <f t="shared" ref="AI115" si="139">$Z115*V120/$Z120</f>
        <v>39.084249084249088</v>
      </c>
      <c r="AJ115" s="13">
        <f t="shared" ref="AJ115" si="140">$Z115*W120/$Z120</f>
        <v>33.443223443223445</v>
      </c>
      <c r="AK115" s="13">
        <f t="shared" ref="AK115" si="141">$Z115*X120/$Z120</f>
        <v>11.282051282051283</v>
      </c>
      <c r="AL115" s="13">
        <f t="shared" ref="AL115" si="142">$Z115*Y120/$Z120</f>
        <v>6.8498168498168495</v>
      </c>
    </row>
    <row r="116" spans="2:38" x14ac:dyDescent="0.25">
      <c r="B116" s="3" t="s">
        <v>8</v>
      </c>
      <c r="C116" s="4">
        <v>0.16980000000000001</v>
      </c>
      <c r="D116" s="5">
        <v>18</v>
      </c>
      <c r="E116" s="4">
        <v>0.40570000000000001</v>
      </c>
      <c r="F116" s="5">
        <v>43</v>
      </c>
      <c r="G116" s="4">
        <v>0.29249999999999998</v>
      </c>
      <c r="H116" s="5">
        <v>31</v>
      </c>
      <c r="I116" s="4">
        <v>0.1038</v>
      </c>
      <c r="J116" s="5">
        <v>11</v>
      </c>
      <c r="K116" s="4">
        <v>2.8299999999999999E-2</v>
      </c>
      <c r="L116" s="5">
        <v>3</v>
      </c>
      <c r="M116" s="4">
        <v>0.38690000000000002</v>
      </c>
      <c r="N116" s="5">
        <v>106</v>
      </c>
      <c r="P116" s="9" t="s">
        <v>91</v>
      </c>
      <c r="Q116" s="14">
        <f>_xlfn.CHISQ.INV.RT(Q115,16)</f>
        <v>31.691680052605854</v>
      </c>
      <c r="R116" s="11"/>
      <c r="S116" s="11"/>
      <c r="T116" s="11"/>
      <c r="U116" s="11">
        <f t="shared" ref="U116:U119" si="143">D116</f>
        <v>18</v>
      </c>
      <c r="V116" s="11">
        <f t="shared" ref="V116:V119" si="144">F116</f>
        <v>43</v>
      </c>
      <c r="W116">
        <f t="shared" ref="W116:W119" si="145">H116</f>
        <v>31</v>
      </c>
      <c r="X116" s="11">
        <f t="shared" ref="X116:X119" si="146">J116</f>
        <v>11</v>
      </c>
      <c r="Y116" s="11">
        <f t="shared" ref="Y116:Y119" si="147">L116</f>
        <v>3</v>
      </c>
      <c r="Z116" s="12">
        <f t="shared" ref="Z116:Z119" si="148">SUM(U116:Y116)</f>
        <v>106</v>
      </c>
      <c r="AB116" s="11"/>
      <c r="AC116" s="11"/>
      <c r="AD116" s="11"/>
      <c r="AE116" s="11"/>
      <c r="AF116" s="11"/>
      <c r="AG116" s="13"/>
      <c r="AH116" s="13">
        <f>$Z116*U120/$Z120</f>
        <v>18.637362637362639</v>
      </c>
      <c r="AI116" s="13">
        <f t="shared" ref="AI116" si="149">$Z116*V120/$Z120</f>
        <v>37.663003663003664</v>
      </c>
      <c r="AJ116" s="13">
        <f t="shared" ref="AJ116" si="150">$Z116*W120/$Z120</f>
        <v>32.227106227106226</v>
      </c>
      <c r="AK116" s="13">
        <f t="shared" ref="AK116" si="151">$Z116*X120/$Z120</f>
        <v>10.871794871794872</v>
      </c>
      <c r="AL116" s="13">
        <f t="shared" ref="AL116" si="152">$Z116*Y120/$Z120</f>
        <v>6.6007326007326004</v>
      </c>
    </row>
    <row r="117" spans="2:38" x14ac:dyDescent="0.25">
      <c r="B117" s="3" t="s">
        <v>9</v>
      </c>
      <c r="C117" s="4">
        <v>0.1333</v>
      </c>
      <c r="D117" s="5">
        <v>6</v>
      </c>
      <c r="E117" s="4">
        <v>0.35560000000000003</v>
      </c>
      <c r="F117" s="5">
        <v>16</v>
      </c>
      <c r="G117" s="4">
        <v>0.4</v>
      </c>
      <c r="H117" s="5">
        <v>18</v>
      </c>
      <c r="I117" s="4">
        <v>4.4400000000000002E-2</v>
      </c>
      <c r="J117" s="5">
        <v>2</v>
      </c>
      <c r="K117" s="4">
        <v>6.6699999999999995E-2</v>
      </c>
      <c r="L117" s="5">
        <v>3</v>
      </c>
      <c r="M117" s="4">
        <v>0.16420000000000001</v>
      </c>
      <c r="N117" s="5">
        <v>45</v>
      </c>
      <c r="P117" s="9" t="s">
        <v>92</v>
      </c>
      <c r="Q117" s="15">
        <f>SQRT(Q116/(Z120*MIN(5-1,5-1)))</f>
        <v>0.17035752120132189</v>
      </c>
      <c r="R117" s="11"/>
      <c r="S117" s="11"/>
      <c r="T117" s="11"/>
      <c r="U117" s="11">
        <f t="shared" si="143"/>
        <v>6</v>
      </c>
      <c r="V117" s="11">
        <f t="shared" si="144"/>
        <v>16</v>
      </c>
      <c r="W117">
        <f t="shared" si="145"/>
        <v>18</v>
      </c>
      <c r="X117" s="11">
        <f t="shared" si="146"/>
        <v>2</v>
      </c>
      <c r="Y117" s="11">
        <f t="shared" si="147"/>
        <v>3</v>
      </c>
      <c r="Z117" s="12">
        <f t="shared" si="148"/>
        <v>45</v>
      </c>
      <c r="AB117" s="11"/>
      <c r="AC117" s="11"/>
      <c r="AD117" s="11"/>
      <c r="AE117" s="11"/>
      <c r="AF117" s="11"/>
      <c r="AG117" s="13"/>
      <c r="AH117" s="13">
        <f>$Z117*U120/$Z120</f>
        <v>7.9120879120879124</v>
      </c>
      <c r="AI117" s="13">
        <f t="shared" ref="AI117" si="153">$Z117*V120/$Z120</f>
        <v>15.989010989010989</v>
      </c>
      <c r="AJ117" s="13">
        <f t="shared" ref="AJ117" si="154">$Z117*W120/$Z120</f>
        <v>13.681318681318681</v>
      </c>
      <c r="AK117" s="13">
        <f t="shared" ref="AK117" si="155">$Z117*X120/$Z120</f>
        <v>4.615384615384615</v>
      </c>
      <c r="AL117" s="13">
        <f>$Z117*Y120/$Z120</f>
        <v>2.802197802197802</v>
      </c>
    </row>
    <row r="118" spans="2:38" x14ac:dyDescent="0.25">
      <c r="B118" s="3" t="s">
        <v>10</v>
      </c>
      <c r="C118" s="4">
        <v>9.0899999999999995E-2</v>
      </c>
      <c r="D118" s="5">
        <v>1</v>
      </c>
      <c r="E118" s="4">
        <v>0.2727</v>
      </c>
      <c r="F118" s="5">
        <v>3</v>
      </c>
      <c r="G118" s="4">
        <v>0.18179999999999999</v>
      </c>
      <c r="H118" s="5">
        <v>2</v>
      </c>
      <c r="I118" s="4">
        <v>0.36359999999999998</v>
      </c>
      <c r="J118" s="5">
        <v>4</v>
      </c>
      <c r="K118" s="4">
        <v>9.0899999999999995E-2</v>
      </c>
      <c r="L118" s="5">
        <v>1</v>
      </c>
      <c r="M118" s="4">
        <v>4.0099999999999997E-2</v>
      </c>
      <c r="N118" s="5">
        <v>11</v>
      </c>
      <c r="P118" s="11"/>
      <c r="Q118" s="14" t="str">
        <f>IF(AND(Q117&gt;0,Q117&lt;=0.2),"Schwacher Zusammenhang",IF(AND(Q117&gt;0.2,Q117&lt;=0.6),"Mittlerer Zusammenhang",IF(Q117&gt;0.6,"Starker Zusammenhang","")))</f>
        <v>Schwacher Zusammenhang</v>
      </c>
      <c r="R118" s="5"/>
      <c r="S118" s="5"/>
      <c r="T118" s="11"/>
      <c r="U118" s="11">
        <f t="shared" si="143"/>
        <v>1</v>
      </c>
      <c r="V118" s="11">
        <f t="shared" si="144"/>
        <v>3</v>
      </c>
      <c r="W118">
        <f t="shared" si="145"/>
        <v>2</v>
      </c>
      <c r="X118" s="11">
        <f t="shared" si="146"/>
        <v>4</v>
      </c>
      <c r="Y118" s="11">
        <f t="shared" si="147"/>
        <v>1</v>
      </c>
      <c r="Z118" s="12">
        <f t="shared" si="148"/>
        <v>11</v>
      </c>
      <c r="AB118" s="11"/>
      <c r="AC118" s="11"/>
      <c r="AD118" s="11"/>
      <c r="AE118" s="11"/>
      <c r="AF118" s="11"/>
      <c r="AG118" s="13"/>
      <c r="AH118" s="13">
        <f>$Z118*U120/$Z120</f>
        <v>1.9340659340659341</v>
      </c>
      <c r="AI118" s="13">
        <f t="shared" ref="AI118" si="156">$Z118*V120/$Z120</f>
        <v>3.9084249084249083</v>
      </c>
      <c r="AJ118" s="13">
        <f t="shared" ref="AJ118" si="157">$Z118*W120/$Z120</f>
        <v>3.3443223443223444</v>
      </c>
      <c r="AK118" s="13">
        <f t="shared" ref="AK118" si="158">$Z118*X120/$Z120</f>
        <v>1.1282051282051282</v>
      </c>
      <c r="AL118" s="13">
        <f t="shared" ref="AL118" si="159">$Z118*Y120/$Z120</f>
        <v>0.68498168498168499</v>
      </c>
    </row>
    <row r="119" spans="2:38" x14ac:dyDescent="0.25">
      <c r="B119" s="3" t="s">
        <v>11</v>
      </c>
      <c r="C119" s="4">
        <v>0</v>
      </c>
      <c r="D119" s="5">
        <v>0</v>
      </c>
      <c r="E119" s="4">
        <v>0</v>
      </c>
      <c r="F119" s="5">
        <v>0</v>
      </c>
      <c r="G119" s="4">
        <v>0</v>
      </c>
      <c r="H119" s="5">
        <v>0</v>
      </c>
      <c r="I119" s="4">
        <v>0</v>
      </c>
      <c r="J119" s="5">
        <v>0</v>
      </c>
      <c r="K119" s="4">
        <v>1</v>
      </c>
      <c r="L119" s="5">
        <v>1</v>
      </c>
      <c r="M119" s="4">
        <v>3.5999999999999999E-3</v>
      </c>
      <c r="N119" s="5">
        <v>1</v>
      </c>
      <c r="R119" s="5"/>
      <c r="S119" s="5"/>
      <c r="T119" s="11"/>
      <c r="U119" s="11">
        <f t="shared" si="143"/>
        <v>0</v>
      </c>
      <c r="V119" s="11">
        <f t="shared" si="144"/>
        <v>0</v>
      </c>
      <c r="W119">
        <f t="shared" si="145"/>
        <v>0</v>
      </c>
      <c r="X119" s="11">
        <f t="shared" si="146"/>
        <v>0</v>
      </c>
      <c r="Y119" s="11">
        <f t="shared" si="147"/>
        <v>1</v>
      </c>
      <c r="Z119" s="12">
        <f t="shared" si="148"/>
        <v>1</v>
      </c>
      <c r="AG119" s="13"/>
      <c r="AH119" s="13">
        <f>$Z119*U120/$Z120</f>
        <v>0.17582417582417584</v>
      </c>
      <c r="AI119" s="13">
        <f t="shared" ref="AI119" si="160">$Z119*V120/$Z120</f>
        <v>0.35531135531135533</v>
      </c>
      <c r="AJ119" s="13">
        <f t="shared" ref="AJ119" si="161">$Z119*W120/$Z120</f>
        <v>0.304029304029304</v>
      </c>
      <c r="AK119" s="13">
        <f t="shared" ref="AK119" si="162">$Z119*X120/$Z120</f>
        <v>0.10256410256410256</v>
      </c>
      <c r="AL119" s="13">
        <f t="shared" ref="AL119" si="163">$Z119*Y120/$Z120</f>
        <v>6.2271062271062272E-2</v>
      </c>
    </row>
    <row r="120" spans="2:38" x14ac:dyDescent="0.25">
      <c r="B120" s="3" t="s">
        <v>6</v>
      </c>
      <c r="C120" s="6">
        <v>0.17519999999999999</v>
      </c>
      <c r="D120" s="3">
        <v>48</v>
      </c>
      <c r="E120" s="6">
        <v>0.35399999999999998</v>
      </c>
      <c r="F120" s="3">
        <v>97</v>
      </c>
      <c r="G120" s="6">
        <v>0.3029</v>
      </c>
      <c r="H120" s="3">
        <v>83</v>
      </c>
      <c r="I120" s="6">
        <v>0.1022</v>
      </c>
      <c r="J120" s="3">
        <v>28</v>
      </c>
      <c r="K120" s="6">
        <v>6.2E-2</v>
      </c>
      <c r="L120" s="3">
        <v>17</v>
      </c>
      <c r="M120" s="6">
        <v>1</v>
      </c>
      <c r="N120" s="3">
        <v>274</v>
      </c>
      <c r="R120" s="5"/>
      <c r="S120" s="5"/>
      <c r="T120" s="12"/>
      <c r="U120" s="12">
        <f t="shared" ref="U120" si="164">SUM(U115:U119)</f>
        <v>48</v>
      </c>
      <c r="V120" s="12">
        <f t="shared" ref="V120" si="165">SUM(V115:V119)</f>
        <v>97</v>
      </c>
      <c r="W120" s="12">
        <f t="shared" ref="W120" si="166">SUM(W115:W119)</f>
        <v>83</v>
      </c>
      <c r="X120" s="12">
        <f t="shared" ref="X120" si="167">SUM(X115:X119)</f>
        <v>28</v>
      </c>
      <c r="Y120" s="12">
        <f t="shared" ref="Y120" si="168">SUM(Y115:Y119)</f>
        <v>17</v>
      </c>
      <c r="Z120" s="11">
        <f>SUM(Z115:Z119)</f>
        <v>273</v>
      </c>
      <c r="AG120" s="13"/>
      <c r="AH120" s="13"/>
      <c r="AI120" s="13"/>
    </row>
    <row r="121" spans="2:38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274</v>
      </c>
    </row>
    <row r="122" spans="2:38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8" ht="18" x14ac:dyDescent="0.25">
      <c r="B124" s="1" t="s">
        <v>50</v>
      </c>
    </row>
    <row r="125" spans="2:38" x14ac:dyDescent="0.25">
      <c r="B125" s="2"/>
      <c r="C125" s="17" t="s">
        <v>39</v>
      </c>
      <c r="D125" s="18"/>
      <c r="E125" s="17" t="s">
        <v>40</v>
      </c>
      <c r="F125" s="18"/>
      <c r="G125" s="17" t="s">
        <v>41</v>
      </c>
      <c r="H125" s="18"/>
      <c r="I125" s="17" t="s">
        <v>42</v>
      </c>
      <c r="J125" s="18"/>
      <c r="K125" s="17" t="s">
        <v>43</v>
      </c>
      <c r="L125" s="18"/>
      <c r="M125" s="17" t="s">
        <v>6</v>
      </c>
      <c r="N125" s="18"/>
    </row>
    <row r="126" spans="2:38" x14ac:dyDescent="0.25">
      <c r="B126" s="3" t="s">
        <v>7</v>
      </c>
      <c r="C126" s="4">
        <v>0.29360000000000003</v>
      </c>
      <c r="D126" s="5">
        <v>32</v>
      </c>
      <c r="E126" s="4">
        <v>0.40369999999999989</v>
      </c>
      <c r="F126" s="5">
        <v>44</v>
      </c>
      <c r="G126" s="4">
        <v>0.25690000000000002</v>
      </c>
      <c r="H126" s="5">
        <v>28</v>
      </c>
      <c r="I126" s="4">
        <v>2.75E-2</v>
      </c>
      <c r="J126" s="5">
        <v>3</v>
      </c>
      <c r="K126" s="4">
        <v>1.83E-2</v>
      </c>
      <c r="L126" s="5">
        <v>2</v>
      </c>
      <c r="M126" s="4">
        <v>0.39779999999999999</v>
      </c>
      <c r="N126" s="5">
        <v>109</v>
      </c>
      <c r="P126" s="9" t="s">
        <v>88</v>
      </c>
      <c r="Q126" s="10">
        <f>_xlfn.CHISQ.TEST(U126:Y130,AH126:AL130)</f>
        <v>3.7219593737058889E-13</v>
      </c>
      <c r="R126" s="11"/>
      <c r="S126" s="11" t="s">
        <v>89</v>
      </c>
      <c r="T126" s="11"/>
      <c r="U126" s="11">
        <f>D126</f>
        <v>32</v>
      </c>
      <c r="V126" s="11">
        <f>F126</f>
        <v>44</v>
      </c>
      <c r="W126">
        <f>H126</f>
        <v>28</v>
      </c>
      <c r="X126" s="11">
        <f>J126</f>
        <v>3</v>
      </c>
      <c r="Y126" s="11">
        <f>L126</f>
        <v>2</v>
      </c>
      <c r="Z126" s="12">
        <f>SUM(U126:Y126)</f>
        <v>109</v>
      </c>
      <c r="AB126" s="11"/>
      <c r="AC126" s="11"/>
      <c r="AD126" s="11"/>
      <c r="AE126" s="11"/>
      <c r="AF126" s="11" t="s">
        <v>90</v>
      </c>
      <c r="AG126" s="13"/>
      <c r="AH126" s="13">
        <f>$Z126*U131/$Z131</f>
        <v>26.750915750915752</v>
      </c>
      <c r="AI126" s="13">
        <f t="shared" ref="AI126" si="169">$Z126*V131/$Z131</f>
        <v>51.505494505494504</v>
      </c>
      <c r="AJ126" s="13">
        <f t="shared" ref="AJ126" si="170">$Z126*W131/$Z131</f>
        <v>25.153846153846153</v>
      </c>
      <c r="AK126" s="13">
        <f t="shared" ref="AK126" si="171">$Z126*X131/$Z131</f>
        <v>3.9926739926739927</v>
      </c>
      <c r="AL126" s="13">
        <f t="shared" ref="AL126" si="172">$Z126*Y131/$Z131</f>
        <v>1.5970695970695972</v>
      </c>
    </row>
    <row r="127" spans="2:38" x14ac:dyDescent="0.25">
      <c r="B127" s="3" t="s">
        <v>8</v>
      </c>
      <c r="C127" s="4">
        <v>0.23580000000000001</v>
      </c>
      <c r="D127" s="5">
        <v>25</v>
      </c>
      <c r="E127" s="4">
        <v>0.55659999999999998</v>
      </c>
      <c r="F127" s="5">
        <v>59</v>
      </c>
      <c r="G127" s="4">
        <v>0.18870000000000001</v>
      </c>
      <c r="H127" s="5">
        <v>20</v>
      </c>
      <c r="I127" s="4">
        <v>1.89E-2</v>
      </c>
      <c r="J127" s="5">
        <v>2</v>
      </c>
      <c r="K127" s="4">
        <v>0</v>
      </c>
      <c r="L127" s="5">
        <v>0</v>
      </c>
      <c r="M127" s="4">
        <v>0.38690000000000002</v>
      </c>
      <c r="N127" s="5">
        <v>106</v>
      </c>
      <c r="P127" s="9" t="s">
        <v>91</v>
      </c>
      <c r="Q127" s="14">
        <f>_xlfn.CHISQ.INV.RT(Q126,16)</f>
        <v>94.473399205536424</v>
      </c>
      <c r="R127" s="11"/>
      <c r="S127" s="11"/>
      <c r="T127" s="11"/>
      <c r="U127" s="11">
        <f t="shared" ref="U127:U130" si="173">D127</f>
        <v>25</v>
      </c>
      <c r="V127" s="11">
        <f t="shared" ref="V127:V130" si="174">F127</f>
        <v>59</v>
      </c>
      <c r="W127">
        <f t="shared" ref="W127:W130" si="175">H127</f>
        <v>20</v>
      </c>
      <c r="X127" s="11">
        <f t="shared" ref="X127:X130" si="176">J127</f>
        <v>2</v>
      </c>
      <c r="Y127" s="11">
        <f t="shared" ref="Y127:Y130" si="177">L127</f>
        <v>0</v>
      </c>
      <c r="Z127" s="12">
        <f t="shared" ref="Z127:Z130" si="178">SUM(U127:Y127)</f>
        <v>106</v>
      </c>
      <c r="AB127" s="11"/>
      <c r="AC127" s="11"/>
      <c r="AD127" s="11"/>
      <c r="AE127" s="11"/>
      <c r="AF127" s="11"/>
      <c r="AG127" s="13"/>
      <c r="AH127" s="13">
        <f>$Z127*U131/$Z131</f>
        <v>26.014652014652015</v>
      </c>
      <c r="AI127" s="13">
        <f t="shared" ref="AI127" si="179">$Z127*V131/$Z131</f>
        <v>50.087912087912088</v>
      </c>
      <c r="AJ127" s="13">
        <f t="shared" ref="AJ127" si="180">$Z127*W131/$Z131</f>
        <v>24.46153846153846</v>
      </c>
      <c r="AK127" s="13">
        <f t="shared" ref="AK127" si="181">$Z127*X131/$Z131</f>
        <v>3.8827838827838828</v>
      </c>
      <c r="AL127" s="13">
        <f t="shared" ref="AL127" si="182">$Z127*Y131/$Z131</f>
        <v>1.5531135531135531</v>
      </c>
    </row>
    <row r="128" spans="2:38" x14ac:dyDescent="0.25">
      <c r="B128" s="3" t="s">
        <v>9</v>
      </c>
      <c r="C128" s="4">
        <v>0.1739</v>
      </c>
      <c r="D128" s="5">
        <v>8</v>
      </c>
      <c r="E128" s="4">
        <v>0.5</v>
      </c>
      <c r="F128" s="5">
        <v>23</v>
      </c>
      <c r="G128" s="4">
        <v>0.26090000000000002</v>
      </c>
      <c r="H128" s="5">
        <v>12</v>
      </c>
      <c r="I128" s="4">
        <v>4.3499999999999997E-2</v>
      </c>
      <c r="J128" s="5">
        <v>2</v>
      </c>
      <c r="K128" s="4">
        <v>2.1700000000000001E-2</v>
      </c>
      <c r="L128" s="5">
        <v>1</v>
      </c>
      <c r="M128" s="4">
        <v>0.16789999999999999</v>
      </c>
      <c r="N128" s="5">
        <v>46</v>
      </c>
      <c r="P128" s="9" t="s">
        <v>92</v>
      </c>
      <c r="Q128" s="15">
        <f>SQRT(Q127/(Z131*MIN(5-1,5-1)))</f>
        <v>0.29413279626143668</v>
      </c>
      <c r="R128" s="11"/>
      <c r="S128" s="11"/>
      <c r="T128" s="11"/>
      <c r="U128" s="11">
        <f t="shared" si="173"/>
        <v>8</v>
      </c>
      <c r="V128" s="11">
        <f t="shared" si="174"/>
        <v>23</v>
      </c>
      <c r="W128">
        <f t="shared" si="175"/>
        <v>12</v>
      </c>
      <c r="X128" s="11">
        <f t="shared" si="176"/>
        <v>2</v>
      </c>
      <c r="Y128" s="11">
        <f t="shared" si="177"/>
        <v>1</v>
      </c>
      <c r="Z128" s="12">
        <f t="shared" si="178"/>
        <v>46</v>
      </c>
      <c r="AB128" s="11"/>
      <c r="AC128" s="11"/>
      <c r="AD128" s="11"/>
      <c r="AE128" s="11"/>
      <c r="AF128" s="11"/>
      <c r="AG128" s="13"/>
      <c r="AH128" s="13">
        <f>$Z128*U131/$Z131</f>
        <v>11.28937728937729</v>
      </c>
      <c r="AI128" s="13">
        <f t="shared" ref="AI128" si="183">$Z128*V131/$Z131</f>
        <v>21.736263736263737</v>
      </c>
      <c r="AJ128" s="13">
        <f t="shared" ref="AJ128" si="184">$Z128*W131/$Z131</f>
        <v>10.615384615384615</v>
      </c>
      <c r="AK128" s="13">
        <f t="shared" ref="AK128" si="185">$Z128*X131/$Z131</f>
        <v>1.684981684981685</v>
      </c>
      <c r="AL128" s="13">
        <f>$Z128*Y131/$Z131</f>
        <v>0.67399267399267404</v>
      </c>
    </row>
    <row r="129" spans="2:38" x14ac:dyDescent="0.25">
      <c r="B129" s="3" t="s">
        <v>10</v>
      </c>
      <c r="C129" s="4">
        <v>0.18179999999999999</v>
      </c>
      <c r="D129" s="5">
        <v>2</v>
      </c>
      <c r="E129" s="4">
        <v>0.2727</v>
      </c>
      <c r="F129" s="5">
        <v>3</v>
      </c>
      <c r="G129" s="4">
        <v>0.2727</v>
      </c>
      <c r="H129" s="5">
        <v>3</v>
      </c>
      <c r="I129" s="4">
        <v>0.2727</v>
      </c>
      <c r="J129" s="5">
        <v>3</v>
      </c>
      <c r="K129" s="4">
        <v>0</v>
      </c>
      <c r="L129" s="5">
        <v>0</v>
      </c>
      <c r="M129" s="4">
        <v>4.0099999999999997E-2</v>
      </c>
      <c r="N129" s="5">
        <v>11</v>
      </c>
      <c r="P129" s="11"/>
      <c r="Q129" s="14" t="str">
        <f>IF(AND(Q128&gt;0,Q128&lt;=0.2),"Schwacher Zusammenhang",IF(AND(Q128&gt;0.2,Q128&lt;=0.6),"Mittlerer Zusammenhang",IF(Q128&gt;0.6,"Starker Zusammenhang","")))</f>
        <v>Mittlerer Zusammenhang</v>
      </c>
      <c r="R129" s="5"/>
      <c r="S129" s="5"/>
      <c r="T129" s="11"/>
      <c r="U129" s="11">
        <f t="shared" si="173"/>
        <v>2</v>
      </c>
      <c r="V129" s="11">
        <f t="shared" si="174"/>
        <v>3</v>
      </c>
      <c r="W129">
        <f t="shared" si="175"/>
        <v>3</v>
      </c>
      <c r="X129" s="11">
        <f t="shared" si="176"/>
        <v>3</v>
      </c>
      <c r="Y129" s="11">
        <f t="shared" si="177"/>
        <v>0</v>
      </c>
      <c r="Z129" s="12">
        <f t="shared" si="178"/>
        <v>11</v>
      </c>
      <c r="AB129" s="11"/>
      <c r="AC129" s="11"/>
      <c r="AD129" s="11"/>
      <c r="AE129" s="11"/>
      <c r="AF129" s="11"/>
      <c r="AG129" s="13"/>
      <c r="AH129" s="13">
        <f>$Z129*U131/$Z131</f>
        <v>2.6996336996336998</v>
      </c>
      <c r="AI129" s="13">
        <f t="shared" ref="AI129" si="186">$Z129*V131/$Z131</f>
        <v>5.197802197802198</v>
      </c>
      <c r="AJ129" s="13">
        <f t="shared" ref="AJ129" si="187">$Z129*W131/$Z131</f>
        <v>2.5384615384615383</v>
      </c>
      <c r="AK129" s="13">
        <f t="shared" ref="AK129" si="188">$Z129*X131/$Z131</f>
        <v>0.40293040293040294</v>
      </c>
      <c r="AL129" s="13">
        <f t="shared" ref="AL129" si="189">$Z129*Y131/$Z131</f>
        <v>0.16117216117216118</v>
      </c>
    </row>
    <row r="130" spans="2:38" x14ac:dyDescent="0.25">
      <c r="B130" s="3" t="s">
        <v>11</v>
      </c>
      <c r="C130" s="4">
        <v>0</v>
      </c>
      <c r="D130" s="5">
        <v>0</v>
      </c>
      <c r="E130" s="4">
        <v>0</v>
      </c>
      <c r="F130" s="5">
        <v>0</v>
      </c>
      <c r="G130" s="4">
        <v>0</v>
      </c>
      <c r="H130" s="5">
        <v>0</v>
      </c>
      <c r="I130" s="4">
        <v>0</v>
      </c>
      <c r="J130" s="5">
        <v>0</v>
      </c>
      <c r="K130" s="4">
        <v>1</v>
      </c>
      <c r="L130" s="5">
        <v>1</v>
      </c>
      <c r="M130" s="4">
        <v>3.5999999999999999E-3</v>
      </c>
      <c r="N130" s="5">
        <v>1</v>
      </c>
      <c r="R130" s="5"/>
      <c r="S130" s="5"/>
      <c r="T130" s="11"/>
      <c r="U130" s="11">
        <f t="shared" si="173"/>
        <v>0</v>
      </c>
      <c r="V130" s="11">
        <f t="shared" si="174"/>
        <v>0</v>
      </c>
      <c r="W130">
        <f t="shared" si="175"/>
        <v>0</v>
      </c>
      <c r="X130" s="11">
        <f t="shared" si="176"/>
        <v>0</v>
      </c>
      <c r="Y130" s="11">
        <f t="shared" si="177"/>
        <v>1</v>
      </c>
      <c r="Z130" s="12">
        <f t="shared" si="178"/>
        <v>1</v>
      </c>
      <c r="AG130" s="13"/>
      <c r="AH130" s="13">
        <f>$Z130*U131/$Z131</f>
        <v>0.24542124542124541</v>
      </c>
      <c r="AI130" s="13">
        <f t="shared" ref="AI130" si="190">$Z130*V131/$Z131</f>
        <v>0.47252747252747251</v>
      </c>
      <c r="AJ130" s="13">
        <f t="shared" ref="AJ130" si="191">$Z130*W131/$Z131</f>
        <v>0.23076923076923078</v>
      </c>
      <c r="AK130" s="13">
        <f t="shared" ref="AK130" si="192">$Z130*X131/$Z131</f>
        <v>3.6630036630036632E-2</v>
      </c>
      <c r="AL130" s="13">
        <f t="shared" ref="AL130" si="193">$Z130*Y131/$Z131</f>
        <v>1.4652014652014652E-2</v>
      </c>
    </row>
    <row r="131" spans="2:38" x14ac:dyDescent="0.25">
      <c r="B131" s="3" t="s">
        <v>6</v>
      </c>
      <c r="C131" s="6">
        <v>0.2445</v>
      </c>
      <c r="D131" s="3">
        <v>67</v>
      </c>
      <c r="E131" s="6">
        <v>0.4708</v>
      </c>
      <c r="F131" s="3">
        <v>129</v>
      </c>
      <c r="G131" s="6">
        <v>0.22989999999999999</v>
      </c>
      <c r="H131" s="3">
        <v>63</v>
      </c>
      <c r="I131" s="6">
        <v>3.6499999999999998E-2</v>
      </c>
      <c r="J131" s="3">
        <v>10</v>
      </c>
      <c r="K131" s="6">
        <v>1.46E-2</v>
      </c>
      <c r="L131" s="3">
        <v>4</v>
      </c>
      <c r="M131" s="6">
        <v>1</v>
      </c>
      <c r="N131" s="3">
        <v>274</v>
      </c>
      <c r="R131" s="5"/>
      <c r="S131" s="5"/>
      <c r="T131" s="12"/>
      <c r="U131" s="12">
        <f t="shared" ref="U131" si="194">SUM(U126:U130)</f>
        <v>67</v>
      </c>
      <c r="V131" s="12">
        <f t="shared" ref="V131" si="195">SUM(V126:V130)</f>
        <v>129</v>
      </c>
      <c r="W131" s="12">
        <f t="shared" ref="W131" si="196">SUM(W126:W130)</f>
        <v>63</v>
      </c>
      <c r="X131" s="12">
        <f t="shared" ref="X131" si="197">SUM(X126:X130)</f>
        <v>10</v>
      </c>
      <c r="Y131" s="12">
        <f t="shared" ref="Y131" si="198">SUM(Y126:Y130)</f>
        <v>4</v>
      </c>
      <c r="Z131" s="11">
        <f>SUM(Z126:Z130)</f>
        <v>273</v>
      </c>
      <c r="AG131" s="13"/>
      <c r="AH131" s="13"/>
      <c r="AI131" s="13"/>
    </row>
    <row r="132" spans="2:38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274</v>
      </c>
    </row>
    <row r="133" spans="2:38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8" ht="18" x14ac:dyDescent="0.25">
      <c r="B135" s="1" t="s">
        <v>51</v>
      </c>
    </row>
    <row r="136" spans="2:38" ht="18" x14ac:dyDescent="0.25">
      <c r="B136" s="1" t="s">
        <v>52</v>
      </c>
    </row>
    <row r="137" spans="2:38" x14ac:dyDescent="0.25">
      <c r="B137" s="2"/>
      <c r="C137" s="17" t="s">
        <v>39</v>
      </c>
      <c r="D137" s="18"/>
      <c r="E137" s="17" t="s">
        <v>40</v>
      </c>
      <c r="F137" s="18"/>
      <c r="G137" s="17" t="s">
        <v>41</v>
      </c>
      <c r="H137" s="18"/>
      <c r="I137" s="17" t="s">
        <v>42</v>
      </c>
      <c r="J137" s="18"/>
      <c r="K137" s="17" t="s">
        <v>43</v>
      </c>
      <c r="L137" s="18"/>
      <c r="M137" s="17" t="s">
        <v>6</v>
      </c>
      <c r="N137" s="18"/>
    </row>
    <row r="138" spans="2:38" x14ac:dyDescent="0.25">
      <c r="B138" s="3" t="s">
        <v>7</v>
      </c>
      <c r="C138" s="4">
        <v>0.17430000000000001</v>
      </c>
      <c r="D138" s="5">
        <v>19</v>
      </c>
      <c r="E138" s="4">
        <v>0.34860000000000002</v>
      </c>
      <c r="F138" s="5">
        <v>38</v>
      </c>
      <c r="G138" s="4">
        <v>0.2477</v>
      </c>
      <c r="H138" s="5">
        <v>27</v>
      </c>
      <c r="I138" s="4">
        <v>0.1835</v>
      </c>
      <c r="J138" s="5">
        <v>20</v>
      </c>
      <c r="K138" s="4">
        <v>4.5900000000000003E-2</v>
      </c>
      <c r="L138" s="5">
        <v>5</v>
      </c>
      <c r="M138" s="4">
        <v>0.39929999999999999</v>
      </c>
      <c r="N138" s="5">
        <v>109</v>
      </c>
      <c r="P138" s="9" t="s">
        <v>88</v>
      </c>
      <c r="Q138" s="10">
        <f>_xlfn.CHISQ.TEST(U138:Y142,AH138:AL142)</f>
        <v>0.12950413777726652</v>
      </c>
      <c r="R138" s="11"/>
      <c r="S138" s="11" t="s">
        <v>89</v>
      </c>
      <c r="T138" s="11"/>
      <c r="U138" s="11">
        <f>D138</f>
        <v>19</v>
      </c>
      <c r="V138" s="11">
        <f>F138</f>
        <v>38</v>
      </c>
      <c r="W138">
        <f>H138</f>
        <v>27</v>
      </c>
      <c r="X138" s="11">
        <f>J138</f>
        <v>20</v>
      </c>
      <c r="Y138" s="11">
        <f>L138</f>
        <v>5</v>
      </c>
      <c r="Z138" s="12">
        <f>SUM(U138:Y138)</f>
        <v>109</v>
      </c>
      <c r="AB138" s="11"/>
      <c r="AC138" s="11"/>
      <c r="AD138" s="11"/>
      <c r="AE138" s="11"/>
      <c r="AF138" s="11" t="s">
        <v>90</v>
      </c>
      <c r="AG138" s="13"/>
      <c r="AH138" s="13">
        <f>$Z138*U143/$Z143</f>
        <v>19.235294117647058</v>
      </c>
      <c r="AI138" s="13">
        <f t="shared" ref="AI138" si="199">$Z138*V143/$Z143</f>
        <v>48.088235294117645</v>
      </c>
      <c r="AJ138" s="13">
        <f t="shared" ref="AJ138" si="200">$Z138*W143/$Z143</f>
        <v>22.441176470588236</v>
      </c>
      <c r="AK138" s="13">
        <f t="shared" ref="AK138" si="201">$Z138*X143/$Z143</f>
        <v>13.625</v>
      </c>
      <c r="AL138" s="13">
        <f t="shared" ref="AL138" si="202">$Z138*Y143/$Z143</f>
        <v>5.6102941176470589</v>
      </c>
    </row>
    <row r="139" spans="2:38" x14ac:dyDescent="0.25">
      <c r="B139" s="3" t="s">
        <v>8</v>
      </c>
      <c r="C139" s="4">
        <v>0.2</v>
      </c>
      <c r="D139" s="5">
        <v>21</v>
      </c>
      <c r="E139" s="4">
        <v>0.4667</v>
      </c>
      <c r="F139" s="5">
        <v>49</v>
      </c>
      <c r="G139" s="4">
        <v>0.2</v>
      </c>
      <c r="H139" s="5">
        <v>21</v>
      </c>
      <c r="I139" s="4">
        <v>7.6200000000000004E-2</v>
      </c>
      <c r="J139" s="5">
        <v>8</v>
      </c>
      <c r="K139" s="4">
        <v>5.7099999999999998E-2</v>
      </c>
      <c r="L139" s="5">
        <v>6</v>
      </c>
      <c r="M139" s="4">
        <v>0.3846</v>
      </c>
      <c r="N139" s="5">
        <v>105</v>
      </c>
      <c r="P139" s="9" t="s">
        <v>91</v>
      </c>
      <c r="Q139" s="14">
        <f>_xlfn.CHISQ.INV.RT(Q138,16)</f>
        <v>22.441344868464363</v>
      </c>
      <c r="R139" s="11"/>
      <c r="S139" s="11"/>
      <c r="T139" s="11"/>
      <c r="U139" s="11">
        <f t="shared" ref="U139:U142" si="203">D139</f>
        <v>21</v>
      </c>
      <c r="V139" s="11">
        <f t="shared" ref="V139:V142" si="204">F139</f>
        <v>49</v>
      </c>
      <c r="W139">
        <f t="shared" ref="W139:W142" si="205">H139</f>
        <v>21</v>
      </c>
      <c r="X139" s="11">
        <f t="shared" ref="X139:X142" si="206">J139</f>
        <v>8</v>
      </c>
      <c r="Y139" s="11">
        <f t="shared" ref="Y139:Y142" si="207">L139</f>
        <v>6</v>
      </c>
      <c r="Z139" s="12">
        <f t="shared" ref="Z139:Z142" si="208">SUM(U139:Y139)</f>
        <v>105</v>
      </c>
      <c r="AB139" s="11"/>
      <c r="AC139" s="11"/>
      <c r="AD139" s="11"/>
      <c r="AE139" s="11"/>
      <c r="AF139" s="11"/>
      <c r="AG139" s="13"/>
      <c r="AH139" s="13">
        <f>$Z139*U143/$Z143</f>
        <v>18.529411764705884</v>
      </c>
      <c r="AI139" s="13">
        <f t="shared" ref="AI139" si="209">$Z139*V143/$Z143</f>
        <v>46.323529411764703</v>
      </c>
      <c r="AJ139" s="13">
        <f t="shared" ref="AJ139" si="210">$Z139*W143/$Z143</f>
        <v>21.617647058823529</v>
      </c>
      <c r="AK139" s="13">
        <f t="shared" ref="AK139" si="211">$Z139*X143/$Z143</f>
        <v>13.125</v>
      </c>
      <c r="AL139" s="13">
        <f t="shared" ref="AL139" si="212">$Z139*Y143/$Z143</f>
        <v>5.4044117647058822</v>
      </c>
    </row>
    <row r="140" spans="2:38" x14ac:dyDescent="0.25">
      <c r="B140" s="3" t="s">
        <v>9</v>
      </c>
      <c r="C140" s="4">
        <v>0.13039999999999999</v>
      </c>
      <c r="D140" s="5">
        <v>6</v>
      </c>
      <c r="E140" s="4">
        <v>0.58700000000000008</v>
      </c>
      <c r="F140" s="5">
        <v>27</v>
      </c>
      <c r="G140" s="4">
        <v>0.1522</v>
      </c>
      <c r="H140" s="5">
        <v>7</v>
      </c>
      <c r="I140" s="4">
        <v>6.5199999999999994E-2</v>
      </c>
      <c r="J140" s="5">
        <v>3</v>
      </c>
      <c r="K140" s="4">
        <v>6.5199999999999994E-2</v>
      </c>
      <c r="L140" s="5">
        <v>3</v>
      </c>
      <c r="M140" s="4">
        <v>0.16850000000000001</v>
      </c>
      <c r="N140" s="5">
        <v>46</v>
      </c>
      <c r="P140" s="9" t="s">
        <v>92</v>
      </c>
      <c r="Q140" s="15">
        <f>SQRT(Q139/(Z143*MIN(5-1,5-1)))</f>
        <v>0.14361836962011013</v>
      </c>
      <c r="R140" s="11"/>
      <c r="S140" s="11"/>
      <c r="T140" s="11"/>
      <c r="U140" s="11">
        <f t="shared" si="203"/>
        <v>6</v>
      </c>
      <c r="V140" s="11">
        <f t="shared" si="204"/>
        <v>27</v>
      </c>
      <c r="W140">
        <f t="shared" si="205"/>
        <v>7</v>
      </c>
      <c r="X140" s="11">
        <f t="shared" si="206"/>
        <v>3</v>
      </c>
      <c r="Y140" s="11">
        <f t="shared" si="207"/>
        <v>3</v>
      </c>
      <c r="Z140" s="12">
        <f t="shared" si="208"/>
        <v>46</v>
      </c>
      <c r="AB140" s="11"/>
      <c r="AC140" s="11"/>
      <c r="AD140" s="11"/>
      <c r="AE140" s="11"/>
      <c r="AF140" s="11"/>
      <c r="AG140" s="13"/>
      <c r="AH140" s="13">
        <f>$Z140*U143/$Z143</f>
        <v>8.117647058823529</v>
      </c>
      <c r="AI140" s="13">
        <f t="shared" ref="AI140" si="213">$Z140*V143/$Z143</f>
        <v>20.294117647058822</v>
      </c>
      <c r="AJ140" s="13">
        <f t="shared" ref="AJ140" si="214">$Z140*W143/$Z143</f>
        <v>9.4705882352941178</v>
      </c>
      <c r="AK140" s="13">
        <f t="shared" ref="AK140" si="215">$Z140*X143/$Z143</f>
        <v>5.75</v>
      </c>
      <c r="AL140" s="13">
        <f>$Z140*Y143/$Z143</f>
        <v>2.3676470588235294</v>
      </c>
    </row>
    <row r="141" spans="2:38" x14ac:dyDescent="0.25">
      <c r="B141" s="3" t="s">
        <v>10</v>
      </c>
      <c r="C141" s="4">
        <v>0.18179999999999999</v>
      </c>
      <c r="D141" s="5">
        <v>2</v>
      </c>
      <c r="E141" s="4">
        <v>0.54549999999999998</v>
      </c>
      <c r="F141" s="5">
        <v>6</v>
      </c>
      <c r="G141" s="4">
        <v>0</v>
      </c>
      <c r="H141" s="5">
        <v>0</v>
      </c>
      <c r="I141" s="4">
        <v>0.2727</v>
      </c>
      <c r="J141" s="5">
        <v>3</v>
      </c>
      <c r="K141" s="4">
        <v>0</v>
      </c>
      <c r="L141" s="5">
        <v>0</v>
      </c>
      <c r="M141" s="4">
        <v>4.0300000000000002E-2</v>
      </c>
      <c r="N141" s="5">
        <v>11</v>
      </c>
      <c r="P141" s="11"/>
      <c r="Q141" s="14" t="str">
        <f>IF(AND(Q140&gt;0,Q140&lt;=0.2),"Schwacher Zusammenhang",IF(AND(Q140&gt;0.2,Q140&lt;=0.6),"Mittlerer Zusammenhang",IF(Q140&gt;0.6,"Starker Zusammenhang","")))</f>
        <v>Schwacher Zusammenhang</v>
      </c>
      <c r="R141" s="5"/>
      <c r="S141" s="5"/>
      <c r="T141" s="11"/>
      <c r="U141" s="11">
        <f t="shared" si="203"/>
        <v>2</v>
      </c>
      <c r="V141" s="11">
        <f t="shared" si="204"/>
        <v>6</v>
      </c>
      <c r="W141">
        <f t="shared" si="205"/>
        <v>0</v>
      </c>
      <c r="X141" s="11">
        <f t="shared" si="206"/>
        <v>3</v>
      </c>
      <c r="Y141" s="11">
        <f t="shared" si="207"/>
        <v>0</v>
      </c>
      <c r="Z141" s="12">
        <f t="shared" si="208"/>
        <v>11</v>
      </c>
      <c r="AB141" s="11"/>
      <c r="AC141" s="11"/>
      <c r="AD141" s="11"/>
      <c r="AE141" s="11"/>
      <c r="AF141" s="11"/>
      <c r="AG141" s="13"/>
      <c r="AH141" s="13">
        <f>$Z141*U143/$Z143</f>
        <v>1.9411764705882353</v>
      </c>
      <c r="AI141" s="13">
        <f t="shared" ref="AI141" si="216">$Z141*V143/$Z143</f>
        <v>4.8529411764705879</v>
      </c>
      <c r="AJ141" s="13">
        <f t="shared" ref="AJ141" si="217">$Z141*W143/$Z143</f>
        <v>2.2647058823529411</v>
      </c>
      <c r="AK141" s="13">
        <f t="shared" ref="AK141" si="218">$Z141*X143/$Z143</f>
        <v>1.375</v>
      </c>
      <c r="AL141" s="13">
        <f t="shared" ref="AL141" si="219">$Z141*Y143/$Z143</f>
        <v>0.56617647058823528</v>
      </c>
    </row>
    <row r="142" spans="2:38" x14ac:dyDescent="0.25">
      <c r="B142" s="3" t="s">
        <v>11</v>
      </c>
      <c r="C142" s="4">
        <v>0</v>
      </c>
      <c r="D142" s="5">
        <v>0</v>
      </c>
      <c r="E142" s="4">
        <v>0</v>
      </c>
      <c r="F142" s="5">
        <v>0</v>
      </c>
      <c r="G142" s="4">
        <v>1</v>
      </c>
      <c r="H142" s="5">
        <v>1</v>
      </c>
      <c r="I142" s="4">
        <v>0</v>
      </c>
      <c r="J142" s="5">
        <v>0</v>
      </c>
      <c r="K142" s="4">
        <v>0</v>
      </c>
      <c r="L142" s="5">
        <v>0</v>
      </c>
      <c r="M142" s="4">
        <v>3.7000000000000002E-3</v>
      </c>
      <c r="N142" s="5">
        <v>1</v>
      </c>
      <c r="R142" s="5"/>
      <c r="S142" s="5"/>
      <c r="T142" s="11"/>
      <c r="U142" s="11">
        <f t="shared" si="203"/>
        <v>0</v>
      </c>
      <c r="V142" s="11">
        <f t="shared" si="204"/>
        <v>0</v>
      </c>
      <c r="W142">
        <f t="shared" si="205"/>
        <v>1</v>
      </c>
      <c r="X142" s="11">
        <f t="shared" si="206"/>
        <v>0</v>
      </c>
      <c r="Y142" s="11">
        <f t="shared" si="207"/>
        <v>0</v>
      </c>
      <c r="Z142" s="12">
        <f t="shared" si="208"/>
        <v>1</v>
      </c>
      <c r="AG142" s="13"/>
      <c r="AH142" s="13">
        <f>$Z142*U143/$Z143</f>
        <v>0.17647058823529413</v>
      </c>
      <c r="AI142" s="13">
        <f t="shared" ref="AI142" si="220">$Z142*V143/$Z143</f>
        <v>0.44117647058823528</v>
      </c>
      <c r="AJ142" s="13">
        <f t="shared" ref="AJ142" si="221">$Z142*W143/$Z143</f>
        <v>0.20588235294117646</v>
      </c>
      <c r="AK142" s="13">
        <f t="shared" ref="AK142" si="222">$Z142*X143/$Z143</f>
        <v>0.125</v>
      </c>
      <c r="AL142" s="13">
        <f t="shared" ref="AL142" si="223">$Z142*Y143/$Z143</f>
        <v>5.1470588235294115E-2</v>
      </c>
    </row>
    <row r="143" spans="2:38" x14ac:dyDescent="0.25">
      <c r="B143" s="3" t="s">
        <v>6</v>
      </c>
      <c r="C143" s="6">
        <v>0.17580000000000001</v>
      </c>
      <c r="D143" s="3">
        <v>48</v>
      </c>
      <c r="E143" s="6">
        <v>0.43959999999999999</v>
      </c>
      <c r="F143" s="3">
        <v>120</v>
      </c>
      <c r="G143" s="6">
        <v>0.2051</v>
      </c>
      <c r="H143" s="3">
        <v>56</v>
      </c>
      <c r="I143" s="6">
        <v>0.1245</v>
      </c>
      <c r="J143" s="3">
        <v>34</v>
      </c>
      <c r="K143" s="6">
        <v>5.1299999999999998E-2</v>
      </c>
      <c r="L143" s="3">
        <v>14</v>
      </c>
      <c r="M143" s="6">
        <v>1</v>
      </c>
      <c r="N143" s="3">
        <v>273</v>
      </c>
      <c r="R143" s="5"/>
      <c r="S143" s="5"/>
      <c r="T143" s="12"/>
      <c r="U143" s="12">
        <f t="shared" ref="U143" si="224">SUM(U138:U142)</f>
        <v>48</v>
      </c>
      <c r="V143" s="12">
        <f t="shared" ref="V143" si="225">SUM(V138:V142)</f>
        <v>120</v>
      </c>
      <c r="W143" s="12">
        <f t="shared" ref="W143" si="226">SUM(W138:W142)</f>
        <v>56</v>
      </c>
      <c r="X143" s="12">
        <f t="shared" ref="X143" si="227">SUM(X138:X142)</f>
        <v>34</v>
      </c>
      <c r="Y143" s="12">
        <f t="shared" ref="Y143" si="228">SUM(Y138:Y142)</f>
        <v>14</v>
      </c>
      <c r="Z143" s="11">
        <f>SUM(Z138:Z142)</f>
        <v>272</v>
      </c>
      <c r="AG143" s="13"/>
      <c r="AH143" s="13"/>
      <c r="AI143" s="13"/>
    </row>
    <row r="144" spans="2:38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273</v>
      </c>
    </row>
    <row r="145" spans="2:38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8" ht="18" x14ac:dyDescent="0.25">
      <c r="B147" s="1" t="s">
        <v>53</v>
      </c>
    </row>
    <row r="148" spans="2:38" x14ac:dyDescent="0.25">
      <c r="B148" s="2"/>
      <c r="C148" s="17" t="s">
        <v>39</v>
      </c>
      <c r="D148" s="18"/>
      <c r="E148" s="17" t="s">
        <v>40</v>
      </c>
      <c r="F148" s="18"/>
      <c r="G148" s="17" t="s">
        <v>41</v>
      </c>
      <c r="H148" s="18"/>
      <c r="I148" s="17" t="s">
        <v>42</v>
      </c>
      <c r="J148" s="18"/>
      <c r="K148" s="17" t="s">
        <v>43</v>
      </c>
      <c r="L148" s="18"/>
      <c r="M148" s="17" t="s">
        <v>6</v>
      </c>
      <c r="N148" s="18"/>
    </row>
    <row r="149" spans="2:38" x14ac:dyDescent="0.25">
      <c r="B149" s="3" t="s">
        <v>7</v>
      </c>
      <c r="C149" s="4">
        <v>9.1999999999999998E-3</v>
      </c>
      <c r="D149" s="5">
        <v>1</v>
      </c>
      <c r="E149" s="4">
        <v>6.4199999999999993E-2</v>
      </c>
      <c r="F149" s="5">
        <v>7</v>
      </c>
      <c r="G149" s="4">
        <v>0.12839999999999999</v>
      </c>
      <c r="H149" s="5">
        <v>14</v>
      </c>
      <c r="I149" s="4">
        <v>0.156</v>
      </c>
      <c r="J149" s="5">
        <v>17</v>
      </c>
      <c r="K149" s="4">
        <v>0.64219999999999999</v>
      </c>
      <c r="L149" s="5">
        <v>70</v>
      </c>
      <c r="M149" s="4">
        <v>0.39929999999999999</v>
      </c>
      <c r="N149" s="5">
        <v>109</v>
      </c>
      <c r="P149" s="9" t="s">
        <v>88</v>
      </c>
      <c r="Q149" s="10">
        <f>_xlfn.CHISQ.TEST(U149:Y153,AH149:AL153)</f>
        <v>0.52641819894579556</v>
      </c>
      <c r="R149" s="11"/>
      <c r="S149" s="11" t="s">
        <v>89</v>
      </c>
      <c r="T149" s="11"/>
      <c r="U149" s="11">
        <f>D149</f>
        <v>1</v>
      </c>
      <c r="V149" s="11">
        <f>F149</f>
        <v>7</v>
      </c>
      <c r="W149">
        <f>H149</f>
        <v>14</v>
      </c>
      <c r="X149" s="11">
        <f>J149</f>
        <v>17</v>
      </c>
      <c r="Y149" s="11">
        <f>L149</f>
        <v>70</v>
      </c>
      <c r="Z149" s="12">
        <f>SUM(U149:Y149)</f>
        <v>109</v>
      </c>
      <c r="AB149" s="11"/>
      <c r="AC149" s="11"/>
      <c r="AD149" s="11"/>
      <c r="AE149" s="11"/>
      <c r="AF149" s="11" t="s">
        <v>90</v>
      </c>
      <c r="AG149" s="13"/>
      <c r="AH149" s="13">
        <f>$Z149*U154/$Z154</f>
        <v>1.6088560885608856</v>
      </c>
      <c r="AI149" s="13">
        <f t="shared" ref="AI149" si="229">$Z149*V154/$Z154</f>
        <v>6.4354243542435423</v>
      </c>
      <c r="AJ149" s="13">
        <f t="shared" ref="AJ149" si="230">$Z149*W154/$Z154</f>
        <v>13.675276752767529</v>
      </c>
      <c r="AK149" s="13">
        <f t="shared" ref="AK149" si="231">$Z149*X154/$Z154</f>
        <v>21.719557195571955</v>
      </c>
      <c r="AL149" s="13">
        <f t="shared" ref="AL149" si="232">$Z149*Y154/$Z154</f>
        <v>65.560885608856083</v>
      </c>
    </row>
    <row r="150" spans="2:38" x14ac:dyDescent="0.25">
      <c r="B150" s="3" t="s">
        <v>8</v>
      </c>
      <c r="C150" s="4">
        <v>9.5999999999999992E-3</v>
      </c>
      <c r="D150" s="5">
        <v>1</v>
      </c>
      <c r="E150" s="4">
        <v>8.6500000000000007E-2</v>
      </c>
      <c r="F150" s="5">
        <v>9</v>
      </c>
      <c r="G150" s="4">
        <v>0.125</v>
      </c>
      <c r="H150" s="5">
        <v>13</v>
      </c>
      <c r="I150" s="4">
        <v>0.1827</v>
      </c>
      <c r="J150" s="5">
        <v>19</v>
      </c>
      <c r="K150" s="4">
        <v>0.59619999999999995</v>
      </c>
      <c r="L150" s="5">
        <v>62</v>
      </c>
      <c r="M150" s="4">
        <v>0.38100000000000001</v>
      </c>
      <c r="N150" s="5">
        <v>104</v>
      </c>
      <c r="P150" s="9" t="s">
        <v>91</v>
      </c>
      <c r="Q150" s="14">
        <f>_xlfn.CHISQ.INV.RT(Q149,16)</f>
        <v>14.975711209332191</v>
      </c>
      <c r="R150" s="11"/>
      <c r="S150" s="11"/>
      <c r="T150" s="11"/>
      <c r="U150" s="11">
        <f t="shared" ref="U150:U153" si="233">D150</f>
        <v>1</v>
      </c>
      <c r="V150" s="11">
        <f t="shared" ref="V150:V153" si="234">F150</f>
        <v>9</v>
      </c>
      <c r="W150">
        <f t="shared" ref="W150:W153" si="235">H150</f>
        <v>13</v>
      </c>
      <c r="X150" s="11">
        <f t="shared" ref="X150:X153" si="236">J150</f>
        <v>19</v>
      </c>
      <c r="Y150" s="11">
        <f t="shared" ref="Y150:Y153" si="237">L150</f>
        <v>62</v>
      </c>
      <c r="Z150" s="12">
        <f t="shared" ref="Z150:Z153" si="238">SUM(U150:Y150)</f>
        <v>104</v>
      </c>
      <c r="AB150" s="11"/>
      <c r="AC150" s="11"/>
      <c r="AD150" s="11"/>
      <c r="AE150" s="11"/>
      <c r="AF150" s="11"/>
      <c r="AG150" s="13"/>
      <c r="AH150" s="13">
        <f>$Z150*U154/$Z154</f>
        <v>1.5350553505535056</v>
      </c>
      <c r="AI150" s="13">
        <f t="shared" ref="AI150" si="239">$Z150*V154/$Z154</f>
        <v>6.1402214022140225</v>
      </c>
      <c r="AJ150" s="13">
        <f t="shared" ref="AJ150" si="240">$Z150*W154/$Z154</f>
        <v>13.047970479704796</v>
      </c>
      <c r="AK150" s="13">
        <f t="shared" ref="AK150" si="241">$Z150*X154/$Z154</f>
        <v>20.723247232472325</v>
      </c>
      <c r="AL150" s="13">
        <f t="shared" ref="AL150" si="242">$Z150*Y154/$Z154</f>
        <v>62.553505535055351</v>
      </c>
    </row>
    <row r="151" spans="2:38" x14ac:dyDescent="0.25">
      <c r="B151" s="3" t="s">
        <v>9</v>
      </c>
      <c r="C151" s="4">
        <v>4.3499999999999997E-2</v>
      </c>
      <c r="D151" s="5">
        <v>2</v>
      </c>
      <c r="E151" s="4">
        <v>0</v>
      </c>
      <c r="F151" s="5">
        <v>0</v>
      </c>
      <c r="G151" s="4">
        <v>0.13039999999999999</v>
      </c>
      <c r="H151" s="5">
        <v>6</v>
      </c>
      <c r="I151" s="4">
        <v>0.3261</v>
      </c>
      <c r="J151" s="5">
        <v>15</v>
      </c>
      <c r="K151" s="4">
        <v>0.5</v>
      </c>
      <c r="L151" s="5">
        <v>23</v>
      </c>
      <c r="M151" s="4">
        <v>0.16850000000000001</v>
      </c>
      <c r="N151" s="5">
        <v>46</v>
      </c>
      <c r="P151" s="9" t="s">
        <v>92</v>
      </c>
      <c r="Q151" s="15">
        <f>SQRT(Q150/(Z154*MIN(5-1,5-1)))</f>
        <v>0.1175382139685914</v>
      </c>
      <c r="R151" s="11"/>
      <c r="S151" s="11"/>
      <c r="T151" s="11"/>
      <c r="U151" s="11">
        <f t="shared" si="233"/>
        <v>2</v>
      </c>
      <c r="V151" s="11">
        <f t="shared" si="234"/>
        <v>0</v>
      </c>
      <c r="W151">
        <f t="shared" si="235"/>
        <v>6</v>
      </c>
      <c r="X151" s="11">
        <f t="shared" si="236"/>
        <v>15</v>
      </c>
      <c r="Y151" s="11">
        <f t="shared" si="237"/>
        <v>23</v>
      </c>
      <c r="Z151" s="12">
        <f t="shared" si="238"/>
        <v>46</v>
      </c>
      <c r="AB151" s="11"/>
      <c r="AC151" s="11"/>
      <c r="AD151" s="11"/>
      <c r="AE151" s="11"/>
      <c r="AF151" s="11"/>
      <c r="AG151" s="13"/>
      <c r="AH151" s="13">
        <f>$Z151*U154/$Z154</f>
        <v>0.6789667896678967</v>
      </c>
      <c r="AI151" s="13">
        <f t="shared" ref="AI151" si="243">$Z151*V154/$Z154</f>
        <v>2.7158671586715868</v>
      </c>
      <c r="AJ151" s="13">
        <f t="shared" ref="AJ151" si="244">$Z151*W154/$Z154</f>
        <v>5.7712177121771218</v>
      </c>
      <c r="AK151" s="13">
        <f t="shared" ref="AK151" si="245">$Z151*X154/$Z154</f>
        <v>9.1660516605166045</v>
      </c>
      <c r="AL151" s="13">
        <f>$Z151*Y154/$Z154</f>
        <v>27.667896678966791</v>
      </c>
    </row>
    <row r="152" spans="2:38" x14ac:dyDescent="0.25">
      <c r="B152" s="3" t="s">
        <v>10</v>
      </c>
      <c r="C152" s="4">
        <v>0</v>
      </c>
      <c r="D152" s="5">
        <v>0</v>
      </c>
      <c r="E152" s="4">
        <v>0</v>
      </c>
      <c r="F152" s="5">
        <v>0</v>
      </c>
      <c r="G152" s="4">
        <v>9.0899999999999995E-2</v>
      </c>
      <c r="H152" s="5">
        <v>1</v>
      </c>
      <c r="I152" s="4">
        <v>0.2727</v>
      </c>
      <c r="J152" s="5">
        <v>3</v>
      </c>
      <c r="K152" s="4">
        <v>0.63639999999999997</v>
      </c>
      <c r="L152" s="5">
        <v>7</v>
      </c>
      <c r="M152" s="4">
        <v>4.0300000000000002E-2</v>
      </c>
      <c r="N152" s="5">
        <v>11</v>
      </c>
      <c r="P152" s="11"/>
      <c r="Q152" s="14" t="str">
        <f>IF(AND(Q151&gt;0,Q151&lt;=0.2),"Schwacher Zusammenhang",IF(AND(Q151&gt;0.2,Q151&lt;=0.6),"Mittlerer Zusammenhang",IF(Q151&gt;0.6,"Starker Zusammenhang","")))</f>
        <v>Schwacher Zusammenhang</v>
      </c>
      <c r="R152" s="5"/>
      <c r="S152" s="5"/>
      <c r="T152" s="11"/>
      <c r="U152" s="11">
        <f t="shared" si="233"/>
        <v>0</v>
      </c>
      <c r="V152" s="11">
        <f t="shared" si="234"/>
        <v>0</v>
      </c>
      <c r="W152">
        <f t="shared" si="235"/>
        <v>1</v>
      </c>
      <c r="X152" s="11">
        <f t="shared" si="236"/>
        <v>3</v>
      </c>
      <c r="Y152" s="11">
        <f t="shared" si="237"/>
        <v>7</v>
      </c>
      <c r="Z152" s="12">
        <f t="shared" si="238"/>
        <v>11</v>
      </c>
      <c r="AB152" s="11"/>
      <c r="AC152" s="11"/>
      <c r="AD152" s="11"/>
      <c r="AE152" s="11"/>
      <c r="AF152" s="11"/>
      <c r="AG152" s="13"/>
      <c r="AH152" s="13">
        <f>$Z152*U154/$Z154</f>
        <v>0.16236162361623616</v>
      </c>
      <c r="AI152" s="13">
        <f t="shared" ref="AI152" si="246">$Z152*V154/$Z154</f>
        <v>0.64944649446494462</v>
      </c>
      <c r="AJ152" s="13">
        <f t="shared" ref="AJ152" si="247">$Z152*W154/$Z154</f>
        <v>1.3800738007380073</v>
      </c>
      <c r="AK152" s="13">
        <f t="shared" ref="AK152" si="248">$Z152*X154/$Z154</f>
        <v>2.1918819188191883</v>
      </c>
      <c r="AL152" s="13">
        <f t="shared" ref="AL152" si="249">$Z152*Y154/$Z154</f>
        <v>6.6162361623616235</v>
      </c>
    </row>
    <row r="153" spans="2:38" x14ac:dyDescent="0.25">
      <c r="B153" s="3" t="s">
        <v>11</v>
      </c>
      <c r="C153" s="4">
        <v>0</v>
      </c>
      <c r="D153" s="5">
        <v>0</v>
      </c>
      <c r="E153" s="4">
        <v>0</v>
      </c>
      <c r="F153" s="5">
        <v>0</v>
      </c>
      <c r="G153" s="4">
        <v>0</v>
      </c>
      <c r="H153" s="5">
        <v>0</v>
      </c>
      <c r="I153" s="4">
        <v>0</v>
      </c>
      <c r="J153" s="5">
        <v>0</v>
      </c>
      <c r="K153" s="4">
        <v>1</v>
      </c>
      <c r="L153" s="5">
        <v>1</v>
      </c>
      <c r="M153" s="4">
        <v>3.7000000000000002E-3</v>
      </c>
      <c r="N153" s="5">
        <v>1</v>
      </c>
      <c r="R153" s="5"/>
      <c r="S153" s="5"/>
      <c r="T153" s="11"/>
      <c r="U153" s="11">
        <f t="shared" si="233"/>
        <v>0</v>
      </c>
      <c r="V153" s="11">
        <f t="shared" si="234"/>
        <v>0</v>
      </c>
      <c r="W153">
        <f t="shared" si="235"/>
        <v>0</v>
      </c>
      <c r="X153" s="11">
        <f t="shared" si="236"/>
        <v>0</v>
      </c>
      <c r="Y153" s="11">
        <f t="shared" si="237"/>
        <v>1</v>
      </c>
      <c r="Z153" s="12">
        <f t="shared" si="238"/>
        <v>1</v>
      </c>
      <c r="AG153" s="13"/>
      <c r="AH153" s="13">
        <f>$Z153*U154/$Z154</f>
        <v>1.4760147601476014E-2</v>
      </c>
      <c r="AI153" s="13">
        <f t="shared" ref="AI153" si="250">$Z153*V154/$Z154</f>
        <v>5.9040590405904057E-2</v>
      </c>
      <c r="AJ153" s="13">
        <f t="shared" ref="AJ153" si="251">$Z153*W154/$Z154</f>
        <v>0.12546125461254612</v>
      </c>
      <c r="AK153" s="13">
        <f t="shared" ref="AK153" si="252">$Z153*X154/$Z154</f>
        <v>0.19926199261992619</v>
      </c>
      <c r="AL153" s="13">
        <f t="shared" ref="AL153" si="253">$Z153*Y154/$Z154</f>
        <v>0.60147601476014756</v>
      </c>
    </row>
    <row r="154" spans="2:38" x14ac:dyDescent="0.25">
      <c r="B154" s="3" t="s">
        <v>6</v>
      </c>
      <c r="C154" s="6">
        <v>1.47E-2</v>
      </c>
      <c r="D154" s="3">
        <v>4</v>
      </c>
      <c r="E154" s="6">
        <v>5.8600000000000013E-2</v>
      </c>
      <c r="F154" s="3">
        <v>16</v>
      </c>
      <c r="G154" s="6">
        <v>0.1245</v>
      </c>
      <c r="H154" s="3">
        <v>34</v>
      </c>
      <c r="I154" s="6">
        <v>0.1978</v>
      </c>
      <c r="J154" s="3">
        <v>54</v>
      </c>
      <c r="K154" s="6">
        <v>0.59709999999999996</v>
      </c>
      <c r="L154" s="3">
        <v>163</v>
      </c>
      <c r="M154" s="6">
        <v>1</v>
      </c>
      <c r="N154" s="3">
        <v>273</v>
      </c>
      <c r="R154" s="5"/>
      <c r="S154" s="5"/>
      <c r="T154" s="12"/>
      <c r="U154" s="12">
        <f t="shared" ref="U154" si="254">SUM(U149:U153)</f>
        <v>4</v>
      </c>
      <c r="V154" s="12">
        <f t="shared" ref="V154" si="255">SUM(V149:V153)</f>
        <v>16</v>
      </c>
      <c r="W154" s="12">
        <f t="shared" ref="W154" si="256">SUM(W149:W153)</f>
        <v>34</v>
      </c>
      <c r="X154" s="12">
        <f t="shared" ref="X154" si="257">SUM(X149:X153)</f>
        <v>54</v>
      </c>
      <c r="Y154" s="12">
        <f t="shared" ref="Y154" si="258">SUM(Y149:Y153)</f>
        <v>163</v>
      </c>
      <c r="Z154" s="11">
        <f>SUM(Z149:Z153)</f>
        <v>271</v>
      </c>
      <c r="AG154" s="13"/>
      <c r="AH154" s="13"/>
      <c r="AI154" s="13"/>
    </row>
    <row r="155" spans="2:38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273</v>
      </c>
    </row>
    <row r="156" spans="2:38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8" ht="18" x14ac:dyDescent="0.25">
      <c r="B158" s="1" t="s">
        <v>54</v>
      </c>
    </row>
    <row r="159" spans="2:38" x14ac:dyDescent="0.25">
      <c r="B159" s="2"/>
      <c r="C159" s="17" t="s">
        <v>39</v>
      </c>
      <c r="D159" s="18"/>
      <c r="E159" s="17" t="s">
        <v>40</v>
      </c>
      <c r="F159" s="18"/>
      <c r="G159" s="17" t="s">
        <v>41</v>
      </c>
      <c r="H159" s="18"/>
      <c r="I159" s="17" t="s">
        <v>42</v>
      </c>
      <c r="J159" s="18"/>
      <c r="K159" s="17" t="s">
        <v>43</v>
      </c>
      <c r="L159" s="18"/>
      <c r="M159" s="17" t="s">
        <v>6</v>
      </c>
      <c r="N159" s="18"/>
    </row>
    <row r="160" spans="2:38" x14ac:dyDescent="0.25">
      <c r="B160" s="3" t="s">
        <v>7</v>
      </c>
      <c r="C160" s="4">
        <v>9.35E-2</v>
      </c>
      <c r="D160" s="5">
        <v>10</v>
      </c>
      <c r="E160" s="4">
        <v>0.30840000000000001</v>
      </c>
      <c r="F160" s="5">
        <v>33</v>
      </c>
      <c r="G160" s="4">
        <v>0.29909999999999998</v>
      </c>
      <c r="H160" s="5">
        <v>32</v>
      </c>
      <c r="I160" s="4">
        <v>0.1963</v>
      </c>
      <c r="J160" s="5">
        <v>21</v>
      </c>
      <c r="K160" s="4">
        <v>0.1028</v>
      </c>
      <c r="L160" s="5">
        <v>11</v>
      </c>
      <c r="M160" s="4">
        <v>0.39190000000000003</v>
      </c>
      <c r="N160" s="5">
        <v>107</v>
      </c>
      <c r="P160" s="9" t="s">
        <v>88</v>
      </c>
      <c r="Q160" s="10">
        <f>_xlfn.CHISQ.TEST(U160:Y164,AH160:AL164)</f>
        <v>0.84173029150853751</v>
      </c>
      <c r="R160" s="11"/>
      <c r="S160" s="11" t="s">
        <v>89</v>
      </c>
      <c r="T160" s="11"/>
      <c r="U160" s="11">
        <f>D160</f>
        <v>10</v>
      </c>
      <c r="V160" s="11">
        <f>F160</f>
        <v>33</v>
      </c>
      <c r="W160">
        <f>H160</f>
        <v>32</v>
      </c>
      <c r="X160" s="11">
        <f>J160</f>
        <v>21</v>
      </c>
      <c r="Y160" s="11">
        <f>L160</f>
        <v>11</v>
      </c>
      <c r="Z160" s="12">
        <f>SUM(U160:Y160)</f>
        <v>107</v>
      </c>
      <c r="AB160" s="11"/>
      <c r="AC160" s="11"/>
      <c r="AD160" s="11"/>
      <c r="AE160" s="11"/>
      <c r="AF160" s="11" t="s">
        <v>90</v>
      </c>
      <c r="AG160" s="13"/>
      <c r="AH160" s="13">
        <f>$Z160*U165/$Z165</f>
        <v>7.1598513011152418</v>
      </c>
      <c r="AI160" s="13">
        <f t="shared" ref="AI160" si="259">$Z160*V165/$Z165</f>
        <v>31.423791821561338</v>
      </c>
      <c r="AJ160" s="13">
        <f t="shared" ref="AJ160" si="260">$Z160*W165/$Z165</f>
        <v>36.992565055762078</v>
      </c>
      <c r="AK160" s="13">
        <f t="shared" ref="AK160" si="261">$Z160*X165/$Z165</f>
        <v>21.877323420074351</v>
      </c>
      <c r="AL160" s="13">
        <f t="shared" ref="AL160" si="262">$Z160*Y165/$Z165</f>
        <v>9.5464684014869885</v>
      </c>
    </row>
    <row r="161" spans="2:38" x14ac:dyDescent="0.25">
      <c r="B161" s="3" t="s">
        <v>8</v>
      </c>
      <c r="C161" s="4">
        <v>5.7699999999999987E-2</v>
      </c>
      <c r="D161" s="5">
        <v>6</v>
      </c>
      <c r="E161" s="4">
        <v>0.32690000000000002</v>
      </c>
      <c r="F161" s="5">
        <v>34</v>
      </c>
      <c r="G161" s="4">
        <v>0.3654</v>
      </c>
      <c r="H161" s="5">
        <v>38</v>
      </c>
      <c r="I161" s="4">
        <v>0.1923</v>
      </c>
      <c r="J161" s="5">
        <v>20</v>
      </c>
      <c r="K161" s="4">
        <v>5.7699999999999987E-2</v>
      </c>
      <c r="L161" s="5">
        <v>6</v>
      </c>
      <c r="M161" s="4">
        <v>0.38100000000000001</v>
      </c>
      <c r="N161" s="5">
        <v>104</v>
      </c>
      <c r="P161" s="9" t="s">
        <v>91</v>
      </c>
      <c r="Q161" s="14">
        <f>_xlfn.CHISQ.INV.RT(Q160,16)</f>
        <v>10.456445283094521</v>
      </c>
      <c r="R161" s="11"/>
      <c r="S161" s="11"/>
      <c r="T161" s="11"/>
      <c r="U161" s="11">
        <f t="shared" ref="U161:U164" si="263">D161</f>
        <v>6</v>
      </c>
      <c r="V161" s="11">
        <f t="shared" ref="V161:V164" si="264">F161</f>
        <v>34</v>
      </c>
      <c r="W161">
        <f t="shared" ref="W161:W164" si="265">H161</f>
        <v>38</v>
      </c>
      <c r="X161" s="11">
        <f t="shared" ref="X161:X164" si="266">J161</f>
        <v>20</v>
      </c>
      <c r="Y161" s="11">
        <f t="shared" ref="Y161:Y164" si="267">L161</f>
        <v>6</v>
      </c>
      <c r="Z161" s="12">
        <f t="shared" ref="Z161:Z164" si="268">SUM(U161:Y161)</f>
        <v>104</v>
      </c>
      <c r="AB161" s="11"/>
      <c r="AC161" s="11"/>
      <c r="AD161" s="11"/>
      <c r="AE161" s="11"/>
      <c r="AF161" s="11"/>
      <c r="AG161" s="13"/>
      <c r="AH161" s="13">
        <f>$Z161*U165/$Z165</f>
        <v>6.95910780669145</v>
      </c>
      <c r="AI161" s="13">
        <f t="shared" ref="AI161" si="269">$Z161*V165/$Z165</f>
        <v>30.542750929368029</v>
      </c>
      <c r="AJ161" s="13">
        <f t="shared" ref="AJ161" si="270">$Z161*W165/$Z165</f>
        <v>35.955390334572492</v>
      </c>
      <c r="AK161" s="13">
        <f t="shared" ref="AK161" si="271">$Z161*X165/$Z165</f>
        <v>21.263940520446095</v>
      </c>
      <c r="AL161" s="13">
        <f t="shared" ref="AL161" si="272">$Z161*Y165/$Z165</f>
        <v>9.2788104089219328</v>
      </c>
    </row>
    <row r="162" spans="2:38" x14ac:dyDescent="0.25">
      <c r="B162" s="3" t="s">
        <v>9</v>
      </c>
      <c r="C162" s="4">
        <v>4.3499999999999997E-2</v>
      </c>
      <c r="D162" s="5">
        <v>2</v>
      </c>
      <c r="E162" s="4">
        <v>0.21740000000000001</v>
      </c>
      <c r="F162" s="5">
        <v>10</v>
      </c>
      <c r="G162" s="4">
        <v>0.39129999999999998</v>
      </c>
      <c r="H162" s="5">
        <v>18</v>
      </c>
      <c r="I162" s="4">
        <v>0.23910000000000001</v>
      </c>
      <c r="J162" s="5">
        <v>11</v>
      </c>
      <c r="K162" s="4">
        <v>0.1087</v>
      </c>
      <c r="L162" s="5">
        <v>5</v>
      </c>
      <c r="M162" s="4">
        <v>0.16850000000000001</v>
      </c>
      <c r="N162" s="5">
        <v>46</v>
      </c>
      <c r="P162" s="9" t="s">
        <v>92</v>
      </c>
      <c r="Q162" s="15">
        <f>SQRT(Q161/(Z165*MIN(5-1,5-1)))</f>
        <v>9.8579338356632018E-2</v>
      </c>
      <c r="R162" s="11"/>
      <c r="S162" s="11"/>
      <c r="T162" s="11"/>
      <c r="U162" s="11">
        <f t="shared" si="263"/>
        <v>2</v>
      </c>
      <c r="V162" s="11">
        <f t="shared" si="264"/>
        <v>10</v>
      </c>
      <c r="W162">
        <f t="shared" si="265"/>
        <v>18</v>
      </c>
      <c r="X162" s="11">
        <f t="shared" si="266"/>
        <v>11</v>
      </c>
      <c r="Y162" s="11">
        <f t="shared" si="267"/>
        <v>5</v>
      </c>
      <c r="Z162" s="12">
        <f t="shared" si="268"/>
        <v>46</v>
      </c>
      <c r="AB162" s="11"/>
      <c r="AC162" s="11"/>
      <c r="AD162" s="11"/>
      <c r="AE162" s="11"/>
      <c r="AF162" s="11"/>
      <c r="AG162" s="13"/>
      <c r="AH162" s="13">
        <f>$Z162*U165/$Z165</f>
        <v>3.0780669144981414</v>
      </c>
      <c r="AI162" s="13">
        <f t="shared" ref="AI162" si="273">$Z162*V165/$Z165</f>
        <v>13.509293680297398</v>
      </c>
      <c r="AJ162" s="13">
        <f t="shared" ref="AJ162" si="274">$Z162*W165/$Z165</f>
        <v>15.903345724907064</v>
      </c>
      <c r="AK162" s="13">
        <f t="shared" ref="AK162" si="275">$Z162*X165/$Z165</f>
        <v>9.4052044609665426</v>
      </c>
      <c r="AL162" s="13">
        <f>$Z162*Y165/$Z165</f>
        <v>4.1040892193308549</v>
      </c>
    </row>
    <row r="163" spans="2:38" x14ac:dyDescent="0.25">
      <c r="B163" s="3" t="s">
        <v>10</v>
      </c>
      <c r="C163" s="4">
        <v>0</v>
      </c>
      <c r="D163" s="5">
        <v>0</v>
      </c>
      <c r="E163" s="4">
        <v>0.18179999999999999</v>
      </c>
      <c r="F163" s="5">
        <v>2</v>
      </c>
      <c r="G163" s="4">
        <v>0.36359999999999998</v>
      </c>
      <c r="H163" s="5">
        <v>4</v>
      </c>
      <c r="I163" s="4">
        <v>0.2727</v>
      </c>
      <c r="J163" s="5">
        <v>3</v>
      </c>
      <c r="K163" s="4">
        <v>0.18179999999999999</v>
      </c>
      <c r="L163" s="5">
        <v>2</v>
      </c>
      <c r="M163" s="4">
        <v>4.0300000000000002E-2</v>
      </c>
      <c r="N163" s="5">
        <v>11</v>
      </c>
      <c r="P163" s="11"/>
      <c r="Q163" s="14" t="str">
        <f>IF(AND(Q162&gt;0,Q162&lt;=0.2),"Schwacher Zusammenhang",IF(AND(Q162&gt;0.2,Q162&lt;=0.6),"Mittlerer Zusammenhang",IF(Q162&gt;0.6,"Starker Zusammenhang","")))</f>
        <v>Schwacher Zusammenhang</v>
      </c>
      <c r="R163" s="5"/>
      <c r="S163" s="5"/>
      <c r="T163" s="11"/>
      <c r="U163" s="11">
        <f t="shared" si="263"/>
        <v>0</v>
      </c>
      <c r="V163" s="11">
        <f t="shared" si="264"/>
        <v>2</v>
      </c>
      <c r="W163">
        <f t="shared" si="265"/>
        <v>4</v>
      </c>
      <c r="X163" s="11">
        <f t="shared" si="266"/>
        <v>3</v>
      </c>
      <c r="Y163" s="11">
        <f t="shared" si="267"/>
        <v>2</v>
      </c>
      <c r="Z163" s="12">
        <f t="shared" si="268"/>
        <v>11</v>
      </c>
      <c r="AB163" s="11"/>
      <c r="AC163" s="11"/>
      <c r="AD163" s="11"/>
      <c r="AE163" s="11"/>
      <c r="AF163" s="11"/>
      <c r="AG163" s="13"/>
      <c r="AH163" s="13">
        <f>$Z163*U165/$Z165</f>
        <v>0.73605947955390338</v>
      </c>
      <c r="AI163" s="13">
        <f t="shared" ref="AI163" si="276">$Z163*V165/$Z165</f>
        <v>3.2304832713754648</v>
      </c>
      <c r="AJ163" s="13">
        <f t="shared" ref="AJ163" si="277">$Z163*W165/$Z165</f>
        <v>3.8029739776951672</v>
      </c>
      <c r="AK163" s="13">
        <f t="shared" ref="AK163" si="278">$Z163*X165/$Z165</f>
        <v>2.2490706319702602</v>
      </c>
      <c r="AL163" s="13">
        <f t="shared" ref="AL163" si="279">$Z163*Y165/$Z165</f>
        <v>0.98141263940520451</v>
      </c>
    </row>
    <row r="164" spans="2:38" x14ac:dyDescent="0.25">
      <c r="B164" s="3" t="s">
        <v>11</v>
      </c>
      <c r="C164" s="4">
        <v>0</v>
      </c>
      <c r="D164" s="5">
        <v>0</v>
      </c>
      <c r="E164" s="4">
        <v>0</v>
      </c>
      <c r="F164" s="5">
        <v>0</v>
      </c>
      <c r="G164" s="4">
        <v>1</v>
      </c>
      <c r="H164" s="5">
        <v>1</v>
      </c>
      <c r="I164" s="4">
        <v>0</v>
      </c>
      <c r="J164" s="5">
        <v>0</v>
      </c>
      <c r="K164" s="4">
        <v>0</v>
      </c>
      <c r="L164" s="5">
        <v>0</v>
      </c>
      <c r="M164" s="4">
        <v>3.7000000000000002E-3</v>
      </c>
      <c r="N164" s="5">
        <v>1</v>
      </c>
      <c r="R164" s="5"/>
      <c r="S164" s="5"/>
      <c r="T164" s="11"/>
      <c r="U164" s="11">
        <f t="shared" si="263"/>
        <v>0</v>
      </c>
      <c r="V164" s="11">
        <f t="shared" si="264"/>
        <v>0</v>
      </c>
      <c r="W164">
        <f t="shared" si="265"/>
        <v>1</v>
      </c>
      <c r="X164" s="11">
        <f t="shared" si="266"/>
        <v>0</v>
      </c>
      <c r="Y164" s="11">
        <f t="shared" si="267"/>
        <v>0</v>
      </c>
      <c r="Z164" s="12">
        <f t="shared" si="268"/>
        <v>1</v>
      </c>
      <c r="AG164" s="13"/>
      <c r="AH164" s="13">
        <f>$Z164*U165/$Z165</f>
        <v>6.6914498141263934E-2</v>
      </c>
      <c r="AI164" s="13">
        <f t="shared" ref="AI164" si="280">$Z164*V165/$Z165</f>
        <v>0.29368029739776952</v>
      </c>
      <c r="AJ164" s="13">
        <f t="shared" ref="AJ164" si="281">$Z164*W165/$Z165</f>
        <v>0.34572490706319703</v>
      </c>
      <c r="AK164" s="13">
        <f t="shared" ref="AK164" si="282">$Z164*X165/$Z165</f>
        <v>0.20446096654275092</v>
      </c>
      <c r="AL164" s="13">
        <f t="shared" ref="AL164" si="283">$Z164*Y165/$Z165</f>
        <v>8.9219330855018583E-2</v>
      </c>
    </row>
    <row r="165" spans="2:38" x14ac:dyDescent="0.25">
      <c r="B165" s="3" t="s">
        <v>6</v>
      </c>
      <c r="C165" s="6">
        <v>6.59E-2</v>
      </c>
      <c r="D165" s="3">
        <v>18</v>
      </c>
      <c r="E165" s="6">
        <v>0.28939999999999999</v>
      </c>
      <c r="F165" s="3">
        <v>79</v>
      </c>
      <c r="G165" s="6">
        <v>0.3407</v>
      </c>
      <c r="H165" s="3">
        <v>93</v>
      </c>
      <c r="I165" s="6">
        <v>0.20150000000000001</v>
      </c>
      <c r="J165" s="3">
        <v>55</v>
      </c>
      <c r="K165" s="6">
        <v>8.7899999999999992E-2</v>
      </c>
      <c r="L165" s="3">
        <v>24</v>
      </c>
      <c r="M165" s="6">
        <v>1</v>
      </c>
      <c r="N165" s="3">
        <v>273</v>
      </c>
      <c r="R165" s="5"/>
      <c r="S165" s="5"/>
      <c r="T165" s="12"/>
      <c r="U165" s="12">
        <f t="shared" ref="U165" si="284">SUM(U160:U164)</f>
        <v>18</v>
      </c>
      <c r="V165" s="12">
        <f t="shared" ref="V165" si="285">SUM(V160:V164)</f>
        <v>79</v>
      </c>
      <c r="W165" s="12">
        <f t="shared" ref="W165" si="286">SUM(W160:W164)</f>
        <v>93</v>
      </c>
      <c r="X165" s="12">
        <f t="shared" ref="X165" si="287">SUM(X160:X164)</f>
        <v>55</v>
      </c>
      <c r="Y165" s="12">
        <f t="shared" ref="Y165" si="288">SUM(Y160:Y164)</f>
        <v>24</v>
      </c>
      <c r="Z165" s="11">
        <f>SUM(Z160:Z164)</f>
        <v>269</v>
      </c>
      <c r="AG165" s="13"/>
      <c r="AH165" s="13"/>
      <c r="AI165" s="13"/>
    </row>
    <row r="166" spans="2:38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273</v>
      </c>
    </row>
    <row r="167" spans="2:38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8" ht="18" x14ac:dyDescent="0.25">
      <c r="B169" s="1" t="s">
        <v>55</v>
      </c>
    </row>
    <row r="170" spans="2:38" x14ac:dyDescent="0.25">
      <c r="B170" s="2"/>
      <c r="C170" s="17" t="s">
        <v>39</v>
      </c>
      <c r="D170" s="18"/>
      <c r="E170" s="17" t="s">
        <v>40</v>
      </c>
      <c r="F170" s="18"/>
      <c r="G170" s="17" t="s">
        <v>41</v>
      </c>
      <c r="H170" s="18"/>
      <c r="I170" s="17" t="s">
        <v>42</v>
      </c>
      <c r="J170" s="18"/>
      <c r="K170" s="17" t="s">
        <v>43</v>
      </c>
      <c r="L170" s="18"/>
      <c r="M170" s="17" t="s">
        <v>6</v>
      </c>
      <c r="N170" s="18"/>
    </row>
    <row r="171" spans="2:38" x14ac:dyDescent="0.25">
      <c r="B171" s="3" t="s">
        <v>7</v>
      </c>
      <c r="C171" s="4">
        <v>9.2600000000000002E-2</v>
      </c>
      <c r="D171" s="5">
        <v>10</v>
      </c>
      <c r="E171" s="4">
        <v>0.2407</v>
      </c>
      <c r="F171" s="5">
        <v>26</v>
      </c>
      <c r="G171" s="4">
        <v>0.23150000000000001</v>
      </c>
      <c r="H171" s="5">
        <v>25</v>
      </c>
      <c r="I171" s="4">
        <v>0.21299999999999999</v>
      </c>
      <c r="J171" s="5">
        <v>23</v>
      </c>
      <c r="K171" s="4">
        <v>0.22220000000000001</v>
      </c>
      <c r="L171" s="5">
        <v>24</v>
      </c>
      <c r="M171" s="4">
        <v>0.39560000000000001</v>
      </c>
      <c r="N171" s="5">
        <v>108</v>
      </c>
      <c r="P171" s="9" t="s">
        <v>88</v>
      </c>
      <c r="Q171" s="10">
        <f>_xlfn.CHISQ.TEST(U171:Y175,AH171:AL175)</f>
        <v>0.13518984026527672</v>
      </c>
      <c r="R171" s="11"/>
      <c r="S171" s="11" t="s">
        <v>89</v>
      </c>
      <c r="T171" s="11"/>
      <c r="U171" s="11">
        <f>D171</f>
        <v>10</v>
      </c>
      <c r="V171" s="11">
        <f>F171</f>
        <v>26</v>
      </c>
      <c r="W171">
        <f>H171</f>
        <v>25</v>
      </c>
      <c r="X171" s="11">
        <f>J171</f>
        <v>23</v>
      </c>
      <c r="Y171" s="11">
        <f>L171</f>
        <v>24</v>
      </c>
      <c r="Z171" s="12">
        <f>SUM(U171:Y171)</f>
        <v>108</v>
      </c>
      <c r="AB171" s="11"/>
      <c r="AC171" s="11"/>
      <c r="AD171" s="11"/>
      <c r="AE171" s="11"/>
      <c r="AF171" s="11" t="s">
        <v>90</v>
      </c>
      <c r="AG171" s="13"/>
      <c r="AH171" s="13">
        <f>$Z171*U176/$Z176</f>
        <v>6.4</v>
      </c>
      <c r="AI171" s="13">
        <f t="shared" ref="AI171" si="289">$Z171*V176/$Z176</f>
        <v>18</v>
      </c>
      <c r="AJ171" s="13">
        <f t="shared" ref="AJ171" si="290">$Z171*W176/$Z176</f>
        <v>26.4</v>
      </c>
      <c r="AK171" s="13">
        <f t="shared" ref="AK171" si="291">$Z171*X176/$Z176</f>
        <v>29.2</v>
      </c>
      <c r="AL171" s="13">
        <f t="shared" ref="AL171" si="292">$Z171*Y176/$Z176</f>
        <v>28</v>
      </c>
    </row>
    <row r="172" spans="2:38" x14ac:dyDescent="0.25">
      <c r="B172" s="3" t="s">
        <v>8</v>
      </c>
      <c r="C172" s="4">
        <v>3.85E-2</v>
      </c>
      <c r="D172" s="5">
        <v>4</v>
      </c>
      <c r="E172" s="4">
        <v>0.16350000000000001</v>
      </c>
      <c r="F172" s="5">
        <v>17</v>
      </c>
      <c r="G172" s="4">
        <v>0.26919999999999999</v>
      </c>
      <c r="H172" s="5">
        <v>28</v>
      </c>
      <c r="I172" s="4">
        <v>0.27879999999999999</v>
      </c>
      <c r="J172" s="5">
        <v>29</v>
      </c>
      <c r="K172" s="4">
        <v>0.25</v>
      </c>
      <c r="L172" s="5">
        <v>26</v>
      </c>
      <c r="M172" s="4">
        <v>0.38100000000000001</v>
      </c>
      <c r="N172" s="5">
        <v>104</v>
      </c>
      <c r="P172" s="9" t="s">
        <v>91</v>
      </c>
      <c r="Q172" s="14">
        <f>_xlfn.CHISQ.INV.RT(Q171,16)</f>
        <v>22.253614290862515</v>
      </c>
      <c r="R172" s="11"/>
      <c r="S172" s="11"/>
      <c r="T172" s="11"/>
      <c r="U172" s="11">
        <f t="shared" ref="U172:U175" si="293">D172</f>
        <v>4</v>
      </c>
      <c r="V172" s="11">
        <f t="shared" ref="V172:V175" si="294">F172</f>
        <v>17</v>
      </c>
      <c r="W172">
        <f t="shared" ref="W172:W175" si="295">H172</f>
        <v>28</v>
      </c>
      <c r="X172" s="11">
        <f t="shared" ref="X172:X175" si="296">J172</f>
        <v>29</v>
      </c>
      <c r="Y172" s="11">
        <f t="shared" ref="Y172:Y175" si="297">L172</f>
        <v>26</v>
      </c>
      <c r="Z172" s="12">
        <f t="shared" ref="Z172:Z175" si="298">SUM(U172:Y172)</f>
        <v>104</v>
      </c>
      <c r="AB172" s="11"/>
      <c r="AC172" s="11"/>
      <c r="AD172" s="11"/>
      <c r="AE172" s="11"/>
      <c r="AF172" s="11"/>
      <c r="AG172" s="13"/>
      <c r="AH172" s="13">
        <f>$Z172*U176/$Z176</f>
        <v>6.162962962962963</v>
      </c>
      <c r="AI172" s="13">
        <f t="shared" ref="AI172" si="299">$Z172*V176/$Z176</f>
        <v>17.333333333333332</v>
      </c>
      <c r="AJ172" s="13">
        <f t="shared" ref="AJ172" si="300">$Z172*W176/$Z176</f>
        <v>25.422222222222221</v>
      </c>
      <c r="AK172" s="13">
        <f t="shared" ref="AK172" si="301">$Z172*X176/$Z176</f>
        <v>28.118518518518517</v>
      </c>
      <c r="AL172" s="13">
        <f t="shared" ref="AL172" si="302">$Z172*Y176/$Z176</f>
        <v>26.962962962962962</v>
      </c>
    </row>
    <row r="173" spans="2:38" x14ac:dyDescent="0.25">
      <c r="B173" s="3" t="s">
        <v>9</v>
      </c>
      <c r="C173" s="4">
        <v>2.1700000000000001E-2</v>
      </c>
      <c r="D173" s="5">
        <v>1</v>
      </c>
      <c r="E173" s="4">
        <v>4.3499999999999997E-2</v>
      </c>
      <c r="F173" s="5">
        <v>2</v>
      </c>
      <c r="G173" s="4">
        <v>0.23910000000000001</v>
      </c>
      <c r="H173" s="5">
        <v>11</v>
      </c>
      <c r="I173" s="4">
        <v>0.36959999999999998</v>
      </c>
      <c r="J173" s="5">
        <v>17</v>
      </c>
      <c r="K173" s="4">
        <v>0.3261</v>
      </c>
      <c r="L173" s="5">
        <v>15</v>
      </c>
      <c r="M173" s="4">
        <v>0.16850000000000001</v>
      </c>
      <c r="N173" s="5">
        <v>46</v>
      </c>
      <c r="P173" s="9" t="s">
        <v>92</v>
      </c>
      <c r="Q173" s="15">
        <f>SQRT(Q172/(Z176*MIN(5-1,5-1)))</f>
        <v>0.14354510934708048</v>
      </c>
      <c r="R173" s="11"/>
      <c r="S173" s="11"/>
      <c r="T173" s="11"/>
      <c r="U173" s="11">
        <f t="shared" si="293"/>
        <v>1</v>
      </c>
      <c r="V173" s="11">
        <f t="shared" si="294"/>
        <v>2</v>
      </c>
      <c r="W173">
        <f t="shared" si="295"/>
        <v>11</v>
      </c>
      <c r="X173" s="11">
        <f t="shared" si="296"/>
        <v>17</v>
      </c>
      <c r="Y173" s="11">
        <f t="shared" si="297"/>
        <v>15</v>
      </c>
      <c r="Z173" s="12">
        <f t="shared" si="298"/>
        <v>46</v>
      </c>
      <c r="AB173" s="11"/>
      <c r="AC173" s="11"/>
      <c r="AD173" s="11"/>
      <c r="AE173" s="11"/>
      <c r="AF173" s="11"/>
      <c r="AG173" s="13"/>
      <c r="AH173" s="13">
        <f>$Z173*U176/$Z176</f>
        <v>2.7259259259259259</v>
      </c>
      <c r="AI173" s="13">
        <f t="shared" ref="AI173" si="303">$Z173*V176/$Z176</f>
        <v>7.666666666666667</v>
      </c>
      <c r="AJ173" s="13">
        <f t="shared" ref="AJ173" si="304">$Z173*W176/$Z176</f>
        <v>11.244444444444444</v>
      </c>
      <c r="AK173" s="13">
        <f t="shared" ref="AK173" si="305">$Z173*X176/$Z176</f>
        <v>12.437037037037037</v>
      </c>
      <c r="AL173" s="13">
        <f>$Z173*Y176/$Z176</f>
        <v>11.925925925925926</v>
      </c>
    </row>
    <row r="174" spans="2:38" x14ac:dyDescent="0.25">
      <c r="B174" s="3" t="s">
        <v>10</v>
      </c>
      <c r="C174" s="4">
        <v>9.0899999999999995E-2</v>
      </c>
      <c r="D174" s="5">
        <v>1</v>
      </c>
      <c r="E174" s="4">
        <v>0</v>
      </c>
      <c r="F174" s="5">
        <v>0</v>
      </c>
      <c r="G174" s="4">
        <v>0.18179999999999999</v>
      </c>
      <c r="H174" s="5">
        <v>2</v>
      </c>
      <c r="I174" s="4">
        <v>0.36359999999999998</v>
      </c>
      <c r="J174" s="5">
        <v>4</v>
      </c>
      <c r="K174" s="4">
        <v>0.36359999999999998</v>
      </c>
      <c r="L174" s="5">
        <v>4</v>
      </c>
      <c r="M174" s="4">
        <v>4.0300000000000002E-2</v>
      </c>
      <c r="N174" s="5">
        <v>11</v>
      </c>
      <c r="P174" s="11"/>
      <c r="Q174" s="14" t="str">
        <f>IF(AND(Q173&gt;0,Q173&lt;=0.2),"Schwacher Zusammenhang",IF(AND(Q173&gt;0.2,Q173&lt;=0.6),"Mittlerer Zusammenhang",IF(Q173&gt;0.6,"Starker Zusammenhang","")))</f>
        <v>Schwacher Zusammenhang</v>
      </c>
      <c r="R174" s="5"/>
      <c r="S174" s="5"/>
      <c r="T174" s="11"/>
      <c r="U174" s="11">
        <f t="shared" si="293"/>
        <v>1</v>
      </c>
      <c r="V174" s="11">
        <f t="shared" si="294"/>
        <v>0</v>
      </c>
      <c r="W174">
        <f t="shared" si="295"/>
        <v>2</v>
      </c>
      <c r="X174" s="11">
        <f t="shared" si="296"/>
        <v>4</v>
      </c>
      <c r="Y174" s="11">
        <f t="shared" si="297"/>
        <v>4</v>
      </c>
      <c r="Z174" s="12">
        <f t="shared" si="298"/>
        <v>11</v>
      </c>
      <c r="AB174" s="11"/>
      <c r="AC174" s="11"/>
      <c r="AD174" s="11"/>
      <c r="AE174" s="11"/>
      <c r="AF174" s="11"/>
      <c r="AG174" s="13"/>
      <c r="AH174" s="13">
        <f>$Z174*U176/$Z176</f>
        <v>0.6518518518518519</v>
      </c>
      <c r="AI174" s="13">
        <f t="shared" ref="AI174" si="306">$Z174*V176/$Z176</f>
        <v>1.8333333333333333</v>
      </c>
      <c r="AJ174" s="13">
        <f t="shared" ref="AJ174" si="307">$Z174*W176/$Z176</f>
        <v>2.6888888888888891</v>
      </c>
      <c r="AK174" s="13">
        <f t="shared" ref="AK174" si="308">$Z174*X176/$Z176</f>
        <v>2.9740740740740739</v>
      </c>
      <c r="AL174" s="13">
        <f t="shared" ref="AL174" si="309">$Z174*Y176/$Z176</f>
        <v>2.8518518518518516</v>
      </c>
    </row>
    <row r="175" spans="2:38" x14ac:dyDescent="0.25">
      <c r="B175" s="3" t="s">
        <v>11</v>
      </c>
      <c r="C175" s="4">
        <v>0</v>
      </c>
      <c r="D175" s="5">
        <v>0</v>
      </c>
      <c r="E175" s="4">
        <v>0</v>
      </c>
      <c r="F175" s="5">
        <v>0</v>
      </c>
      <c r="G175" s="4">
        <v>0</v>
      </c>
      <c r="H175" s="5">
        <v>0</v>
      </c>
      <c r="I175" s="4">
        <v>0</v>
      </c>
      <c r="J175" s="5">
        <v>0</v>
      </c>
      <c r="K175" s="4">
        <v>1</v>
      </c>
      <c r="L175" s="5">
        <v>1</v>
      </c>
      <c r="M175" s="4">
        <v>3.7000000000000002E-3</v>
      </c>
      <c r="N175" s="5">
        <v>1</v>
      </c>
      <c r="R175" s="5"/>
      <c r="S175" s="5"/>
      <c r="T175" s="11"/>
      <c r="U175" s="11">
        <f t="shared" si="293"/>
        <v>0</v>
      </c>
      <c r="V175" s="11">
        <f t="shared" si="294"/>
        <v>0</v>
      </c>
      <c r="W175">
        <f t="shared" si="295"/>
        <v>0</v>
      </c>
      <c r="X175" s="11">
        <f t="shared" si="296"/>
        <v>0</v>
      </c>
      <c r="Y175" s="11">
        <f t="shared" si="297"/>
        <v>1</v>
      </c>
      <c r="Z175" s="12">
        <f t="shared" si="298"/>
        <v>1</v>
      </c>
      <c r="AG175" s="13"/>
      <c r="AH175" s="13">
        <f>$Z175*U176/$Z176</f>
        <v>5.9259259259259262E-2</v>
      </c>
      <c r="AI175" s="13">
        <f t="shared" ref="AI175" si="310">$Z175*V176/$Z176</f>
        <v>0.16666666666666666</v>
      </c>
      <c r="AJ175" s="13">
        <f t="shared" ref="AJ175" si="311">$Z175*W176/$Z176</f>
        <v>0.24444444444444444</v>
      </c>
      <c r="AK175" s="13">
        <f t="shared" ref="AK175" si="312">$Z175*X176/$Z176</f>
        <v>0.27037037037037037</v>
      </c>
      <c r="AL175" s="13">
        <f t="shared" ref="AL175" si="313">$Z175*Y176/$Z176</f>
        <v>0.25925925925925924</v>
      </c>
    </row>
    <row r="176" spans="2:38" x14ac:dyDescent="0.25">
      <c r="B176" s="3" t="s">
        <v>6</v>
      </c>
      <c r="C176" s="6">
        <v>5.8600000000000013E-2</v>
      </c>
      <c r="D176" s="3">
        <v>16</v>
      </c>
      <c r="E176" s="6">
        <v>0.1648</v>
      </c>
      <c r="F176" s="3">
        <v>45</v>
      </c>
      <c r="G176" s="6">
        <v>0.24179999999999999</v>
      </c>
      <c r="H176" s="3">
        <v>66</v>
      </c>
      <c r="I176" s="6">
        <v>0.26740000000000003</v>
      </c>
      <c r="J176" s="3">
        <v>73</v>
      </c>
      <c r="K176" s="6">
        <v>0.25640000000000002</v>
      </c>
      <c r="L176" s="3">
        <v>70</v>
      </c>
      <c r="M176" s="6">
        <v>1</v>
      </c>
      <c r="N176" s="3">
        <v>273</v>
      </c>
      <c r="R176" s="5"/>
      <c r="S176" s="5"/>
      <c r="T176" s="12"/>
      <c r="U176" s="12">
        <f t="shared" ref="U176" si="314">SUM(U171:U175)</f>
        <v>16</v>
      </c>
      <c r="V176" s="12">
        <f t="shared" ref="V176" si="315">SUM(V171:V175)</f>
        <v>45</v>
      </c>
      <c r="W176" s="12">
        <f t="shared" ref="W176" si="316">SUM(W171:W175)</f>
        <v>66</v>
      </c>
      <c r="X176" s="12">
        <f t="shared" ref="X176" si="317">SUM(X171:X175)</f>
        <v>73</v>
      </c>
      <c r="Y176" s="12">
        <f t="shared" ref="Y176" si="318">SUM(Y171:Y175)</f>
        <v>70</v>
      </c>
      <c r="Z176" s="11">
        <f>SUM(Z171:Z175)</f>
        <v>270</v>
      </c>
      <c r="AG176" s="13"/>
      <c r="AH176" s="13"/>
      <c r="AI176" s="13"/>
    </row>
    <row r="177" spans="2:38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273</v>
      </c>
    </row>
    <row r="178" spans="2:38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8" ht="18" x14ac:dyDescent="0.25">
      <c r="B180" s="1" t="s">
        <v>56</v>
      </c>
    </row>
    <row r="181" spans="2:38" ht="18" x14ac:dyDescent="0.25">
      <c r="B181" s="1" t="s">
        <v>57</v>
      </c>
    </row>
    <row r="182" spans="2:38" x14ac:dyDescent="0.25">
      <c r="B182" s="2"/>
      <c r="C182" s="17" t="s">
        <v>39</v>
      </c>
      <c r="D182" s="18"/>
      <c r="E182" s="17" t="s">
        <v>40</v>
      </c>
      <c r="F182" s="18"/>
      <c r="G182" s="17" t="s">
        <v>41</v>
      </c>
      <c r="H182" s="18"/>
      <c r="I182" s="17" t="s">
        <v>42</v>
      </c>
      <c r="J182" s="18"/>
      <c r="K182" s="17" t="s">
        <v>43</v>
      </c>
      <c r="L182" s="18"/>
      <c r="M182" s="17" t="s">
        <v>6</v>
      </c>
      <c r="N182" s="18"/>
    </row>
    <row r="183" spans="2:38" x14ac:dyDescent="0.25">
      <c r="B183" s="3" t="s">
        <v>7</v>
      </c>
      <c r="C183" s="4">
        <v>6.3600000000000004E-2</v>
      </c>
      <c r="D183" s="5">
        <v>7</v>
      </c>
      <c r="E183" s="4">
        <v>0.19089999999999999</v>
      </c>
      <c r="F183" s="5">
        <v>21</v>
      </c>
      <c r="G183" s="4">
        <v>0.2545</v>
      </c>
      <c r="H183" s="5">
        <v>28</v>
      </c>
      <c r="I183" s="4">
        <v>0.20910000000000001</v>
      </c>
      <c r="J183" s="5">
        <v>23</v>
      </c>
      <c r="K183" s="4">
        <v>0.28179999999999999</v>
      </c>
      <c r="L183" s="5">
        <v>31</v>
      </c>
      <c r="M183" s="4">
        <v>0.40289999999999998</v>
      </c>
      <c r="N183" s="5">
        <v>110</v>
      </c>
      <c r="P183" s="9" t="s">
        <v>88</v>
      </c>
      <c r="Q183" s="10">
        <f>_xlfn.CHISQ.TEST(U183:Y187,AH183:AL187)</f>
        <v>0.71408136214702234</v>
      </c>
      <c r="R183" s="11"/>
      <c r="S183" s="11" t="s">
        <v>89</v>
      </c>
      <c r="T183" s="11"/>
      <c r="U183" s="11">
        <f>D183</f>
        <v>7</v>
      </c>
      <c r="V183" s="11">
        <f>F183</f>
        <v>21</v>
      </c>
      <c r="W183">
        <f>H183</f>
        <v>28</v>
      </c>
      <c r="X183" s="11">
        <f>J183</f>
        <v>23</v>
      </c>
      <c r="Y183" s="11">
        <f>L183</f>
        <v>31</v>
      </c>
      <c r="Z183" s="12">
        <f>SUM(U183:Y183)</f>
        <v>110</v>
      </c>
      <c r="AB183" s="11"/>
      <c r="AC183" s="11"/>
      <c r="AD183" s="11"/>
      <c r="AE183" s="11"/>
      <c r="AF183" s="11" t="s">
        <v>90</v>
      </c>
      <c r="AG183" s="13"/>
      <c r="AH183" s="13">
        <f>$Z183*U188/$Z188</f>
        <v>6.0439560439560438</v>
      </c>
      <c r="AI183" s="13">
        <f t="shared" ref="AI183" si="319">$Z183*V188/$Z188</f>
        <v>22.161172161172161</v>
      </c>
      <c r="AJ183" s="13">
        <f t="shared" ref="AJ183" si="320">$Z183*W188/$Z188</f>
        <v>29.413919413919412</v>
      </c>
      <c r="AK183" s="13">
        <f t="shared" ref="AK183" si="321">$Z183*X188/$Z188</f>
        <v>23.772893772893774</v>
      </c>
      <c r="AL183" s="13">
        <f t="shared" ref="AL183" si="322">$Z183*Y188/$Z188</f>
        <v>28.608058608058609</v>
      </c>
    </row>
    <row r="184" spans="2:38" x14ac:dyDescent="0.25">
      <c r="B184" s="3" t="s">
        <v>8</v>
      </c>
      <c r="C184" s="4">
        <v>6.6699999999999995E-2</v>
      </c>
      <c r="D184" s="5">
        <v>7</v>
      </c>
      <c r="E184" s="4">
        <v>0.2286</v>
      </c>
      <c r="F184" s="5">
        <v>24</v>
      </c>
      <c r="G184" s="4">
        <v>0.29520000000000002</v>
      </c>
      <c r="H184" s="5">
        <v>31</v>
      </c>
      <c r="I184" s="4">
        <v>0.1714</v>
      </c>
      <c r="J184" s="5">
        <v>18</v>
      </c>
      <c r="K184" s="4">
        <v>0.23810000000000001</v>
      </c>
      <c r="L184" s="5">
        <v>25</v>
      </c>
      <c r="M184" s="4">
        <v>0.3846</v>
      </c>
      <c r="N184" s="5">
        <v>105</v>
      </c>
      <c r="P184" s="9" t="s">
        <v>91</v>
      </c>
      <c r="Q184" s="14">
        <f>_xlfn.CHISQ.INV.RT(Q183,16)</f>
        <v>12.427266063943581</v>
      </c>
      <c r="R184" s="11"/>
      <c r="S184" s="11"/>
      <c r="T184" s="11"/>
      <c r="U184" s="11">
        <f t="shared" ref="U184:U187" si="323">D184</f>
        <v>7</v>
      </c>
      <c r="V184" s="11">
        <f t="shared" ref="V184:V187" si="324">F184</f>
        <v>24</v>
      </c>
      <c r="W184">
        <f t="shared" ref="W184:W187" si="325">H184</f>
        <v>31</v>
      </c>
      <c r="X184" s="11">
        <f t="shared" ref="X184:X187" si="326">J184</f>
        <v>18</v>
      </c>
      <c r="Y184" s="11">
        <f t="shared" ref="Y184:Y187" si="327">L184</f>
        <v>25</v>
      </c>
      <c r="Z184" s="12">
        <f t="shared" ref="Z184:Z187" si="328">SUM(U184:Y184)</f>
        <v>105</v>
      </c>
      <c r="AB184" s="11"/>
      <c r="AC184" s="11"/>
      <c r="AD184" s="11"/>
      <c r="AE184" s="11"/>
      <c r="AF184" s="11"/>
      <c r="AG184" s="13"/>
      <c r="AH184" s="13">
        <f>$Z184*U188/$Z188</f>
        <v>5.7692307692307692</v>
      </c>
      <c r="AI184" s="13">
        <f t="shared" ref="AI184" si="329">$Z184*V188/$Z188</f>
        <v>21.153846153846153</v>
      </c>
      <c r="AJ184" s="13">
        <f t="shared" ref="AJ184" si="330">$Z184*W188/$Z188</f>
        <v>28.076923076923077</v>
      </c>
      <c r="AK184" s="13">
        <f t="shared" ref="AK184" si="331">$Z184*X188/$Z188</f>
        <v>22.692307692307693</v>
      </c>
      <c r="AL184" s="13">
        <f t="shared" ref="AL184" si="332">$Z184*Y188/$Z188</f>
        <v>27.307692307692307</v>
      </c>
    </row>
    <row r="185" spans="2:38" x14ac:dyDescent="0.25">
      <c r="B185" s="3" t="s">
        <v>9</v>
      </c>
      <c r="C185" s="4">
        <v>2.1700000000000001E-2</v>
      </c>
      <c r="D185" s="5">
        <v>1</v>
      </c>
      <c r="E185" s="4">
        <v>0.1739</v>
      </c>
      <c r="F185" s="5">
        <v>8</v>
      </c>
      <c r="G185" s="4">
        <v>0.28260000000000002</v>
      </c>
      <c r="H185" s="5">
        <v>13</v>
      </c>
      <c r="I185" s="4">
        <v>0.28260000000000002</v>
      </c>
      <c r="J185" s="5">
        <v>13</v>
      </c>
      <c r="K185" s="4">
        <v>0.23910000000000001</v>
      </c>
      <c r="L185" s="5">
        <v>11</v>
      </c>
      <c r="M185" s="4">
        <v>0.16850000000000001</v>
      </c>
      <c r="N185" s="5">
        <v>46</v>
      </c>
      <c r="P185" s="9" t="s">
        <v>92</v>
      </c>
      <c r="Q185" s="15">
        <f>SQRT(Q184/(Z188*MIN(5-1,5-1)))</f>
        <v>0.10667839649308856</v>
      </c>
      <c r="R185" s="11"/>
      <c r="S185" s="11"/>
      <c r="T185" s="11"/>
      <c r="U185" s="11">
        <f t="shared" si="323"/>
        <v>1</v>
      </c>
      <c r="V185" s="11">
        <f t="shared" si="324"/>
        <v>8</v>
      </c>
      <c r="W185">
        <f t="shared" si="325"/>
        <v>13</v>
      </c>
      <c r="X185" s="11">
        <f t="shared" si="326"/>
        <v>13</v>
      </c>
      <c r="Y185" s="11">
        <f t="shared" si="327"/>
        <v>11</v>
      </c>
      <c r="Z185" s="12">
        <f t="shared" si="328"/>
        <v>46</v>
      </c>
      <c r="AB185" s="11"/>
      <c r="AC185" s="11"/>
      <c r="AD185" s="11"/>
      <c r="AE185" s="11"/>
      <c r="AF185" s="11"/>
      <c r="AG185" s="13"/>
      <c r="AH185" s="13">
        <f>$Z185*U188/$Z188</f>
        <v>2.5274725274725274</v>
      </c>
      <c r="AI185" s="13">
        <f t="shared" ref="AI185" si="333">$Z185*V188/$Z188</f>
        <v>9.2673992673992682</v>
      </c>
      <c r="AJ185" s="13">
        <f t="shared" ref="AJ185" si="334">$Z185*W188/$Z188</f>
        <v>12.300366300366301</v>
      </c>
      <c r="AK185" s="13">
        <f t="shared" ref="AK185" si="335">$Z185*X188/$Z188</f>
        <v>9.9413919413919416</v>
      </c>
      <c r="AL185" s="13">
        <f>$Z185*Y188/$Z188</f>
        <v>11.963369963369964</v>
      </c>
    </row>
    <row r="186" spans="2:38" x14ac:dyDescent="0.25">
      <c r="B186" s="3" t="s">
        <v>10</v>
      </c>
      <c r="C186" s="4">
        <v>0</v>
      </c>
      <c r="D186" s="5">
        <v>0</v>
      </c>
      <c r="E186" s="4">
        <v>0.18179999999999999</v>
      </c>
      <c r="F186" s="5">
        <v>2</v>
      </c>
      <c r="G186" s="4">
        <v>9.0899999999999995E-2</v>
      </c>
      <c r="H186" s="5">
        <v>1</v>
      </c>
      <c r="I186" s="4">
        <v>0.45450000000000002</v>
      </c>
      <c r="J186" s="5">
        <v>5</v>
      </c>
      <c r="K186" s="4">
        <v>0.2727</v>
      </c>
      <c r="L186" s="5">
        <v>3</v>
      </c>
      <c r="M186" s="4">
        <v>4.0300000000000002E-2</v>
      </c>
      <c r="N186" s="5">
        <v>11</v>
      </c>
      <c r="P186" s="11"/>
      <c r="Q186" s="14" t="str">
        <f>IF(AND(Q185&gt;0,Q185&lt;=0.2),"Schwacher Zusammenhang",IF(AND(Q185&gt;0.2,Q185&lt;=0.6),"Mittlerer Zusammenhang",IF(Q185&gt;0.6,"Starker Zusammenhang","")))</f>
        <v>Schwacher Zusammenhang</v>
      </c>
      <c r="R186" s="5"/>
      <c r="S186" s="5"/>
      <c r="T186" s="11"/>
      <c r="U186" s="11">
        <f t="shared" si="323"/>
        <v>0</v>
      </c>
      <c r="V186" s="11">
        <f t="shared" si="324"/>
        <v>2</v>
      </c>
      <c r="W186">
        <f t="shared" si="325"/>
        <v>1</v>
      </c>
      <c r="X186" s="11">
        <f t="shared" si="326"/>
        <v>5</v>
      </c>
      <c r="Y186" s="11">
        <f t="shared" si="327"/>
        <v>3</v>
      </c>
      <c r="Z186" s="12">
        <f t="shared" si="328"/>
        <v>11</v>
      </c>
      <c r="AB186" s="11"/>
      <c r="AC186" s="11"/>
      <c r="AD186" s="11"/>
      <c r="AE186" s="11"/>
      <c r="AF186" s="11"/>
      <c r="AG186" s="13"/>
      <c r="AH186" s="13">
        <f>$Z186*U188/$Z188</f>
        <v>0.60439560439560436</v>
      </c>
      <c r="AI186" s="13">
        <f t="shared" ref="AI186" si="336">$Z186*V188/$Z188</f>
        <v>2.2161172161172162</v>
      </c>
      <c r="AJ186" s="13">
        <f t="shared" ref="AJ186" si="337">$Z186*W188/$Z188</f>
        <v>2.9413919413919416</v>
      </c>
      <c r="AK186" s="13">
        <f t="shared" ref="AK186" si="338">$Z186*X188/$Z188</f>
        <v>2.3772893772893773</v>
      </c>
      <c r="AL186" s="13">
        <f t="shared" ref="AL186" si="339">$Z186*Y188/$Z188</f>
        <v>2.8608058608058609</v>
      </c>
    </row>
    <row r="187" spans="2:38" x14ac:dyDescent="0.25">
      <c r="B187" s="3" t="s">
        <v>11</v>
      </c>
      <c r="C187" s="4">
        <v>0</v>
      </c>
      <c r="D187" s="5">
        <v>0</v>
      </c>
      <c r="E187" s="4">
        <v>0</v>
      </c>
      <c r="F187" s="5">
        <v>0</v>
      </c>
      <c r="G187" s="4">
        <v>0</v>
      </c>
      <c r="H187" s="5">
        <v>0</v>
      </c>
      <c r="I187" s="4">
        <v>0</v>
      </c>
      <c r="J187" s="5">
        <v>0</v>
      </c>
      <c r="K187" s="4">
        <v>1</v>
      </c>
      <c r="L187" s="5">
        <v>1</v>
      </c>
      <c r="M187" s="4">
        <v>3.7000000000000002E-3</v>
      </c>
      <c r="N187" s="5">
        <v>1</v>
      </c>
      <c r="R187" s="5"/>
      <c r="S187" s="5"/>
      <c r="T187" s="11"/>
      <c r="U187" s="11">
        <f t="shared" si="323"/>
        <v>0</v>
      </c>
      <c r="V187" s="11">
        <f t="shared" si="324"/>
        <v>0</v>
      </c>
      <c r="W187">
        <f t="shared" si="325"/>
        <v>0</v>
      </c>
      <c r="X187" s="11">
        <f t="shared" si="326"/>
        <v>0</v>
      </c>
      <c r="Y187" s="11">
        <f t="shared" si="327"/>
        <v>1</v>
      </c>
      <c r="Z187" s="12">
        <f t="shared" si="328"/>
        <v>1</v>
      </c>
      <c r="AG187" s="13"/>
      <c r="AH187" s="13">
        <f>$Z187*U188/$Z188</f>
        <v>5.4945054945054944E-2</v>
      </c>
      <c r="AI187" s="13">
        <f t="shared" ref="AI187" si="340">$Z187*V188/$Z188</f>
        <v>0.20146520146520147</v>
      </c>
      <c r="AJ187" s="13">
        <f t="shared" ref="AJ187" si="341">$Z187*W188/$Z188</f>
        <v>0.26739926739926739</v>
      </c>
      <c r="AK187" s="13">
        <f t="shared" ref="AK187" si="342">$Z187*X188/$Z188</f>
        <v>0.21611721611721613</v>
      </c>
      <c r="AL187" s="13">
        <f t="shared" ref="AL187" si="343">$Z187*Y188/$Z188</f>
        <v>0.26007326007326009</v>
      </c>
    </row>
    <row r="188" spans="2:38" x14ac:dyDescent="0.25">
      <c r="B188" s="3" t="s">
        <v>6</v>
      </c>
      <c r="C188" s="6">
        <v>5.4899999999999997E-2</v>
      </c>
      <c r="D188" s="3">
        <v>15</v>
      </c>
      <c r="E188" s="6">
        <v>0.20150000000000001</v>
      </c>
      <c r="F188" s="3">
        <v>55</v>
      </c>
      <c r="G188" s="6">
        <v>0.26740000000000003</v>
      </c>
      <c r="H188" s="3">
        <v>73</v>
      </c>
      <c r="I188" s="6">
        <v>0.21609999999999999</v>
      </c>
      <c r="J188" s="3">
        <v>59</v>
      </c>
      <c r="K188" s="6">
        <v>0.2601</v>
      </c>
      <c r="L188" s="3">
        <v>71</v>
      </c>
      <c r="M188" s="6">
        <v>1</v>
      </c>
      <c r="N188" s="3">
        <v>273</v>
      </c>
      <c r="R188" s="5"/>
      <c r="S188" s="5"/>
      <c r="T188" s="12"/>
      <c r="U188" s="12">
        <f t="shared" ref="U188" si="344">SUM(U183:U187)</f>
        <v>15</v>
      </c>
      <c r="V188" s="12">
        <f t="shared" ref="V188" si="345">SUM(V183:V187)</f>
        <v>55</v>
      </c>
      <c r="W188" s="12">
        <f t="shared" ref="W188" si="346">SUM(W183:W187)</f>
        <v>73</v>
      </c>
      <c r="X188" s="12">
        <f t="shared" ref="X188" si="347">SUM(X183:X187)</f>
        <v>59</v>
      </c>
      <c r="Y188" s="12">
        <f t="shared" ref="Y188" si="348">SUM(Y183:Y187)</f>
        <v>71</v>
      </c>
      <c r="Z188" s="11">
        <f>SUM(Z183:Z187)</f>
        <v>273</v>
      </c>
      <c r="AG188" s="13"/>
      <c r="AH188" s="13"/>
      <c r="AI188" s="13"/>
    </row>
    <row r="189" spans="2:38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273</v>
      </c>
    </row>
    <row r="190" spans="2:38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8" ht="18" x14ac:dyDescent="0.25">
      <c r="B192" s="1" t="s">
        <v>58</v>
      </c>
    </row>
    <row r="193" spans="2:38" x14ac:dyDescent="0.25">
      <c r="B193" s="2"/>
      <c r="C193" s="17" t="s">
        <v>39</v>
      </c>
      <c r="D193" s="18"/>
      <c r="E193" s="17" t="s">
        <v>40</v>
      </c>
      <c r="F193" s="18"/>
      <c r="G193" s="17" t="s">
        <v>41</v>
      </c>
      <c r="H193" s="18"/>
      <c r="I193" s="17" t="s">
        <v>42</v>
      </c>
      <c r="J193" s="18"/>
      <c r="K193" s="17" t="s">
        <v>43</v>
      </c>
      <c r="L193" s="18"/>
      <c r="M193" s="17" t="s">
        <v>6</v>
      </c>
      <c r="N193" s="18"/>
    </row>
    <row r="194" spans="2:38" x14ac:dyDescent="0.25">
      <c r="B194" s="3" t="s">
        <v>7</v>
      </c>
      <c r="C194" s="4">
        <v>9.1000000000000004E-3</v>
      </c>
      <c r="D194" s="5">
        <v>1</v>
      </c>
      <c r="E194" s="4">
        <v>5.45E-2</v>
      </c>
      <c r="F194" s="5">
        <v>6</v>
      </c>
      <c r="G194" s="4">
        <v>0.1636</v>
      </c>
      <c r="H194" s="5">
        <v>18</v>
      </c>
      <c r="I194" s="4">
        <v>0.2273</v>
      </c>
      <c r="J194" s="5">
        <v>25</v>
      </c>
      <c r="K194" s="4">
        <v>0.54549999999999998</v>
      </c>
      <c r="L194" s="5">
        <v>60</v>
      </c>
      <c r="M194" s="4">
        <v>0.40289999999999998</v>
      </c>
      <c r="N194" s="5">
        <v>110</v>
      </c>
      <c r="P194" s="9" t="s">
        <v>88</v>
      </c>
      <c r="Q194" s="10">
        <f>_xlfn.CHISQ.TEST(U194:Y198,AH194:AL198)</f>
        <v>0.58064231311458536</v>
      </c>
      <c r="R194" s="11"/>
      <c r="S194" s="11" t="s">
        <v>89</v>
      </c>
      <c r="T194" s="11"/>
      <c r="U194" s="11">
        <f>D194</f>
        <v>1</v>
      </c>
      <c r="V194" s="11">
        <f>F194</f>
        <v>6</v>
      </c>
      <c r="W194">
        <f>H194</f>
        <v>18</v>
      </c>
      <c r="X194" s="11">
        <f>J194</f>
        <v>25</v>
      </c>
      <c r="Y194" s="11">
        <f>L194</f>
        <v>60</v>
      </c>
      <c r="Z194" s="12">
        <f>SUM(U194:Y194)</f>
        <v>110</v>
      </c>
      <c r="AB194" s="11"/>
      <c r="AC194" s="11"/>
      <c r="AD194" s="11"/>
      <c r="AE194" s="11"/>
      <c r="AF194" s="11" t="s">
        <v>90</v>
      </c>
      <c r="AG194" s="13"/>
      <c r="AH194" s="13">
        <f>$Z194*U199/$Z199</f>
        <v>0.80586080586080588</v>
      </c>
      <c r="AI194" s="13">
        <f t="shared" ref="AI194" si="349">$Z194*V199/$Z199</f>
        <v>3.6263736263736264</v>
      </c>
      <c r="AJ194" s="13">
        <f t="shared" ref="AJ194" si="350">$Z194*W199/$Z199</f>
        <v>16.923076923076923</v>
      </c>
      <c r="AK194" s="13">
        <f t="shared" ref="AK194" si="351">$Z194*X199/$Z199</f>
        <v>21.758241758241759</v>
      </c>
      <c r="AL194" s="13">
        <f t="shared" ref="AL194" si="352">$Z194*Y199/$Z199</f>
        <v>66.88644688644689</v>
      </c>
    </row>
    <row r="195" spans="2:38" x14ac:dyDescent="0.25">
      <c r="B195" s="3" t="s">
        <v>8</v>
      </c>
      <c r="C195" s="4">
        <v>9.4999999999999998E-3</v>
      </c>
      <c r="D195" s="5">
        <v>1</v>
      </c>
      <c r="E195" s="4">
        <v>9.4999999999999998E-3</v>
      </c>
      <c r="F195" s="5">
        <v>1</v>
      </c>
      <c r="G195" s="4">
        <v>0.2</v>
      </c>
      <c r="H195" s="5">
        <v>21</v>
      </c>
      <c r="I195" s="4">
        <v>0.1905</v>
      </c>
      <c r="J195" s="5">
        <v>20</v>
      </c>
      <c r="K195" s="4">
        <v>0.59050000000000002</v>
      </c>
      <c r="L195" s="5">
        <v>62</v>
      </c>
      <c r="M195" s="4">
        <v>0.3846</v>
      </c>
      <c r="N195" s="5">
        <v>105</v>
      </c>
      <c r="P195" s="9" t="s">
        <v>91</v>
      </c>
      <c r="Q195" s="14">
        <f>_xlfn.CHISQ.INV.RT(Q194,16)</f>
        <v>14.242650531859541</v>
      </c>
      <c r="R195" s="11"/>
      <c r="S195" s="11"/>
      <c r="T195" s="11"/>
      <c r="U195" s="11">
        <f t="shared" ref="U195:U198" si="353">D195</f>
        <v>1</v>
      </c>
      <c r="V195" s="11">
        <f t="shared" ref="V195:V198" si="354">F195</f>
        <v>1</v>
      </c>
      <c r="W195">
        <f t="shared" ref="W195:W198" si="355">H195</f>
        <v>21</v>
      </c>
      <c r="X195" s="11">
        <f t="shared" ref="X195:X198" si="356">J195</f>
        <v>20</v>
      </c>
      <c r="Y195" s="11">
        <f t="shared" ref="Y195:Y198" si="357">L195</f>
        <v>62</v>
      </c>
      <c r="Z195" s="12">
        <f t="shared" ref="Z195:Z198" si="358">SUM(U195:Y195)</f>
        <v>105</v>
      </c>
      <c r="AB195" s="11"/>
      <c r="AC195" s="11"/>
      <c r="AD195" s="11"/>
      <c r="AE195" s="11"/>
      <c r="AF195" s="11"/>
      <c r="AG195" s="13"/>
      <c r="AH195" s="13">
        <f>$Z195*U199/$Z199</f>
        <v>0.76923076923076927</v>
      </c>
      <c r="AI195" s="13">
        <f t="shared" ref="AI195" si="359">$Z195*V199/$Z199</f>
        <v>3.4615384615384617</v>
      </c>
      <c r="AJ195" s="13">
        <f t="shared" ref="AJ195" si="360">$Z195*W199/$Z199</f>
        <v>16.153846153846153</v>
      </c>
      <c r="AK195" s="13">
        <f t="shared" ref="AK195" si="361">$Z195*X199/$Z199</f>
        <v>20.76923076923077</v>
      </c>
      <c r="AL195" s="13">
        <f t="shared" ref="AL195" si="362">$Z195*Y199/$Z199</f>
        <v>63.846153846153847</v>
      </c>
    </row>
    <row r="196" spans="2:38" x14ac:dyDescent="0.25">
      <c r="B196" s="3" t="s">
        <v>9</v>
      </c>
      <c r="C196" s="4">
        <v>0</v>
      </c>
      <c r="D196" s="5">
        <v>0</v>
      </c>
      <c r="E196" s="4">
        <v>4.3499999999999997E-2</v>
      </c>
      <c r="F196" s="5">
        <v>2</v>
      </c>
      <c r="G196" s="4">
        <v>4.3499999999999997E-2</v>
      </c>
      <c r="H196" s="5">
        <v>2</v>
      </c>
      <c r="I196" s="4">
        <v>0.1522</v>
      </c>
      <c r="J196" s="5">
        <v>7</v>
      </c>
      <c r="K196" s="4">
        <v>0.76090000000000002</v>
      </c>
      <c r="L196" s="5">
        <v>35</v>
      </c>
      <c r="M196" s="4">
        <v>0.16850000000000001</v>
      </c>
      <c r="N196" s="5">
        <v>46</v>
      </c>
      <c r="P196" s="9" t="s">
        <v>92</v>
      </c>
      <c r="Q196" s="15">
        <f>SQRT(Q195/(Z199*MIN(5-1,5-1)))</f>
        <v>0.11420472961865739</v>
      </c>
      <c r="R196" s="11"/>
      <c r="S196" s="11"/>
      <c r="T196" s="11"/>
      <c r="U196" s="11">
        <f t="shared" si="353"/>
        <v>0</v>
      </c>
      <c r="V196" s="11">
        <f t="shared" si="354"/>
        <v>2</v>
      </c>
      <c r="W196">
        <f t="shared" si="355"/>
        <v>2</v>
      </c>
      <c r="X196" s="11">
        <f t="shared" si="356"/>
        <v>7</v>
      </c>
      <c r="Y196" s="11">
        <f t="shared" si="357"/>
        <v>35</v>
      </c>
      <c r="Z196" s="12">
        <f t="shared" si="358"/>
        <v>46</v>
      </c>
      <c r="AB196" s="11"/>
      <c r="AC196" s="11"/>
      <c r="AD196" s="11"/>
      <c r="AE196" s="11"/>
      <c r="AF196" s="11"/>
      <c r="AG196" s="13"/>
      <c r="AH196" s="13">
        <f>$Z196*U199/$Z199</f>
        <v>0.33699633699633702</v>
      </c>
      <c r="AI196" s="13">
        <f t="shared" ref="AI196" si="363">$Z196*V199/$Z199</f>
        <v>1.5164835164835164</v>
      </c>
      <c r="AJ196" s="13">
        <f t="shared" ref="AJ196" si="364">$Z196*W199/$Z199</f>
        <v>7.0769230769230766</v>
      </c>
      <c r="AK196" s="13">
        <f t="shared" ref="AK196" si="365">$Z196*X199/$Z199</f>
        <v>9.0989010989010985</v>
      </c>
      <c r="AL196" s="13">
        <f>$Z196*Y199/$Z199</f>
        <v>27.970695970695971</v>
      </c>
    </row>
    <row r="197" spans="2:38" x14ac:dyDescent="0.25">
      <c r="B197" s="3" t="s">
        <v>10</v>
      </c>
      <c r="C197" s="4">
        <v>0</v>
      </c>
      <c r="D197" s="5">
        <v>0</v>
      </c>
      <c r="E197" s="4">
        <v>0</v>
      </c>
      <c r="F197" s="5">
        <v>0</v>
      </c>
      <c r="G197" s="4">
        <v>9.0899999999999995E-2</v>
      </c>
      <c r="H197" s="5">
        <v>1</v>
      </c>
      <c r="I197" s="4">
        <v>0.18179999999999999</v>
      </c>
      <c r="J197" s="5">
        <v>2</v>
      </c>
      <c r="K197" s="4">
        <v>0.72730000000000006</v>
      </c>
      <c r="L197" s="5">
        <v>8</v>
      </c>
      <c r="M197" s="4">
        <v>4.0300000000000002E-2</v>
      </c>
      <c r="N197" s="5">
        <v>11</v>
      </c>
      <c r="P197" s="11"/>
      <c r="Q197" s="14" t="str">
        <f>IF(AND(Q196&gt;0,Q196&lt;=0.2),"Schwacher Zusammenhang",IF(AND(Q196&gt;0.2,Q196&lt;=0.6),"Mittlerer Zusammenhang",IF(Q196&gt;0.6,"Starker Zusammenhang","")))</f>
        <v>Schwacher Zusammenhang</v>
      </c>
      <c r="R197" s="5"/>
      <c r="S197" s="5"/>
      <c r="T197" s="11"/>
      <c r="U197" s="11">
        <f t="shared" si="353"/>
        <v>0</v>
      </c>
      <c r="V197" s="11">
        <f t="shared" si="354"/>
        <v>0</v>
      </c>
      <c r="W197">
        <f t="shared" si="355"/>
        <v>1</v>
      </c>
      <c r="X197" s="11">
        <f t="shared" si="356"/>
        <v>2</v>
      </c>
      <c r="Y197" s="11">
        <f t="shared" si="357"/>
        <v>8</v>
      </c>
      <c r="Z197" s="12">
        <f t="shared" si="358"/>
        <v>11</v>
      </c>
      <c r="AB197" s="11"/>
      <c r="AC197" s="11"/>
      <c r="AD197" s="11"/>
      <c r="AE197" s="11"/>
      <c r="AF197" s="11"/>
      <c r="AG197" s="13"/>
      <c r="AH197" s="13">
        <f>$Z197*U199/$Z199</f>
        <v>8.0586080586080591E-2</v>
      </c>
      <c r="AI197" s="13">
        <f t="shared" ref="AI197" si="366">$Z197*V199/$Z199</f>
        <v>0.36263736263736263</v>
      </c>
      <c r="AJ197" s="13">
        <f t="shared" ref="AJ197" si="367">$Z197*W199/$Z199</f>
        <v>1.6923076923076923</v>
      </c>
      <c r="AK197" s="13">
        <f t="shared" ref="AK197" si="368">$Z197*X199/$Z199</f>
        <v>2.1758241758241756</v>
      </c>
      <c r="AL197" s="13">
        <f t="shared" ref="AL197" si="369">$Z197*Y199/$Z199</f>
        <v>6.6886446886446889</v>
      </c>
    </row>
    <row r="198" spans="2:38" x14ac:dyDescent="0.25">
      <c r="B198" s="3" t="s">
        <v>11</v>
      </c>
      <c r="C198" s="4">
        <v>0</v>
      </c>
      <c r="D198" s="5">
        <v>0</v>
      </c>
      <c r="E198" s="4">
        <v>0</v>
      </c>
      <c r="F198" s="5">
        <v>0</v>
      </c>
      <c r="G198" s="4">
        <v>0</v>
      </c>
      <c r="H198" s="5">
        <v>0</v>
      </c>
      <c r="I198" s="4">
        <v>0</v>
      </c>
      <c r="J198" s="5">
        <v>0</v>
      </c>
      <c r="K198" s="4">
        <v>1</v>
      </c>
      <c r="L198" s="5">
        <v>1</v>
      </c>
      <c r="M198" s="4">
        <v>3.7000000000000002E-3</v>
      </c>
      <c r="N198" s="5">
        <v>1</v>
      </c>
      <c r="R198" s="5"/>
      <c r="S198" s="5"/>
      <c r="T198" s="11"/>
      <c r="U198" s="11">
        <f t="shared" si="353"/>
        <v>0</v>
      </c>
      <c r="V198" s="11">
        <f t="shared" si="354"/>
        <v>0</v>
      </c>
      <c r="W198">
        <f t="shared" si="355"/>
        <v>0</v>
      </c>
      <c r="X198" s="11">
        <f t="shared" si="356"/>
        <v>0</v>
      </c>
      <c r="Y198" s="11">
        <f t="shared" si="357"/>
        <v>1</v>
      </c>
      <c r="Z198" s="12">
        <f t="shared" si="358"/>
        <v>1</v>
      </c>
      <c r="AG198" s="13"/>
      <c r="AH198" s="13">
        <f>$Z198*U199/$Z199</f>
        <v>7.326007326007326E-3</v>
      </c>
      <c r="AI198" s="13">
        <f t="shared" ref="AI198" si="370">$Z198*V199/$Z199</f>
        <v>3.2967032967032968E-2</v>
      </c>
      <c r="AJ198" s="13">
        <f t="shared" ref="AJ198" si="371">$Z198*W199/$Z199</f>
        <v>0.15384615384615385</v>
      </c>
      <c r="AK198" s="13">
        <f t="shared" ref="AK198" si="372">$Z198*X199/$Z199</f>
        <v>0.19780219780219779</v>
      </c>
      <c r="AL198" s="13">
        <f t="shared" ref="AL198" si="373">$Z198*Y199/$Z199</f>
        <v>0.60805860805860801</v>
      </c>
    </row>
    <row r="199" spans="2:38" x14ac:dyDescent="0.25">
      <c r="B199" s="3" t="s">
        <v>6</v>
      </c>
      <c r="C199" s="6">
        <v>7.3000000000000001E-3</v>
      </c>
      <c r="D199" s="3">
        <v>2</v>
      </c>
      <c r="E199" s="6">
        <v>3.3000000000000002E-2</v>
      </c>
      <c r="F199" s="3">
        <v>9</v>
      </c>
      <c r="G199" s="6">
        <v>0.15379999999999999</v>
      </c>
      <c r="H199" s="3">
        <v>42</v>
      </c>
      <c r="I199" s="6">
        <v>0.1978</v>
      </c>
      <c r="J199" s="3">
        <v>54</v>
      </c>
      <c r="K199" s="6">
        <v>0.60809999999999997</v>
      </c>
      <c r="L199" s="3">
        <v>166</v>
      </c>
      <c r="M199" s="6">
        <v>1</v>
      </c>
      <c r="N199" s="3">
        <v>273</v>
      </c>
      <c r="R199" s="5"/>
      <c r="S199" s="5"/>
      <c r="T199" s="12"/>
      <c r="U199" s="12">
        <f t="shared" ref="U199" si="374">SUM(U194:U198)</f>
        <v>2</v>
      </c>
      <c r="V199" s="12">
        <f t="shared" ref="V199" si="375">SUM(V194:V198)</f>
        <v>9</v>
      </c>
      <c r="W199" s="12">
        <f t="shared" ref="W199" si="376">SUM(W194:W198)</f>
        <v>42</v>
      </c>
      <c r="X199" s="12">
        <f t="shared" ref="X199" si="377">SUM(X194:X198)</f>
        <v>54</v>
      </c>
      <c r="Y199" s="12">
        <f t="shared" ref="Y199" si="378">SUM(Y194:Y198)</f>
        <v>166</v>
      </c>
      <c r="Z199" s="11">
        <f>SUM(Z194:Z198)</f>
        <v>273</v>
      </c>
      <c r="AG199" s="13"/>
      <c r="AH199" s="13"/>
      <c r="AI199" s="13"/>
    </row>
    <row r="200" spans="2:38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273</v>
      </c>
    </row>
    <row r="201" spans="2:38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8" ht="18" x14ac:dyDescent="0.25">
      <c r="B203" s="1" t="s">
        <v>59</v>
      </c>
    </row>
    <row r="204" spans="2:38" x14ac:dyDescent="0.25">
      <c r="B204" s="2"/>
      <c r="C204" s="17" t="s">
        <v>39</v>
      </c>
      <c r="D204" s="18"/>
      <c r="E204" s="17" t="s">
        <v>40</v>
      </c>
      <c r="F204" s="18"/>
      <c r="G204" s="17" t="s">
        <v>41</v>
      </c>
      <c r="H204" s="18"/>
      <c r="I204" s="17" t="s">
        <v>42</v>
      </c>
      <c r="J204" s="18"/>
      <c r="K204" s="17" t="s">
        <v>43</v>
      </c>
      <c r="L204" s="18"/>
      <c r="M204" s="17" t="s">
        <v>6</v>
      </c>
      <c r="N204" s="1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2:38" x14ac:dyDescent="0.25">
      <c r="B205" s="3" t="s">
        <v>7</v>
      </c>
      <c r="C205" s="4">
        <v>0.1273</v>
      </c>
      <c r="D205" s="5">
        <v>14</v>
      </c>
      <c r="E205" s="4">
        <v>0.17269999999999999</v>
      </c>
      <c r="F205" s="5">
        <v>19</v>
      </c>
      <c r="G205" s="4">
        <v>0.2636</v>
      </c>
      <c r="H205" s="5">
        <v>29</v>
      </c>
      <c r="I205" s="4">
        <v>0.1636</v>
      </c>
      <c r="J205" s="5">
        <v>18</v>
      </c>
      <c r="K205" s="4">
        <v>0.2727</v>
      </c>
      <c r="L205" s="5">
        <v>30</v>
      </c>
      <c r="M205" s="4">
        <v>0.40289999999999998</v>
      </c>
      <c r="N205" s="5">
        <v>110</v>
      </c>
      <c r="P205" s="9" t="s">
        <v>88</v>
      </c>
      <c r="Q205" s="10">
        <f>_xlfn.CHISQ.TEST(U205:Y209,AH205:AL209)</f>
        <v>1.2544485379232714E-2</v>
      </c>
      <c r="R205" s="11"/>
      <c r="S205" s="11" t="s">
        <v>89</v>
      </c>
      <c r="T205" s="11"/>
      <c r="U205" s="11">
        <f>D205</f>
        <v>14</v>
      </c>
      <c r="V205" s="11">
        <f>F205</f>
        <v>19</v>
      </c>
      <c r="W205" s="8">
        <f>H205</f>
        <v>29</v>
      </c>
      <c r="X205" s="11">
        <f>J205</f>
        <v>18</v>
      </c>
      <c r="Y205" s="11">
        <f>L205</f>
        <v>30</v>
      </c>
      <c r="Z205" s="12">
        <f>SUM(U205:Y205)</f>
        <v>110</v>
      </c>
      <c r="AA205" s="8"/>
      <c r="AB205" s="11"/>
      <c r="AC205" s="11"/>
      <c r="AD205" s="11"/>
      <c r="AE205" s="11"/>
      <c r="AF205" s="11" t="s">
        <v>90</v>
      </c>
      <c r="AG205" s="13"/>
      <c r="AH205" s="13">
        <f>$Z205*U210/$Z210</f>
        <v>8.864468864468865</v>
      </c>
      <c r="AI205" s="13">
        <f t="shared" ref="AI205" si="379">$Z205*V210/$Z210</f>
        <v>26.593406593406595</v>
      </c>
      <c r="AJ205" s="13">
        <f t="shared" ref="AJ205" si="380">$Z205*W210/$Z210</f>
        <v>23.772893772893774</v>
      </c>
      <c r="AK205" s="13">
        <f t="shared" ref="AK205" si="381">$Z205*X210/$Z210</f>
        <v>17.326007326007325</v>
      </c>
      <c r="AL205" s="13">
        <f t="shared" ref="AL205" si="382">$Z205*Y210/$Z210</f>
        <v>33.443223443223445</v>
      </c>
    </row>
    <row r="206" spans="2:38" x14ac:dyDescent="0.25">
      <c r="B206" s="3" t="s">
        <v>8</v>
      </c>
      <c r="C206" s="4">
        <v>5.7099999999999998E-2</v>
      </c>
      <c r="D206" s="5">
        <v>6</v>
      </c>
      <c r="E206" s="4">
        <v>0.3619</v>
      </c>
      <c r="F206" s="5">
        <v>38</v>
      </c>
      <c r="G206" s="4">
        <v>0.1714</v>
      </c>
      <c r="H206" s="5">
        <v>18</v>
      </c>
      <c r="I206" s="4">
        <v>9.5199999999999993E-2</v>
      </c>
      <c r="J206" s="5">
        <v>10</v>
      </c>
      <c r="K206" s="4">
        <v>0.31430000000000002</v>
      </c>
      <c r="L206" s="5">
        <v>33</v>
      </c>
      <c r="M206" s="4">
        <v>0.3846</v>
      </c>
      <c r="N206" s="5">
        <v>105</v>
      </c>
      <c r="P206" s="9" t="s">
        <v>91</v>
      </c>
      <c r="Q206" s="14">
        <f>_xlfn.CHISQ.INV.RT(Q205,16)</f>
        <v>31.23807436813895</v>
      </c>
      <c r="R206" s="11"/>
      <c r="S206" s="11"/>
      <c r="T206" s="11"/>
      <c r="U206" s="11">
        <f t="shared" ref="U206:U209" si="383">D206</f>
        <v>6</v>
      </c>
      <c r="V206" s="11">
        <f t="shared" ref="V206:V209" si="384">F206</f>
        <v>38</v>
      </c>
      <c r="W206" s="8">
        <f t="shared" ref="W206:W209" si="385">H206</f>
        <v>18</v>
      </c>
      <c r="X206" s="11">
        <f t="shared" ref="X206:X209" si="386">J206</f>
        <v>10</v>
      </c>
      <c r="Y206" s="11">
        <f t="shared" ref="Y206:Y209" si="387">L206</f>
        <v>33</v>
      </c>
      <c r="Z206" s="12">
        <f t="shared" ref="Z206:Z209" si="388">SUM(U206:Y206)</f>
        <v>105</v>
      </c>
      <c r="AA206" s="8"/>
      <c r="AB206" s="11"/>
      <c r="AC206" s="11"/>
      <c r="AD206" s="11"/>
      <c r="AE206" s="11"/>
      <c r="AF206" s="11"/>
      <c r="AG206" s="13"/>
      <c r="AH206" s="13">
        <f>$Z206*U210/$Z210</f>
        <v>8.4615384615384617</v>
      </c>
      <c r="AI206" s="13">
        <f t="shared" ref="AI206" si="389">$Z206*V210/$Z210</f>
        <v>25.384615384615383</v>
      </c>
      <c r="AJ206" s="13">
        <f t="shared" ref="AJ206" si="390">$Z206*W210/$Z210</f>
        <v>22.692307692307693</v>
      </c>
      <c r="AK206" s="13">
        <f t="shared" ref="AK206" si="391">$Z206*X210/$Z210</f>
        <v>16.53846153846154</v>
      </c>
      <c r="AL206" s="13">
        <f t="shared" ref="AL206" si="392">$Z206*Y210/$Z210</f>
        <v>31.923076923076923</v>
      </c>
    </row>
    <row r="207" spans="2:38" x14ac:dyDescent="0.25">
      <c r="B207" s="3" t="s">
        <v>9</v>
      </c>
      <c r="C207" s="4">
        <v>2.1700000000000001E-2</v>
      </c>
      <c r="D207" s="5">
        <v>1</v>
      </c>
      <c r="E207" s="4">
        <v>0.19570000000000001</v>
      </c>
      <c r="F207" s="5">
        <v>9</v>
      </c>
      <c r="G207" s="4">
        <v>0.23910000000000001</v>
      </c>
      <c r="H207" s="5">
        <v>11</v>
      </c>
      <c r="I207" s="4">
        <v>0.23910000000000001</v>
      </c>
      <c r="J207" s="5">
        <v>11</v>
      </c>
      <c r="K207" s="4">
        <v>0.30430000000000001</v>
      </c>
      <c r="L207" s="5">
        <v>14</v>
      </c>
      <c r="M207" s="4">
        <v>0.16850000000000001</v>
      </c>
      <c r="N207" s="5">
        <v>46</v>
      </c>
      <c r="P207" s="9" t="s">
        <v>92</v>
      </c>
      <c r="Q207" s="15">
        <f>SQRT(Q206/(Z210*MIN(5-1,5-1)))</f>
        <v>0.16913395640414272</v>
      </c>
      <c r="R207" s="11"/>
      <c r="S207" s="11"/>
      <c r="T207" s="11"/>
      <c r="U207" s="11">
        <f t="shared" si="383"/>
        <v>1</v>
      </c>
      <c r="V207" s="11">
        <f t="shared" si="384"/>
        <v>9</v>
      </c>
      <c r="W207" s="8">
        <f t="shared" si="385"/>
        <v>11</v>
      </c>
      <c r="X207" s="11">
        <f t="shared" si="386"/>
        <v>11</v>
      </c>
      <c r="Y207" s="11">
        <f t="shared" si="387"/>
        <v>14</v>
      </c>
      <c r="Z207" s="12">
        <f t="shared" si="388"/>
        <v>46</v>
      </c>
      <c r="AA207" s="8"/>
      <c r="AB207" s="11"/>
      <c r="AC207" s="11"/>
      <c r="AD207" s="11"/>
      <c r="AE207" s="11"/>
      <c r="AF207" s="11"/>
      <c r="AG207" s="13"/>
      <c r="AH207" s="13">
        <f>$Z207*U210/$Z210</f>
        <v>3.7069597069597071</v>
      </c>
      <c r="AI207" s="13">
        <f t="shared" ref="AI207" si="393">$Z207*V210/$Z210</f>
        <v>11.12087912087912</v>
      </c>
      <c r="AJ207" s="13">
        <f t="shared" ref="AJ207" si="394">$Z207*W210/$Z210</f>
        <v>9.9413919413919416</v>
      </c>
      <c r="AK207" s="13">
        <f t="shared" ref="AK207" si="395">$Z207*X210/$Z210</f>
        <v>7.2454212454212454</v>
      </c>
      <c r="AL207" s="13">
        <f>$Z207*Y210/$Z210</f>
        <v>13.985347985347985</v>
      </c>
    </row>
    <row r="208" spans="2:38" x14ac:dyDescent="0.25">
      <c r="B208" s="3" t="s">
        <v>10</v>
      </c>
      <c r="C208" s="4">
        <v>9.0899999999999995E-2</v>
      </c>
      <c r="D208" s="5">
        <v>1</v>
      </c>
      <c r="E208" s="4">
        <v>0</v>
      </c>
      <c r="F208" s="5">
        <v>0</v>
      </c>
      <c r="G208" s="4">
        <v>9.0899999999999995E-2</v>
      </c>
      <c r="H208" s="5">
        <v>1</v>
      </c>
      <c r="I208" s="4">
        <v>0.36359999999999998</v>
      </c>
      <c r="J208" s="5">
        <v>4</v>
      </c>
      <c r="K208" s="4">
        <v>0.45450000000000002</v>
      </c>
      <c r="L208" s="5">
        <v>5</v>
      </c>
      <c r="M208" s="4">
        <v>4.0300000000000002E-2</v>
      </c>
      <c r="N208" s="5">
        <v>11</v>
      </c>
      <c r="P208" s="11"/>
      <c r="Q208" s="14" t="str">
        <f>IF(AND(Q207&gt;0,Q207&lt;=0.2),"Schwacher Zusammenhang",IF(AND(Q207&gt;0.2,Q207&lt;=0.6),"Mittlerer Zusammenhang",IF(Q207&gt;0.6,"Starker Zusammenhang","")))</f>
        <v>Schwacher Zusammenhang</v>
      </c>
      <c r="R208" s="5"/>
      <c r="S208" s="5"/>
      <c r="T208" s="11"/>
      <c r="U208" s="11">
        <f t="shared" si="383"/>
        <v>1</v>
      </c>
      <c r="V208" s="11">
        <f t="shared" si="384"/>
        <v>0</v>
      </c>
      <c r="W208" s="8">
        <f t="shared" si="385"/>
        <v>1</v>
      </c>
      <c r="X208" s="11">
        <f t="shared" si="386"/>
        <v>4</v>
      </c>
      <c r="Y208" s="11">
        <f t="shared" si="387"/>
        <v>5</v>
      </c>
      <c r="Z208" s="12">
        <f t="shared" si="388"/>
        <v>11</v>
      </c>
      <c r="AA208" s="8"/>
      <c r="AB208" s="11"/>
      <c r="AC208" s="11"/>
      <c r="AD208" s="11"/>
      <c r="AE208" s="11"/>
      <c r="AF208" s="11"/>
      <c r="AG208" s="13"/>
      <c r="AH208" s="13">
        <f>$Z208*U210/$Z210</f>
        <v>0.88644688644688641</v>
      </c>
      <c r="AI208" s="13">
        <f t="shared" ref="AI208" si="396">$Z208*V210/$Z210</f>
        <v>2.6593406593406592</v>
      </c>
      <c r="AJ208" s="13">
        <f t="shared" ref="AJ208" si="397">$Z208*W210/$Z210</f>
        <v>2.3772893772893773</v>
      </c>
      <c r="AK208" s="13">
        <f t="shared" ref="AK208" si="398">$Z208*X210/$Z210</f>
        <v>1.7326007326007327</v>
      </c>
      <c r="AL208" s="13">
        <f t="shared" ref="AL208" si="399">$Z208*Y210/$Z210</f>
        <v>3.3443223443223444</v>
      </c>
    </row>
    <row r="209" spans="2:38" x14ac:dyDescent="0.25">
      <c r="B209" s="3" t="s">
        <v>11</v>
      </c>
      <c r="C209" s="4">
        <v>0</v>
      </c>
      <c r="D209" s="5">
        <v>0</v>
      </c>
      <c r="E209" s="4">
        <v>0</v>
      </c>
      <c r="F209" s="5">
        <v>0</v>
      </c>
      <c r="G209" s="4">
        <v>0</v>
      </c>
      <c r="H209" s="5">
        <v>0</v>
      </c>
      <c r="I209" s="4">
        <v>0</v>
      </c>
      <c r="J209" s="5">
        <v>0</v>
      </c>
      <c r="K209" s="4">
        <v>1</v>
      </c>
      <c r="L209" s="5">
        <v>1</v>
      </c>
      <c r="M209" s="4">
        <v>3.7000000000000002E-3</v>
      </c>
      <c r="N209" s="5">
        <v>1</v>
      </c>
      <c r="P209" s="8"/>
      <c r="Q209" s="8"/>
      <c r="R209" s="5"/>
      <c r="S209" s="5"/>
      <c r="T209" s="11"/>
      <c r="U209" s="11">
        <f t="shared" si="383"/>
        <v>0</v>
      </c>
      <c r="V209" s="11">
        <f t="shared" si="384"/>
        <v>0</v>
      </c>
      <c r="W209" s="8">
        <f t="shared" si="385"/>
        <v>0</v>
      </c>
      <c r="X209" s="11">
        <f t="shared" si="386"/>
        <v>0</v>
      </c>
      <c r="Y209" s="11">
        <f t="shared" si="387"/>
        <v>1</v>
      </c>
      <c r="Z209" s="12">
        <f t="shared" si="388"/>
        <v>1</v>
      </c>
      <c r="AA209" s="8"/>
      <c r="AB209" s="8"/>
      <c r="AC209" s="8"/>
      <c r="AD209" s="8"/>
      <c r="AE209" s="8"/>
      <c r="AF209" s="8"/>
      <c r="AG209" s="13"/>
      <c r="AH209" s="13">
        <f>$Z209*U210/$Z210</f>
        <v>8.0586080586080591E-2</v>
      </c>
      <c r="AI209" s="13">
        <f t="shared" ref="AI209" si="400">$Z209*V210/$Z210</f>
        <v>0.24175824175824176</v>
      </c>
      <c r="AJ209" s="13">
        <f t="shared" ref="AJ209" si="401">$Z209*W210/$Z210</f>
        <v>0.21611721611721613</v>
      </c>
      <c r="AK209" s="13">
        <f t="shared" ref="AK209" si="402">$Z209*X210/$Z210</f>
        <v>0.1575091575091575</v>
      </c>
      <c r="AL209" s="13">
        <f t="shared" ref="AL209" si="403">$Z209*Y210/$Z210</f>
        <v>0.304029304029304</v>
      </c>
    </row>
    <row r="210" spans="2:38" x14ac:dyDescent="0.25">
      <c r="B210" s="3" t="s">
        <v>6</v>
      </c>
      <c r="C210" s="6">
        <v>8.0600000000000005E-2</v>
      </c>
      <c r="D210" s="3">
        <v>22</v>
      </c>
      <c r="E210" s="6">
        <v>0.24179999999999999</v>
      </c>
      <c r="F210" s="3">
        <v>66</v>
      </c>
      <c r="G210" s="6">
        <v>0.21609999999999999</v>
      </c>
      <c r="H210" s="3">
        <v>59</v>
      </c>
      <c r="I210" s="6">
        <v>0.1575</v>
      </c>
      <c r="J210" s="3">
        <v>43</v>
      </c>
      <c r="K210" s="6">
        <v>0.30399999999999999</v>
      </c>
      <c r="L210" s="3">
        <v>83</v>
      </c>
      <c r="M210" s="6">
        <v>1</v>
      </c>
      <c r="N210" s="3">
        <v>273</v>
      </c>
      <c r="P210" s="8"/>
      <c r="Q210" s="8"/>
      <c r="R210" s="5"/>
      <c r="S210" s="5"/>
      <c r="T210" s="12"/>
      <c r="U210" s="12">
        <f t="shared" ref="U210" si="404">SUM(U205:U209)</f>
        <v>22</v>
      </c>
      <c r="V210" s="12">
        <f t="shared" ref="V210:Y210" si="405">SUM(V205:V209)</f>
        <v>66</v>
      </c>
      <c r="W210" s="12">
        <f t="shared" si="405"/>
        <v>59</v>
      </c>
      <c r="X210" s="12">
        <f t="shared" si="405"/>
        <v>43</v>
      </c>
      <c r="Y210" s="12">
        <f t="shared" si="405"/>
        <v>83</v>
      </c>
      <c r="Z210" s="11">
        <f>SUM(Z205:Z209)</f>
        <v>273</v>
      </c>
      <c r="AA210" s="8"/>
      <c r="AB210" s="8"/>
      <c r="AC210" s="8"/>
      <c r="AD210" s="8"/>
      <c r="AE210" s="8"/>
      <c r="AF210" s="8"/>
      <c r="AG210" s="13"/>
      <c r="AH210" s="13"/>
      <c r="AI210" s="13"/>
      <c r="AJ210" s="8"/>
      <c r="AK210" s="8"/>
      <c r="AL210" s="8"/>
    </row>
    <row r="211" spans="2:38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273</v>
      </c>
    </row>
    <row r="212" spans="2:3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8" ht="18" x14ac:dyDescent="0.25">
      <c r="B214" s="1" t="s">
        <v>60</v>
      </c>
    </row>
    <row r="215" spans="2:38" ht="18" x14ac:dyDescent="0.25">
      <c r="B215" s="1" t="s">
        <v>61</v>
      </c>
    </row>
    <row r="216" spans="2:38" x14ac:dyDescent="0.25">
      <c r="B216" s="2"/>
      <c r="C216" s="17" t="s">
        <v>39</v>
      </c>
      <c r="D216" s="18"/>
      <c r="E216" s="17" t="s">
        <v>40</v>
      </c>
      <c r="F216" s="18"/>
      <c r="G216" s="17" t="s">
        <v>41</v>
      </c>
      <c r="H216" s="18"/>
      <c r="I216" s="17" t="s">
        <v>42</v>
      </c>
      <c r="J216" s="18"/>
      <c r="K216" s="17" t="s">
        <v>43</v>
      </c>
      <c r="L216" s="18"/>
      <c r="M216" s="17" t="s">
        <v>6</v>
      </c>
      <c r="N216" s="18"/>
    </row>
    <row r="217" spans="2:38" x14ac:dyDescent="0.25">
      <c r="B217" s="3" t="s">
        <v>7</v>
      </c>
      <c r="C217" s="4">
        <v>0.1545</v>
      </c>
      <c r="D217" s="5">
        <v>17</v>
      </c>
      <c r="E217" s="4">
        <v>0.32729999999999998</v>
      </c>
      <c r="F217" s="5">
        <v>36</v>
      </c>
      <c r="G217" s="4">
        <v>0.39090000000000003</v>
      </c>
      <c r="H217" s="5">
        <v>43</v>
      </c>
      <c r="I217" s="4">
        <v>9.0899999999999995E-2</v>
      </c>
      <c r="J217" s="5">
        <v>10</v>
      </c>
      <c r="K217" s="4">
        <v>3.6400000000000002E-2</v>
      </c>
      <c r="L217" s="5">
        <v>4</v>
      </c>
      <c r="M217" s="4">
        <v>0.40289999999999998</v>
      </c>
      <c r="N217" s="5">
        <v>110</v>
      </c>
      <c r="P217" s="9" t="s">
        <v>88</v>
      </c>
      <c r="Q217" s="10">
        <f>_xlfn.CHISQ.TEST(U217:Y221,AH217:AL221)</f>
        <v>5.4877782330167572E-4</v>
      </c>
      <c r="R217" s="11"/>
      <c r="S217" s="11" t="s">
        <v>89</v>
      </c>
      <c r="T217" s="11"/>
      <c r="U217" s="11">
        <f>D217</f>
        <v>17</v>
      </c>
      <c r="V217" s="11">
        <f>F217</f>
        <v>36</v>
      </c>
      <c r="W217">
        <f>H217</f>
        <v>43</v>
      </c>
      <c r="X217" s="11">
        <f>J217</f>
        <v>10</v>
      </c>
      <c r="Y217" s="11">
        <f>L217</f>
        <v>4</v>
      </c>
      <c r="Z217" s="12">
        <f>SUM(U217:Y217)</f>
        <v>110</v>
      </c>
      <c r="AB217" s="11"/>
      <c r="AC217" s="11"/>
      <c r="AD217" s="11"/>
      <c r="AE217" s="11"/>
      <c r="AF217" s="11" t="s">
        <v>90</v>
      </c>
      <c r="AG217" s="13"/>
      <c r="AH217" s="13">
        <f>$Z217*U222/$Z222</f>
        <v>14.908424908424909</v>
      </c>
      <c r="AI217" s="13">
        <f t="shared" ref="AI217" si="406">$Z217*V222/$Z222</f>
        <v>43.91941391941392</v>
      </c>
      <c r="AJ217" s="13">
        <f t="shared" ref="AJ217" si="407">$Z217*W222/$Z222</f>
        <v>37.472527472527474</v>
      </c>
      <c r="AK217" s="13">
        <f t="shared" ref="AK217" si="408">$Z217*X222/$Z222</f>
        <v>9.6703296703296697</v>
      </c>
      <c r="AL217" s="13">
        <f t="shared" ref="AL217" si="409">$Z217*Y222/$Z222</f>
        <v>4.0293040293040292</v>
      </c>
    </row>
    <row r="218" spans="2:38" x14ac:dyDescent="0.25">
      <c r="B218" s="3" t="s">
        <v>8</v>
      </c>
      <c r="C218" s="4">
        <v>0.1333</v>
      </c>
      <c r="D218" s="5">
        <v>14</v>
      </c>
      <c r="E218" s="4">
        <v>0.4476</v>
      </c>
      <c r="F218" s="5">
        <v>47</v>
      </c>
      <c r="G218" s="4">
        <v>0.31430000000000002</v>
      </c>
      <c r="H218" s="5">
        <v>33</v>
      </c>
      <c r="I218" s="4">
        <v>7.6200000000000004E-2</v>
      </c>
      <c r="J218" s="5">
        <v>8</v>
      </c>
      <c r="K218" s="4">
        <v>2.86E-2</v>
      </c>
      <c r="L218" s="5">
        <v>3</v>
      </c>
      <c r="M218" s="4">
        <v>0.3846</v>
      </c>
      <c r="N218" s="5">
        <v>105</v>
      </c>
      <c r="P218" s="9" t="s">
        <v>91</v>
      </c>
      <c r="Q218" s="14">
        <f>_xlfn.CHISQ.INV.RT(Q217,16)</f>
        <v>41.034652388413761</v>
      </c>
      <c r="R218" s="11"/>
      <c r="S218" s="11"/>
      <c r="T218" s="11"/>
      <c r="U218" s="11">
        <f t="shared" ref="U218:U221" si="410">D218</f>
        <v>14</v>
      </c>
      <c r="V218" s="11">
        <f t="shared" ref="V218:V221" si="411">F218</f>
        <v>47</v>
      </c>
      <c r="W218">
        <f t="shared" ref="W218:W221" si="412">H218</f>
        <v>33</v>
      </c>
      <c r="X218" s="11">
        <f t="shared" ref="X218:X221" si="413">J218</f>
        <v>8</v>
      </c>
      <c r="Y218" s="11">
        <f t="shared" ref="Y218:Y221" si="414">L218</f>
        <v>3</v>
      </c>
      <c r="Z218" s="12">
        <f t="shared" ref="Z218:Z221" si="415">SUM(U218:Y218)</f>
        <v>105</v>
      </c>
      <c r="AB218" s="11"/>
      <c r="AC218" s="11"/>
      <c r="AD218" s="11"/>
      <c r="AE218" s="11"/>
      <c r="AF218" s="11"/>
      <c r="AG218" s="13"/>
      <c r="AH218" s="13">
        <f>$Z218*U222/$Z222</f>
        <v>14.23076923076923</v>
      </c>
      <c r="AI218" s="13">
        <f t="shared" ref="AI218" si="416">$Z218*V222/$Z222</f>
        <v>41.92307692307692</v>
      </c>
      <c r="AJ218" s="13">
        <f t="shared" ref="AJ218" si="417">$Z218*W222/$Z222</f>
        <v>35.769230769230766</v>
      </c>
      <c r="AK218" s="13">
        <f t="shared" ref="AK218" si="418">$Z218*X222/$Z222</f>
        <v>9.2307692307692299</v>
      </c>
      <c r="AL218" s="13">
        <f t="shared" ref="AL218" si="419">$Z218*Y222/$Z222</f>
        <v>3.8461538461538463</v>
      </c>
    </row>
    <row r="219" spans="2:38" x14ac:dyDescent="0.25">
      <c r="B219" s="3" t="s">
        <v>9</v>
      </c>
      <c r="C219" s="4">
        <v>8.6999999999999994E-2</v>
      </c>
      <c r="D219" s="5">
        <v>4</v>
      </c>
      <c r="E219" s="4">
        <v>0.45650000000000002</v>
      </c>
      <c r="F219" s="5">
        <v>21</v>
      </c>
      <c r="G219" s="4">
        <v>0.36959999999999998</v>
      </c>
      <c r="H219" s="5">
        <v>17</v>
      </c>
      <c r="I219" s="4">
        <v>6.5199999999999994E-2</v>
      </c>
      <c r="J219" s="5">
        <v>3</v>
      </c>
      <c r="K219" s="4">
        <v>2.1700000000000001E-2</v>
      </c>
      <c r="L219" s="5">
        <v>1</v>
      </c>
      <c r="M219" s="4">
        <v>0.16850000000000001</v>
      </c>
      <c r="N219" s="5">
        <v>46</v>
      </c>
      <c r="P219" s="9" t="s">
        <v>92</v>
      </c>
      <c r="Q219" s="15">
        <f>SQRT(Q218/(Z222*MIN(5-1,5-1)))</f>
        <v>0.19384922105133773</v>
      </c>
      <c r="R219" s="11"/>
      <c r="S219" s="11"/>
      <c r="T219" s="11"/>
      <c r="U219" s="11">
        <f t="shared" si="410"/>
        <v>4</v>
      </c>
      <c r="V219" s="11">
        <f t="shared" si="411"/>
        <v>21</v>
      </c>
      <c r="W219">
        <f t="shared" si="412"/>
        <v>17</v>
      </c>
      <c r="X219" s="11">
        <f t="shared" si="413"/>
        <v>3</v>
      </c>
      <c r="Y219" s="11">
        <f t="shared" si="414"/>
        <v>1</v>
      </c>
      <c r="Z219" s="12">
        <f t="shared" si="415"/>
        <v>46</v>
      </c>
      <c r="AB219" s="11"/>
      <c r="AC219" s="11"/>
      <c r="AD219" s="11"/>
      <c r="AE219" s="11"/>
      <c r="AF219" s="11"/>
      <c r="AG219" s="13"/>
      <c r="AH219" s="13">
        <f>$Z219*U222/$Z222</f>
        <v>6.2344322344322345</v>
      </c>
      <c r="AI219" s="13">
        <f t="shared" ref="AI219" si="420">$Z219*V222/$Z222</f>
        <v>18.366300366300365</v>
      </c>
      <c r="AJ219" s="13">
        <f t="shared" ref="AJ219" si="421">$Z219*W222/$Z222</f>
        <v>15.67032967032967</v>
      </c>
      <c r="AK219" s="13">
        <f t="shared" ref="AK219" si="422">$Z219*X222/$Z222</f>
        <v>4.0439560439560438</v>
      </c>
      <c r="AL219" s="13">
        <f>$Z219*Y222/$Z222</f>
        <v>1.684981684981685</v>
      </c>
    </row>
    <row r="220" spans="2:38" x14ac:dyDescent="0.25">
      <c r="B220" s="3" t="s">
        <v>10</v>
      </c>
      <c r="C220" s="4">
        <v>0.18179999999999999</v>
      </c>
      <c r="D220" s="5">
        <v>2</v>
      </c>
      <c r="E220" s="4">
        <v>0.45450000000000002</v>
      </c>
      <c r="F220" s="5">
        <v>5</v>
      </c>
      <c r="G220" s="4">
        <v>0</v>
      </c>
      <c r="H220" s="5">
        <v>0</v>
      </c>
      <c r="I220" s="4">
        <v>0.2727</v>
      </c>
      <c r="J220" s="5">
        <v>3</v>
      </c>
      <c r="K220" s="4">
        <v>9.0899999999999995E-2</v>
      </c>
      <c r="L220" s="5">
        <v>1</v>
      </c>
      <c r="M220" s="4">
        <v>4.0300000000000002E-2</v>
      </c>
      <c r="N220" s="5">
        <v>11</v>
      </c>
      <c r="P220" s="11"/>
      <c r="Q220" s="14" t="str">
        <f>IF(AND(Q219&gt;0,Q219&lt;=0.2),"Schwacher Zusammenhang",IF(AND(Q219&gt;0.2,Q219&lt;=0.6),"Mittlerer Zusammenhang",IF(Q219&gt;0.6,"Starker Zusammenhang","")))</f>
        <v>Schwacher Zusammenhang</v>
      </c>
      <c r="R220" s="5"/>
      <c r="S220" s="5"/>
      <c r="T220" s="11"/>
      <c r="U220" s="11">
        <f t="shared" si="410"/>
        <v>2</v>
      </c>
      <c r="V220" s="11">
        <f t="shared" si="411"/>
        <v>5</v>
      </c>
      <c r="W220">
        <f t="shared" si="412"/>
        <v>0</v>
      </c>
      <c r="X220" s="11">
        <f t="shared" si="413"/>
        <v>3</v>
      </c>
      <c r="Y220" s="11">
        <f t="shared" si="414"/>
        <v>1</v>
      </c>
      <c r="Z220" s="12">
        <f t="shared" si="415"/>
        <v>11</v>
      </c>
      <c r="AB220" s="11"/>
      <c r="AC220" s="11"/>
      <c r="AD220" s="11"/>
      <c r="AE220" s="11"/>
      <c r="AF220" s="11"/>
      <c r="AG220" s="13"/>
      <c r="AH220" s="13">
        <f>$Z220*U222/$Z222</f>
        <v>1.4908424908424909</v>
      </c>
      <c r="AI220" s="13">
        <f t="shared" ref="AI220" si="423">$Z220*V222/$Z222</f>
        <v>4.3919413919413923</v>
      </c>
      <c r="AJ220" s="13">
        <f t="shared" ref="AJ220" si="424">$Z220*W222/$Z222</f>
        <v>3.7472527472527473</v>
      </c>
      <c r="AK220" s="13">
        <f t="shared" ref="AK220" si="425">$Z220*X222/$Z222</f>
        <v>0.96703296703296704</v>
      </c>
      <c r="AL220" s="13">
        <f t="shared" ref="AL220" si="426">$Z220*Y222/$Z222</f>
        <v>0.40293040293040294</v>
      </c>
    </row>
    <row r="221" spans="2:38" x14ac:dyDescent="0.25">
      <c r="B221" s="3" t="s">
        <v>11</v>
      </c>
      <c r="C221" s="4">
        <v>0</v>
      </c>
      <c r="D221" s="5">
        <v>0</v>
      </c>
      <c r="E221" s="4">
        <v>0</v>
      </c>
      <c r="F221" s="5">
        <v>0</v>
      </c>
      <c r="G221" s="4">
        <v>0</v>
      </c>
      <c r="H221" s="5">
        <v>0</v>
      </c>
      <c r="I221" s="4">
        <v>0</v>
      </c>
      <c r="J221" s="5">
        <v>0</v>
      </c>
      <c r="K221" s="4">
        <v>1</v>
      </c>
      <c r="L221" s="5">
        <v>1</v>
      </c>
      <c r="M221" s="4">
        <v>3.7000000000000002E-3</v>
      </c>
      <c r="N221" s="5">
        <v>1</v>
      </c>
      <c r="R221" s="5"/>
      <c r="S221" s="5"/>
      <c r="T221" s="11"/>
      <c r="U221" s="11">
        <f t="shared" si="410"/>
        <v>0</v>
      </c>
      <c r="V221" s="11">
        <f t="shared" si="411"/>
        <v>0</v>
      </c>
      <c r="W221">
        <f t="shared" si="412"/>
        <v>0</v>
      </c>
      <c r="X221" s="11">
        <f t="shared" si="413"/>
        <v>0</v>
      </c>
      <c r="Y221" s="11">
        <f t="shared" si="414"/>
        <v>1</v>
      </c>
      <c r="Z221" s="12">
        <f t="shared" si="415"/>
        <v>1</v>
      </c>
      <c r="AG221" s="13"/>
      <c r="AH221" s="13">
        <f>$Z221*U222/$Z222</f>
        <v>0.13553113553113552</v>
      </c>
      <c r="AI221" s="13">
        <f t="shared" ref="AI221" si="427">$Z221*V222/$Z222</f>
        <v>0.39926739926739929</v>
      </c>
      <c r="AJ221" s="13">
        <f t="shared" ref="AJ221" si="428">$Z221*W222/$Z222</f>
        <v>0.34065934065934067</v>
      </c>
      <c r="AK221" s="13">
        <f t="shared" ref="AK221" si="429">$Z221*X222/$Z222</f>
        <v>8.7912087912087919E-2</v>
      </c>
      <c r="AL221" s="13">
        <f t="shared" ref="AL221" si="430">$Z221*Y222/$Z222</f>
        <v>3.6630036630036632E-2</v>
      </c>
    </row>
    <row r="222" spans="2:38" x14ac:dyDescent="0.25">
      <c r="B222" s="3" t="s">
        <v>6</v>
      </c>
      <c r="C222" s="6">
        <v>0.13550000000000001</v>
      </c>
      <c r="D222" s="3">
        <v>37</v>
      </c>
      <c r="E222" s="6">
        <v>0.39929999999999999</v>
      </c>
      <c r="F222" s="3">
        <v>109</v>
      </c>
      <c r="G222" s="6">
        <v>0.3407</v>
      </c>
      <c r="H222" s="3">
        <v>93</v>
      </c>
      <c r="I222" s="6">
        <v>8.7899999999999992E-2</v>
      </c>
      <c r="J222" s="3">
        <v>24</v>
      </c>
      <c r="K222" s="6">
        <v>3.6600000000000001E-2</v>
      </c>
      <c r="L222" s="3">
        <v>10</v>
      </c>
      <c r="M222" s="6">
        <v>1</v>
      </c>
      <c r="N222" s="3">
        <v>273</v>
      </c>
      <c r="R222" s="5"/>
      <c r="S222" s="5"/>
      <c r="T222" s="12"/>
      <c r="U222" s="12">
        <f t="shared" ref="U222" si="431">SUM(U217:U221)</f>
        <v>37</v>
      </c>
      <c r="V222" s="12">
        <f t="shared" ref="V222" si="432">SUM(V217:V221)</f>
        <v>109</v>
      </c>
      <c r="W222" s="12">
        <f t="shared" ref="W222" si="433">SUM(W217:W221)</f>
        <v>93</v>
      </c>
      <c r="X222" s="12">
        <f t="shared" ref="X222" si="434">SUM(X217:X221)</f>
        <v>24</v>
      </c>
      <c r="Y222" s="12">
        <f t="shared" ref="Y222" si="435">SUM(Y217:Y221)</f>
        <v>10</v>
      </c>
      <c r="Z222" s="11">
        <f>SUM(Z217:Z221)</f>
        <v>273</v>
      </c>
      <c r="AG222" s="13"/>
      <c r="AH222" s="13"/>
      <c r="AI222" s="13"/>
    </row>
    <row r="223" spans="2:38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273</v>
      </c>
    </row>
    <row r="224" spans="2:38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8" ht="18" x14ac:dyDescent="0.25">
      <c r="B226" s="1" t="s">
        <v>62</v>
      </c>
    </row>
    <row r="227" spans="2:38" x14ac:dyDescent="0.25">
      <c r="B227" s="2"/>
      <c r="C227" s="17" t="s">
        <v>39</v>
      </c>
      <c r="D227" s="18"/>
      <c r="E227" s="17" t="s">
        <v>40</v>
      </c>
      <c r="F227" s="18"/>
      <c r="G227" s="17" t="s">
        <v>41</v>
      </c>
      <c r="H227" s="18"/>
      <c r="I227" s="17" t="s">
        <v>42</v>
      </c>
      <c r="J227" s="18"/>
      <c r="K227" s="17" t="s">
        <v>43</v>
      </c>
      <c r="L227" s="18"/>
      <c r="M227" s="17" t="s">
        <v>6</v>
      </c>
      <c r="N227" s="18"/>
    </row>
    <row r="228" spans="2:38" x14ac:dyDescent="0.25">
      <c r="B228" s="3" t="s">
        <v>7</v>
      </c>
      <c r="C228" s="4">
        <v>0.1182</v>
      </c>
      <c r="D228" s="5">
        <v>13</v>
      </c>
      <c r="E228" s="4">
        <v>0.34549999999999997</v>
      </c>
      <c r="F228" s="5">
        <v>38</v>
      </c>
      <c r="G228" s="4">
        <v>0.4</v>
      </c>
      <c r="H228" s="5">
        <v>44</v>
      </c>
      <c r="I228" s="4">
        <v>0.1182</v>
      </c>
      <c r="J228" s="5">
        <v>13</v>
      </c>
      <c r="K228" s="4">
        <v>1.8200000000000001E-2</v>
      </c>
      <c r="L228" s="5">
        <v>2</v>
      </c>
      <c r="M228" s="4">
        <v>0.40289999999999998</v>
      </c>
      <c r="N228" s="5">
        <v>110</v>
      </c>
      <c r="P228" s="9" t="s">
        <v>88</v>
      </c>
      <c r="Q228" s="10">
        <f>_xlfn.CHISQ.TEST(U228:Y232,AH228:AL232)</f>
        <v>1.7460802537701723E-3</v>
      </c>
      <c r="R228" s="11"/>
      <c r="S228" s="11" t="s">
        <v>89</v>
      </c>
      <c r="T228" s="11"/>
      <c r="U228" s="11">
        <f>D228</f>
        <v>13</v>
      </c>
      <c r="V228" s="11">
        <f>F228</f>
        <v>38</v>
      </c>
      <c r="W228">
        <f>H228</f>
        <v>44</v>
      </c>
      <c r="X228" s="11">
        <f>J228</f>
        <v>13</v>
      </c>
      <c r="Y228" s="11">
        <f>L228</f>
        <v>2</v>
      </c>
      <c r="Z228" s="12">
        <f>SUM(U228:Y228)</f>
        <v>110</v>
      </c>
      <c r="AB228" s="11"/>
      <c r="AC228" s="11"/>
      <c r="AD228" s="11"/>
      <c r="AE228" s="11"/>
      <c r="AF228" s="11" t="s">
        <v>90</v>
      </c>
      <c r="AG228" s="13"/>
      <c r="AH228" s="13">
        <f>$Z228*U233/$Z233</f>
        <v>10.073260073260073</v>
      </c>
      <c r="AI228" s="13">
        <f t="shared" ref="AI228" si="436">$Z228*V233/$Z233</f>
        <v>43.91941391941392</v>
      </c>
      <c r="AJ228" s="13">
        <f t="shared" ref="AJ228" si="437">$Z228*W233/$Z233</f>
        <v>42.307692307692307</v>
      </c>
      <c r="AK228" s="13">
        <f t="shared" ref="AK228" si="438">$Z228*X233/$Z233</f>
        <v>10.073260073260073</v>
      </c>
      <c r="AL228" s="13">
        <f t="shared" ref="AL228" si="439">$Z228*Y233/$Z233</f>
        <v>3.6263736263736264</v>
      </c>
    </row>
    <row r="229" spans="2:38" x14ac:dyDescent="0.25">
      <c r="B229" s="3" t="s">
        <v>8</v>
      </c>
      <c r="C229" s="4">
        <v>7.6200000000000004E-2</v>
      </c>
      <c r="D229" s="5">
        <v>8</v>
      </c>
      <c r="E229" s="4">
        <v>0.4476</v>
      </c>
      <c r="F229" s="5">
        <v>47</v>
      </c>
      <c r="G229" s="4">
        <v>0.35239999999999999</v>
      </c>
      <c r="H229" s="5">
        <v>37</v>
      </c>
      <c r="I229" s="4">
        <v>7.6200000000000004E-2</v>
      </c>
      <c r="J229" s="5">
        <v>8</v>
      </c>
      <c r="K229" s="4">
        <v>4.7600000000000003E-2</v>
      </c>
      <c r="L229" s="5">
        <v>5</v>
      </c>
      <c r="M229" s="4">
        <v>0.3846</v>
      </c>
      <c r="N229" s="5">
        <v>105</v>
      </c>
      <c r="P229" s="9" t="s">
        <v>91</v>
      </c>
      <c r="Q229" s="14">
        <f>_xlfn.CHISQ.INV.RT(Q228,16)</f>
        <v>37.563070955725124</v>
      </c>
      <c r="R229" s="11"/>
      <c r="S229" s="11"/>
      <c r="T229" s="11"/>
      <c r="U229" s="11">
        <f t="shared" ref="U229:U232" si="440">D229</f>
        <v>8</v>
      </c>
      <c r="V229" s="11">
        <f t="shared" ref="V229:V232" si="441">F229</f>
        <v>47</v>
      </c>
      <c r="W229">
        <f t="shared" ref="W229:W232" si="442">H229</f>
        <v>37</v>
      </c>
      <c r="X229" s="11">
        <f t="shared" ref="X229:X232" si="443">J229</f>
        <v>8</v>
      </c>
      <c r="Y229" s="11">
        <f t="shared" ref="Y229:Y232" si="444">L229</f>
        <v>5</v>
      </c>
      <c r="Z229" s="12">
        <f t="shared" ref="Z229:Z232" si="445">SUM(U229:Y229)</f>
        <v>105</v>
      </c>
      <c r="AB229" s="11"/>
      <c r="AC229" s="11"/>
      <c r="AD229" s="11"/>
      <c r="AE229" s="11"/>
      <c r="AF229" s="11"/>
      <c r="AG229" s="13"/>
      <c r="AH229" s="13">
        <f>$Z229*U233/$Z233</f>
        <v>9.615384615384615</v>
      </c>
      <c r="AI229" s="13">
        <f t="shared" ref="AI229" si="446">$Z229*V233/$Z233</f>
        <v>41.92307692307692</v>
      </c>
      <c r="AJ229" s="13">
        <f t="shared" ref="AJ229" si="447">$Z229*W233/$Z233</f>
        <v>40.384615384615387</v>
      </c>
      <c r="AK229" s="13">
        <f t="shared" ref="AK229" si="448">$Z229*X233/$Z233</f>
        <v>9.615384615384615</v>
      </c>
      <c r="AL229" s="13">
        <f t="shared" ref="AL229" si="449">$Z229*Y233/$Z233</f>
        <v>3.4615384615384617</v>
      </c>
    </row>
    <row r="230" spans="2:38" x14ac:dyDescent="0.25">
      <c r="B230" s="3" t="s">
        <v>9</v>
      </c>
      <c r="C230" s="4">
        <v>6.5199999999999994E-2</v>
      </c>
      <c r="D230" s="5">
        <v>3</v>
      </c>
      <c r="E230" s="4">
        <v>0.39129999999999998</v>
      </c>
      <c r="F230" s="5">
        <v>18</v>
      </c>
      <c r="G230" s="4">
        <v>0.45650000000000002</v>
      </c>
      <c r="H230" s="5">
        <v>21</v>
      </c>
      <c r="I230" s="4">
        <v>6.5199999999999994E-2</v>
      </c>
      <c r="J230" s="5">
        <v>3</v>
      </c>
      <c r="K230" s="4">
        <v>2.1700000000000001E-2</v>
      </c>
      <c r="L230" s="5">
        <v>1</v>
      </c>
      <c r="M230" s="4">
        <v>0.16850000000000001</v>
      </c>
      <c r="N230" s="5">
        <v>46</v>
      </c>
      <c r="P230" s="9" t="s">
        <v>92</v>
      </c>
      <c r="Q230" s="15">
        <f>SQRT(Q229/(Z233*MIN(5-1,5-1)))</f>
        <v>0.18546810137088779</v>
      </c>
      <c r="R230" s="11"/>
      <c r="S230" s="11"/>
      <c r="T230" s="11"/>
      <c r="U230" s="11">
        <f t="shared" si="440"/>
        <v>3</v>
      </c>
      <c r="V230" s="11">
        <f t="shared" si="441"/>
        <v>18</v>
      </c>
      <c r="W230">
        <f t="shared" si="442"/>
        <v>21</v>
      </c>
      <c r="X230" s="11">
        <f t="shared" si="443"/>
        <v>3</v>
      </c>
      <c r="Y230" s="11">
        <f t="shared" si="444"/>
        <v>1</v>
      </c>
      <c r="Z230" s="12">
        <f t="shared" si="445"/>
        <v>46</v>
      </c>
      <c r="AB230" s="11"/>
      <c r="AC230" s="11"/>
      <c r="AD230" s="11"/>
      <c r="AE230" s="11"/>
      <c r="AF230" s="11"/>
      <c r="AG230" s="13"/>
      <c r="AH230" s="13">
        <f>$Z230*U233/$Z233</f>
        <v>4.2124542124542126</v>
      </c>
      <c r="AI230" s="13">
        <f t="shared" ref="AI230" si="450">$Z230*V233/$Z233</f>
        <v>18.366300366300365</v>
      </c>
      <c r="AJ230" s="13">
        <f t="shared" ref="AJ230" si="451">$Z230*W233/$Z233</f>
        <v>17.692307692307693</v>
      </c>
      <c r="AK230" s="13">
        <f t="shared" ref="AK230" si="452">$Z230*X233/$Z233</f>
        <v>4.2124542124542126</v>
      </c>
      <c r="AL230" s="13">
        <f>$Z230*Y233/$Z233</f>
        <v>1.5164835164835164</v>
      </c>
    </row>
    <row r="231" spans="2:38" x14ac:dyDescent="0.25">
      <c r="B231" s="3" t="s">
        <v>10</v>
      </c>
      <c r="C231" s="4">
        <v>9.0899999999999995E-2</v>
      </c>
      <c r="D231" s="5">
        <v>1</v>
      </c>
      <c r="E231" s="4">
        <v>0.54549999999999998</v>
      </c>
      <c r="F231" s="5">
        <v>6</v>
      </c>
      <c r="G231" s="4">
        <v>0.2727</v>
      </c>
      <c r="H231" s="5">
        <v>3</v>
      </c>
      <c r="I231" s="4">
        <v>9.0899999999999995E-2</v>
      </c>
      <c r="J231" s="5">
        <v>1</v>
      </c>
      <c r="K231" s="4">
        <v>0</v>
      </c>
      <c r="L231" s="5">
        <v>0</v>
      </c>
      <c r="M231" s="4">
        <v>4.0300000000000002E-2</v>
      </c>
      <c r="N231" s="5">
        <v>11</v>
      </c>
      <c r="P231" s="11"/>
      <c r="Q231" s="14" t="str">
        <f>IF(AND(Q230&gt;0,Q230&lt;=0.2),"Schwacher Zusammenhang",IF(AND(Q230&gt;0.2,Q230&lt;=0.6),"Mittlerer Zusammenhang",IF(Q230&gt;0.6,"Starker Zusammenhang","")))</f>
        <v>Schwacher Zusammenhang</v>
      </c>
      <c r="R231" s="5"/>
      <c r="S231" s="5"/>
      <c r="T231" s="11"/>
      <c r="U231" s="11">
        <f t="shared" si="440"/>
        <v>1</v>
      </c>
      <c r="V231" s="11">
        <f t="shared" si="441"/>
        <v>6</v>
      </c>
      <c r="W231">
        <f t="shared" si="442"/>
        <v>3</v>
      </c>
      <c r="X231" s="11">
        <f t="shared" si="443"/>
        <v>1</v>
      </c>
      <c r="Y231" s="11">
        <f t="shared" si="444"/>
        <v>0</v>
      </c>
      <c r="Z231" s="12">
        <f t="shared" si="445"/>
        <v>11</v>
      </c>
      <c r="AB231" s="11"/>
      <c r="AC231" s="11"/>
      <c r="AD231" s="11"/>
      <c r="AE231" s="11"/>
      <c r="AF231" s="11"/>
      <c r="AG231" s="13"/>
      <c r="AH231" s="13">
        <f>$Z231*U233/$Z233</f>
        <v>1.0073260073260073</v>
      </c>
      <c r="AI231" s="13">
        <f t="shared" ref="AI231" si="453">$Z231*V233/$Z233</f>
        <v>4.3919413919413923</v>
      </c>
      <c r="AJ231" s="13">
        <f t="shared" ref="AJ231" si="454">$Z231*W233/$Z233</f>
        <v>4.2307692307692308</v>
      </c>
      <c r="AK231" s="13">
        <f t="shared" ref="AK231" si="455">$Z231*X233/$Z233</f>
        <v>1.0073260073260073</v>
      </c>
      <c r="AL231" s="13">
        <f t="shared" ref="AL231" si="456">$Z231*Y233/$Z233</f>
        <v>0.36263736263736263</v>
      </c>
    </row>
    <row r="232" spans="2:38" x14ac:dyDescent="0.25">
      <c r="B232" s="3" t="s">
        <v>11</v>
      </c>
      <c r="C232" s="4">
        <v>0</v>
      </c>
      <c r="D232" s="5">
        <v>0</v>
      </c>
      <c r="E232" s="4">
        <v>0</v>
      </c>
      <c r="F232" s="5">
        <v>0</v>
      </c>
      <c r="G232" s="4">
        <v>0</v>
      </c>
      <c r="H232" s="5">
        <v>0</v>
      </c>
      <c r="I232" s="4">
        <v>0</v>
      </c>
      <c r="J232" s="5">
        <v>0</v>
      </c>
      <c r="K232" s="4">
        <v>1</v>
      </c>
      <c r="L232" s="5">
        <v>1</v>
      </c>
      <c r="M232" s="4">
        <v>3.7000000000000002E-3</v>
      </c>
      <c r="N232" s="5">
        <v>1</v>
      </c>
      <c r="R232" s="5"/>
      <c r="S232" s="5"/>
      <c r="T232" s="11"/>
      <c r="U232" s="11">
        <f t="shared" si="440"/>
        <v>0</v>
      </c>
      <c r="V232" s="11">
        <f t="shared" si="441"/>
        <v>0</v>
      </c>
      <c r="W232">
        <f t="shared" si="442"/>
        <v>0</v>
      </c>
      <c r="X232" s="11">
        <f t="shared" si="443"/>
        <v>0</v>
      </c>
      <c r="Y232" s="11">
        <f t="shared" si="444"/>
        <v>1</v>
      </c>
      <c r="Z232" s="12">
        <f t="shared" si="445"/>
        <v>1</v>
      </c>
      <c r="AG232" s="13"/>
      <c r="AH232" s="13">
        <f>$Z232*U233/$Z233</f>
        <v>9.1575091575091569E-2</v>
      </c>
      <c r="AI232" s="13">
        <f t="shared" ref="AI232" si="457">$Z232*V233/$Z233</f>
        <v>0.39926739926739929</v>
      </c>
      <c r="AJ232" s="13">
        <f t="shared" ref="AJ232" si="458">$Z232*W233/$Z233</f>
        <v>0.38461538461538464</v>
      </c>
      <c r="AK232" s="13">
        <f t="shared" ref="AK232" si="459">$Z232*X233/$Z233</f>
        <v>9.1575091575091569E-2</v>
      </c>
      <c r="AL232" s="13">
        <f t="shared" ref="AL232" si="460">$Z232*Y233/$Z233</f>
        <v>3.2967032967032968E-2</v>
      </c>
    </row>
    <row r="233" spans="2:38" x14ac:dyDescent="0.25">
      <c r="B233" s="3" t="s">
        <v>6</v>
      </c>
      <c r="C233" s="6">
        <v>9.1600000000000001E-2</v>
      </c>
      <c r="D233" s="3">
        <v>25</v>
      </c>
      <c r="E233" s="6">
        <v>0.39929999999999999</v>
      </c>
      <c r="F233" s="3">
        <v>109</v>
      </c>
      <c r="G233" s="6">
        <v>0.3846</v>
      </c>
      <c r="H233" s="3">
        <v>105</v>
      </c>
      <c r="I233" s="6">
        <v>9.1600000000000001E-2</v>
      </c>
      <c r="J233" s="3">
        <v>25</v>
      </c>
      <c r="K233" s="6">
        <v>3.3000000000000002E-2</v>
      </c>
      <c r="L233" s="3">
        <v>9</v>
      </c>
      <c r="M233" s="6">
        <v>1</v>
      </c>
      <c r="N233" s="3">
        <v>273</v>
      </c>
      <c r="R233" s="5"/>
      <c r="S233" s="5"/>
      <c r="T233" s="12"/>
      <c r="U233" s="12">
        <f t="shared" ref="U233" si="461">SUM(U228:U232)</f>
        <v>25</v>
      </c>
      <c r="V233" s="12">
        <f t="shared" ref="V233" si="462">SUM(V228:V232)</f>
        <v>109</v>
      </c>
      <c r="W233" s="12">
        <f t="shared" ref="W233" si="463">SUM(W228:W232)</f>
        <v>105</v>
      </c>
      <c r="X233" s="12">
        <f t="shared" ref="X233" si="464">SUM(X228:X232)</f>
        <v>25</v>
      </c>
      <c r="Y233" s="12">
        <f t="shared" ref="Y233" si="465">SUM(Y228:Y232)</f>
        <v>9</v>
      </c>
      <c r="Z233" s="11">
        <f>SUM(Z228:Z232)</f>
        <v>273</v>
      </c>
      <c r="AG233" s="13"/>
      <c r="AH233" s="13"/>
      <c r="AI233" s="13"/>
    </row>
    <row r="234" spans="2:38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273</v>
      </c>
    </row>
    <row r="235" spans="2:38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8" ht="18" x14ac:dyDescent="0.25">
      <c r="B237" s="1" t="s">
        <v>63</v>
      </c>
    </row>
    <row r="238" spans="2:38" x14ac:dyDescent="0.25">
      <c r="B238" s="2"/>
      <c r="C238" s="17" t="s">
        <v>39</v>
      </c>
      <c r="D238" s="18"/>
      <c r="E238" s="17" t="s">
        <v>40</v>
      </c>
      <c r="F238" s="18"/>
      <c r="G238" s="17" t="s">
        <v>41</v>
      </c>
      <c r="H238" s="18"/>
      <c r="I238" s="17" t="s">
        <v>42</v>
      </c>
      <c r="J238" s="18"/>
      <c r="K238" s="17" t="s">
        <v>43</v>
      </c>
      <c r="L238" s="18"/>
      <c r="M238" s="17" t="s">
        <v>6</v>
      </c>
      <c r="N238" s="18"/>
    </row>
    <row r="239" spans="2:38" x14ac:dyDescent="0.25">
      <c r="B239" s="3" t="s">
        <v>7</v>
      </c>
      <c r="C239" s="4">
        <v>2.7300000000000001E-2</v>
      </c>
      <c r="D239" s="5">
        <v>3</v>
      </c>
      <c r="E239" s="4">
        <v>9.0899999999999995E-2</v>
      </c>
      <c r="F239" s="5">
        <v>10</v>
      </c>
      <c r="G239" s="4">
        <v>0.44550000000000001</v>
      </c>
      <c r="H239" s="5">
        <v>49</v>
      </c>
      <c r="I239" s="4">
        <v>0.21820000000000001</v>
      </c>
      <c r="J239" s="5">
        <v>24</v>
      </c>
      <c r="K239" s="4">
        <v>0.21820000000000001</v>
      </c>
      <c r="L239" s="5">
        <v>24</v>
      </c>
      <c r="M239" s="4">
        <v>0.40289999999999998</v>
      </c>
      <c r="N239" s="5">
        <v>110</v>
      </c>
      <c r="P239" s="9" t="s">
        <v>88</v>
      </c>
      <c r="Q239" s="10">
        <f>_xlfn.CHISQ.TEST(U239:Y243,AH239:AL243)</f>
        <v>0.22890415757171129</v>
      </c>
      <c r="R239" s="11"/>
      <c r="S239" s="11" t="s">
        <v>89</v>
      </c>
      <c r="T239" s="11"/>
      <c r="U239" s="11">
        <f>D239</f>
        <v>3</v>
      </c>
      <c r="V239" s="11">
        <f>F239</f>
        <v>10</v>
      </c>
      <c r="W239">
        <f>H239</f>
        <v>49</v>
      </c>
      <c r="X239" s="11">
        <f>J239</f>
        <v>24</v>
      </c>
      <c r="Y239" s="11">
        <f>L239</f>
        <v>24</v>
      </c>
      <c r="Z239" s="12">
        <f>SUM(U239:Y239)</f>
        <v>110</v>
      </c>
      <c r="AB239" s="11"/>
      <c r="AC239" s="11"/>
      <c r="AD239" s="11"/>
      <c r="AE239" s="11"/>
      <c r="AF239" s="11" t="s">
        <v>90</v>
      </c>
      <c r="AG239" s="13"/>
      <c r="AH239" s="13">
        <f>$Z239*U244/$Z244</f>
        <v>1.2087912087912087</v>
      </c>
      <c r="AI239" s="13">
        <f t="shared" ref="AI239" si="466">$Z239*V244/$Z244</f>
        <v>8.864468864468865</v>
      </c>
      <c r="AJ239" s="13">
        <f t="shared" ref="AJ239" si="467">$Z239*W244/$Z244</f>
        <v>43.113553113553117</v>
      </c>
      <c r="AK239" s="13">
        <f t="shared" ref="AK239" si="468">$Z239*X244/$Z244</f>
        <v>31.428571428571427</v>
      </c>
      <c r="AL239" s="13">
        <f t="shared" ref="AL239" si="469">$Z239*Y244/$Z244</f>
        <v>25.384615384615383</v>
      </c>
    </row>
    <row r="240" spans="2:38" x14ac:dyDescent="0.25">
      <c r="B240" s="3" t="s">
        <v>8</v>
      </c>
      <c r="C240" s="4">
        <v>0</v>
      </c>
      <c r="D240" s="5">
        <v>0</v>
      </c>
      <c r="E240" s="4">
        <v>8.5699999999999998E-2</v>
      </c>
      <c r="F240" s="5">
        <v>9</v>
      </c>
      <c r="G240" s="4">
        <v>0.4</v>
      </c>
      <c r="H240" s="5">
        <v>42</v>
      </c>
      <c r="I240" s="4">
        <v>0.26669999999999999</v>
      </c>
      <c r="J240" s="5">
        <v>28</v>
      </c>
      <c r="K240" s="4">
        <v>0.24759999999999999</v>
      </c>
      <c r="L240" s="5">
        <v>26</v>
      </c>
      <c r="M240" s="4">
        <v>0.3846</v>
      </c>
      <c r="N240" s="5">
        <v>105</v>
      </c>
      <c r="P240" s="9" t="s">
        <v>91</v>
      </c>
      <c r="Q240" s="14">
        <f>_xlfn.CHISQ.INV.RT(Q239,16)</f>
        <v>19.809918021675987</v>
      </c>
      <c r="R240" s="11"/>
      <c r="S240" s="11"/>
      <c r="T240" s="11"/>
      <c r="U240" s="11">
        <f t="shared" ref="U240:U243" si="470">D240</f>
        <v>0</v>
      </c>
      <c r="V240" s="11">
        <f t="shared" ref="V240:V243" si="471">F240</f>
        <v>9</v>
      </c>
      <c r="W240">
        <f t="shared" ref="W240:W243" si="472">H240</f>
        <v>42</v>
      </c>
      <c r="X240" s="11">
        <f t="shared" ref="X240:X243" si="473">J240</f>
        <v>28</v>
      </c>
      <c r="Y240" s="11">
        <f t="shared" ref="Y240:Y243" si="474">L240</f>
        <v>26</v>
      </c>
      <c r="Z240" s="12">
        <f t="shared" ref="Z240:Z243" si="475">SUM(U240:Y240)</f>
        <v>105</v>
      </c>
      <c r="AB240" s="11"/>
      <c r="AC240" s="11"/>
      <c r="AD240" s="11"/>
      <c r="AE240" s="11"/>
      <c r="AF240" s="11"/>
      <c r="AG240" s="13"/>
      <c r="AH240" s="13">
        <f>$Z240*U244/$Z244</f>
        <v>1.1538461538461537</v>
      </c>
      <c r="AI240" s="13">
        <f t="shared" ref="AI240" si="476">$Z240*V244/$Z244</f>
        <v>8.4615384615384617</v>
      </c>
      <c r="AJ240" s="13">
        <f t="shared" ref="AJ240" si="477">$Z240*W244/$Z244</f>
        <v>41.153846153846153</v>
      </c>
      <c r="AK240" s="13">
        <f t="shared" ref="AK240" si="478">$Z240*X244/$Z244</f>
        <v>30</v>
      </c>
      <c r="AL240" s="13">
        <f t="shared" ref="AL240" si="479">$Z240*Y244/$Z244</f>
        <v>24.23076923076923</v>
      </c>
    </row>
    <row r="241" spans="2:38" x14ac:dyDescent="0.25">
      <c r="B241" s="3" t="s">
        <v>9</v>
      </c>
      <c r="C241" s="4">
        <v>0</v>
      </c>
      <c r="D241" s="5">
        <v>0</v>
      </c>
      <c r="E241" s="4">
        <v>6.5199999999999994E-2</v>
      </c>
      <c r="F241" s="5">
        <v>3</v>
      </c>
      <c r="G241" s="4">
        <v>0.28260000000000002</v>
      </c>
      <c r="H241" s="5">
        <v>13</v>
      </c>
      <c r="I241" s="4">
        <v>0.45650000000000002</v>
      </c>
      <c r="J241" s="5">
        <v>21</v>
      </c>
      <c r="K241" s="4">
        <v>0.19570000000000001</v>
      </c>
      <c r="L241" s="5">
        <v>9</v>
      </c>
      <c r="M241" s="4">
        <v>0.16850000000000001</v>
      </c>
      <c r="N241" s="5">
        <v>46</v>
      </c>
      <c r="P241" s="9" t="s">
        <v>92</v>
      </c>
      <c r="Q241" s="15">
        <f>SQRT(Q240/(Z244*MIN(5-1,5-1)))</f>
        <v>0.13468834607827193</v>
      </c>
      <c r="R241" s="11"/>
      <c r="S241" s="11"/>
      <c r="T241" s="11"/>
      <c r="U241" s="11">
        <f t="shared" si="470"/>
        <v>0</v>
      </c>
      <c r="V241" s="11">
        <f t="shared" si="471"/>
        <v>3</v>
      </c>
      <c r="W241">
        <f t="shared" si="472"/>
        <v>13</v>
      </c>
      <c r="X241" s="11">
        <f t="shared" si="473"/>
        <v>21</v>
      </c>
      <c r="Y241" s="11">
        <f t="shared" si="474"/>
        <v>9</v>
      </c>
      <c r="Z241" s="12">
        <f t="shared" si="475"/>
        <v>46</v>
      </c>
      <c r="AB241" s="11"/>
      <c r="AC241" s="11"/>
      <c r="AD241" s="11"/>
      <c r="AE241" s="11"/>
      <c r="AF241" s="11"/>
      <c r="AG241" s="13"/>
      <c r="AH241" s="13">
        <f>$Z241*U244/$Z244</f>
        <v>0.50549450549450547</v>
      </c>
      <c r="AI241" s="13">
        <f t="shared" ref="AI241" si="480">$Z241*V244/$Z244</f>
        <v>3.7069597069597071</v>
      </c>
      <c r="AJ241" s="13">
        <f t="shared" ref="AJ241" si="481">$Z241*W244/$Z244</f>
        <v>18.029304029304029</v>
      </c>
      <c r="AK241" s="13">
        <f t="shared" ref="AK241" si="482">$Z241*X244/$Z244</f>
        <v>13.142857142857142</v>
      </c>
      <c r="AL241" s="13">
        <f>$Z241*Y244/$Z244</f>
        <v>10.615384615384615</v>
      </c>
    </row>
    <row r="242" spans="2:38" x14ac:dyDescent="0.25">
      <c r="B242" s="3" t="s">
        <v>10</v>
      </c>
      <c r="C242" s="4">
        <v>0</v>
      </c>
      <c r="D242" s="5">
        <v>0</v>
      </c>
      <c r="E242" s="4">
        <v>0</v>
      </c>
      <c r="F242" s="5">
        <v>0</v>
      </c>
      <c r="G242" s="4">
        <v>0.2727</v>
      </c>
      <c r="H242" s="5">
        <v>3</v>
      </c>
      <c r="I242" s="4">
        <v>0.45450000000000002</v>
      </c>
      <c r="J242" s="5">
        <v>5</v>
      </c>
      <c r="K242" s="4">
        <v>0.2727</v>
      </c>
      <c r="L242" s="5">
        <v>3</v>
      </c>
      <c r="M242" s="4">
        <v>4.0300000000000002E-2</v>
      </c>
      <c r="N242" s="5">
        <v>11</v>
      </c>
      <c r="P242" s="11"/>
      <c r="Q242" s="14" t="str">
        <f>IF(AND(Q241&gt;0,Q241&lt;=0.2),"Schwacher Zusammenhang",IF(AND(Q241&gt;0.2,Q241&lt;=0.6),"Mittlerer Zusammenhang",IF(Q241&gt;0.6,"Starker Zusammenhang","")))</f>
        <v>Schwacher Zusammenhang</v>
      </c>
      <c r="R242" s="5"/>
      <c r="S242" s="5"/>
      <c r="T242" s="11"/>
      <c r="U242" s="11">
        <f t="shared" si="470"/>
        <v>0</v>
      </c>
      <c r="V242" s="11">
        <f t="shared" si="471"/>
        <v>0</v>
      </c>
      <c r="W242">
        <f t="shared" si="472"/>
        <v>3</v>
      </c>
      <c r="X242" s="11">
        <f t="shared" si="473"/>
        <v>5</v>
      </c>
      <c r="Y242" s="11">
        <f t="shared" si="474"/>
        <v>3</v>
      </c>
      <c r="Z242" s="12">
        <f t="shared" si="475"/>
        <v>11</v>
      </c>
      <c r="AB242" s="11"/>
      <c r="AC242" s="11"/>
      <c r="AD242" s="11"/>
      <c r="AE242" s="11"/>
      <c r="AF242" s="11"/>
      <c r="AG242" s="13"/>
      <c r="AH242" s="13">
        <f>$Z242*U244/$Z244</f>
        <v>0.12087912087912088</v>
      </c>
      <c r="AI242" s="13">
        <f t="shared" ref="AI242" si="483">$Z242*V244/$Z244</f>
        <v>0.88644688644688641</v>
      </c>
      <c r="AJ242" s="13">
        <f t="shared" ref="AJ242" si="484">$Z242*W244/$Z244</f>
        <v>4.3113553113553111</v>
      </c>
      <c r="AK242" s="13">
        <f t="shared" ref="AK242" si="485">$Z242*X244/$Z244</f>
        <v>3.1428571428571428</v>
      </c>
      <c r="AL242" s="13">
        <f t="shared" ref="AL242" si="486">$Z242*Y244/$Z244</f>
        <v>2.5384615384615383</v>
      </c>
    </row>
    <row r="243" spans="2:38" x14ac:dyDescent="0.25">
      <c r="B243" s="3" t="s">
        <v>11</v>
      </c>
      <c r="C243" s="4">
        <v>0</v>
      </c>
      <c r="D243" s="5">
        <v>0</v>
      </c>
      <c r="E243" s="4">
        <v>0</v>
      </c>
      <c r="F243" s="5">
        <v>0</v>
      </c>
      <c r="G243" s="4">
        <v>0</v>
      </c>
      <c r="H243" s="5">
        <v>0</v>
      </c>
      <c r="I243" s="4">
        <v>0</v>
      </c>
      <c r="J243" s="5">
        <v>0</v>
      </c>
      <c r="K243" s="4">
        <v>1</v>
      </c>
      <c r="L243" s="5">
        <v>1</v>
      </c>
      <c r="M243" s="4">
        <v>3.7000000000000002E-3</v>
      </c>
      <c r="N243" s="5">
        <v>1</v>
      </c>
      <c r="R243" s="5"/>
      <c r="S243" s="5"/>
      <c r="T243" s="11"/>
      <c r="U243" s="11">
        <f t="shared" si="470"/>
        <v>0</v>
      </c>
      <c r="V243" s="11">
        <f t="shared" si="471"/>
        <v>0</v>
      </c>
      <c r="W243">
        <f t="shared" si="472"/>
        <v>0</v>
      </c>
      <c r="X243" s="11">
        <f t="shared" si="473"/>
        <v>0</v>
      </c>
      <c r="Y243" s="11">
        <f t="shared" si="474"/>
        <v>1</v>
      </c>
      <c r="Z243" s="12">
        <f t="shared" si="475"/>
        <v>1</v>
      </c>
      <c r="AG243" s="13"/>
      <c r="AH243" s="13">
        <f>$Z243*U244/$Z244</f>
        <v>1.098901098901099E-2</v>
      </c>
      <c r="AI243" s="13">
        <f t="shared" ref="AI243" si="487">$Z243*V244/$Z244</f>
        <v>8.0586080586080591E-2</v>
      </c>
      <c r="AJ243" s="13">
        <f t="shared" ref="AJ243" si="488">$Z243*W244/$Z244</f>
        <v>0.39194139194139194</v>
      </c>
      <c r="AK243" s="13">
        <f t="shared" ref="AK243" si="489">$Z243*X244/$Z244</f>
        <v>0.2857142857142857</v>
      </c>
      <c r="AL243" s="13">
        <f t="shared" ref="AL243" si="490">$Z243*Y244/$Z244</f>
        <v>0.23076923076923078</v>
      </c>
    </row>
    <row r="244" spans="2:38" x14ac:dyDescent="0.25">
      <c r="B244" s="3" t="s">
        <v>6</v>
      </c>
      <c r="C244" s="6">
        <v>1.0999999999999999E-2</v>
      </c>
      <c r="D244" s="3">
        <v>3</v>
      </c>
      <c r="E244" s="6">
        <v>8.0600000000000005E-2</v>
      </c>
      <c r="F244" s="3">
        <v>22</v>
      </c>
      <c r="G244" s="6">
        <v>0.39190000000000003</v>
      </c>
      <c r="H244" s="3">
        <v>107</v>
      </c>
      <c r="I244" s="6">
        <v>0.28570000000000001</v>
      </c>
      <c r="J244" s="3">
        <v>78</v>
      </c>
      <c r="K244" s="6">
        <v>0.23080000000000001</v>
      </c>
      <c r="L244" s="3">
        <v>63</v>
      </c>
      <c r="M244" s="6">
        <v>1</v>
      </c>
      <c r="N244" s="3">
        <v>273</v>
      </c>
      <c r="R244" s="5"/>
      <c r="S244" s="5"/>
      <c r="T244" s="12"/>
      <c r="U244" s="12">
        <f t="shared" ref="U244" si="491">SUM(U239:U243)</f>
        <v>3</v>
      </c>
      <c r="V244" s="12">
        <f t="shared" ref="V244" si="492">SUM(V239:V243)</f>
        <v>22</v>
      </c>
      <c r="W244" s="12">
        <f t="shared" ref="W244" si="493">SUM(W239:W243)</f>
        <v>107</v>
      </c>
      <c r="X244" s="12">
        <f t="shared" ref="X244" si="494">SUM(X239:X243)</f>
        <v>78</v>
      </c>
      <c r="Y244" s="12">
        <f t="shared" ref="Y244" si="495">SUM(Y239:Y243)</f>
        <v>63</v>
      </c>
      <c r="Z244" s="11">
        <f>SUM(Z239:Z243)</f>
        <v>273</v>
      </c>
      <c r="AG244" s="13"/>
      <c r="AH244" s="13"/>
      <c r="AI244" s="13"/>
    </row>
    <row r="245" spans="2:38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273</v>
      </c>
    </row>
    <row r="246" spans="2:38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8" ht="18" x14ac:dyDescent="0.25">
      <c r="B248" s="1" t="s">
        <v>64</v>
      </c>
    </row>
    <row r="249" spans="2:38" x14ac:dyDescent="0.25">
      <c r="B249" s="2"/>
      <c r="C249" s="17" t="s">
        <v>39</v>
      </c>
      <c r="D249" s="18"/>
      <c r="E249" s="17" t="s">
        <v>40</v>
      </c>
      <c r="F249" s="18"/>
      <c r="G249" s="17" t="s">
        <v>41</v>
      </c>
      <c r="H249" s="18"/>
      <c r="I249" s="17" t="s">
        <v>42</v>
      </c>
      <c r="J249" s="18"/>
      <c r="K249" s="17" t="s">
        <v>43</v>
      </c>
      <c r="L249" s="18"/>
      <c r="M249" s="17" t="s">
        <v>6</v>
      </c>
      <c r="N249" s="18"/>
    </row>
    <row r="250" spans="2:38" x14ac:dyDescent="0.25">
      <c r="B250" s="3" t="s">
        <v>7</v>
      </c>
      <c r="C250" s="4">
        <v>3.6400000000000002E-2</v>
      </c>
      <c r="D250" s="5">
        <v>4</v>
      </c>
      <c r="E250" s="4">
        <v>8.1799999999999998E-2</v>
      </c>
      <c r="F250" s="5">
        <v>9</v>
      </c>
      <c r="G250" s="4">
        <v>0.43640000000000001</v>
      </c>
      <c r="H250" s="5">
        <v>48</v>
      </c>
      <c r="I250" s="4">
        <v>0.2364</v>
      </c>
      <c r="J250" s="5">
        <v>26</v>
      </c>
      <c r="K250" s="4">
        <v>0.20910000000000001</v>
      </c>
      <c r="L250" s="5">
        <v>23</v>
      </c>
      <c r="M250" s="4">
        <v>0.40289999999999998</v>
      </c>
      <c r="N250" s="5">
        <v>110</v>
      </c>
      <c r="P250" s="9" t="s">
        <v>88</v>
      </c>
      <c r="Q250" s="10">
        <f>_xlfn.CHISQ.TEST(U250:Y254,AH250:AL254)</f>
        <v>2.2729809088899874E-2</v>
      </c>
      <c r="R250" s="11"/>
      <c r="S250" s="11" t="s">
        <v>89</v>
      </c>
      <c r="T250" s="11"/>
      <c r="U250" s="11">
        <f>D250</f>
        <v>4</v>
      </c>
      <c r="V250" s="11">
        <f>F250</f>
        <v>9</v>
      </c>
      <c r="W250">
        <f>H250</f>
        <v>48</v>
      </c>
      <c r="X250" s="11">
        <f>J250</f>
        <v>26</v>
      </c>
      <c r="Y250" s="11">
        <f>L250</f>
        <v>23</v>
      </c>
      <c r="Z250" s="12">
        <f>SUM(U250:Y250)</f>
        <v>110</v>
      </c>
      <c r="AB250" s="11"/>
      <c r="AC250" s="11"/>
      <c r="AD250" s="11"/>
      <c r="AE250" s="11"/>
      <c r="AF250" s="11" t="s">
        <v>90</v>
      </c>
      <c r="AG250" s="13"/>
      <c r="AH250" s="13">
        <f>$Z250*U255/$Z255</f>
        <v>1.6176470588235294</v>
      </c>
      <c r="AI250" s="13">
        <f t="shared" ref="AI250" si="496">$Z250*V255/$Z255</f>
        <v>9.3014705882352935</v>
      </c>
      <c r="AJ250" s="13">
        <f t="shared" ref="AJ250" si="497">$Z250*W255/$Z255</f>
        <v>43.272058823529413</v>
      </c>
      <c r="AK250" s="13">
        <f t="shared" ref="AK250" si="498">$Z250*X255/$Z255</f>
        <v>31.139705882352942</v>
      </c>
      <c r="AL250" s="13">
        <f t="shared" ref="AL250" si="499">$Z250*Y255/$Z255</f>
        <v>24.669117647058822</v>
      </c>
    </row>
    <row r="251" spans="2:38" x14ac:dyDescent="0.25">
      <c r="B251" s="3" t="s">
        <v>8</v>
      </c>
      <c r="C251" s="4">
        <v>0</v>
      </c>
      <c r="D251" s="5">
        <v>0</v>
      </c>
      <c r="E251" s="4">
        <v>0.10580000000000001</v>
      </c>
      <c r="F251" s="5">
        <v>11</v>
      </c>
      <c r="G251" s="4">
        <v>0.40379999999999999</v>
      </c>
      <c r="H251" s="5">
        <v>42</v>
      </c>
      <c r="I251" s="4">
        <v>0.21149999999999999</v>
      </c>
      <c r="J251" s="5">
        <v>22</v>
      </c>
      <c r="K251" s="4">
        <v>0.27879999999999999</v>
      </c>
      <c r="L251" s="5">
        <v>29</v>
      </c>
      <c r="M251" s="4">
        <v>0.38100000000000001</v>
      </c>
      <c r="N251" s="5">
        <v>104</v>
      </c>
      <c r="P251" s="9" t="s">
        <v>91</v>
      </c>
      <c r="Q251" s="14">
        <f>_xlfn.CHISQ.INV.RT(Q250,16)</f>
        <v>29.183180933568742</v>
      </c>
      <c r="R251" s="11"/>
      <c r="S251" s="11"/>
      <c r="T251" s="11"/>
      <c r="U251" s="11">
        <f t="shared" ref="U251:U254" si="500">D251</f>
        <v>0</v>
      </c>
      <c r="V251" s="11">
        <f t="shared" ref="V251:V254" si="501">F251</f>
        <v>11</v>
      </c>
      <c r="W251">
        <f t="shared" ref="W251:W254" si="502">H251</f>
        <v>42</v>
      </c>
      <c r="X251" s="11">
        <f t="shared" ref="X251:X254" si="503">J251</f>
        <v>22</v>
      </c>
      <c r="Y251" s="11">
        <f t="shared" ref="Y251:Y254" si="504">L251</f>
        <v>29</v>
      </c>
      <c r="Z251" s="12">
        <f t="shared" ref="Z251:Z254" si="505">SUM(U251:Y251)</f>
        <v>104</v>
      </c>
      <c r="AB251" s="11"/>
      <c r="AC251" s="11"/>
      <c r="AD251" s="11"/>
      <c r="AE251" s="11"/>
      <c r="AF251" s="11"/>
      <c r="AG251" s="13"/>
      <c r="AH251" s="13">
        <f>$Z251*U255/$Z255</f>
        <v>1.5294117647058822</v>
      </c>
      <c r="AI251" s="13">
        <f t="shared" ref="AI251" si="506">$Z251*V255/$Z255</f>
        <v>8.7941176470588243</v>
      </c>
      <c r="AJ251" s="13">
        <f t="shared" ref="AJ251" si="507">$Z251*W255/$Z255</f>
        <v>40.911764705882355</v>
      </c>
      <c r="AK251" s="13">
        <f t="shared" ref="AK251" si="508">$Z251*X255/$Z255</f>
        <v>29.441176470588236</v>
      </c>
      <c r="AL251" s="13">
        <f t="shared" ref="AL251" si="509">$Z251*Y255/$Z255</f>
        <v>23.323529411764707</v>
      </c>
    </row>
    <row r="252" spans="2:38" x14ac:dyDescent="0.25">
      <c r="B252" s="3" t="s">
        <v>9</v>
      </c>
      <c r="C252" s="4">
        <v>0</v>
      </c>
      <c r="D252" s="5">
        <v>0</v>
      </c>
      <c r="E252" s="4">
        <v>4.3499999999999997E-2</v>
      </c>
      <c r="F252" s="5">
        <v>2</v>
      </c>
      <c r="G252" s="4">
        <v>0.30430000000000001</v>
      </c>
      <c r="H252" s="5">
        <v>14</v>
      </c>
      <c r="I252" s="4">
        <v>0.5</v>
      </c>
      <c r="J252" s="5">
        <v>23</v>
      </c>
      <c r="K252" s="4">
        <v>0.1522</v>
      </c>
      <c r="L252" s="5">
        <v>7</v>
      </c>
      <c r="M252" s="4">
        <v>0.16850000000000001</v>
      </c>
      <c r="N252" s="5">
        <v>46</v>
      </c>
      <c r="P252" s="9" t="s">
        <v>92</v>
      </c>
      <c r="Q252" s="15">
        <f>SQRT(Q251/(Z255*MIN(5-1,5-1)))</f>
        <v>0.16377660575721315</v>
      </c>
      <c r="R252" s="11"/>
      <c r="S252" s="11"/>
      <c r="T252" s="11"/>
      <c r="U252" s="11">
        <f t="shared" si="500"/>
        <v>0</v>
      </c>
      <c r="V252" s="11">
        <f t="shared" si="501"/>
        <v>2</v>
      </c>
      <c r="W252">
        <f t="shared" si="502"/>
        <v>14</v>
      </c>
      <c r="X252" s="11">
        <f t="shared" si="503"/>
        <v>23</v>
      </c>
      <c r="Y252" s="11">
        <f t="shared" si="504"/>
        <v>7</v>
      </c>
      <c r="Z252" s="12">
        <f t="shared" si="505"/>
        <v>46</v>
      </c>
      <c r="AB252" s="11"/>
      <c r="AC252" s="11"/>
      <c r="AD252" s="11"/>
      <c r="AE252" s="11"/>
      <c r="AF252" s="11"/>
      <c r="AG252" s="13"/>
      <c r="AH252" s="13">
        <f>$Z252*U255/$Z255</f>
        <v>0.67647058823529416</v>
      </c>
      <c r="AI252" s="13">
        <f t="shared" ref="AI252" si="510">$Z252*V255/$Z255</f>
        <v>3.8897058823529411</v>
      </c>
      <c r="AJ252" s="13">
        <f t="shared" ref="AJ252" si="511">$Z252*W255/$Z255</f>
        <v>18.095588235294116</v>
      </c>
      <c r="AK252" s="13">
        <f t="shared" ref="AK252" si="512">$Z252*X255/$Z255</f>
        <v>13.022058823529411</v>
      </c>
      <c r="AL252" s="13">
        <f>$Z252*Y255/$Z255</f>
        <v>10.316176470588236</v>
      </c>
    </row>
    <row r="253" spans="2:38" x14ac:dyDescent="0.25">
      <c r="B253" s="3" t="s">
        <v>10</v>
      </c>
      <c r="C253" s="4">
        <v>0</v>
      </c>
      <c r="D253" s="5">
        <v>0</v>
      </c>
      <c r="E253" s="4">
        <v>9.0899999999999995E-2</v>
      </c>
      <c r="F253" s="5">
        <v>1</v>
      </c>
      <c r="G253" s="4">
        <v>0.2727</v>
      </c>
      <c r="H253" s="5">
        <v>3</v>
      </c>
      <c r="I253" s="4">
        <v>0.54549999999999998</v>
      </c>
      <c r="J253" s="5">
        <v>6</v>
      </c>
      <c r="K253" s="4">
        <v>9.0899999999999995E-2</v>
      </c>
      <c r="L253" s="5">
        <v>1</v>
      </c>
      <c r="M253" s="4">
        <v>4.0300000000000002E-2</v>
      </c>
      <c r="N253" s="5">
        <v>11</v>
      </c>
      <c r="P253" s="11"/>
      <c r="Q253" s="14" t="str">
        <f>IF(AND(Q252&gt;0,Q252&lt;=0.2),"Schwacher Zusammenhang",IF(AND(Q252&gt;0.2,Q252&lt;=0.6),"Mittlerer Zusammenhang",IF(Q252&gt;0.6,"Starker Zusammenhang","")))</f>
        <v>Schwacher Zusammenhang</v>
      </c>
      <c r="R253" s="5"/>
      <c r="S253" s="5"/>
      <c r="T253" s="11"/>
      <c r="U253" s="11">
        <f t="shared" si="500"/>
        <v>0</v>
      </c>
      <c r="V253" s="11">
        <f t="shared" si="501"/>
        <v>1</v>
      </c>
      <c r="W253">
        <f t="shared" si="502"/>
        <v>3</v>
      </c>
      <c r="X253" s="11">
        <f t="shared" si="503"/>
        <v>6</v>
      </c>
      <c r="Y253" s="11">
        <f t="shared" si="504"/>
        <v>1</v>
      </c>
      <c r="Z253" s="12">
        <f t="shared" si="505"/>
        <v>11</v>
      </c>
      <c r="AB253" s="11"/>
      <c r="AC253" s="11"/>
      <c r="AD253" s="11"/>
      <c r="AE253" s="11"/>
      <c r="AF253" s="11"/>
      <c r="AG253" s="13"/>
      <c r="AH253" s="13">
        <f>$Z253*U255/$Z255</f>
        <v>0.16176470588235295</v>
      </c>
      <c r="AI253" s="13">
        <f t="shared" ref="AI253" si="513">$Z253*V255/$Z255</f>
        <v>0.93014705882352944</v>
      </c>
      <c r="AJ253" s="13">
        <f t="shared" ref="AJ253" si="514">$Z253*W255/$Z255</f>
        <v>4.3272058823529411</v>
      </c>
      <c r="AK253" s="13">
        <f t="shared" ref="AK253" si="515">$Z253*X255/$Z255</f>
        <v>3.1139705882352939</v>
      </c>
      <c r="AL253" s="13">
        <f t="shared" ref="AL253" si="516">$Z253*Y255/$Z255</f>
        <v>2.4669117647058822</v>
      </c>
    </row>
    <row r="254" spans="2:38" x14ac:dyDescent="0.25">
      <c r="B254" s="3" t="s">
        <v>11</v>
      </c>
      <c r="C254" s="4">
        <v>0</v>
      </c>
      <c r="D254" s="5">
        <v>0</v>
      </c>
      <c r="E254" s="4">
        <v>0</v>
      </c>
      <c r="F254" s="5">
        <v>0</v>
      </c>
      <c r="G254" s="4">
        <v>0</v>
      </c>
      <c r="H254" s="5">
        <v>0</v>
      </c>
      <c r="I254" s="4">
        <v>0</v>
      </c>
      <c r="J254" s="5">
        <v>0</v>
      </c>
      <c r="K254" s="4">
        <v>1</v>
      </c>
      <c r="L254" s="5">
        <v>1</v>
      </c>
      <c r="M254" s="4">
        <v>3.7000000000000002E-3</v>
      </c>
      <c r="N254" s="5">
        <v>1</v>
      </c>
      <c r="R254" s="5"/>
      <c r="S254" s="5"/>
      <c r="T254" s="11"/>
      <c r="U254" s="11">
        <f t="shared" si="500"/>
        <v>0</v>
      </c>
      <c r="V254" s="11">
        <f t="shared" si="501"/>
        <v>0</v>
      </c>
      <c r="W254">
        <f t="shared" si="502"/>
        <v>0</v>
      </c>
      <c r="X254" s="11">
        <f t="shared" si="503"/>
        <v>0</v>
      </c>
      <c r="Y254" s="11">
        <f t="shared" si="504"/>
        <v>1</v>
      </c>
      <c r="Z254" s="12">
        <f t="shared" si="505"/>
        <v>1</v>
      </c>
      <c r="AG254" s="13"/>
      <c r="AH254" s="13">
        <f>$Z254*U255/$Z255</f>
        <v>1.4705882352941176E-2</v>
      </c>
      <c r="AI254" s="13">
        <f t="shared" ref="AI254" si="517">$Z254*V255/$Z255</f>
        <v>8.455882352941177E-2</v>
      </c>
      <c r="AJ254" s="13">
        <f t="shared" ref="AJ254" si="518">$Z254*W255/$Z255</f>
        <v>0.39338235294117646</v>
      </c>
      <c r="AK254" s="13">
        <f t="shared" ref="AK254" si="519">$Z254*X255/$Z255</f>
        <v>0.28308823529411764</v>
      </c>
      <c r="AL254" s="13">
        <f t="shared" ref="AL254" si="520">$Z254*Y255/$Z255</f>
        <v>0.22426470588235295</v>
      </c>
    </row>
    <row r="255" spans="2:38" x14ac:dyDescent="0.25">
      <c r="B255" s="3" t="s">
        <v>6</v>
      </c>
      <c r="C255" s="6">
        <v>1.47E-2</v>
      </c>
      <c r="D255" s="3">
        <v>4</v>
      </c>
      <c r="E255" s="6">
        <v>8.4199999999999997E-2</v>
      </c>
      <c r="F255" s="3">
        <v>23</v>
      </c>
      <c r="G255" s="6">
        <v>0.39190000000000003</v>
      </c>
      <c r="H255" s="3">
        <v>107</v>
      </c>
      <c r="I255" s="6">
        <v>0.28210000000000002</v>
      </c>
      <c r="J255" s="3">
        <v>77</v>
      </c>
      <c r="K255" s="6">
        <v>0.22339999999999999</v>
      </c>
      <c r="L255" s="3">
        <v>61</v>
      </c>
      <c r="M255" s="6">
        <v>1</v>
      </c>
      <c r="N255" s="3">
        <v>273</v>
      </c>
      <c r="R255" s="5"/>
      <c r="S255" s="5"/>
      <c r="T255" s="12"/>
      <c r="U255" s="12">
        <f t="shared" ref="U255" si="521">SUM(U250:U254)</f>
        <v>4</v>
      </c>
      <c r="V255" s="12">
        <f t="shared" ref="V255" si="522">SUM(V250:V254)</f>
        <v>23</v>
      </c>
      <c r="W255" s="12">
        <f t="shared" ref="W255" si="523">SUM(W250:W254)</f>
        <v>107</v>
      </c>
      <c r="X255" s="12">
        <f t="shared" ref="X255" si="524">SUM(X250:X254)</f>
        <v>77</v>
      </c>
      <c r="Y255" s="12">
        <f t="shared" ref="Y255" si="525">SUM(Y250:Y254)</f>
        <v>61</v>
      </c>
      <c r="Z255" s="11">
        <f>SUM(Z250:Z254)</f>
        <v>272</v>
      </c>
      <c r="AG255" s="13"/>
      <c r="AH255" s="13"/>
      <c r="AI255" s="13"/>
    </row>
    <row r="256" spans="2:38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273</v>
      </c>
    </row>
    <row r="257" spans="2:38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8" ht="18" x14ac:dyDescent="0.25">
      <c r="B259" s="1" t="s">
        <v>65</v>
      </c>
    </row>
    <row r="260" spans="2:38" x14ac:dyDescent="0.25">
      <c r="B260" s="2"/>
      <c r="C260" s="17" t="s">
        <v>39</v>
      </c>
      <c r="D260" s="18"/>
      <c r="E260" s="17" t="s">
        <v>40</v>
      </c>
      <c r="F260" s="18"/>
      <c r="G260" s="17" t="s">
        <v>41</v>
      </c>
      <c r="H260" s="18"/>
      <c r="I260" s="17" t="s">
        <v>42</v>
      </c>
      <c r="J260" s="18"/>
      <c r="K260" s="17" t="s">
        <v>43</v>
      </c>
      <c r="L260" s="18"/>
      <c r="M260" s="17" t="s">
        <v>6</v>
      </c>
      <c r="N260" s="18"/>
    </row>
    <row r="261" spans="2:38" x14ac:dyDescent="0.25">
      <c r="B261" s="3" t="s">
        <v>7</v>
      </c>
      <c r="C261" s="4">
        <v>6.3600000000000004E-2</v>
      </c>
      <c r="D261" s="5">
        <v>7</v>
      </c>
      <c r="E261" s="4">
        <v>0.42730000000000001</v>
      </c>
      <c r="F261" s="5">
        <v>47</v>
      </c>
      <c r="G261" s="4">
        <v>0.36359999999999998</v>
      </c>
      <c r="H261" s="5">
        <v>40</v>
      </c>
      <c r="I261" s="4">
        <v>7.2700000000000001E-2</v>
      </c>
      <c r="J261" s="5">
        <v>8</v>
      </c>
      <c r="K261" s="4">
        <v>7.2700000000000001E-2</v>
      </c>
      <c r="L261" s="5">
        <v>8</v>
      </c>
      <c r="M261" s="4">
        <v>0.40289999999999998</v>
      </c>
      <c r="N261" s="5">
        <v>110</v>
      </c>
      <c r="P261" s="9" t="s">
        <v>88</v>
      </c>
      <c r="Q261" s="10">
        <f>_xlfn.CHISQ.TEST(U261:Y265,AH261:AL265)</f>
        <v>7.1051131308355808E-3</v>
      </c>
      <c r="R261" s="11"/>
      <c r="S261" s="11" t="s">
        <v>89</v>
      </c>
      <c r="T261" s="11"/>
      <c r="U261" s="11">
        <f>D261</f>
        <v>7</v>
      </c>
      <c r="V261" s="11">
        <f>F261</f>
        <v>47</v>
      </c>
      <c r="W261">
        <f>H261</f>
        <v>40</v>
      </c>
      <c r="X261" s="11">
        <f>J261</f>
        <v>8</v>
      </c>
      <c r="Y261" s="11">
        <f>L261</f>
        <v>8</v>
      </c>
      <c r="Z261" s="12">
        <f>SUM(U261:Y261)</f>
        <v>110</v>
      </c>
      <c r="AB261" s="11"/>
      <c r="AC261" s="11"/>
      <c r="AD261" s="11"/>
      <c r="AE261" s="11"/>
      <c r="AF261" s="11" t="s">
        <v>90</v>
      </c>
      <c r="AG261" s="13"/>
      <c r="AH261" s="13">
        <f>$Z261*U266/$Z266</f>
        <v>9.3014705882352935</v>
      </c>
      <c r="AI261" s="13">
        <f t="shared" ref="AI261" si="526">$Z261*V266/$Z266</f>
        <v>52.169117647058826</v>
      </c>
      <c r="AJ261" s="13">
        <f t="shared" ref="AJ261" si="527">$Z261*W266/$Z266</f>
        <v>35.992647058823529</v>
      </c>
      <c r="AK261" s="13">
        <f t="shared" ref="AK261" si="528">$Z261*X266/$Z266</f>
        <v>5.6617647058823533</v>
      </c>
      <c r="AL261" s="13">
        <f t="shared" ref="AL261" si="529">$Z261*Y266/$Z266</f>
        <v>6.875</v>
      </c>
    </row>
    <row r="262" spans="2:38" x14ac:dyDescent="0.25">
      <c r="B262" s="3" t="s">
        <v>8</v>
      </c>
      <c r="C262" s="4">
        <v>0.14419999999999999</v>
      </c>
      <c r="D262" s="5">
        <v>15</v>
      </c>
      <c r="E262" s="4">
        <v>0.50960000000000005</v>
      </c>
      <c r="F262" s="5">
        <v>53</v>
      </c>
      <c r="G262" s="4">
        <v>0.2596</v>
      </c>
      <c r="H262" s="5">
        <v>27</v>
      </c>
      <c r="I262" s="4">
        <v>2.8799999999999999E-2</v>
      </c>
      <c r="J262" s="5">
        <v>3</v>
      </c>
      <c r="K262" s="4">
        <v>5.7699999999999987E-2</v>
      </c>
      <c r="L262" s="5">
        <v>6</v>
      </c>
      <c r="M262" s="4">
        <v>0.38100000000000001</v>
      </c>
      <c r="N262" s="5">
        <v>104</v>
      </c>
      <c r="P262" s="9" t="s">
        <v>91</v>
      </c>
      <c r="Q262" s="14">
        <f>_xlfn.CHISQ.INV.RT(Q261,16)</f>
        <v>33.128804348066652</v>
      </c>
      <c r="R262" s="11"/>
      <c r="S262" s="11"/>
      <c r="T262" s="11"/>
      <c r="U262" s="11">
        <f t="shared" ref="U262:U265" si="530">D262</f>
        <v>15</v>
      </c>
      <c r="V262" s="11">
        <f t="shared" ref="V262:V265" si="531">F262</f>
        <v>53</v>
      </c>
      <c r="W262">
        <f t="shared" ref="W262:W265" si="532">H262</f>
        <v>27</v>
      </c>
      <c r="X262" s="11">
        <f t="shared" ref="X262:X265" si="533">J262</f>
        <v>3</v>
      </c>
      <c r="Y262" s="11">
        <f t="shared" ref="Y262:Y265" si="534">L262</f>
        <v>6</v>
      </c>
      <c r="Z262" s="12">
        <f t="shared" ref="Z262:Z265" si="535">SUM(U262:Y262)</f>
        <v>104</v>
      </c>
      <c r="AB262" s="11"/>
      <c r="AC262" s="11"/>
      <c r="AD262" s="11"/>
      <c r="AE262" s="11"/>
      <c r="AF262" s="11"/>
      <c r="AG262" s="13"/>
      <c r="AH262" s="13">
        <f>$Z262*U266/$Z266</f>
        <v>8.7941176470588243</v>
      </c>
      <c r="AI262" s="13">
        <f t="shared" ref="AI262" si="536">$Z262*V266/$Z266</f>
        <v>49.323529411764703</v>
      </c>
      <c r="AJ262" s="13">
        <f t="shared" ref="AJ262" si="537">$Z262*W266/$Z266</f>
        <v>34.029411764705884</v>
      </c>
      <c r="AK262" s="13">
        <f t="shared" ref="AK262" si="538">$Z262*X266/$Z266</f>
        <v>5.3529411764705879</v>
      </c>
      <c r="AL262" s="13">
        <f t="shared" ref="AL262" si="539">$Z262*Y266/$Z266</f>
        <v>6.5</v>
      </c>
    </row>
    <row r="263" spans="2:38" x14ac:dyDescent="0.25">
      <c r="B263" s="3" t="s">
        <v>9</v>
      </c>
      <c r="C263" s="4">
        <v>2.1700000000000001E-2</v>
      </c>
      <c r="D263" s="5">
        <v>1</v>
      </c>
      <c r="E263" s="4">
        <v>0.45650000000000002</v>
      </c>
      <c r="F263" s="5">
        <v>21</v>
      </c>
      <c r="G263" s="4">
        <v>0.43480000000000002</v>
      </c>
      <c r="H263" s="5">
        <v>20</v>
      </c>
      <c r="I263" s="4">
        <v>4.3499999999999997E-2</v>
      </c>
      <c r="J263" s="5">
        <v>2</v>
      </c>
      <c r="K263" s="4">
        <v>4.3499999999999997E-2</v>
      </c>
      <c r="L263" s="5">
        <v>2</v>
      </c>
      <c r="M263" s="4">
        <v>0.16850000000000001</v>
      </c>
      <c r="N263" s="5">
        <v>46</v>
      </c>
      <c r="P263" s="9" t="s">
        <v>92</v>
      </c>
      <c r="Q263" s="15">
        <f>SQRT(Q262/(Z266*MIN(5-1,5-1)))</f>
        <v>0.17449718823599175</v>
      </c>
      <c r="R263" s="11"/>
      <c r="S263" s="11"/>
      <c r="T263" s="11"/>
      <c r="U263" s="11">
        <f t="shared" si="530"/>
        <v>1</v>
      </c>
      <c r="V263" s="11">
        <f t="shared" si="531"/>
        <v>21</v>
      </c>
      <c r="W263">
        <f t="shared" si="532"/>
        <v>20</v>
      </c>
      <c r="X263" s="11">
        <f t="shared" si="533"/>
        <v>2</v>
      </c>
      <c r="Y263" s="11">
        <f t="shared" si="534"/>
        <v>2</v>
      </c>
      <c r="Z263" s="12">
        <f t="shared" si="535"/>
        <v>46</v>
      </c>
      <c r="AB263" s="11"/>
      <c r="AC263" s="11"/>
      <c r="AD263" s="11"/>
      <c r="AE263" s="11"/>
      <c r="AF263" s="11"/>
      <c r="AG263" s="13"/>
      <c r="AH263" s="13">
        <f>$Z263*U266/$Z266</f>
        <v>3.8897058823529411</v>
      </c>
      <c r="AI263" s="13">
        <f t="shared" ref="AI263" si="540">$Z263*V266/$Z266</f>
        <v>21.816176470588236</v>
      </c>
      <c r="AJ263" s="13">
        <f t="shared" ref="AJ263" si="541">$Z263*W266/$Z266</f>
        <v>15.051470588235293</v>
      </c>
      <c r="AK263" s="13">
        <f t="shared" ref="AK263" si="542">$Z263*X266/$Z266</f>
        <v>2.3676470588235294</v>
      </c>
      <c r="AL263" s="13">
        <f>$Z263*Y266/$Z266</f>
        <v>2.875</v>
      </c>
    </row>
    <row r="264" spans="2:38" x14ac:dyDescent="0.25">
      <c r="B264" s="3" t="s">
        <v>10</v>
      </c>
      <c r="C264" s="4">
        <v>0</v>
      </c>
      <c r="D264" s="5">
        <v>0</v>
      </c>
      <c r="E264" s="4">
        <v>0.72730000000000006</v>
      </c>
      <c r="F264" s="5">
        <v>8</v>
      </c>
      <c r="G264" s="4">
        <v>0.18179999999999999</v>
      </c>
      <c r="H264" s="5">
        <v>2</v>
      </c>
      <c r="I264" s="4">
        <v>9.0899999999999995E-2</v>
      </c>
      <c r="J264" s="5">
        <v>1</v>
      </c>
      <c r="K264" s="4">
        <v>0</v>
      </c>
      <c r="L264" s="5">
        <v>0</v>
      </c>
      <c r="M264" s="4">
        <v>4.0300000000000002E-2</v>
      </c>
      <c r="N264" s="5">
        <v>11</v>
      </c>
      <c r="P264" s="11"/>
      <c r="Q264" s="14" t="str">
        <f>IF(AND(Q263&gt;0,Q263&lt;=0.2),"Schwacher Zusammenhang",IF(AND(Q263&gt;0.2,Q263&lt;=0.6),"Mittlerer Zusammenhang",IF(Q263&gt;0.6,"Starker Zusammenhang","")))</f>
        <v>Schwacher Zusammenhang</v>
      </c>
      <c r="R264" s="5"/>
      <c r="S264" s="5"/>
      <c r="T264" s="11"/>
      <c r="U264" s="11">
        <f t="shared" si="530"/>
        <v>0</v>
      </c>
      <c r="V264" s="11">
        <f t="shared" si="531"/>
        <v>8</v>
      </c>
      <c r="W264">
        <f t="shared" si="532"/>
        <v>2</v>
      </c>
      <c r="X264" s="11">
        <f t="shared" si="533"/>
        <v>1</v>
      </c>
      <c r="Y264" s="11">
        <f t="shared" si="534"/>
        <v>0</v>
      </c>
      <c r="Z264" s="12">
        <f t="shared" si="535"/>
        <v>11</v>
      </c>
      <c r="AB264" s="11"/>
      <c r="AC264" s="11"/>
      <c r="AD264" s="11"/>
      <c r="AE264" s="11"/>
      <c r="AF264" s="11"/>
      <c r="AG264" s="13"/>
      <c r="AH264" s="13">
        <f>$Z264*U266/$Z266</f>
        <v>0.93014705882352944</v>
      </c>
      <c r="AI264" s="13">
        <f t="shared" ref="AI264" si="543">$Z264*V266/$Z266</f>
        <v>5.2169117647058822</v>
      </c>
      <c r="AJ264" s="13">
        <f t="shared" ref="AJ264" si="544">$Z264*W266/$Z266</f>
        <v>3.5992647058823528</v>
      </c>
      <c r="AK264" s="13">
        <f t="shared" ref="AK264" si="545">$Z264*X266/$Z266</f>
        <v>0.56617647058823528</v>
      </c>
      <c r="AL264" s="13">
        <f t="shared" ref="AL264" si="546">$Z264*Y266/$Z266</f>
        <v>0.6875</v>
      </c>
    </row>
    <row r="265" spans="2:38" x14ac:dyDescent="0.25">
      <c r="B265" s="3" t="s">
        <v>11</v>
      </c>
      <c r="C265" s="4">
        <v>0</v>
      </c>
      <c r="D265" s="5">
        <v>0</v>
      </c>
      <c r="E265" s="4">
        <v>0</v>
      </c>
      <c r="F265" s="5">
        <v>0</v>
      </c>
      <c r="G265" s="4">
        <v>0</v>
      </c>
      <c r="H265" s="5">
        <v>0</v>
      </c>
      <c r="I265" s="4">
        <v>0</v>
      </c>
      <c r="J265" s="5">
        <v>0</v>
      </c>
      <c r="K265" s="4">
        <v>1</v>
      </c>
      <c r="L265" s="5">
        <v>1</v>
      </c>
      <c r="M265" s="4">
        <v>3.7000000000000002E-3</v>
      </c>
      <c r="N265" s="5">
        <v>1</v>
      </c>
      <c r="R265" s="5"/>
      <c r="S265" s="5"/>
      <c r="T265" s="11"/>
      <c r="U265" s="11">
        <f t="shared" si="530"/>
        <v>0</v>
      </c>
      <c r="V265" s="11">
        <f t="shared" si="531"/>
        <v>0</v>
      </c>
      <c r="W265">
        <f t="shared" si="532"/>
        <v>0</v>
      </c>
      <c r="X265" s="11">
        <f t="shared" si="533"/>
        <v>0</v>
      </c>
      <c r="Y265" s="11">
        <f t="shared" si="534"/>
        <v>1</v>
      </c>
      <c r="Z265" s="12">
        <f t="shared" si="535"/>
        <v>1</v>
      </c>
      <c r="AG265" s="13"/>
      <c r="AH265" s="13">
        <f>$Z265*U266/$Z266</f>
        <v>8.455882352941177E-2</v>
      </c>
      <c r="AI265" s="13">
        <f t="shared" ref="AI265" si="547">$Z265*V266/$Z266</f>
        <v>0.47426470588235292</v>
      </c>
      <c r="AJ265" s="13">
        <f t="shared" ref="AJ265" si="548">$Z265*W266/$Z266</f>
        <v>0.32720588235294118</v>
      </c>
      <c r="AK265" s="13">
        <f t="shared" ref="AK265" si="549">$Z265*X266/$Z266</f>
        <v>5.1470588235294115E-2</v>
      </c>
      <c r="AL265" s="13">
        <f t="shared" ref="AL265" si="550">$Z265*Y266/$Z266</f>
        <v>6.25E-2</v>
      </c>
    </row>
    <row r="266" spans="2:38" x14ac:dyDescent="0.25">
      <c r="B266" s="3" t="s">
        <v>6</v>
      </c>
      <c r="C266" s="6">
        <v>8.4199999999999997E-2</v>
      </c>
      <c r="D266" s="3">
        <v>23</v>
      </c>
      <c r="E266" s="6">
        <v>0.47249999999999998</v>
      </c>
      <c r="F266" s="3">
        <v>129</v>
      </c>
      <c r="G266" s="6">
        <v>0.32600000000000001</v>
      </c>
      <c r="H266" s="3">
        <v>89</v>
      </c>
      <c r="I266" s="6">
        <v>5.1299999999999998E-2</v>
      </c>
      <c r="J266" s="3">
        <v>14</v>
      </c>
      <c r="K266" s="6">
        <v>6.2300000000000001E-2</v>
      </c>
      <c r="L266" s="3">
        <v>17</v>
      </c>
      <c r="M266" s="6">
        <v>1</v>
      </c>
      <c r="N266" s="3">
        <v>273</v>
      </c>
      <c r="R266" s="5"/>
      <c r="S266" s="5"/>
      <c r="T266" s="12"/>
      <c r="U266" s="12">
        <f t="shared" ref="U266" si="551">SUM(U261:U265)</f>
        <v>23</v>
      </c>
      <c r="V266" s="12">
        <f t="shared" ref="V266" si="552">SUM(V261:V265)</f>
        <v>129</v>
      </c>
      <c r="W266" s="12">
        <f t="shared" ref="W266" si="553">SUM(W261:W265)</f>
        <v>89</v>
      </c>
      <c r="X266" s="12">
        <f t="shared" ref="X266" si="554">SUM(X261:X265)</f>
        <v>14</v>
      </c>
      <c r="Y266" s="12">
        <f t="shared" ref="Y266" si="555">SUM(Y261:Y265)</f>
        <v>17</v>
      </c>
      <c r="Z266" s="11">
        <f>SUM(Z261:Z265)</f>
        <v>272</v>
      </c>
      <c r="AG266" s="13"/>
      <c r="AH266" s="13"/>
      <c r="AI266" s="13"/>
    </row>
    <row r="267" spans="2:38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273</v>
      </c>
    </row>
    <row r="268" spans="2:38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8" ht="18" x14ac:dyDescent="0.25">
      <c r="B270" s="1" t="s">
        <v>66</v>
      </c>
    </row>
    <row r="271" spans="2:38" x14ac:dyDescent="0.25">
      <c r="B271" s="2"/>
      <c r="C271" s="17" t="s">
        <v>39</v>
      </c>
      <c r="D271" s="18"/>
      <c r="E271" s="17" t="s">
        <v>40</v>
      </c>
      <c r="F271" s="18"/>
      <c r="G271" s="17" t="s">
        <v>41</v>
      </c>
      <c r="H271" s="18"/>
      <c r="I271" s="17" t="s">
        <v>42</v>
      </c>
      <c r="J271" s="18"/>
      <c r="K271" s="17" t="s">
        <v>43</v>
      </c>
      <c r="L271" s="18"/>
      <c r="M271" s="17" t="s">
        <v>6</v>
      </c>
      <c r="N271" s="18"/>
    </row>
    <row r="272" spans="2:38" x14ac:dyDescent="0.25">
      <c r="B272" s="3" t="s">
        <v>7</v>
      </c>
      <c r="C272" s="4">
        <v>5.45E-2</v>
      </c>
      <c r="D272" s="5">
        <v>6</v>
      </c>
      <c r="E272" s="4">
        <v>0.2455</v>
      </c>
      <c r="F272" s="5">
        <v>27</v>
      </c>
      <c r="G272" s="4">
        <v>0.42730000000000001</v>
      </c>
      <c r="H272" s="5">
        <v>47</v>
      </c>
      <c r="I272" s="4">
        <v>0.1545</v>
      </c>
      <c r="J272" s="5">
        <v>17</v>
      </c>
      <c r="K272" s="4">
        <v>0.1182</v>
      </c>
      <c r="L272" s="5">
        <v>13</v>
      </c>
      <c r="M272" s="4">
        <v>0.40289999999999998</v>
      </c>
      <c r="N272" s="5">
        <v>110</v>
      </c>
      <c r="P272" s="9" t="s">
        <v>88</v>
      </c>
      <c r="Q272" s="10">
        <f>_xlfn.CHISQ.TEST(U272:Y276,AH272:AL276)</f>
        <v>0.16408612631695946</v>
      </c>
      <c r="R272" s="11"/>
      <c r="S272" s="11" t="s">
        <v>89</v>
      </c>
      <c r="T272" s="11"/>
      <c r="U272" s="11">
        <f>D272</f>
        <v>6</v>
      </c>
      <c r="V272" s="11">
        <f>F272</f>
        <v>27</v>
      </c>
      <c r="W272">
        <f>H272</f>
        <v>47</v>
      </c>
      <c r="X272" s="11">
        <f>J272</f>
        <v>17</v>
      </c>
      <c r="Y272" s="11">
        <f>L272</f>
        <v>13</v>
      </c>
      <c r="Z272" s="12">
        <f>SUM(U272:Y272)</f>
        <v>110</v>
      </c>
      <c r="AB272" s="11"/>
      <c r="AC272" s="11"/>
      <c r="AD272" s="11"/>
      <c r="AE272" s="11"/>
      <c r="AF272" s="11" t="s">
        <v>90</v>
      </c>
      <c r="AG272" s="13"/>
      <c r="AH272" s="13">
        <f>$Z272*U277/$Z277</f>
        <v>4.4322344322344325</v>
      </c>
      <c r="AI272" s="13">
        <f t="shared" ref="AI272" si="556">$Z272*V277/$Z277</f>
        <v>30.219780219780219</v>
      </c>
      <c r="AJ272" s="13">
        <f t="shared" ref="AJ272" si="557">$Z272*W277/$Z277</f>
        <v>43.91941391941392</v>
      </c>
      <c r="AK272" s="13">
        <f t="shared" ref="AK272" si="558">$Z272*X277/$Z277</f>
        <v>18.937728937728938</v>
      </c>
      <c r="AL272" s="13">
        <f t="shared" ref="AL272" si="559">$Z272*Y277/$Z277</f>
        <v>12.490842490842491</v>
      </c>
    </row>
    <row r="273" spans="2:38" x14ac:dyDescent="0.25">
      <c r="B273" s="3" t="s">
        <v>8</v>
      </c>
      <c r="C273" s="4">
        <v>3.8100000000000002E-2</v>
      </c>
      <c r="D273" s="5">
        <v>4</v>
      </c>
      <c r="E273" s="4">
        <v>0.34289999999999998</v>
      </c>
      <c r="F273" s="5">
        <v>36</v>
      </c>
      <c r="G273" s="4">
        <v>0.35239999999999999</v>
      </c>
      <c r="H273" s="5">
        <v>37</v>
      </c>
      <c r="I273" s="4">
        <v>0.1333</v>
      </c>
      <c r="J273" s="5">
        <v>14</v>
      </c>
      <c r="K273" s="4">
        <v>0.1333</v>
      </c>
      <c r="L273" s="5">
        <v>14</v>
      </c>
      <c r="M273" s="4">
        <v>0.3846</v>
      </c>
      <c r="N273" s="5">
        <v>105</v>
      </c>
      <c r="P273" s="9" t="s">
        <v>91</v>
      </c>
      <c r="Q273" s="14">
        <f>_xlfn.CHISQ.INV.RT(Q272,16)</f>
        <v>21.387658511959291</v>
      </c>
      <c r="R273" s="11"/>
      <c r="S273" s="11"/>
      <c r="T273" s="11"/>
      <c r="U273" s="11">
        <f t="shared" ref="U273:U276" si="560">D273</f>
        <v>4</v>
      </c>
      <c r="V273" s="11">
        <f t="shared" ref="V273:V276" si="561">F273</f>
        <v>36</v>
      </c>
      <c r="W273">
        <f t="shared" ref="W273:W276" si="562">H273</f>
        <v>37</v>
      </c>
      <c r="X273" s="11">
        <f t="shared" ref="X273:X276" si="563">J273</f>
        <v>14</v>
      </c>
      <c r="Y273" s="11">
        <f t="shared" ref="Y273:Y276" si="564">L273</f>
        <v>14</v>
      </c>
      <c r="Z273" s="12">
        <f t="shared" ref="Z273:Z276" si="565">SUM(U273:Y273)</f>
        <v>105</v>
      </c>
      <c r="AB273" s="11"/>
      <c r="AC273" s="11"/>
      <c r="AD273" s="11"/>
      <c r="AE273" s="11"/>
      <c r="AF273" s="11"/>
      <c r="AG273" s="13"/>
      <c r="AH273" s="13">
        <f>$Z273*U277/$Z277</f>
        <v>4.2307692307692308</v>
      </c>
      <c r="AI273" s="13">
        <f t="shared" ref="AI273" si="566">$Z273*V277/$Z277</f>
        <v>28.846153846153847</v>
      </c>
      <c r="AJ273" s="13">
        <f t="shared" ref="AJ273" si="567">$Z273*W277/$Z277</f>
        <v>41.92307692307692</v>
      </c>
      <c r="AK273" s="13">
        <f t="shared" ref="AK273" si="568">$Z273*X277/$Z277</f>
        <v>18.076923076923077</v>
      </c>
      <c r="AL273" s="13">
        <f t="shared" ref="AL273" si="569">$Z273*Y277/$Z277</f>
        <v>11.923076923076923</v>
      </c>
    </row>
    <row r="274" spans="2:38" x14ac:dyDescent="0.25">
      <c r="B274" s="3" t="s">
        <v>9</v>
      </c>
      <c r="C274" s="4">
        <v>2.1700000000000001E-2</v>
      </c>
      <c r="D274" s="5">
        <v>1</v>
      </c>
      <c r="E274" s="4">
        <v>0.21740000000000001</v>
      </c>
      <c r="F274" s="5">
        <v>10</v>
      </c>
      <c r="G274" s="4">
        <v>0.43480000000000002</v>
      </c>
      <c r="H274" s="5">
        <v>20</v>
      </c>
      <c r="I274" s="4">
        <v>0.26090000000000002</v>
      </c>
      <c r="J274" s="5">
        <v>12</v>
      </c>
      <c r="K274" s="4">
        <v>6.5199999999999994E-2</v>
      </c>
      <c r="L274" s="5">
        <v>3</v>
      </c>
      <c r="M274" s="4">
        <v>0.16850000000000001</v>
      </c>
      <c r="N274" s="5">
        <v>46</v>
      </c>
      <c r="P274" s="9" t="s">
        <v>92</v>
      </c>
      <c r="Q274" s="15">
        <f>SQRT(Q273/(Z277*MIN(5-1,5-1)))</f>
        <v>0.13994916172701638</v>
      </c>
      <c r="R274" s="11"/>
      <c r="S274" s="11"/>
      <c r="T274" s="11"/>
      <c r="U274" s="11">
        <f t="shared" si="560"/>
        <v>1</v>
      </c>
      <c r="V274" s="11">
        <f t="shared" si="561"/>
        <v>10</v>
      </c>
      <c r="W274">
        <f t="shared" si="562"/>
        <v>20</v>
      </c>
      <c r="X274" s="11">
        <f t="shared" si="563"/>
        <v>12</v>
      </c>
      <c r="Y274" s="11">
        <f t="shared" si="564"/>
        <v>3</v>
      </c>
      <c r="Z274" s="12">
        <f t="shared" si="565"/>
        <v>46</v>
      </c>
      <c r="AB274" s="11"/>
      <c r="AC274" s="11"/>
      <c r="AD274" s="11"/>
      <c r="AE274" s="11"/>
      <c r="AF274" s="11"/>
      <c r="AG274" s="13"/>
      <c r="AH274" s="13">
        <f>$Z274*U277/$Z277</f>
        <v>1.8534798534798536</v>
      </c>
      <c r="AI274" s="13">
        <f t="shared" ref="AI274" si="570">$Z274*V277/$Z277</f>
        <v>12.637362637362637</v>
      </c>
      <c r="AJ274" s="13">
        <f t="shared" ref="AJ274" si="571">$Z274*W277/$Z277</f>
        <v>18.366300366300365</v>
      </c>
      <c r="AK274" s="13">
        <f t="shared" ref="AK274" si="572">$Z274*X277/$Z277</f>
        <v>7.9194139194139197</v>
      </c>
      <c r="AL274" s="13">
        <f>$Z274*Y277/$Z277</f>
        <v>5.2234432234432235</v>
      </c>
    </row>
    <row r="275" spans="2:38" x14ac:dyDescent="0.25">
      <c r="B275" s="3" t="s">
        <v>10</v>
      </c>
      <c r="C275" s="4">
        <v>0</v>
      </c>
      <c r="D275" s="5">
        <v>0</v>
      </c>
      <c r="E275" s="4">
        <v>0.18179999999999999</v>
      </c>
      <c r="F275" s="5">
        <v>2</v>
      </c>
      <c r="G275" s="4">
        <v>0.45450000000000002</v>
      </c>
      <c r="H275" s="5">
        <v>5</v>
      </c>
      <c r="I275" s="4">
        <v>0.36359999999999998</v>
      </c>
      <c r="J275" s="5">
        <v>4</v>
      </c>
      <c r="K275" s="4">
        <v>0</v>
      </c>
      <c r="L275" s="5">
        <v>0</v>
      </c>
      <c r="M275" s="4">
        <v>4.0300000000000002E-2</v>
      </c>
      <c r="N275" s="5">
        <v>11</v>
      </c>
      <c r="P275" s="11"/>
      <c r="Q275" s="14" t="str">
        <f>IF(AND(Q274&gt;0,Q274&lt;=0.2),"Schwacher Zusammenhang",IF(AND(Q274&gt;0.2,Q274&lt;=0.6),"Mittlerer Zusammenhang",IF(Q274&gt;0.6,"Starker Zusammenhang","")))</f>
        <v>Schwacher Zusammenhang</v>
      </c>
      <c r="R275" s="5"/>
      <c r="S275" s="5"/>
      <c r="T275" s="11"/>
      <c r="U275" s="11">
        <f t="shared" si="560"/>
        <v>0</v>
      </c>
      <c r="V275" s="11">
        <f t="shared" si="561"/>
        <v>2</v>
      </c>
      <c r="W275">
        <f t="shared" si="562"/>
        <v>5</v>
      </c>
      <c r="X275" s="11">
        <f t="shared" si="563"/>
        <v>4</v>
      </c>
      <c r="Y275" s="11">
        <f t="shared" si="564"/>
        <v>0</v>
      </c>
      <c r="Z275" s="12">
        <f t="shared" si="565"/>
        <v>11</v>
      </c>
      <c r="AB275" s="11"/>
      <c r="AC275" s="11"/>
      <c r="AD275" s="11"/>
      <c r="AE275" s="11"/>
      <c r="AF275" s="11"/>
      <c r="AG275" s="13"/>
      <c r="AH275" s="13">
        <f>$Z275*U277/$Z277</f>
        <v>0.4432234432234432</v>
      </c>
      <c r="AI275" s="13">
        <f t="shared" ref="AI275" si="573">$Z275*V277/$Z277</f>
        <v>3.0219780219780219</v>
      </c>
      <c r="AJ275" s="13">
        <f t="shared" ref="AJ275" si="574">$Z275*W277/$Z277</f>
        <v>4.3919413919413923</v>
      </c>
      <c r="AK275" s="13">
        <f t="shared" ref="AK275" si="575">$Z275*X277/$Z277</f>
        <v>1.8937728937728937</v>
      </c>
      <c r="AL275" s="13">
        <f t="shared" ref="AL275" si="576">$Z275*Y277/$Z277</f>
        <v>1.2490842490842491</v>
      </c>
    </row>
    <row r="276" spans="2:38" x14ac:dyDescent="0.25">
      <c r="B276" s="3" t="s">
        <v>11</v>
      </c>
      <c r="C276" s="4">
        <v>0</v>
      </c>
      <c r="D276" s="5">
        <v>0</v>
      </c>
      <c r="E276" s="4">
        <v>0</v>
      </c>
      <c r="F276" s="5">
        <v>0</v>
      </c>
      <c r="G276" s="4">
        <v>0</v>
      </c>
      <c r="H276" s="5">
        <v>0</v>
      </c>
      <c r="I276" s="4">
        <v>0</v>
      </c>
      <c r="J276" s="5">
        <v>0</v>
      </c>
      <c r="K276" s="4">
        <v>1</v>
      </c>
      <c r="L276" s="5">
        <v>1</v>
      </c>
      <c r="M276" s="4">
        <v>3.7000000000000002E-3</v>
      </c>
      <c r="N276" s="5">
        <v>1</v>
      </c>
      <c r="R276" s="5"/>
      <c r="S276" s="5"/>
      <c r="T276" s="11"/>
      <c r="U276" s="11">
        <f t="shared" si="560"/>
        <v>0</v>
      </c>
      <c r="V276" s="11">
        <f t="shared" si="561"/>
        <v>0</v>
      </c>
      <c r="W276">
        <f t="shared" si="562"/>
        <v>0</v>
      </c>
      <c r="X276" s="11">
        <f t="shared" si="563"/>
        <v>0</v>
      </c>
      <c r="Y276" s="11">
        <f t="shared" si="564"/>
        <v>1</v>
      </c>
      <c r="Z276" s="12">
        <f t="shared" si="565"/>
        <v>1</v>
      </c>
      <c r="AG276" s="13"/>
      <c r="AH276" s="13">
        <f>$Z276*U277/$Z277</f>
        <v>4.0293040293040296E-2</v>
      </c>
      <c r="AI276" s="13">
        <f t="shared" ref="AI276" si="577">$Z276*V277/$Z277</f>
        <v>0.27472527472527475</v>
      </c>
      <c r="AJ276" s="13">
        <f t="shared" ref="AJ276" si="578">$Z276*W277/$Z277</f>
        <v>0.39926739926739929</v>
      </c>
      <c r="AK276" s="13">
        <f t="shared" ref="AK276" si="579">$Z276*X277/$Z277</f>
        <v>0.17216117216117216</v>
      </c>
      <c r="AL276" s="13">
        <f t="shared" ref="AL276" si="580">$Z276*Y277/$Z277</f>
        <v>0.11355311355311355</v>
      </c>
    </row>
    <row r="277" spans="2:38" x14ac:dyDescent="0.25">
      <c r="B277" s="3" t="s">
        <v>6</v>
      </c>
      <c r="C277" s="6">
        <v>4.0300000000000002E-2</v>
      </c>
      <c r="D277" s="3">
        <v>11</v>
      </c>
      <c r="E277" s="6">
        <v>0.2747</v>
      </c>
      <c r="F277" s="3">
        <v>75</v>
      </c>
      <c r="G277" s="6">
        <v>0.39929999999999999</v>
      </c>
      <c r="H277" s="3">
        <v>109</v>
      </c>
      <c r="I277" s="6">
        <v>0.17219999999999999</v>
      </c>
      <c r="J277" s="3">
        <v>47</v>
      </c>
      <c r="K277" s="6">
        <v>0.11360000000000001</v>
      </c>
      <c r="L277" s="3">
        <v>31</v>
      </c>
      <c r="M277" s="6">
        <v>1</v>
      </c>
      <c r="N277" s="3">
        <v>273</v>
      </c>
      <c r="R277" s="5"/>
      <c r="S277" s="5"/>
      <c r="T277" s="12"/>
      <c r="U277" s="12">
        <f t="shared" ref="U277" si="581">SUM(U272:U276)</f>
        <v>11</v>
      </c>
      <c r="V277" s="12">
        <f t="shared" ref="V277" si="582">SUM(V272:V276)</f>
        <v>75</v>
      </c>
      <c r="W277" s="12">
        <f t="shared" ref="W277" si="583">SUM(W272:W276)</f>
        <v>109</v>
      </c>
      <c r="X277" s="12">
        <f t="shared" ref="X277" si="584">SUM(X272:X276)</f>
        <v>47</v>
      </c>
      <c r="Y277" s="12">
        <f t="shared" ref="Y277" si="585">SUM(Y272:Y276)</f>
        <v>31</v>
      </c>
      <c r="Z277" s="11">
        <f>SUM(Z272:Z276)</f>
        <v>273</v>
      </c>
      <c r="AG277" s="13"/>
      <c r="AH277" s="13"/>
      <c r="AI277" s="13"/>
    </row>
    <row r="278" spans="2:38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273</v>
      </c>
    </row>
    <row r="279" spans="2:38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8" ht="18" x14ac:dyDescent="0.25">
      <c r="B281" s="1" t="s">
        <v>67</v>
      </c>
    </row>
    <row r="282" spans="2:38" ht="18" x14ac:dyDescent="0.25">
      <c r="B282" s="1" t="s">
        <v>68</v>
      </c>
    </row>
    <row r="283" spans="2:38" x14ac:dyDescent="0.25">
      <c r="B283" s="2"/>
      <c r="C283" s="17" t="s">
        <v>39</v>
      </c>
      <c r="D283" s="18"/>
      <c r="E283" s="17" t="s">
        <v>40</v>
      </c>
      <c r="F283" s="18"/>
      <c r="G283" s="17" t="s">
        <v>41</v>
      </c>
      <c r="H283" s="18"/>
      <c r="I283" s="17" t="s">
        <v>69</v>
      </c>
      <c r="J283" s="18"/>
      <c r="K283" s="17" t="s">
        <v>43</v>
      </c>
      <c r="L283" s="18"/>
      <c r="M283" s="17" t="s">
        <v>6</v>
      </c>
      <c r="N283" s="18"/>
    </row>
    <row r="284" spans="2:38" x14ac:dyDescent="0.25">
      <c r="B284" s="3" t="s">
        <v>7</v>
      </c>
      <c r="C284" s="4">
        <v>9.4299999999999995E-2</v>
      </c>
      <c r="D284" s="5">
        <v>10</v>
      </c>
      <c r="E284" s="4">
        <v>0.46229999999999999</v>
      </c>
      <c r="F284" s="5">
        <v>49</v>
      </c>
      <c r="G284" s="4">
        <v>0.22639999999999999</v>
      </c>
      <c r="H284" s="5">
        <v>24</v>
      </c>
      <c r="I284" s="4">
        <v>0.1792</v>
      </c>
      <c r="J284" s="5">
        <v>19</v>
      </c>
      <c r="K284" s="4">
        <v>3.7699999999999997E-2</v>
      </c>
      <c r="L284" s="5">
        <v>4</v>
      </c>
      <c r="M284" s="4">
        <v>0.38690000000000002</v>
      </c>
      <c r="N284" s="5">
        <v>106</v>
      </c>
      <c r="P284" s="9" t="s">
        <v>88</v>
      </c>
      <c r="Q284" s="10">
        <f>_xlfn.CHISQ.TEST(U284:Y288,AH284:AL288)</f>
        <v>1.4915637980353093E-2</v>
      </c>
      <c r="R284" s="11"/>
      <c r="S284" s="11" t="s">
        <v>89</v>
      </c>
      <c r="T284" s="11"/>
      <c r="U284" s="11">
        <f>D284</f>
        <v>10</v>
      </c>
      <c r="V284" s="11">
        <f>F284</f>
        <v>49</v>
      </c>
      <c r="W284">
        <f>H284</f>
        <v>24</v>
      </c>
      <c r="X284" s="11">
        <f>J284</f>
        <v>19</v>
      </c>
      <c r="Y284" s="11">
        <f>L284</f>
        <v>4</v>
      </c>
      <c r="Z284" s="12">
        <f>SUM(U284:Y284)</f>
        <v>106</v>
      </c>
      <c r="AB284" s="11"/>
      <c r="AC284" s="11"/>
      <c r="AD284" s="11"/>
      <c r="AE284" s="11"/>
      <c r="AF284" s="11" t="s">
        <v>90</v>
      </c>
      <c r="AG284" s="13"/>
      <c r="AH284" s="13">
        <f>$Z284*U289/$Z289</f>
        <v>8.3684210526315788</v>
      </c>
      <c r="AI284" s="13">
        <f t="shared" ref="AI284" si="586">$Z284*V289/$Z289</f>
        <v>45.030075187969928</v>
      </c>
      <c r="AJ284" s="13">
        <f t="shared" ref="AJ284" si="587">$Z284*W289/$Z289</f>
        <v>27.496240601503761</v>
      </c>
      <c r="AK284" s="13">
        <f t="shared" ref="AK284" si="588">$Z284*X289/$Z289</f>
        <v>19.924812030075188</v>
      </c>
      <c r="AL284" s="13">
        <f t="shared" ref="AL284" si="589">$Z284*Y289/$Z289</f>
        <v>5.1804511278195493</v>
      </c>
    </row>
    <row r="285" spans="2:38" x14ac:dyDescent="0.25">
      <c r="B285" s="3" t="s">
        <v>8</v>
      </c>
      <c r="C285" s="4">
        <v>7.7699999999999991E-2</v>
      </c>
      <c r="D285" s="5">
        <v>8</v>
      </c>
      <c r="E285" s="4">
        <v>0.42720000000000002</v>
      </c>
      <c r="F285" s="5">
        <v>44</v>
      </c>
      <c r="G285" s="4">
        <v>0.30099999999999999</v>
      </c>
      <c r="H285" s="5">
        <v>31</v>
      </c>
      <c r="I285" s="4">
        <v>0.14560000000000001</v>
      </c>
      <c r="J285" s="5">
        <v>15</v>
      </c>
      <c r="K285" s="4">
        <v>4.8499999999999988E-2</v>
      </c>
      <c r="L285" s="5">
        <v>5</v>
      </c>
      <c r="M285" s="4">
        <v>0.37590000000000001</v>
      </c>
      <c r="N285" s="5">
        <v>103</v>
      </c>
      <c r="P285" s="9" t="s">
        <v>91</v>
      </c>
      <c r="Q285" s="14">
        <f>_xlfn.CHISQ.INV.RT(Q284,16)</f>
        <v>30.648562208237859</v>
      </c>
      <c r="R285" s="11"/>
      <c r="S285" s="11"/>
      <c r="T285" s="11"/>
      <c r="U285" s="11">
        <f t="shared" ref="U285:U288" si="590">D285</f>
        <v>8</v>
      </c>
      <c r="V285" s="11">
        <f t="shared" ref="V285:V288" si="591">F285</f>
        <v>44</v>
      </c>
      <c r="W285">
        <f t="shared" ref="W285:W288" si="592">H285</f>
        <v>31</v>
      </c>
      <c r="X285" s="11">
        <f t="shared" ref="X285:X288" si="593">J285</f>
        <v>15</v>
      </c>
      <c r="Y285" s="11">
        <f t="shared" ref="Y285:Y288" si="594">L285</f>
        <v>5</v>
      </c>
      <c r="Z285" s="12">
        <f t="shared" ref="Z285:Z288" si="595">SUM(U285:Y285)</f>
        <v>103</v>
      </c>
      <c r="AB285" s="11"/>
      <c r="AC285" s="11"/>
      <c r="AD285" s="11"/>
      <c r="AE285" s="11"/>
      <c r="AF285" s="11"/>
      <c r="AG285" s="13"/>
      <c r="AH285" s="13">
        <f>$Z285*U289/$Z289</f>
        <v>8.1315789473684212</v>
      </c>
      <c r="AI285" s="13">
        <f t="shared" ref="AI285" si="596">$Z285*V289/$Z289</f>
        <v>43.755639097744364</v>
      </c>
      <c r="AJ285" s="13">
        <f t="shared" ref="AJ285" si="597">$Z285*W289/$Z289</f>
        <v>26.718045112781954</v>
      </c>
      <c r="AK285" s="13">
        <f t="shared" ref="AK285" si="598">$Z285*X289/$Z289</f>
        <v>19.360902255639097</v>
      </c>
      <c r="AL285" s="13">
        <f t="shared" ref="AL285" si="599">$Z285*Y289/$Z289</f>
        <v>5.0338345864661651</v>
      </c>
    </row>
    <row r="286" spans="2:38" x14ac:dyDescent="0.25">
      <c r="B286" s="3" t="s">
        <v>9</v>
      </c>
      <c r="C286" s="4">
        <v>4.4400000000000002E-2</v>
      </c>
      <c r="D286" s="5">
        <v>2</v>
      </c>
      <c r="E286" s="4">
        <v>0.4</v>
      </c>
      <c r="F286" s="5">
        <v>18</v>
      </c>
      <c r="G286" s="4">
        <v>0.24440000000000001</v>
      </c>
      <c r="H286" s="5">
        <v>11</v>
      </c>
      <c r="I286" s="4">
        <v>0.24440000000000001</v>
      </c>
      <c r="J286" s="5">
        <v>11</v>
      </c>
      <c r="K286" s="4">
        <v>6.6699999999999995E-2</v>
      </c>
      <c r="L286" s="5">
        <v>3</v>
      </c>
      <c r="M286" s="4">
        <v>0.16420000000000001</v>
      </c>
      <c r="N286" s="5">
        <v>45</v>
      </c>
      <c r="P286" s="9" t="s">
        <v>92</v>
      </c>
      <c r="Q286" s="15">
        <f>SQRT(Q285/(Z289*MIN(5-1,5-1)))</f>
        <v>0.16972047510361407</v>
      </c>
      <c r="R286" s="11"/>
      <c r="S286" s="11"/>
      <c r="T286" s="11"/>
      <c r="U286" s="11">
        <f t="shared" si="590"/>
        <v>2</v>
      </c>
      <c r="V286" s="11">
        <f t="shared" si="591"/>
        <v>18</v>
      </c>
      <c r="W286">
        <f t="shared" si="592"/>
        <v>11</v>
      </c>
      <c r="X286" s="11">
        <f t="shared" si="593"/>
        <v>11</v>
      </c>
      <c r="Y286" s="11">
        <f t="shared" si="594"/>
        <v>3</v>
      </c>
      <c r="Z286" s="12">
        <f t="shared" si="595"/>
        <v>45</v>
      </c>
      <c r="AB286" s="11"/>
      <c r="AC286" s="11"/>
      <c r="AD286" s="11"/>
      <c r="AE286" s="11"/>
      <c r="AF286" s="11"/>
      <c r="AG286" s="13"/>
      <c r="AH286" s="13">
        <f>$Z286*U289/$Z289</f>
        <v>3.5526315789473686</v>
      </c>
      <c r="AI286" s="13">
        <f t="shared" ref="AI286" si="600">$Z286*V289/$Z289</f>
        <v>19.116541353383457</v>
      </c>
      <c r="AJ286" s="13">
        <f t="shared" ref="AJ286" si="601">$Z286*W289/$Z289</f>
        <v>11.672932330827068</v>
      </c>
      <c r="AK286" s="13">
        <f t="shared" ref="AK286" si="602">$Z286*X289/$Z289</f>
        <v>8.458646616541353</v>
      </c>
      <c r="AL286" s="13">
        <f>$Z286*Y289/$Z289</f>
        <v>2.1992481203007519</v>
      </c>
    </row>
    <row r="287" spans="2:38" x14ac:dyDescent="0.25">
      <c r="B287" s="3" t="s">
        <v>10</v>
      </c>
      <c r="C287" s="4">
        <v>9.0899999999999995E-2</v>
      </c>
      <c r="D287" s="5">
        <v>1</v>
      </c>
      <c r="E287" s="4">
        <v>0.18179999999999999</v>
      </c>
      <c r="F287" s="5">
        <v>2</v>
      </c>
      <c r="G287" s="4">
        <v>0.2727</v>
      </c>
      <c r="H287" s="5">
        <v>3</v>
      </c>
      <c r="I287" s="4">
        <v>0.45450000000000002</v>
      </c>
      <c r="J287" s="5">
        <v>5</v>
      </c>
      <c r="K287" s="4">
        <v>0</v>
      </c>
      <c r="L287" s="5">
        <v>0</v>
      </c>
      <c r="M287" s="4">
        <v>4.0099999999999997E-2</v>
      </c>
      <c r="N287" s="5">
        <v>11</v>
      </c>
      <c r="P287" s="11"/>
      <c r="Q287" s="14" t="str">
        <f>IF(AND(Q286&gt;0,Q286&lt;=0.2),"Schwacher Zusammenhang",IF(AND(Q286&gt;0.2,Q286&lt;=0.6),"Mittlerer Zusammenhang",IF(Q286&gt;0.6,"Starker Zusammenhang","")))</f>
        <v>Schwacher Zusammenhang</v>
      </c>
      <c r="R287" s="5"/>
      <c r="S287" s="5"/>
      <c r="T287" s="11"/>
      <c r="U287" s="11">
        <f t="shared" si="590"/>
        <v>1</v>
      </c>
      <c r="V287" s="11">
        <f t="shared" si="591"/>
        <v>2</v>
      </c>
      <c r="W287">
        <f t="shared" si="592"/>
        <v>3</v>
      </c>
      <c r="X287" s="11">
        <f t="shared" si="593"/>
        <v>5</v>
      </c>
      <c r="Y287" s="11">
        <f t="shared" si="594"/>
        <v>0</v>
      </c>
      <c r="Z287" s="12">
        <f t="shared" si="595"/>
        <v>11</v>
      </c>
      <c r="AB287" s="11"/>
      <c r="AC287" s="11"/>
      <c r="AD287" s="11"/>
      <c r="AE287" s="11"/>
      <c r="AF287" s="11"/>
      <c r="AG287" s="13"/>
      <c r="AH287" s="13">
        <f>$Z287*U289/$Z289</f>
        <v>0.86842105263157898</v>
      </c>
      <c r="AI287" s="13">
        <f t="shared" ref="AI287" si="603">$Z287*V289/$Z289</f>
        <v>4.6729323308270674</v>
      </c>
      <c r="AJ287" s="13">
        <f t="shared" ref="AJ287" si="604">$Z287*W289/$Z289</f>
        <v>2.8533834586466167</v>
      </c>
      <c r="AK287" s="13">
        <f t="shared" ref="AK287" si="605">$Z287*X289/$Z289</f>
        <v>2.0676691729323307</v>
      </c>
      <c r="AL287" s="13">
        <f t="shared" ref="AL287" si="606">$Z287*Y289/$Z289</f>
        <v>0.53759398496240607</v>
      </c>
    </row>
    <row r="288" spans="2:38" x14ac:dyDescent="0.25">
      <c r="B288" s="3" t="s">
        <v>11</v>
      </c>
      <c r="C288" s="4">
        <v>0</v>
      </c>
      <c r="D288" s="5">
        <v>0</v>
      </c>
      <c r="E288" s="4">
        <v>0</v>
      </c>
      <c r="F288" s="5">
        <v>0</v>
      </c>
      <c r="G288" s="4">
        <v>0</v>
      </c>
      <c r="H288" s="5">
        <v>0</v>
      </c>
      <c r="I288" s="4">
        <v>0</v>
      </c>
      <c r="J288" s="5">
        <v>0</v>
      </c>
      <c r="K288" s="4">
        <v>1</v>
      </c>
      <c r="L288" s="5">
        <v>1</v>
      </c>
      <c r="M288" s="4">
        <v>3.5999999999999999E-3</v>
      </c>
      <c r="N288" s="5">
        <v>1</v>
      </c>
      <c r="R288" s="5"/>
      <c r="S288" s="5"/>
      <c r="T288" s="11"/>
      <c r="U288" s="11">
        <f t="shared" si="590"/>
        <v>0</v>
      </c>
      <c r="V288" s="11">
        <f t="shared" si="591"/>
        <v>0</v>
      </c>
      <c r="W288">
        <f t="shared" si="592"/>
        <v>0</v>
      </c>
      <c r="X288" s="11">
        <f t="shared" si="593"/>
        <v>0</v>
      </c>
      <c r="Y288" s="11">
        <f t="shared" si="594"/>
        <v>1</v>
      </c>
      <c r="Z288" s="12">
        <f t="shared" si="595"/>
        <v>1</v>
      </c>
      <c r="AG288" s="13"/>
      <c r="AH288" s="13">
        <f>$Z288*U289/$Z289</f>
        <v>7.8947368421052627E-2</v>
      </c>
      <c r="AI288" s="13">
        <f t="shared" ref="AI288" si="607">$Z288*V289/$Z289</f>
        <v>0.42481203007518797</v>
      </c>
      <c r="AJ288" s="13">
        <f t="shared" ref="AJ288" si="608">$Z288*W289/$Z289</f>
        <v>0.25939849624060152</v>
      </c>
      <c r="AK288" s="13">
        <f t="shared" ref="AK288" si="609">$Z288*X289/$Z289</f>
        <v>0.18796992481203006</v>
      </c>
      <c r="AL288" s="13">
        <f t="shared" ref="AL288" si="610">$Z288*Y289/$Z289</f>
        <v>4.8872180451127817E-2</v>
      </c>
    </row>
    <row r="289" spans="2:38" x14ac:dyDescent="0.25">
      <c r="B289" s="3" t="s">
        <v>6</v>
      </c>
      <c r="C289" s="6">
        <v>7.6600000000000001E-2</v>
      </c>
      <c r="D289" s="3">
        <v>21</v>
      </c>
      <c r="E289" s="6">
        <v>0.41239999999999999</v>
      </c>
      <c r="F289" s="3">
        <v>113</v>
      </c>
      <c r="G289" s="6">
        <v>0.25180000000000002</v>
      </c>
      <c r="H289" s="3">
        <v>69</v>
      </c>
      <c r="I289" s="6">
        <v>0.1825</v>
      </c>
      <c r="J289" s="3">
        <v>50</v>
      </c>
      <c r="K289" s="6">
        <v>4.7399999999999998E-2</v>
      </c>
      <c r="L289" s="3">
        <v>13</v>
      </c>
      <c r="M289" s="6">
        <v>1</v>
      </c>
      <c r="N289" s="3">
        <v>274</v>
      </c>
      <c r="R289" s="5"/>
      <c r="S289" s="5"/>
      <c r="T289" s="12"/>
      <c r="U289" s="12">
        <f t="shared" ref="U289" si="611">SUM(U284:U288)</f>
        <v>21</v>
      </c>
      <c r="V289" s="12">
        <f t="shared" ref="V289" si="612">SUM(V284:V288)</f>
        <v>113</v>
      </c>
      <c r="W289" s="12">
        <f t="shared" ref="W289" si="613">SUM(W284:W288)</f>
        <v>69</v>
      </c>
      <c r="X289" s="12">
        <f t="shared" ref="X289" si="614">SUM(X284:X288)</f>
        <v>50</v>
      </c>
      <c r="Y289" s="12">
        <f t="shared" ref="Y289" si="615">SUM(Y284:Y288)</f>
        <v>13</v>
      </c>
      <c r="Z289" s="11">
        <f>SUM(Z284:Z288)</f>
        <v>266</v>
      </c>
      <c r="AG289" s="13"/>
      <c r="AH289" s="13"/>
      <c r="AI289" s="13"/>
    </row>
    <row r="290" spans="2:38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274</v>
      </c>
    </row>
    <row r="291" spans="2:38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8" ht="18" x14ac:dyDescent="0.25">
      <c r="B293" s="1" t="s">
        <v>70</v>
      </c>
    </row>
    <row r="294" spans="2:38" x14ac:dyDescent="0.25">
      <c r="B294" s="2"/>
      <c r="C294" s="17" t="s">
        <v>39</v>
      </c>
      <c r="D294" s="18"/>
      <c r="E294" s="17" t="s">
        <v>40</v>
      </c>
      <c r="F294" s="18"/>
      <c r="G294" s="17" t="s">
        <v>41</v>
      </c>
      <c r="H294" s="18"/>
      <c r="I294" s="17" t="s">
        <v>69</v>
      </c>
      <c r="J294" s="18"/>
      <c r="K294" s="17" t="s">
        <v>43</v>
      </c>
      <c r="L294" s="18"/>
      <c r="M294" s="17" t="s">
        <v>6</v>
      </c>
      <c r="N294" s="18"/>
    </row>
    <row r="295" spans="2:38" x14ac:dyDescent="0.25">
      <c r="B295" s="3" t="s">
        <v>7</v>
      </c>
      <c r="C295" s="4">
        <v>0.17430000000000001</v>
      </c>
      <c r="D295" s="5">
        <v>19</v>
      </c>
      <c r="E295" s="4">
        <v>0.33029999999999998</v>
      </c>
      <c r="F295" s="5">
        <v>36</v>
      </c>
      <c r="G295" s="4">
        <v>0.25690000000000002</v>
      </c>
      <c r="H295" s="5">
        <v>28</v>
      </c>
      <c r="I295" s="4">
        <v>0.14680000000000001</v>
      </c>
      <c r="J295" s="5">
        <v>16</v>
      </c>
      <c r="K295" s="4">
        <v>9.1700000000000004E-2</v>
      </c>
      <c r="L295" s="5">
        <v>10</v>
      </c>
      <c r="M295" s="4">
        <v>0.39779999999999999</v>
      </c>
      <c r="N295" s="5">
        <v>109</v>
      </c>
      <c r="P295" s="9" t="s">
        <v>88</v>
      </c>
      <c r="Q295" s="10">
        <f>_xlfn.CHISQ.TEST(U295:Y299,AH295:AL299)</f>
        <v>2.6814298111325664E-2</v>
      </c>
      <c r="R295" s="11"/>
      <c r="S295" s="11" t="s">
        <v>89</v>
      </c>
      <c r="T295" s="11"/>
      <c r="U295" s="11">
        <f>D295</f>
        <v>19</v>
      </c>
      <c r="V295" s="11">
        <f>F295</f>
        <v>36</v>
      </c>
      <c r="W295">
        <f>H295</f>
        <v>28</v>
      </c>
      <c r="X295" s="11">
        <f>J295</f>
        <v>16</v>
      </c>
      <c r="Y295" s="11">
        <f>L295</f>
        <v>10</v>
      </c>
      <c r="Z295" s="12">
        <f>SUM(U295:Y295)</f>
        <v>109</v>
      </c>
      <c r="AB295" s="11"/>
      <c r="AC295" s="11"/>
      <c r="AD295" s="11"/>
      <c r="AE295" s="11"/>
      <c r="AF295" s="11" t="s">
        <v>90</v>
      </c>
      <c r="AG295" s="13"/>
      <c r="AH295" s="13">
        <f>$Z295*U300/$Z300</f>
        <v>15.970695970695971</v>
      </c>
      <c r="AI295" s="13">
        <f t="shared" ref="AI295" si="616">$Z295*V300/$Z300</f>
        <v>43.520146520146518</v>
      </c>
      <c r="AJ295" s="13">
        <f t="shared" ref="AJ295" si="617">$Z295*W300/$Z300</f>
        <v>23.556776556776558</v>
      </c>
      <c r="AK295" s="13">
        <f t="shared" ref="AK295" si="618">$Z295*X300/$Z300</f>
        <v>16.369963369963369</v>
      </c>
      <c r="AL295" s="13">
        <f t="shared" ref="AL295" si="619">$Z295*Y300/$Z300</f>
        <v>9.5824175824175821</v>
      </c>
    </row>
    <row r="296" spans="2:38" x14ac:dyDescent="0.25">
      <c r="B296" s="3" t="s">
        <v>8</v>
      </c>
      <c r="C296" s="4">
        <v>0.16039999999999999</v>
      </c>
      <c r="D296" s="5">
        <v>17</v>
      </c>
      <c r="E296" s="4">
        <v>0.45279999999999998</v>
      </c>
      <c r="F296" s="5">
        <v>48</v>
      </c>
      <c r="G296" s="4">
        <v>0.20749999999999999</v>
      </c>
      <c r="H296" s="5">
        <v>22</v>
      </c>
      <c r="I296" s="4">
        <v>0.1132</v>
      </c>
      <c r="J296" s="5">
        <v>12</v>
      </c>
      <c r="K296" s="4">
        <v>6.6000000000000003E-2</v>
      </c>
      <c r="L296" s="5">
        <v>7</v>
      </c>
      <c r="M296" s="4">
        <v>0.38690000000000002</v>
      </c>
      <c r="N296" s="5">
        <v>106</v>
      </c>
      <c r="P296" s="9" t="s">
        <v>91</v>
      </c>
      <c r="Q296" s="14">
        <f>_xlfn.CHISQ.INV.RT(Q295,16)</f>
        <v>28.595020841632028</v>
      </c>
      <c r="R296" s="11"/>
      <c r="S296" s="11"/>
      <c r="T296" s="11"/>
      <c r="U296" s="11">
        <f t="shared" ref="U296:U299" si="620">D296</f>
        <v>17</v>
      </c>
      <c r="V296" s="11">
        <f t="shared" ref="V296:V299" si="621">F296</f>
        <v>48</v>
      </c>
      <c r="W296">
        <f t="shared" ref="W296:W299" si="622">H296</f>
        <v>22</v>
      </c>
      <c r="X296" s="11">
        <f t="shared" ref="X296:X299" si="623">J296</f>
        <v>12</v>
      </c>
      <c r="Y296" s="11">
        <f t="shared" ref="Y296:Y299" si="624">L296</f>
        <v>7</v>
      </c>
      <c r="Z296" s="12">
        <f t="shared" ref="Z296:Z299" si="625">SUM(U296:Y296)</f>
        <v>106</v>
      </c>
      <c r="AB296" s="11"/>
      <c r="AC296" s="11"/>
      <c r="AD296" s="11"/>
      <c r="AE296" s="11"/>
      <c r="AF296" s="11"/>
      <c r="AG296" s="13"/>
      <c r="AH296" s="13">
        <f>$Z296*U300/$Z300</f>
        <v>15.531135531135531</v>
      </c>
      <c r="AI296" s="13">
        <f t="shared" ref="AI296" si="626">$Z296*V300/$Z300</f>
        <v>42.322344322344321</v>
      </c>
      <c r="AJ296" s="13">
        <f t="shared" ref="AJ296" si="627">$Z296*W300/$Z300</f>
        <v>22.908424908424909</v>
      </c>
      <c r="AK296" s="13">
        <f t="shared" ref="AK296" si="628">$Z296*X300/$Z300</f>
        <v>15.91941391941392</v>
      </c>
      <c r="AL296" s="13">
        <f t="shared" ref="AL296" si="629">$Z296*Y300/$Z300</f>
        <v>9.3186813186813193</v>
      </c>
    </row>
    <row r="297" spans="2:38" x14ac:dyDescent="0.25">
      <c r="B297" s="3" t="s">
        <v>9</v>
      </c>
      <c r="C297" s="4">
        <v>8.6999999999999994E-2</v>
      </c>
      <c r="D297" s="5">
        <v>4</v>
      </c>
      <c r="E297" s="4">
        <v>0.43480000000000002</v>
      </c>
      <c r="F297" s="5">
        <v>20</v>
      </c>
      <c r="G297" s="4">
        <v>0.1739</v>
      </c>
      <c r="H297" s="5">
        <v>8</v>
      </c>
      <c r="I297" s="4">
        <v>0.1739</v>
      </c>
      <c r="J297" s="5">
        <v>8</v>
      </c>
      <c r="K297" s="4">
        <v>0.13039999999999999</v>
      </c>
      <c r="L297" s="5">
        <v>6</v>
      </c>
      <c r="M297" s="4">
        <v>0.16789999999999999</v>
      </c>
      <c r="N297" s="5">
        <v>46</v>
      </c>
      <c r="P297" s="9" t="s">
        <v>92</v>
      </c>
      <c r="Q297" s="15">
        <f>SQRT(Q296/(Z300*MIN(5-1,5-1)))</f>
        <v>0.16182063070462013</v>
      </c>
      <c r="R297" s="11"/>
      <c r="S297" s="11"/>
      <c r="T297" s="11"/>
      <c r="U297" s="11">
        <f t="shared" si="620"/>
        <v>4</v>
      </c>
      <c r="V297" s="11">
        <f t="shared" si="621"/>
        <v>20</v>
      </c>
      <c r="W297">
        <f t="shared" si="622"/>
        <v>8</v>
      </c>
      <c r="X297" s="11">
        <f t="shared" si="623"/>
        <v>8</v>
      </c>
      <c r="Y297" s="11">
        <f t="shared" si="624"/>
        <v>6</v>
      </c>
      <c r="Z297" s="12">
        <f t="shared" si="625"/>
        <v>46</v>
      </c>
      <c r="AB297" s="11"/>
      <c r="AC297" s="11"/>
      <c r="AD297" s="11"/>
      <c r="AE297" s="11"/>
      <c r="AF297" s="11"/>
      <c r="AG297" s="13"/>
      <c r="AH297" s="13">
        <f>$Z297*U300/$Z300</f>
        <v>6.73992673992674</v>
      </c>
      <c r="AI297" s="13">
        <f t="shared" ref="AI297" si="630">$Z297*V300/$Z300</f>
        <v>18.366300366300365</v>
      </c>
      <c r="AJ297" s="13">
        <f t="shared" ref="AJ297" si="631">$Z297*W300/$Z300</f>
        <v>9.9413919413919416</v>
      </c>
      <c r="AK297" s="13">
        <f t="shared" ref="AK297" si="632">$Z297*X300/$Z300</f>
        <v>6.9084249084249088</v>
      </c>
      <c r="AL297" s="13">
        <f>$Z297*Y300/$Z300</f>
        <v>4.0439560439560438</v>
      </c>
    </row>
    <row r="298" spans="2:38" x14ac:dyDescent="0.25">
      <c r="B298" s="3" t="s">
        <v>10</v>
      </c>
      <c r="C298" s="4">
        <v>0</v>
      </c>
      <c r="D298" s="5">
        <v>0</v>
      </c>
      <c r="E298" s="4">
        <v>0.45450000000000002</v>
      </c>
      <c r="F298" s="5">
        <v>5</v>
      </c>
      <c r="G298" s="4">
        <v>9.0899999999999995E-2</v>
      </c>
      <c r="H298" s="5">
        <v>1</v>
      </c>
      <c r="I298" s="4">
        <v>0.45450000000000002</v>
      </c>
      <c r="J298" s="5">
        <v>5</v>
      </c>
      <c r="K298" s="4">
        <v>0</v>
      </c>
      <c r="L298" s="5">
        <v>0</v>
      </c>
      <c r="M298" s="4">
        <v>4.0099999999999997E-2</v>
      </c>
      <c r="N298" s="5">
        <v>11</v>
      </c>
      <c r="P298" s="11"/>
      <c r="Q298" s="14" t="str">
        <f>IF(AND(Q297&gt;0,Q297&lt;=0.2),"Schwacher Zusammenhang",IF(AND(Q297&gt;0.2,Q297&lt;=0.6),"Mittlerer Zusammenhang",IF(Q297&gt;0.6,"Starker Zusammenhang","")))</f>
        <v>Schwacher Zusammenhang</v>
      </c>
      <c r="R298" s="5"/>
      <c r="S298" s="5"/>
      <c r="T298" s="11"/>
      <c r="U298" s="11">
        <f t="shared" si="620"/>
        <v>0</v>
      </c>
      <c r="V298" s="11">
        <f t="shared" si="621"/>
        <v>5</v>
      </c>
      <c r="W298">
        <f t="shared" si="622"/>
        <v>1</v>
      </c>
      <c r="X298" s="11">
        <f t="shared" si="623"/>
        <v>5</v>
      </c>
      <c r="Y298" s="11">
        <f t="shared" si="624"/>
        <v>0</v>
      </c>
      <c r="Z298" s="12">
        <f t="shared" si="625"/>
        <v>11</v>
      </c>
      <c r="AB298" s="11"/>
      <c r="AC298" s="11"/>
      <c r="AD298" s="11"/>
      <c r="AE298" s="11"/>
      <c r="AF298" s="11"/>
      <c r="AG298" s="13"/>
      <c r="AH298" s="13">
        <f>$Z298*U300/$Z300</f>
        <v>1.6117216117216118</v>
      </c>
      <c r="AI298" s="13">
        <f t="shared" ref="AI298" si="633">$Z298*V300/$Z300</f>
        <v>4.3919413919413923</v>
      </c>
      <c r="AJ298" s="13">
        <f t="shared" ref="AJ298" si="634">$Z298*W300/$Z300</f>
        <v>2.3772893772893773</v>
      </c>
      <c r="AK298" s="13">
        <f t="shared" ref="AK298" si="635">$Z298*X300/$Z300</f>
        <v>1.6520146520146519</v>
      </c>
      <c r="AL298" s="13">
        <f t="shared" ref="AL298" si="636">$Z298*Y300/$Z300</f>
        <v>0.96703296703296704</v>
      </c>
    </row>
    <row r="299" spans="2:38" x14ac:dyDescent="0.25">
      <c r="B299" s="3" t="s">
        <v>11</v>
      </c>
      <c r="C299" s="4">
        <v>0</v>
      </c>
      <c r="D299" s="5">
        <v>0</v>
      </c>
      <c r="E299" s="4">
        <v>0</v>
      </c>
      <c r="F299" s="5">
        <v>0</v>
      </c>
      <c r="G299" s="4">
        <v>0</v>
      </c>
      <c r="H299" s="5">
        <v>0</v>
      </c>
      <c r="I299" s="4">
        <v>0</v>
      </c>
      <c r="J299" s="5">
        <v>0</v>
      </c>
      <c r="K299" s="4">
        <v>1</v>
      </c>
      <c r="L299" s="5">
        <v>1</v>
      </c>
      <c r="M299" s="4">
        <v>3.5999999999999999E-3</v>
      </c>
      <c r="N299" s="5">
        <v>1</v>
      </c>
      <c r="R299" s="5"/>
      <c r="S299" s="5"/>
      <c r="T299" s="11"/>
      <c r="U299" s="11">
        <f t="shared" si="620"/>
        <v>0</v>
      </c>
      <c r="V299" s="11">
        <f t="shared" si="621"/>
        <v>0</v>
      </c>
      <c r="W299">
        <f t="shared" si="622"/>
        <v>0</v>
      </c>
      <c r="X299" s="11">
        <f t="shared" si="623"/>
        <v>0</v>
      </c>
      <c r="Y299" s="11">
        <f t="shared" si="624"/>
        <v>1</v>
      </c>
      <c r="Z299" s="12">
        <f t="shared" si="625"/>
        <v>1</v>
      </c>
      <c r="AG299" s="13"/>
      <c r="AH299" s="13">
        <f>$Z299*U300/$Z300</f>
        <v>0.14652014652014653</v>
      </c>
      <c r="AI299" s="13">
        <f t="shared" ref="AI299" si="637">$Z299*V300/$Z300</f>
        <v>0.39926739926739929</v>
      </c>
      <c r="AJ299" s="13">
        <f t="shared" ref="AJ299" si="638">$Z299*W300/$Z300</f>
        <v>0.21611721611721613</v>
      </c>
      <c r="AK299" s="13">
        <f t="shared" ref="AK299" si="639">$Z299*X300/$Z300</f>
        <v>0.15018315018315018</v>
      </c>
      <c r="AL299" s="13">
        <f t="shared" ref="AL299" si="640">$Z299*Y300/$Z300</f>
        <v>8.7912087912087919E-2</v>
      </c>
    </row>
    <row r="300" spans="2:38" x14ac:dyDescent="0.25">
      <c r="B300" s="3" t="s">
        <v>6</v>
      </c>
      <c r="C300" s="6">
        <v>0.14599999999999999</v>
      </c>
      <c r="D300" s="3">
        <v>40</v>
      </c>
      <c r="E300" s="6">
        <v>0.39779999999999999</v>
      </c>
      <c r="F300" s="3">
        <v>109</v>
      </c>
      <c r="G300" s="6">
        <v>0.21529999999999999</v>
      </c>
      <c r="H300" s="3">
        <v>59</v>
      </c>
      <c r="I300" s="6">
        <v>0.14960000000000001</v>
      </c>
      <c r="J300" s="3">
        <v>41</v>
      </c>
      <c r="K300" s="6">
        <v>8.7599999999999997E-2</v>
      </c>
      <c r="L300" s="3">
        <v>24</v>
      </c>
      <c r="M300" s="6">
        <v>1</v>
      </c>
      <c r="N300" s="3">
        <v>274</v>
      </c>
      <c r="R300" s="5"/>
      <c r="S300" s="5"/>
      <c r="T300" s="12"/>
      <c r="U300" s="12">
        <f t="shared" ref="U300" si="641">SUM(U295:U299)</f>
        <v>40</v>
      </c>
      <c r="V300" s="12">
        <f t="shared" ref="V300" si="642">SUM(V295:V299)</f>
        <v>109</v>
      </c>
      <c r="W300" s="12">
        <f t="shared" ref="W300" si="643">SUM(W295:W299)</f>
        <v>59</v>
      </c>
      <c r="X300" s="12">
        <f t="shared" ref="X300" si="644">SUM(X295:X299)</f>
        <v>41</v>
      </c>
      <c r="Y300" s="12">
        <f t="shared" ref="Y300" si="645">SUM(Y295:Y299)</f>
        <v>24</v>
      </c>
      <c r="Z300" s="11">
        <f>SUM(Z295:Z299)</f>
        <v>273</v>
      </c>
      <c r="AG300" s="13"/>
      <c r="AH300" s="13"/>
      <c r="AI300" s="13"/>
    </row>
    <row r="301" spans="2:38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274</v>
      </c>
    </row>
    <row r="302" spans="2:38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8" ht="18" x14ac:dyDescent="0.25">
      <c r="B304" s="1" t="s">
        <v>71</v>
      </c>
    </row>
    <row r="305" spans="2:38" x14ac:dyDescent="0.25">
      <c r="B305" s="2"/>
      <c r="C305" s="17" t="s">
        <v>39</v>
      </c>
      <c r="D305" s="18"/>
      <c r="E305" s="17" t="s">
        <v>40</v>
      </c>
      <c r="F305" s="18"/>
      <c r="G305" s="17" t="s">
        <v>41</v>
      </c>
      <c r="H305" s="18"/>
      <c r="I305" s="17" t="s">
        <v>69</v>
      </c>
      <c r="J305" s="18"/>
      <c r="K305" s="17" t="s">
        <v>43</v>
      </c>
      <c r="L305" s="18"/>
      <c r="M305" s="17" t="s">
        <v>6</v>
      </c>
      <c r="N305" s="18"/>
    </row>
    <row r="306" spans="2:38" x14ac:dyDescent="0.25">
      <c r="B306" s="3" t="s">
        <v>7</v>
      </c>
      <c r="C306" s="4">
        <v>0.18179999999999999</v>
      </c>
      <c r="D306" s="5">
        <v>20</v>
      </c>
      <c r="E306" s="4">
        <v>0.37269999999999998</v>
      </c>
      <c r="F306" s="5">
        <v>41</v>
      </c>
      <c r="G306" s="4">
        <v>0.2727</v>
      </c>
      <c r="H306" s="5">
        <v>30</v>
      </c>
      <c r="I306" s="4">
        <v>9.0899999999999995E-2</v>
      </c>
      <c r="J306" s="5">
        <v>10</v>
      </c>
      <c r="K306" s="4">
        <v>8.1799999999999998E-2</v>
      </c>
      <c r="L306" s="5">
        <v>9</v>
      </c>
      <c r="M306" s="4">
        <v>0.40150000000000002</v>
      </c>
      <c r="N306" s="5">
        <v>110</v>
      </c>
      <c r="P306" s="9" t="s">
        <v>88</v>
      </c>
      <c r="Q306" s="10">
        <f>_xlfn.CHISQ.TEST(U306:Y310,AH306:AL310)</f>
        <v>2.3045066893606295E-4</v>
      </c>
      <c r="R306" s="11"/>
      <c r="S306" s="11" t="s">
        <v>89</v>
      </c>
      <c r="T306" s="11"/>
      <c r="U306" s="11">
        <f>D306</f>
        <v>20</v>
      </c>
      <c r="V306" s="11">
        <f>F306</f>
        <v>41</v>
      </c>
      <c r="W306">
        <f>H306</f>
        <v>30</v>
      </c>
      <c r="X306" s="11">
        <f>J306</f>
        <v>10</v>
      </c>
      <c r="Y306" s="11">
        <f>L306</f>
        <v>9</v>
      </c>
      <c r="Z306" s="12">
        <f>SUM(U306:Y306)</f>
        <v>110</v>
      </c>
      <c r="AB306" s="11"/>
      <c r="AC306" s="11"/>
      <c r="AD306" s="11"/>
      <c r="AE306" s="11"/>
      <c r="AF306" s="11" t="s">
        <v>90</v>
      </c>
      <c r="AG306" s="13"/>
      <c r="AH306" s="13">
        <f>$Z306*U311/$Z311</f>
        <v>12.043795620437956</v>
      </c>
      <c r="AI306" s="13">
        <f t="shared" ref="AI306" si="646">$Z306*V311/$Z311</f>
        <v>38.540145985401459</v>
      </c>
      <c r="AJ306" s="13">
        <f t="shared" ref="AJ306" si="647">$Z306*W311/$Z311</f>
        <v>36.532846715328468</v>
      </c>
      <c r="AK306" s="13">
        <f t="shared" ref="AK306" si="648">$Z306*X311/$Z311</f>
        <v>15.255474452554745</v>
      </c>
      <c r="AL306" s="13">
        <f t="shared" ref="AL306" si="649">$Z306*Y311/$Z311</f>
        <v>7.6277372262773726</v>
      </c>
    </row>
    <row r="307" spans="2:38" x14ac:dyDescent="0.25">
      <c r="B307" s="3" t="s">
        <v>8</v>
      </c>
      <c r="C307" s="4">
        <v>7.5499999999999998E-2</v>
      </c>
      <c r="D307" s="5">
        <v>8</v>
      </c>
      <c r="E307" s="4">
        <v>0.38679999999999998</v>
      </c>
      <c r="F307" s="5">
        <v>41</v>
      </c>
      <c r="G307" s="4">
        <v>0.37740000000000001</v>
      </c>
      <c r="H307" s="5">
        <v>40</v>
      </c>
      <c r="I307" s="4">
        <v>0.1038</v>
      </c>
      <c r="J307" s="5">
        <v>11</v>
      </c>
      <c r="K307" s="4">
        <v>5.6599999999999998E-2</v>
      </c>
      <c r="L307" s="5">
        <v>6</v>
      </c>
      <c r="M307" s="4">
        <v>0.38690000000000002</v>
      </c>
      <c r="N307" s="5">
        <v>106</v>
      </c>
      <c r="P307" s="9" t="s">
        <v>91</v>
      </c>
      <c r="Q307" s="14">
        <f>_xlfn.CHISQ.INV.RT(Q306,16)</f>
        <v>43.55458614513087</v>
      </c>
      <c r="R307" s="11"/>
      <c r="S307" s="11"/>
      <c r="T307" s="11"/>
      <c r="U307" s="11">
        <f t="shared" ref="U307:U310" si="650">D307</f>
        <v>8</v>
      </c>
      <c r="V307" s="11">
        <f t="shared" ref="V307:V310" si="651">F307</f>
        <v>41</v>
      </c>
      <c r="W307">
        <f t="shared" ref="W307:W310" si="652">H307</f>
        <v>40</v>
      </c>
      <c r="X307" s="11">
        <f t="shared" ref="X307:X310" si="653">J307</f>
        <v>11</v>
      </c>
      <c r="Y307" s="11">
        <f t="shared" ref="Y307:Y310" si="654">L307</f>
        <v>6</v>
      </c>
      <c r="Z307" s="12">
        <f t="shared" ref="Z307:Z310" si="655">SUM(U307:Y307)</f>
        <v>106</v>
      </c>
      <c r="AB307" s="11"/>
      <c r="AC307" s="11"/>
      <c r="AD307" s="11"/>
      <c r="AE307" s="11"/>
      <c r="AF307" s="11"/>
      <c r="AG307" s="13"/>
      <c r="AH307" s="13">
        <f>$Z307*U311/$Z311</f>
        <v>11.605839416058394</v>
      </c>
      <c r="AI307" s="13">
        <f t="shared" ref="AI307" si="656">$Z307*V311/$Z311</f>
        <v>37.138686131386862</v>
      </c>
      <c r="AJ307" s="13">
        <f t="shared" ref="AJ307" si="657">$Z307*W311/$Z311</f>
        <v>35.204379562043798</v>
      </c>
      <c r="AK307" s="13">
        <f t="shared" ref="AK307" si="658">$Z307*X311/$Z311</f>
        <v>14.700729927007298</v>
      </c>
      <c r="AL307" s="13">
        <f t="shared" ref="AL307" si="659">$Z307*Y311/$Z311</f>
        <v>7.3503649635036492</v>
      </c>
    </row>
    <row r="308" spans="2:38" x14ac:dyDescent="0.25">
      <c r="B308" s="3" t="s">
        <v>9</v>
      </c>
      <c r="C308" s="4">
        <v>2.1700000000000001E-2</v>
      </c>
      <c r="D308" s="5">
        <v>1</v>
      </c>
      <c r="E308" s="4">
        <v>0.23910000000000001</v>
      </c>
      <c r="F308" s="5">
        <v>11</v>
      </c>
      <c r="G308" s="4">
        <v>0.41299999999999998</v>
      </c>
      <c r="H308" s="5">
        <v>19</v>
      </c>
      <c r="I308" s="4">
        <v>0.28260000000000002</v>
      </c>
      <c r="J308" s="5">
        <v>13</v>
      </c>
      <c r="K308" s="4">
        <v>4.3499999999999997E-2</v>
      </c>
      <c r="L308" s="5">
        <v>2</v>
      </c>
      <c r="M308" s="4">
        <v>0.16789999999999999</v>
      </c>
      <c r="N308" s="5">
        <v>46</v>
      </c>
      <c r="P308" s="9" t="s">
        <v>92</v>
      </c>
      <c r="Q308" s="15">
        <f>SQRT(Q307/(Z311*MIN(5-1,5-1)))</f>
        <v>0.19934790166651375</v>
      </c>
      <c r="R308" s="11"/>
      <c r="S308" s="11"/>
      <c r="T308" s="11"/>
      <c r="U308" s="11">
        <f t="shared" si="650"/>
        <v>1</v>
      </c>
      <c r="V308" s="11">
        <f t="shared" si="651"/>
        <v>11</v>
      </c>
      <c r="W308">
        <f t="shared" si="652"/>
        <v>19</v>
      </c>
      <c r="X308" s="11">
        <f t="shared" si="653"/>
        <v>13</v>
      </c>
      <c r="Y308" s="11">
        <f t="shared" si="654"/>
        <v>2</v>
      </c>
      <c r="Z308" s="12">
        <f t="shared" si="655"/>
        <v>46</v>
      </c>
      <c r="AB308" s="11"/>
      <c r="AC308" s="11"/>
      <c r="AD308" s="11"/>
      <c r="AE308" s="11"/>
      <c r="AF308" s="11"/>
      <c r="AG308" s="13"/>
      <c r="AH308" s="13">
        <f>$Z308*U311/$Z311</f>
        <v>5.0364963503649633</v>
      </c>
      <c r="AI308" s="13">
        <f t="shared" ref="AI308" si="660">$Z308*V311/$Z311</f>
        <v>16.116788321167885</v>
      </c>
      <c r="AJ308" s="13">
        <f t="shared" ref="AJ308" si="661">$Z308*W311/$Z311</f>
        <v>15.277372262773723</v>
      </c>
      <c r="AK308" s="13">
        <f t="shared" ref="AK308" si="662">$Z308*X311/$Z311</f>
        <v>6.3795620437956204</v>
      </c>
      <c r="AL308" s="13">
        <f>$Z308*Y311/$Z311</f>
        <v>3.1897810218978102</v>
      </c>
    </row>
    <row r="309" spans="2:38" x14ac:dyDescent="0.25">
      <c r="B309" s="3" t="s">
        <v>10</v>
      </c>
      <c r="C309" s="4">
        <v>9.0899999999999995E-2</v>
      </c>
      <c r="D309" s="5">
        <v>1</v>
      </c>
      <c r="E309" s="4">
        <v>0.2727</v>
      </c>
      <c r="F309" s="5">
        <v>3</v>
      </c>
      <c r="G309" s="4">
        <v>0.18179999999999999</v>
      </c>
      <c r="H309" s="5">
        <v>2</v>
      </c>
      <c r="I309" s="4">
        <v>0.36359999999999998</v>
      </c>
      <c r="J309" s="5">
        <v>4</v>
      </c>
      <c r="K309" s="4">
        <v>9.0899999999999995E-2</v>
      </c>
      <c r="L309" s="5">
        <v>1</v>
      </c>
      <c r="M309" s="4">
        <v>4.0099999999999997E-2</v>
      </c>
      <c r="N309" s="5">
        <v>11</v>
      </c>
      <c r="P309" s="11"/>
      <c r="Q309" s="14" t="str">
        <f>IF(AND(Q308&gt;0,Q308&lt;=0.2),"Schwacher Zusammenhang",IF(AND(Q308&gt;0.2,Q308&lt;=0.6),"Mittlerer Zusammenhang",IF(Q308&gt;0.6,"Starker Zusammenhang","")))</f>
        <v>Schwacher Zusammenhang</v>
      </c>
      <c r="R309" s="5"/>
      <c r="S309" s="5"/>
      <c r="T309" s="11"/>
      <c r="U309" s="11">
        <f t="shared" si="650"/>
        <v>1</v>
      </c>
      <c r="V309" s="11">
        <f t="shared" si="651"/>
        <v>3</v>
      </c>
      <c r="W309">
        <f t="shared" si="652"/>
        <v>2</v>
      </c>
      <c r="X309" s="11">
        <f t="shared" si="653"/>
        <v>4</v>
      </c>
      <c r="Y309" s="11">
        <f t="shared" si="654"/>
        <v>1</v>
      </c>
      <c r="Z309" s="12">
        <f t="shared" si="655"/>
        <v>11</v>
      </c>
      <c r="AB309" s="11"/>
      <c r="AC309" s="11"/>
      <c r="AD309" s="11"/>
      <c r="AE309" s="11"/>
      <c r="AF309" s="11"/>
      <c r="AG309" s="13"/>
      <c r="AH309" s="13">
        <f>$Z309*U311/$Z311</f>
        <v>1.2043795620437956</v>
      </c>
      <c r="AI309" s="13">
        <f t="shared" ref="AI309" si="663">$Z309*V311/$Z311</f>
        <v>3.8540145985401462</v>
      </c>
      <c r="AJ309" s="13">
        <f t="shared" ref="AJ309" si="664">$Z309*W311/$Z311</f>
        <v>3.6532846715328469</v>
      </c>
      <c r="AK309" s="13">
        <f t="shared" ref="AK309" si="665">$Z309*X311/$Z311</f>
        <v>1.5255474452554745</v>
      </c>
      <c r="AL309" s="13">
        <f t="shared" ref="AL309" si="666">$Z309*Y311/$Z311</f>
        <v>0.76277372262773724</v>
      </c>
    </row>
    <row r="310" spans="2:38" x14ac:dyDescent="0.25">
      <c r="B310" s="3" t="s">
        <v>11</v>
      </c>
      <c r="C310" s="4">
        <v>0</v>
      </c>
      <c r="D310" s="5">
        <v>0</v>
      </c>
      <c r="E310" s="4">
        <v>0</v>
      </c>
      <c r="F310" s="5">
        <v>0</v>
      </c>
      <c r="G310" s="4">
        <v>0</v>
      </c>
      <c r="H310" s="5">
        <v>0</v>
      </c>
      <c r="I310" s="4">
        <v>0</v>
      </c>
      <c r="J310" s="5">
        <v>0</v>
      </c>
      <c r="K310" s="4">
        <v>1</v>
      </c>
      <c r="L310" s="5">
        <v>1</v>
      </c>
      <c r="M310" s="4">
        <v>3.5999999999999999E-3</v>
      </c>
      <c r="N310" s="5">
        <v>1</v>
      </c>
      <c r="R310" s="5"/>
      <c r="S310" s="5"/>
      <c r="T310" s="11"/>
      <c r="U310" s="11">
        <f t="shared" si="650"/>
        <v>0</v>
      </c>
      <c r="V310" s="11">
        <f t="shared" si="651"/>
        <v>0</v>
      </c>
      <c r="W310">
        <f t="shared" si="652"/>
        <v>0</v>
      </c>
      <c r="X310" s="11">
        <f t="shared" si="653"/>
        <v>0</v>
      </c>
      <c r="Y310" s="11">
        <f t="shared" si="654"/>
        <v>1</v>
      </c>
      <c r="Z310" s="12">
        <f t="shared" si="655"/>
        <v>1</v>
      </c>
      <c r="AG310" s="13"/>
      <c r="AH310" s="13">
        <f>$Z310*U311/$Z311</f>
        <v>0.10948905109489052</v>
      </c>
      <c r="AI310" s="13">
        <f t="shared" ref="AI310" si="667">$Z310*V311/$Z311</f>
        <v>0.35036496350364965</v>
      </c>
      <c r="AJ310" s="13">
        <f t="shared" ref="AJ310" si="668">$Z310*W311/$Z311</f>
        <v>0.33211678832116787</v>
      </c>
      <c r="AK310" s="13">
        <f t="shared" ref="AK310" si="669">$Z310*X311/$Z311</f>
        <v>0.13868613138686131</v>
      </c>
      <c r="AL310" s="13">
        <f t="shared" ref="AL310" si="670">$Z310*Y311/$Z311</f>
        <v>6.9343065693430656E-2</v>
      </c>
    </row>
    <row r="311" spans="2:38" x14ac:dyDescent="0.25">
      <c r="B311" s="3" t="s">
        <v>6</v>
      </c>
      <c r="C311" s="6">
        <v>0.1095</v>
      </c>
      <c r="D311" s="3">
        <v>30</v>
      </c>
      <c r="E311" s="6">
        <v>0.35039999999999999</v>
      </c>
      <c r="F311" s="3">
        <v>96</v>
      </c>
      <c r="G311" s="6">
        <v>0.33210000000000001</v>
      </c>
      <c r="H311" s="3">
        <v>91</v>
      </c>
      <c r="I311" s="6">
        <v>0.13869999999999999</v>
      </c>
      <c r="J311" s="3">
        <v>38</v>
      </c>
      <c r="K311" s="6">
        <v>6.93E-2</v>
      </c>
      <c r="L311" s="3">
        <v>19</v>
      </c>
      <c r="M311" s="6">
        <v>1</v>
      </c>
      <c r="N311" s="3">
        <v>274</v>
      </c>
      <c r="R311" s="5"/>
      <c r="S311" s="5"/>
      <c r="T311" s="12"/>
      <c r="U311" s="12">
        <f t="shared" ref="U311" si="671">SUM(U306:U310)</f>
        <v>30</v>
      </c>
      <c r="V311" s="12">
        <f t="shared" ref="V311" si="672">SUM(V306:V310)</f>
        <v>96</v>
      </c>
      <c r="W311" s="12">
        <f t="shared" ref="W311" si="673">SUM(W306:W310)</f>
        <v>91</v>
      </c>
      <c r="X311" s="12">
        <f t="shared" ref="X311" si="674">SUM(X306:X310)</f>
        <v>38</v>
      </c>
      <c r="Y311" s="12">
        <f t="shared" ref="Y311" si="675">SUM(Y306:Y310)</f>
        <v>19</v>
      </c>
      <c r="Z311" s="11">
        <f>SUM(Z306:Z310)</f>
        <v>274</v>
      </c>
      <c r="AG311" s="13"/>
      <c r="AH311" s="13"/>
      <c r="AI311" s="13"/>
    </row>
    <row r="312" spans="2:38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274</v>
      </c>
    </row>
    <row r="313" spans="2:38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8" ht="18" x14ac:dyDescent="0.25">
      <c r="B315" s="1" t="s">
        <v>72</v>
      </c>
    </row>
    <row r="316" spans="2:38" x14ac:dyDescent="0.25">
      <c r="B316" s="2"/>
      <c r="C316" s="17" t="s">
        <v>39</v>
      </c>
      <c r="D316" s="18"/>
      <c r="E316" s="17" t="s">
        <v>40</v>
      </c>
      <c r="F316" s="18"/>
      <c r="G316" s="17" t="s">
        <v>41</v>
      </c>
      <c r="H316" s="18"/>
      <c r="I316" s="17" t="s">
        <v>69</v>
      </c>
      <c r="J316" s="18"/>
      <c r="K316" s="17" t="s">
        <v>43</v>
      </c>
      <c r="L316" s="18"/>
      <c r="M316" s="17" t="s">
        <v>6</v>
      </c>
      <c r="N316" s="18"/>
    </row>
    <row r="317" spans="2:38" x14ac:dyDescent="0.25">
      <c r="B317" s="3" t="s">
        <v>7</v>
      </c>
      <c r="C317" s="4">
        <v>6.4199999999999993E-2</v>
      </c>
      <c r="D317" s="5">
        <v>7</v>
      </c>
      <c r="E317" s="4">
        <v>0.2752</v>
      </c>
      <c r="F317" s="5">
        <v>30</v>
      </c>
      <c r="G317" s="4">
        <v>0.4128</v>
      </c>
      <c r="H317" s="5">
        <v>45</v>
      </c>
      <c r="I317" s="4">
        <v>0.156</v>
      </c>
      <c r="J317" s="5">
        <v>17</v>
      </c>
      <c r="K317" s="4">
        <v>9.1700000000000004E-2</v>
      </c>
      <c r="L317" s="5">
        <v>10</v>
      </c>
      <c r="M317" s="4">
        <v>0.39779999999999999</v>
      </c>
      <c r="N317" s="5">
        <v>109</v>
      </c>
      <c r="P317" s="9" t="s">
        <v>88</v>
      </c>
      <c r="Q317" s="10">
        <f>_xlfn.CHISQ.TEST(U317:Y321,AH317:AL321)</f>
        <v>0.12993634752347641</v>
      </c>
      <c r="R317" s="11"/>
      <c r="S317" s="11" t="s">
        <v>89</v>
      </c>
      <c r="T317" s="11"/>
      <c r="U317" s="11">
        <f>D317</f>
        <v>7</v>
      </c>
      <c r="V317" s="11">
        <f>F317</f>
        <v>30</v>
      </c>
      <c r="W317">
        <f>H317</f>
        <v>45</v>
      </c>
      <c r="X317" s="11">
        <f>J317</f>
        <v>17</v>
      </c>
      <c r="Y317" s="11">
        <f>L317</f>
        <v>10</v>
      </c>
      <c r="Z317" s="12">
        <f>SUM(U317:Y317)</f>
        <v>109</v>
      </c>
      <c r="AB317" s="11"/>
      <c r="AC317" s="11"/>
      <c r="AD317" s="11"/>
      <c r="AE317" s="11"/>
      <c r="AF317" s="11" t="s">
        <v>90</v>
      </c>
      <c r="AG317" s="13"/>
      <c r="AH317" s="13">
        <f>$Z317*U322/$Z322</f>
        <v>5.2287822878228782</v>
      </c>
      <c r="AI317" s="13">
        <f t="shared" ref="AI317" si="676">$Z317*V322/$Z322</f>
        <v>29.361623616236162</v>
      </c>
      <c r="AJ317" s="13">
        <f t="shared" ref="AJ317" si="677">$Z317*W322/$Z322</f>
        <v>42.634686346863468</v>
      </c>
      <c r="AK317" s="13">
        <f t="shared" ref="AK317" si="678">$Z317*X322/$Z322</f>
        <v>23.328413284132843</v>
      </c>
      <c r="AL317" s="13">
        <f t="shared" ref="AL317" si="679">$Z317*Y322/$Z322</f>
        <v>8.4464944649446494</v>
      </c>
    </row>
    <row r="318" spans="2:38" x14ac:dyDescent="0.25">
      <c r="B318" s="3" t="s">
        <v>8</v>
      </c>
      <c r="C318" s="4">
        <v>2.86E-2</v>
      </c>
      <c r="D318" s="5">
        <v>3</v>
      </c>
      <c r="E318" s="4">
        <v>0.29520000000000002</v>
      </c>
      <c r="F318" s="5">
        <v>31</v>
      </c>
      <c r="G318" s="4">
        <v>0.3619</v>
      </c>
      <c r="H318" s="5">
        <v>38</v>
      </c>
      <c r="I318" s="4">
        <v>0.24759999999999999</v>
      </c>
      <c r="J318" s="5">
        <v>26</v>
      </c>
      <c r="K318" s="4">
        <v>6.6699999999999995E-2</v>
      </c>
      <c r="L318" s="5">
        <v>7</v>
      </c>
      <c r="M318" s="4">
        <v>0.38319999999999999</v>
      </c>
      <c r="N318" s="5">
        <v>105</v>
      </c>
      <c r="P318" s="9" t="s">
        <v>91</v>
      </c>
      <c r="Q318" s="14">
        <f>_xlfn.CHISQ.INV.RT(Q317,16)</f>
        <v>22.426840236072962</v>
      </c>
      <c r="R318" s="11"/>
      <c r="S318" s="11"/>
      <c r="T318" s="11"/>
      <c r="U318" s="11">
        <f t="shared" ref="U318:U321" si="680">D318</f>
        <v>3</v>
      </c>
      <c r="V318" s="11">
        <f t="shared" ref="V318:V321" si="681">F318</f>
        <v>31</v>
      </c>
      <c r="W318">
        <f t="shared" ref="W318:W321" si="682">H318</f>
        <v>38</v>
      </c>
      <c r="X318" s="11">
        <f t="shared" ref="X318:X321" si="683">J318</f>
        <v>26</v>
      </c>
      <c r="Y318" s="11">
        <f t="shared" ref="Y318:Y321" si="684">L318</f>
        <v>7</v>
      </c>
      <c r="Z318" s="12">
        <f t="shared" ref="Z318:Z321" si="685">SUM(U318:Y318)</f>
        <v>105</v>
      </c>
      <c r="AB318" s="11"/>
      <c r="AC318" s="11"/>
      <c r="AD318" s="11"/>
      <c r="AE318" s="11"/>
      <c r="AF318" s="11"/>
      <c r="AG318" s="13"/>
      <c r="AH318" s="13">
        <f>$Z318*U322/$Z322</f>
        <v>5.03690036900369</v>
      </c>
      <c r="AI318" s="13">
        <f t="shared" ref="AI318" si="686">$Z318*V322/$Z322</f>
        <v>28.284132841328415</v>
      </c>
      <c r="AJ318" s="13">
        <f t="shared" ref="AJ318" si="687">$Z318*W322/$Z322</f>
        <v>41.070110701107012</v>
      </c>
      <c r="AK318" s="13">
        <f t="shared" ref="AK318" si="688">$Z318*X322/$Z322</f>
        <v>22.472324723247233</v>
      </c>
      <c r="AL318" s="13">
        <f t="shared" ref="AL318" si="689">$Z318*Y322/$Z322</f>
        <v>8.1365313653136528</v>
      </c>
    </row>
    <row r="319" spans="2:38" x14ac:dyDescent="0.25">
      <c r="B319" s="3" t="s">
        <v>9</v>
      </c>
      <c r="C319" s="4">
        <v>4.4400000000000002E-2</v>
      </c>
      <c r="D319" s="5">
        <v>2</v>
      </c>
      <c r="E319" s="4">
        <v>0.22220000000000001</v>
      </c>
      <c r="F319" s="5">
        <v>10</v>
      </c>
      <c r="G319" s="4">
        <v>0.44440000000000002</v>
      </c>
      <c r="H319" s="5">
        <v>20</v>
      </c>
      <c r="I319" s="4">
        <v>0.22220000000000001</v>
      </c>
      <c r="J319" s="5">
        <v>10</v>
      </c>
      <c r="K319" s="4">
        <v>6.6699999999999995E-2</v>
      </c>
      <c r="L319" s="5">
        <v>3</v>
      </c>
      <c r="M319" s="4">
        <v>0.16420000000000001</v>
      </c>
      <c r="N319" s="5">
        <v>45</v>
      </c>
      <c r="P319" s="9" t="s">
        <v>92</v>
      </c>
      <c r="Q319" s="15">
        <f>SQRT(Q318/(Z322*MIN(5-1,5-1)))</f>
        <v>0.14383659828933448</v>
      </c>
      <c r="R319" s="11"/>
      <c r="S319" s="11"/>
      <c r="T319" s="11"/>
      <c r="U319" s="11">
        <f t="shared" si="680"/>
        <v>2</v>
      </c>
      <c r="V319" s="11">
        <f t="shared" si="681"/>
        <v>10</v>
      </c>
      <c r="W319">
        <f t="shared" si="682"/>
        <v>20</v>
      </c>
      <c r="X319" s="11">
        <f t="shared" si="683"/>
        <v>10</v>
      </c>
      <c r="Y319" s="11">
        <f t="shared" si="684"/>
        <v>3</v>
      </c>
      <c r="Z319" s="12">
        <f t="shared" si="685"/>
        <v>45</v>
      </c>
      <c r="AB319" s="11"/>
      <c r="AC319" s="11"/>
      <c r="AD319" s="11"/>
      <c r="AE319" s="11"/>
      <c r="AF319" s="11"/>
      <c r="AG319" s="13"/>
      <c r="AH319" s="13">
        <f>$Z319*U322/$Z322</f>
        <v>2.158671586715867</v>
      </c>
      <c r="AI319" s="13">
        <f t="shared" ref="AI319" si="690">$Z319*V322/$Z322</f>
        <v>12.121771217712178</v>
      </c>
      <c r="AJ319" s="13">
        <f t="shared" ref="AJ319" si="691">$Z319*W322/$Z322</f>
        <v>17.601476014760149</v>
      </c>
      <c r="AK319" s="13">
        <f t="shared" ref="AK319" si="692">$Z319*X322/$Z322</f>
        <v>9.6309963099631002</v>
      </c>
      <c r="AL319" s="13">
        <f>$Z319*Y322/$Z322</f>
        <v>3.4870848708487086</v>
      </c>
    </row>
    <row r="320" spans="2:38" x14ac:dyDescent="0.25">
      <c r="B320" s="3" t="s">
        <v>10</v>
      </c>
      <c r="C320" s="4">
        <v>9.0899999999999995E-2</v>
      </c>
      <c r="D320" s="5">
        <v>1</v>
      </c>
      <c r="E320" s="4">
        <v>0.18179999999999999</v>
      </c>
      <c r="F320" s="5">
        <v>2</v>
      </c>
      <c r="G320" s="4">
        <v>0.2727</v>
      </c>
      <c r="H320" s="5">
        <v>3</v>
      </c>
      <c r="I320" s="4">
        <v>0.45450000000000002</v>
      </c>
      <c r="J320" s="5">
        <v>5</v>
      </c>
      <c r="K320" s="4">
        <v>0</v>
      </c>
      <c r="L320" s="5">
        <v>0</v>
      </c>
      <c r="M320" s="4">
        <v>4.0099999999999997E-2</v>
      </c>
      <c r="N320" s="5">
        <v>11</v>
      </c>
      <c r="P320" s="11"/>
      <c r="Q320" s="14" t="str">
        <f>IF(AND(Q319&gt;0,Q319&lt;=0.2),"Schwacher Zusammenhang",IF(AND(Q319&gt;0.2,Q319&lt;=0.6),"Mittlerer Zusammenhang",IF(Q319&gt;0.6,"Starker Zusammenhang","")))</f>
        <v>Schwacher Zusammenhang</v>
      </c>
      <c r="R320" s="5"/>
      <c r="S320" s="5"/>
      <c r="T320" s="11"/>
      <c r="U320" s="11">
        <f t="shared" si="680"/>
        <v>1</v>
      </c>
      <c r="V320" s="11">
        <f t="shared" si="681"/>
        <v>2</v>
      </c>
      <c r="W320">
        <f t="shared" si="682"/>
        <v>3</v>
      </c>
      <c r="X320" s="11">
        <f t="shared" si="683"/>
        <v>5</v>
      </c>
      <c r="Y320" s="11">
        <f t="shared" si="684"/>
        <v>0</v>
      </c>
      <c r="Z320" s="12">
        <f t="shared" si="685"/>
        <v>11</v>
      </c>
      <c r="AB320" s="11"/>
      <c r="AC320" s="11"/>
      <c r="AD320" s="11"/>
      <c r="AE320" s="11"/>
      <c r="AF320" s="11"/>
      <c r="AG320" s="13"/>
      <c r="AH320" s="13">
        <f>$Z320*U322/$Z322</f>
        <v>0.52767527675276749</v>
      </c>
      <c r="AI320" s="13">
        <f t="shared" ref="AI320" si="693">$Z320*V322/$Z322</f>
        <v>2.96309963099631</v>
      </c>
      <c r="AJ320" s="13">
        <f t="shared" ref="AJ320" si="694">$Z320*W322/$Z322</f>
        <v>4.3025830258302582</v>
      </c>
      <c r="AK320" s="13">
        <f t="shared" ref="AK320" si="695">$Z320*X322/$Z322</f>
        <v>2.3542435424354244</v>
      </c>
      <c r="AL320" s="13">
        <f t="shared" ref="AL320" si="696">$Z320*Y322/$Z322</f>
        <v>0.85239852398523985</v>
      </c>
    </row>
    <row r="321" spans="2:38" x14ac:dyDescent="0.25">
      <c r="B321" s="3" t="s">
        <v>11</v>
      </c>
      <c r="C321" s="4">
        <v>0</v>
      </c>
      <c r="D321" s="5">
        <v>0</v>
      </c>
      <c r="E321" s="4">
        <v>0</v>
      </c>
      <c r="F321" s="5">
        <v>0</v>
      </c>
      <c r="G321" s="4">
        <v>0</v>
      </c>
      <c r="H321" s="5">
        <v>0</v>
      </c>
      <c r="I321" s="4">
        <v>0</v>
      </c>
      <c r="J321" s="5">
        <v>0</v>
      </c>
      <c r="K321" s="4">
        <v>1</v>
      </c>
      <c r="L321" s="5">
        <v>1</v>
      </c>
      <c r="M321" s="4">
        <v>3.5999999999999999E-3</v>
      </c>
      <c r="N321" s="5">
        <v>1</v>
      </c>
      <c r="R321" s="5"/>
      <c r="S321" s="5"/>
      <c r="T321" s="11"/>
      <c r="U321" s="11">
        <f t="shared" si="680"/>
        <v>0</v>
      </c>
      <c r="V321" s="11">
        <f t="shared" si="681"/>
        <v>0</v>
      </c>
      <c r="W321">
        <f t="shared" si="682"/>
        <v>0</v>
      </c>
      <c r="X321" s="11">
        <f t="shared" si="683"/>
        <v>0</v>
      </c>
      <c r="Y321" s="11">
        <f t="shared" si="684"/>
        <v>1</v>
      </c>
      <c r="Z321" s="12">
        <f t="shared" si="685"/>
        <v>1</v>
      </c>
      <c r="AG321" s="13"/>
      <c r="AH321" s="13">
        <f>$Z321*U322/$Z322</f>
        <v>4.797047970479705E-2</v>
      </c>
      <c r="AI321" s="13">
        <f t="shared" ref="AI321" si="697">$Z321*V322/$Z322</f>
        <v>0.26937269372693728</v>
      </c>
      <c r="AJ321" s="13">
        <f t="shared" ref="AJ321" si="698">$Z321*W322/$Z322</f>
        <v>0.39114391143911437</v>
      </c>
      <c r="AK321" s="13">
        <f t="shared" ref="AK321" si="699">$Z321*X322/$Z322</f>
        <v>0.2140221402214022</v>
      </c>
      <c r="AL321" s="13">
        <f t="shared" ref="AL321" si="700">$Z321*Y322/$Z322</f>
        <v>7.7490774907749083E-2</v>
      </c>
    </row>
    <row r="322" spans="2:38" x14ac:dyDescent="0.25">
      <c r="B322" s="3" t="s">
        <v>6</v>
      </c>
      <c r="C322" s="6">
        <v>4.7399999999999998E-2</v>
      </c>
      <c r="D322" s="3">
        <v>13</v>
      </c>
      <c r="E322" s="6">
        <v>0.26640000000000003</v>
      </c>
      <c r="F322" s="3">
        <v>73</v>
      </c>
      <c r="G322" s="6">
        <v>0.38690000000000002</v>
      </c>
      <c r="H322" s="3">
        <v>106</v>
      </c>
      <c r="I322" s="6">
        <v>0.2117</v>
      </c>
      <c r="J322" s="3">
        <v>58</v>
      </c>
      <c r="K322" s="6">
        <v>7.6600000000000001E-2</v>
      </c>
      <c r="L322" s="3">
        <v>21</v>
      </c>
      <c r="M322" s="6">
        <v>1</v>
      </c>
      <c r="N322" s="3">
        <v>274</v>
      </c>
      <c r="R322" s="5"/>
      <c r="S322" s="5"/>
      <c r="T322" s="12"/>
      <c r="U322" s="12">
        <f t="shared" ref="U322" si="701">SUM(U317:U321)</f>
        <v>13</v>
      </c>
      <c r="V322" s="12">
        <f t="shared" ref="V322" si="702">SUM(V317:V321)</f>
        <v>73</v>
      </c>
      <c r="W322" s="12">
        <f t="shared" ref="W322" si="703">SUM(W317:W321)</f>
        <v>106</v>
      </c>
      <c r="X322" s="12">
        <f t="shared" ref="X322" si="704">SUM(X317:X321)</f>
        <v>58</v>
      </c>
      <c r="Y322" s="12">
        <f t="shared" ref="Y322" si="705">SUM(Y317:Y321)</f>
        <v>21</v>
      </c>
      <c r="Z322" s="11">
        <f>SUM(Z317:Z321)</f>
        <v>271</v>
      </c>
      <c r="AG322" s="13"/>
      <c r="AH322" s="13"/>
      <c r="AI322" s="13"/>
    </row>
    <row r="323" spans="2:38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274</v>
      </c>
    </row>
    <row r="324" spans="2:38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8" ht="18" x14ac:dyDescent="0.25">
      <c r="B326" s="1" t="s">
        <v>73</v>
      </c>
    </row>
    <row r="327" spans="2:38" x14ac:dyDescent="0.25">
      <c r="B327" s="2"/>
      <c r="C327" s="17" t="s">
        <v>39</v>
      </c>
      <c r="D327" s="18"/>
      <c r="E327" s="17" t="s">
        <v>40</v>
      </c>
      <c r="F327" s="18"/>
      <c r="G327" s="17" t="s">
        <v>41</v>
      </c>
      <c r="H327" s="18"/>
      <c r="I327" s="17" t="s">
        <v>69</v>
      </c>
      <c r="J327" s="18"/>
      <c r="K327" s="17" t="s">
        <v>43</v>
      </c>
      <c r="L327" s="18"/>
      <c r="M327" s="17" t="s">
        <v>6</v>
      </c>
      <c r="N327" s="18"/>
    </row>
    <row r="328" spans="2:38" x14ac:dyDescent="0.25">
      <c r="B328" s="3" t="s">
        <v>7</v>
      </c>
      <c r="C328" s="4">
        <v>0.1091</v>
      </c>
      <c r="D328" s="5">
        <v>12</v>
      </c>
      <c r="E328" s="4">
        <v>0.35449999999999998</v>
      </c>
      <c r="F328" s="5">
        <v>39</v>
      </c>
      <c r="G328" s="4">
        <v>0.30909999999999999</v>
      </c>
      <c r="H328" s="5">
        <v>34</v>
      </c>
      <c r="I328" s="4">
        <v>0.13639999999999999</v>
      </c>
      <c r="J328" s="5">
        <v>15</v>
      </c>
      <c r="K328" s="4">
        <v>9.0899999999999995E-2</v>
      </c>
      <c r="L328" s="5">
        <v>10</v>
      </c>
      <c r="M328" s="4">
        <v>0.40150000000000002</v>
      </c>
      <c r="N328" s="5">
        <v>110</v>
      </c>
      <c r="P328" s="9" t="s">
        <v>88</v>
      </c>
      <c r="Q328" s="10">
        <f>_xlfn.CHISQ.TEST(U328:Y332,AH328:AL332)</f>
        <v>5.2216833087960497E-2</v>
      </c>
      <c r="R328" s="11"/>
      <c r="S328" s="11" t="s">
        <v>89</v>
      </c>
      <c r="T328" s="11"/>
      <c r="U328" s="11">
        <f>D328</f>
        <v>12</v>
      </c>
      <c r="V328" s="11">
        <f>F328</f>
        <v>39</v>
      </c>
      <c r="W328">
        <f>H328</f>
        <v>34</v>
      </c>
      <c r="X328" s="11">
        <f>J328</f>
        <v>15</v>
      </c>
      <c r="Y328" s="11">
        <f>L328</f>
        <v>10</v>
      </c>
      <c r="Z328" s="12">
        <f>SUM(U328:Y328)</f>
        <v>110</v>
      </c>
      <c r="AB328" s="11"/>
      <c r="AC328" s="11"/>
      <c r="AD328" s="11"/>
      <c r="AE328" s="11"/>
      <c r="AF328" s="11" t="s">
        <v>90</v>
      </c>
      <c r="AG328" s="13"/>
      <c r="AH328" s="13">
        <f>$Z328*U333/$Z333</f>
        <v>11.642335766423358</v>
      </c>
      <c r="AI328" s="13">
        <f t="shared" ref="AI328" si="706">$Z328*V333/$Z333</f>
        <v>39.34306569343066</v>
      </c>
      <c r="AJ328" s="13">
        <f t="shared" ref="AJ328" si="707">$Z328*W333/$Z333</f>
        <v>33.321167883211679</v>
      </c>
      <c r="AK328" s="13">
        <f t="shared" ref="AK328" si="708">$Z328*X333/$Z333</f>
        <v>18.065693430656935</v>
      </c>
      <c r="AL328" s="13">
        <f t="shared" ref="AL328" si="709">$Z328*Y333/$Z333</f>
        <v>7.6277372262773726</v>
      </c>
    </row>
    <row r="329" spans="2:38" x14ac:dyDescent="0.25">
      <c r="B329" s="3" t="s">
        <v>8</v>
      </c>
      <c r="C329" s="4">
        <v>0.1226</v>
      </c>
      <c r="D329" s="5">
        <v>13</v>
      </c>
      <c r="E329" s="4">
        <v>0.3962</v>
      </c>
      <c r="F329" s="5">
        <v>42</v>
      </c>
      <c r="G329" s="4">
        <v>0.26419999999999999</v>
      </c>
      <c r="H329" s="5">
        <v>28</v>
      </c>
      <c r="I329" s="4">
        <v>0.16039999999999999</v>
      </c>
      <c r="J329" s="5">
        <v>17</v>
      </c>
      <c r="K329" s="4">
        <v>5.6599999999999998E-2</v>
      </c>
      <c r="L329" s="5">
        <v>6</v>
      </c>
      <c r="M329" s="4">
        <v>0.38690000000000002</v>
      </c>
      <c r="N329" s="5">
        <v>106</v>
      </c>
      <c r="P329" s="9" t="s">
        <v>91</v>
      </c>
      <c r="Q329" s="14">
        <f>_xlfn.CHISQ.INV.RT(Q328,16)</f>
        <v>26.130691898245431</v>
      </c>
      <c r="R329" s="11"/>
      <c r="S329" s="11"/>
      <c r="T329" s="11"/>
      <c r="U329" s="11">
        <f t="shared" ref="U329:U332" si="710">D329</f>
        <v>13</v>
      </c>
      <c r="V329" s="11">
        <f t="shared" ref="V329:V332" si="711">F329</f>
        <v>42</v>
      </c>
      <c r="W329">
        <f t="shared" ref="W329:W332" si="712">H329</f>
        <v>28</v>
      </c>
      <c r="X329" s="11">
        <f t="shared" ref="X329:X332" si="713">J329</f>
        <v>17</v>
      </c>
      <c r="Y329" s="11">
        <f t="shared" ref="Y329:Y332" si="714">L329</f>
        <v>6</v>
      </c>
      <c r="Z329" s="12">
        <f t="shared" ref="Z329:Z332" si="715">SUM(U329:Y329)</f>
        <v>106</v>
      </c>
      <c r="AB329" s="11"/>
      <c r="AC329" s="11"/>
      <c r="AD329" s="11"/>
      <c r="AE329" s="11"/>
      <c r="AF329" s="11"/>
      <c r="AG329" s="13"/>
      <c r="AH329" s="13">
        <f>$Z329*U333/$Z333</f>
        <v>11.218978102189782</v>
      </c>
      <c r="AI329" s="13">
        <f t="shared" ref="AI329" si="716">$Z329*V333/$Z333</f>
        <v>37.912408759124091</v>
      </c>
      <c r="AJ329" s="13">
        <f t="shared" ref="AJ329" si="717">$Z329*W333/$Z333</f>
        <v>32.10948905109489</v>
      </c>
      <c r="AK329" s="13">
        <f t="shared" ref="AK329" si="718">$Z329*X333/$Z333</f>
        <v>17.408759124087592</v>
      </c>
      <c r="AL329" s="13">
        <f t="shared" ref="AL329" si="719">$Z329*Y333/$Z333</f>
        <v>7.3503649635036492</v>
      </c>
    </row>
    <row r="330" spans="2:38" x14ac:dyDescent="0.25">
      <c r="B330" s="3" t="s">
        <v>9</v>
      </c>
      <c r="C330" s="4">
        <v>6.5199999999999994E-2</v>
      </c>
      <c r="D330" s="5">
        <v>3</v>
      </c>
      <c r="E330" s="4">
        <v>0.3261</v>
      </c>
      <c r="F330" s="5">
        <v>15</v>
      </c>
      <c r="G330" s="4">
        <v>0.39129999999999998</v>
      </c>
      <c r="H330" s="5">
        <v>18</v>
      </c>
      <c r="I330" s="4">
        <v>0.1739</v>
      </c>
      <c r="J330" s="5">
        <v>8</v>
      </c>
      <c r="K330" s="4">
        <v>4.3499999999999997E-2</v>
      </c>
      <c r="L330" s="5">
        <v>2</v>
      </c>
      <c r="M330" s="4">
        <v>0.16789999999999999</v>
      </c>
      <c r="N330" s="5">
        <v>46</v>
      </c>
      <c r="P330" s="9" t="s">
        <v>92</v>
      </c>
      <c r="Q330" s="15">
        <f>SQRT(Q329/(Z333*MIN(5-1,5-1)))</f>
        <v>0.15440813505101331</v>
      </c>
      <c r="R330" s="11"/>
      <c r="S330" s="11"/>
      <c r="T330" s="11"/>
      <c r="U330" s="11">
        <f t="shared" si="710"/>
        <v>3</v>
      </c>
      <c r="V330" s="11">
        <f t="shared" si="711"/>
        <v>15</v>
      </c>
      <c r="W330">
        <f t="shared" si="712"/>
        <v>18</v>
      </c>
      <c r="X330" s="11">
        <f t="shared" si="713"/>
        <v>8</v>
      </c>
      <c r="Y330" s="11">
        <f t="shared" si="714"/>
        <v>2</v>
      </c>
      <c r="Z330" s="12">
        <f t="shared" si="715"/>
        <v>46</v>
      </c>
      <c r="AB330" s="11"/>
      <c r="AC330" s="11"/>
      <c r="AD330" s="11"/>
      <c r="AE330" s="11"/>
      <c r="AF330" s="11"/>
      <c r="AG330" s="13"/>
      <c r="AH330" s="13">
        <f>$Z330*U333/$Z333</f>
        <v>4.8686131386861318</v>
      </c>
      <c r="AI330" s="13">
        <f t="shared" ref="AI330" si="720">$Z330*V333/$Z333</f>
        <v>16.452554744525546</v>
      </c>
      <c r="AJ330" s="13">
        <f t="shared" ref="AJ330" si="721">$Z330*W333/$Z333</f>
        <v>13.934306569343066</v>
      </c>
      <c r="AK330" s="13">
        <f t="shared" ref="AK330" si="722">$Z330*X333/$Z333</f>
        <v>7.554744525547445</v>
      </c>
      <c r="AL330" s="13">
        <f>$Z330*Y333/$Z333</f>
        <v>3.1897810218978102</v>
      </c>
    </row>
    <row r="331" spans="2:38" x14ac:dyDescent="0.25">
      <c r="B331" s="3" t="s">
        <v>10</v>
      </c>
      <c r="C331" s="4">
        <v>9.0899999999999995E-2</v>
      </c>
      <c r="D331" s="5">
        <v>1</v>
      </c>
      <c r="E331" s="4">
        <v>0.18179999999999999</v>
      </c>
      <c r="F331" s="5">
        <v>2</v>
      </c>
      <c r="G331" s="4">
        <v>0.2727</v>
      </c>
      <c r="H331" s="5">
        <v>3</v>
      </c>
      <c r="I331" s="4">
        <v>0.45450000000000002</v>
      </c>
      <c r="J331" s="5">
        <v>5</v>
      </c>
      <c r="K331" s="4">
        <v>0</v>
      </c>
      <c r="L331" s="5">
        <v>0</v>
      </c>
      <c r="M331" s="4">
        <v>4.0099999999999997E-2</v>
      </c>
      <c r="N331" s="5">
        <v>11</v>
      </c>
      <c r="P331" s="11"/>
      <c r="Q331" s="14" t="str">
        <f>IF(AND(Q330&gt;0,Q330&lt;=0.2),"Schwacher Zusammenhang",IF(AND(Q330&gt;0.2,Q330&lt;=0.6),"Mittlerer Zusammenhang",IF(Q330&gt;0.6,"Starker Zusammenhang","")))</f>
        <v>Schwacher Zusammenhang</v>
      </c>
      <c r="R331" s="5"/>
      <c r="S331" s="5"/>
      <c r="T331" s="11"/>
      <c r="U331" s="11">
        <f t="shared" si="710"/>
        <v>1</v>
      </c>
      <c r="V331" s="11">
        <f t="shared" si="711"/>
        <v>2</v>
      </c>
      <c r="W331">
        <f t="shared" si="712"/>
        <v>3</v>
      </c>
      <c r="X331" s="11">
        <f t="shared" si="713"/>
        <v>5</v>
      </c>
      <c r="Y331" s="11">
        <f t="shared" si="714"/>
        <v>0</v>
      </c>
      <c r="Z331" s="12">
        <f t="shared" si="715"/>
        <v>11</v>
      </c>
      <c r="AB331" s="11"/>
      <c r="AC331" s="11"/>
      <c r="AD331" s="11"/>
      <c r="AE331" s="11"/>
      <c r="AF331" s="11"/>
      <c r="AG331" s="13"/>
      <c r="AH331" s="13">
        <f>$Z331*U333/$Z333</f>
        <v>1.1642335766423357</v>
      </c>
      <c r="AI331" s="13">
        <f t="shared" ref="AI331" si="723">$Z331*V333/$Z333</f>
        <v>3.9343065693430659</v>
      </c>
      <c r="AJ331" s="13">
        <f t="shared" ref="AJ331" si="724">$Z331*W333/$Z333</f>
        <v>3.332116788321168</v>
      </c>
      <c r="AK331" s="13">
        <f t="shared" ref="AK331" si="725">$Z331*X333/$Z333</f>
        <v>1.8065693430656935</v>
      </c>
      <c r="AL331" s="13">
        <f t="shared" ref="AL331" si="726">$Z331*Y333/$Z333</f>
        <v>0.76277372262773724</v>
      </c>
    </row>
    <row r="332" spans="2:38" x14ac:dyDescent="0.25">
      <c r="B332" s="3" t="s">
        <v>11</v>
      </c>
      <c r="C332" s="4">
        <v>0</v>
      </c>
      <c r="D332" s="5">
        <v>0</v>
      </c>
      <c r="E332" s="4">
        <v>0</v>
      </c>
      <c r="F332" s="5">
        <v>0</v>
      </c>
      <c r="G332" s="4">
        <v>0</v>
      </c>
      <c r="H332" s="5">
        <v>0</v>
      </c>
      <c r="I332" s="4">
        <v>0</v>
      </c>
      <c r="J332" s="5">
        <v>0</v>
      </c>
      <c r="K332" s="4">
        <v>1</v>
      </c>
      <c r="L332" s="5">
        <v>1</v>
      </c>
      <c r="M332" s="4">
        <v>3.5999999999999999E-3</v>
      </c>
      <c r="N332" s="5">
        <v>1</v>
      </c>
      <c r="R332" s="5"/>
      <c r="S332" s="5"/>
      <c r="T332" s="11"/>
      <c r="U332" s="11">
        <f t="shared" si="710"/>
        <v>0</v>
      </c>
      <c r="V332" s="11">
        <f t="shared" si="711"/>
        <v>0</v>
      </c>
      <c r="W332">
        <f t="shared" si="712"/>
        <v>0</v>
      </c>
      <c r="X332" s="11">
        <f t="shared" si="713"/>
        <v>0</v>
      </c>
      <c r="Y332" s="11">
        <f t="shared" si="714"/>
        <v>1</v>
      </c>
      <c r="Z332" s="12">
        <f t="shared" si="715"/>
        <v>1</v>
      </c>
      <c r="AG332" s="13"/>
      <c r="AH332" s="13">
        <f>$Z332*U333/$Z333</f>
        <v>0.10583941605839416</v>
      </c>
      <c r="AI332" s="13">
        <f t="shared" ref="AI332" si="727">$Z332*V333/$Z333</f>
        <v>0.35766423357664234</v>
      </c>
      <c r="AJ332" s="13">
        <f t="shared" ref="AJ332" si="728">$Z332*W333/$Z333</f>
        <v>0.3029197080291971</v>
      </c>
      <c r="AK332" s="13">
        <f t="shared" ref="AK332" si="729">$Z332*X333/$Z333</f>
        <v>0.16423357664233576</v>
      </c>
      <c r="AL332" s="13">
        <f t="shared" ref="AL332" si="730">$Z332*Y333/$Z333</f>
        <v>6.9343065693430656E-2</v>
      </c>
    </row>
    <row r="333" spans="2:38" x14ac:dyDescent="0.25">
      <c r="B333" s="3" t="s">
        <v>6</v>
      </c>
      <c r="C333" s="6">
        <v>0.10580000000000001</v>
      </c>
      <c r="D333" s="3">
        <v>29</v>
      </c>
      <c r="E333" s="6">
        <v>0.35770000000000002</v>
      </c>
      <c r="F333" s="3">
        <v>98</v>
      </c>
      <c r="G333" s="6">
        <v>0.3029</v>
      </c>
      <c r="H333" s="3">
        <v>83</v>
      </c>
      <c r="I333" s="6">
        <v>0.16420000000000001</v>
      </c>
      <c r="J333" s="3">
        <v>45</v>
      </c>
      <c r="K333" s="6">
        <v>6.93E-2</v>
      </c>
      <c r="L333" s="3">
        <v>19</v>
      </c>
      <c r="M333" s="6">
        <v>1</v>
      </c>
      <c r="N333" s="3">
        <v>274</v>
      </c>
      <c r="R333" s="5"/>
      <c r="S333" s="5"/>
      <c r="T333" s="12"/>
      <c r="U333" s="12">
        <f t="shared" ref="U333" si="731">SUM(U328:U332)</f>
        <v>29</v>
      </c>
      <c r="V333" s="12">
        <f t="shared" ref="V333" si="732">SUM(V328:V332)</f>
        <v>98</v>
      </c>
      <c r="W333" s="12">
        <f t="shared" ref="W333" si="733">SUM(W328:W332)</f>
        <v>83</v>
      </c>
      <c r="X333" s="12">
        <f t="shared" ref="X333" si="734">SUM(X328:X332)</f>
        <v>45</v>
      </c>
      <c r="Y333" s="12">
        <f t="shared" ref="Y333" si="735">SUM(Y328:Y332)</f>
        <v>19</v>
      </c>
      <c r="Z333" s="11">
        <f>SUM(Z328:Z332)</f>
        <v>274</v>
      </c>
      <c r="AG333" s="13"/>
      <c r="AH333" s="13"/>
      <c r="AI333" s="13"/>
    </row>
    <row r="334" spans="2:38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274</v>
      </c>
    </row>
    <row r="335" spans="2:38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8" ht="18" x14ac:dyDescent="0.25">
      <c r="B337" s="1" t="s">
        <v>74</v>
      </c>
    </row>
    <row r="338" spans="2:38" ht="18" x14ac:dyDescent="0.25">
      <c r="B338" s="1" t="s">
        <v>75</v>
      </c>
    </row>
    <row r="339" spans="2:38" x14ac:dyDescent="0.25">
      <c r="B339" s="2"/>
      <c r="C339" s="17" t="s">
        <v>39</v>
      </c>
      <c r="D339" s="18"/>
      <c r="E339" s="17" t="s">
        <v>40</v>
      </c>
      <c r="F339" s="18"/>
      <c r="G339" s="17" t="s">
        <v>41</v>
      </c>
      <c r="H339" s="18"/>
      <c r="I339" s="17" t="s">
        <v>69</v>
      </c>
      <c r="J339" s="18"/>
      <c r="K339" s="17" t="s">
        <v>43</v>
      </c>
      <c r="L339" s="18"/>
      <c r="M339" s="17" t="s">
        <v>6</v>
      </c>
      <c r="N339" s="18"/>
    </row>
    <row r="340" spans="2:38" x14ac:dyDescent="0.25">
      <c r="B340" s="3" t="s">
        <v>7</v>
      </c>
      <c r="C340" s="4">
        <v>0.1545</v>
      </c>
      <c r="D340" s="5">
        <v>17</v>
      </c>
      <c r="E340" s="4">
        <v>0.38179999999999997</v>
      </c>
      <c r="F340" s="5">
        <v>42</v>
      </c>
      <c r="G340" s="4">
        <v>0.2727</v>
      </c>
      <c r="H340" s="5">
        <v>30</v>
      </c>
      <c r="I340" s="4">
        <v>0.1636</v>
      </c>
      <c r="J340" s="5">
        <v>18</v>
      </c>
      <c r="K340" s="4">
        <v>2.7300000000000001E-2</v>
      </c>
      <c r="L340" s="5">
        <v>3</v>
      </c>
      <c r="M340" s="4">
        <v>0.40150000000000002</v>
      </c>
      <c r="N340" s="5">
        <v>110</v>
      </c>
      <c r="P340" s="9" t="s">
        <v>88</v>
      </c>
      <c r="Q340" s="10">
        <f>_xlfn.CHISQ.TEST(U340:Y344,AH340:AL344)</f>
        <v>6.5912554440211296E-2</v>
      </c>
      <c r="R340" s="11"/>
      <c r="S340" s="11" t="s">
        <v>89</v>
      </c>
      <c r="T340" s="11"/>
      <c r="U340" s="11">
        <f>D340</f>
        <v>17</v>
      </c>
      <c r="V340" s="11">
        <f>F340</f>
        <v>42</v>
      </c>
      <c r="W340">
        <f>H340</f>
        <v>30</v>
      </c>
      <c r="X340" s="11">
        <f>J340</f>
        <v>18</v>
      </c>
      <c r="Y340" s="11">
        <f>L340</f>
        <v>3</v>
      </c>
      <c r="Z340" s="12">
        <f>SUM(U340:Y340)</f>
        <v>110</v>
      </c>
      <c r="AB340" s="11"/>
      <c r="AC340" s="11"/>
      <c r="AD340" s="11"/>
      <c r="AE340" s="11"/>
      <c r="AF340" s="11" t="s">
        <v>90</v>
      </c>
      <c r="AG340" s="13"/>
      <c r="AH340" s="13">
        <f>$Z340*U345/$Z345</f>
        <v>16.058394160583941</v>
      </c>
      <c r="AI340" s="13">
        <f t="shared" ref="AI340" si="736">$Z340*V345/$Z345</f>
        <v>38.138686131386862</v>
      </c>
      <c r="AJ340" s="13">
        <f t="shared" ref="AJ340" si="737">$Z340*W345/$Z345</f>
        <v>34.124087591240873</v>
      </c>
      <c r="AK340" s="13">
        <f t="shared" ref="AK340" si="738">$Z340*X345/$Z345</f>
        <v>16.058394160583941</v>
      </c>
      <c r="AL340" s="13">
        <f t="shared" ref="AL340" si="739">$Z340*Y345/$Z345</f>
        <v>5.6204379562043796</v>
      </c>
    </row>
    <row r="341" spans="2:38" x14ac:dyDescent="0.25">
      <c r="B341" s="3" t="s">
        <v>8</v>
      </c>
      <c r="C341" s="4">
        <v>0.15090000000000001</v>
      </c>
      <c r="D341" s="5">
        <v>16</v>
      </c>
      <c r="E341" s="4">
        <v>0.33019999999999999</v>
      </c>
      <c r="F341" s="5">
        <v>35</v>
      </c>
      <c r="G341" s="4">
        <v>0.33019999999999999</v>
      </c>
      <c r="H341" s="5">
        <v>35</v>
      </c>
      <c r="I341" s="4">
        <v>0.1226</v>
      </c>
      <c r="J341" s="5">
        <v>13</v>
      </c>
      <c r="K341" s="4">
        <v>6.6000000000000003E-2</v>
      </c>
      <c r="L341" s="5">
        <v>7</v>
      </c>
      <c r="M341" s="4">
        <v>0.38690000000000002</v>
      </c>
      <c r="N341" s="5">
        <v>106</v>
      </c>
      <c r="P341" s="9" t="s">
        <v>91</v>
      </c>
      <c r="Q341" s="14">
        <f>_xlfn.CHISQ.INV.RT(Q340,16)</f>
        <v>25.227582712027861</v>
      </c>
      <c r="R341" s="11"/>
      <c r="S341" s="11"/>
      <c r="T341" s="11"/>
      <c r="U341" s="11">
        <f t="shared" ref="U341:U344" si="740">D341</f>
        <v>16</v>
      </c>
      <c r="V341" s="11">
        <f t="shared" ref="V341:V344" si="741">F341</f>
        <v>35</v>
      </c>
      <c r="W341">
        <f t="shared" ref="W341:W344" si="742">H341</f>
        <v>35</v>
      </c>
      <c r="X341" s="11">
        <f t="shared" ref="X341:X344" si="743">J341</f>
        <v>13</v>
      </c>
      <c r="Y341" s="11">
        <f t="shared" ref="Y341:Y344" si="744">L341</f>
        <v>7</v>
      </c>
      <c r="Z341" s="12">
        <f t="shared" ref="Z341:Z344" si="745">SUM(U341:Y341)</f>
        <v>106</v>
      </c>
      <c r="AB341" s="11"/>
      <c r="AC341" s="11"/>
      <c r="AD341" s="11"/>
      <c r="AE341" s="11"/>
      <c r="AF341" s="11"/>
      <c r="AG341" s="13"/>
      <c r="AH341" s="13">
        <f>$Z341*U345/$Z345</f>
        <v>15.474452554744525</v>
      </c>
      <c r="AI341" s="13">
        <f t="shared" ref="AI341" si="746">$Z341*V345/$Z345</f>
        <v>36.751824817518248</v>
      </c>
      <c r="AJ341" s="13">
        <f t="shared" ref="AJ341" si="747">$Z341*W345/$Z345</f>
        <v>32.883211678832119</v>
      </c>
      <c r="AK341" s="13">
        <f t="shared" ref="AK341" si="748">$Z341*X345/$Z345</f>
        <v>15.474452554744525</v>
      </c>
      <c r="AL341" s="13">
        <f t="shared" ref="AL341" si="749">$Z341*Y345/$Z345</f>
        <v>5.4160583941605838</v>
      </c>
    </row>
    <row r="342" spans="2:38" x14ac:dyDescent="0.25">
      <c r="B342" s="3" t="s">
        <v>9</v>
      </c>
      <c r="C342" s="4">
        <v>0.13039999999999999</v>
      </c>
      <c r="D342" s="5">
        <v>6</v>
      </c>
      <c r="E342" s="4">
        <v>0.3478</v>
      </c>
      <c r="F342" s="5">
        <v>16</v>
      </c>
      <c r="G342" s="4">
        <v>0.3478</v>
      </c>
      <c r="H342" s="5">
        <v>16</v>
      </c>
      <c r="I342" s="4">
        <v>0.13039999999999999</v>
      </c>
      <c r="J342" s="5">
        <v>6</v>
      </c>
      <c r="K342" s="4">
        <v>4.3499999999999997E-2</v>
      </c>
      <c r="L342" s="5">
        <v>2</v>
      </c>
      <c r="M342" s="4">
        <v>0.16789999999999999</v>
      </c>
      <c r="N342" s="5">
        <v>46</v>
      </c>
      <c r="P342" s="9" t="s">
        <v>92</v>
      </c>
      <c r="Q342" s="15">
        <f>SQRT(Q341/(Z345*MIN(5-1,5-1)))</f>
        <v>0.15171640464360348</v>
      </c>
      <c r="R342" s="11"/>
      <c r="S342" s="11"/>
      <c r="T342" s="11"/>
      <c r="U342" s="11">
        <f t="shared" si="740"/>
        <v>6</v>
      </c>
      <c r="V342" s="11">
        <f t="shared" si="741"/>
        <v>16</v>
      </c>
      <c r="W342">
        <f t="shared" si="742"/>
        <v>16</v>
      </c>
      <c r="X342" s="11">
        <f t="shared" si="743"/>
        <v>6</v>
      </c>
      <c r="Y342" s="11">
        <f t="shared" si="744"/>
        <v>2</v>
      </c>
      <c r="Z342" s="12">
        <f t="shared" si="745"/>
        <v>46</v>
      </c>
      <c r="AB342" s="11"/>
      <c r="AC342" s="11"/>
      <c r="AD342" s="11"/>
      <c r="AE342" s="11"/>
      <c r="AF342" s="11"/>
      <c r="AG342" s="13"/>
      <c r="AH342" s="13">
        <f>$Z342*U345/$Z345</f>
        <v>6.7153284671532845</v>
      </c>
      <c r="AI342" s="13">
        <f t="shared" ref="AI342" si="750">$Z342*V345/$Z345</f>
        <v>15.948905109489051</v>
      </c>
      <c r="AJ342" s="13">
        <f t="shared" ref="AJ342" si="751">$Z342*W345/$Z345</f>
        <v>14.270072992700729</v>
      </c>
      <c r="AK342" s="13">
        <f t="shared" ref="AK342" si="752">$Z342*X345/$Z345</f>
        <v>6.7153284671532845</v>
      </c>
      <c r="AL342" s="13">
        <f>$Z342*Y345/$Z345</f>
        <v>2.3503649635036497</v>
      </c>
    </row>
    <row r="343" spans="2:38" x14ac:dyDescent="0.25">
      <c r="B343" s="3" t="s">
        <v>10</v>
      </c>
      <c r="C343" s="4">
        <v>9.0899999999999995E-2</v>
      </c>
      <c r="D343" s="5">
        <v>1</v>
      </c>
      <c r="E343" s="4">
        <v>0.18179999999999999</v>
      </c>
      <c r="F343" s="5">
        <v>2</v>
      </c>
      <c r="G343" s="4">
        <v>0.36359999999999998</v>
      </c>
      <c r="H343" s="5">
        <v>4</v>
      </c>
      <c r="I343" s="4">
        <v>0.2727</v>
      </c>
      <c r="J343" s="5">
        <v>3</v>
      </c>
      <c r="K343" s="4">
        <v>9.0899999999999995E-2</v>
      </c>
      <c r="L343" s="5">
        <v>1</v>
      </c>
      <c r="M343" s="4">
        <v>4.0099999999999997E-2</v>
      </c>
      <c r="N343" s="5">
        <v>11</v>
      </c>
      <c r="P343" s="11"/>
      <c r="Q343" s="14" t="str">
        <f>IF(AND(Q342&gt;0,Q342&lt;=0.2),"Schwacher Zusammenhang",IF(AND(Q342&gt;0.2,Q342&lt;=0.6),"Mittlerer Zusammenhang",IF(Q342&gt;0.6,"Starker Zusammenhang","")))</f>
        <v>Schwacher Zusammenhang</v>
      </c>
      <c r="R343" s="5"/>
      <c r="S343" s="5"/>
      <c r="T343" s="11"/>
      <c r="U343" s="11">
        <f t="shared" si="740"/>
        <v>1</v>
      </c>
      <c r="V343" s="11">
        <f t="shared" si="741"/>
        <v>2</v>
      </c>
      <c r="W343">
        <f t="shared" si="742"/>
        <v>4</v>
      </c>
      <c r="X343" s="11">
        <f t="shared" si="743"/>
        <v>3</v>
      </c>
      <c r="Y343" s="11">
        <f t="shared" si="744"/>
        <v>1</v>
      </c>
      <c r="Z343" s="12">
        <f t="shared" si="745"/>
        <v>11</v>
      </c>
      <c r="AB343" s="11"/>
      <c r="AC343" s="11"/>
      <c r="AD343" s="11"/>
      <c r="AE343" s="11"/>
      <c r="AF343" s="11"/>
      <c r="AG343" s="13"/>
      <c r="AH343" s="13">
        <f>$Z343*U345/$Z345</f>
        <v>1.6058394160583942</v>
      </c>
      <c r="AI343" s="13">
        <f t="shared" ref="AI343" si="753">$Z343*V345/$Z345</f>
        <v>3.8138686131386863</v>
      </c>
      <c r="AJ343" s="13">
        <f t="shared" ref="AJ343" si="754">$Z343*W345/$Z345</f>
        <v>3.4124087591240877</v>
      </c>
      <c r="AK343" s="13">
        <f t="shared" ref="AK343" si="755">$Z343*X345/$Z345</f>
        <v>1.6058394160583942</v>
      </c>
      <c r="AL343" s="13">
        <f t="shared" ref="AL343" si="756">$Z343*Y345/$Z345</f>
        <v>0.56204379562043794</v>
      </c>
    </row>
    <row r="344" spans="2:38" x14ac:dyDescent="0.25">
      <c r="B344" s="3" t="s">
        <v>11</v>
      </c>
      <c r="C344" s="4">
        <v>0</v>
      </c>
      <c r="D344" s="5">
        <v>0</v>
      </c>
      <c r="E344" s="4">
        <v>0</v>
      </c>
      <c r="F344" s="5">
        <v>0</v>
      </c>
      <c r="G344" s="4">
        <v>0</v>
      </c>
      <c r="H344" s="5">
        <v>0</v>
      </c>
      <c r="I344" s="4">
        <v>0</v>
      </c>
      <c r="J344" s="5">
        <v>0</v>
      </c>
      <c r="K344" s="4">
        <v>1</v>
      </c>
      <c r="L344" s="5">
        <v>1</v>
      </c>
      <c r="M344" s="4">
        <v>3.5999999999999999E-3</v>
      </c>
      <c r="N344" s="5">
        <v>1</v>
      </c>
      <c r="R344" s="5"/>
      <c r="S344" s="5"/>
      <c r="T344" s="11"/>
      <c r="U344" s="11">
        <f t="shared" si="740"/>
        <v>0</v>
      </c>
      <c r="V344" s="11">
        <f t="shared" si="741"/>
        <v>0</v>
      </c>
      <c r="W344">
        <f t="shared" si="742"/>
        <v>0</v>
      </c>
      <c r="X344" s="11">
        <f t="shared" si="743"/>
        <v>0</v>
      </c>
      <c r="Y344" s="11">
        <f t="shared" si="744"/>
        <v>1</v>
      </c>
      <c r="Z344" s="12">
        <f t="shared" si="745"/>
        <v>1</v>
      </c>
      <c r="AG344" s="13"/>
      <c r="AH344" s="13">
        <f>$Z344*U345/$Z345</f>
        <v>0.145985401459854</v>
      </c>
      <c r="AI344" s="13">
        <f t="shared" ref="AI344" si="757">$Z344*V345/$Z345</f>
        <v>0.34671532846715331</v>
      </c>
      <c r="AJ344" s="13">
        <f t="shared" ref="AJ344" si="758">$Z344*W345/$Z345</f>
        <v>0.31021897810218979</v>
      </c>
      <c r="AK344" s="13">
        <f t="shared" ref="AK344" si="759">$Z344*X345/$Z345</f>
        <v>0.145985401459854</v>
      </c>
      <c r="AL344" s="13">
        <f t="shared" ref="AL344" si="760">$Z344*Y345/$Z345</f>
        <v>5.1094890510948905E-2</v>
      </c>
    </row>
    <row r="345" spans="2:38" x14ac:dyDescent="0.25">
      <c r="B345" s="3" t="s">
        <v>6</v>
      </c>
      <c r="C345" s="6">
        <v>0.14599999999999999</v>
      </c>
      <c r="D345" s="3">
        <v>40</v>
      </c>
      <c r="E345" s="6">
        <v>0.34670000000000001</v>
      </c>
      <c r="F345" s="3">
        <v>95</v>
      </c>
      <c r="G345" s="6">
        <v>0.31019999999999998</v>
      </c>
      <c r="H345" s="3">
        <v>85</v>
      </c>
      <c r="I345" s="6">
        <v>0.14599999999999999</v>
      </c>
      <c r="J345" s="3">
        <v>40</v>
      </c>
      <c r="K345" s="6">
        <v>5.1100000000000013E-2</v>
      </c>
      <c r="L345" s="3">
        <v>14</v>
      </c>
      <c r="M345" s="6">
        <v>1</v>
      </c>
      <c r="N345" s="3">
        <v>274</v>
      </c>
      <c r="R345" s="5"/>
      <c r="S345" s="5"/>
      <c r="T345" s="12"/>
      <c r="U345" s="12">
        <f t="shared" ref="U345" si="761">SUM(U340:U344)</f>
        <v>40</v>
      </c>
      <c r="V345" s="12">
        <f t="shared" ref="V345" si="762">SUM(V340:V344)</f>
        <v>95</v>
      </c>
      <c r="W345" s="12">
        <f t="shared" ref="W345" si="763">SUM(W340:W344)</f>
        <v>85</v>
      </c>
      <c r="X345" s="12">
        <f t="shared" ref="X345" si="764">SUM(X340:X344)</f>
        <v>40</v>
      </c>
      <c r="Y345" s="12">
        <f t="shared" ref="Y345" si="765">SUM(Y340:Y344)</f>
        <v>14</v>
      </c>
      <c r="Z345" s="11">
        <f>SUM(Z340:Z344)</f>
        <v>274</v>
      </c>
      <c r="AG345" s="13"/>
      <c r="AH345" s="13"/>
      <c r="AI345" s="13"/>
    </row>
    <row r="346" spans="2:38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274</v>
      </c>
    </row>
    <row r="347" spans="2:38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8" ht="18" x14ac:dyDescent="0.25">
      <c r="B349" s="1" t="s">
        <v>76</v>
      </c>
    </row>
    <row r="350" spans="2:38" x14ac:dyDescent="0.25">
      <c r="B350" s="2"/>
      <c r="C350" s="17" t="s">
        <v>39</v>
      </c>
      <c r="D350" s="18"/>
      <c r="E350" s="17" t="s">
        <v>40</v>
      </c>
      <c r="F350" s="18"/>
      <c r="G350" s="17" t="s">
        <v>41</v>
      </c>
      <c r="H350" s="18"/>
      <c r="I350" s="17" t="s">
        <v>69</v>
      </c>
      <c r="J350" s="18"/>
      <c r="K350" s="17" t="s">
        <v>43</v>
      </c>
      <c r="L350" s="18"/>
      <c r="M350" s="17" t="s">
        <v>6</v>
      </c>
      <c r="N350" s="18"/>
    </row>
    <row r="351" spans="2:38" x14ac:dyDescent="0.25">
      <c r="B351" s="3" t="s">
        <v>7</v>
      </c>
      <c r="C351" s="4">
        <v>0.19089999999999999</v>
      </c>
      <c r="D351" s="5">
        <v>21</v>
      </c>
      <c r="E351" s="4">
        <v>0.42730000000000001</v>
      </c>
      <c r="F351" s="5">
        <v>47</v>
      </c>
      <c r="G351" s="4">
        <v>0.33639999999999998</v>
      </c>
      <c r="H351" s="5">
        <v>37</v>
      </c>
      <c r="I351" s="4">
        <v>2.7300000000000001E-2</v>
      </c>
      <c r="J351" s="5">
        <v>3</v>
      </c>
      <c r="K351" s="4">
        <v>1.8200000000000001E-2</v>
      </c>
      <c r="L351" s="5">
        <v>2</v>
      </c>
      <c r="M351" s="4">
        <v>0.40150000000000002</v>
      </c>
      <c r="N351" s="5">
        <v>110</v>
      </c>
      <c r="P351" s="9" t="s">
        <v>88</v>
      </c>
      <c r="Q351" s="10">
        <f>_xlfn.CHISQ.TEST(U351:Y355,AH351:AL355)</f>
        <v>2.4066772466724971E-5</v>
      </c>
      <c r="R351" s="11"/>
      <c r="S351" s="11" t="s">
        <v>89</v>
      </c>
      <c r="T351" s="11"/>
      <c r="U351" s="11">
        <f>D351</f>
        <v>21</v>
      </c>
      <c r="V351" s="11">
        <f>F351</f>
        <v>47</v>
      </c>
      <c r="W351">
        <f>H351</f>
        <v>37</v>
      </c>
      <c r="X351" s="11">
        <f>J351</f>
        <v>3</v>
      </c>
      <c r="Y351" s="11">
        <f>L351</f>
        <v>2</v>
      </c>
      <c r="Z351" s="12">
        <f>SUM(U351:Y351)</f>
        <v>110</v>
      </c>
      <c r="AB351" s="11"/>
      <c r="AC351" s="11"/>
      <c r="AD351" s="11"/>
      <c r="AE351" s="11"/>
      <c r="AF351" s="11" t="s">
        <v>90</v>
      </c>
      <c r="AG351" s="13"/>
      <c r="AH351" s="13">
        <f>$Z351*U356/$Z356</f>
        <v>12.445255474452555</v>
      </c>
      <c r="AI351" s="13">
        <f t="shared" ref="AI351" si="766">$Z351*V356/$Z356</f>
        <v>42.956204379562045</v>
      </c>
      <c r="AJ351" s="13">
        <f t="shared" ref="AJ351" si="767">$Z351*W356/$Z356</f>
        <v>35.32846715328467</v>
      </c>
      <c r="AK351" s="13">
        <f t="shared" ref="AK351" si="768">$Z351*X356/$Z356</f>
        <v>13.649635036496351</v>
      </c>
      <c r="AL351" s="13">
        <f t="shared" ref="AL351" si="769">$Z351*Y356/$Z356</f>
        <v>5.6204379562043796</v>
      </c>
    </row>
    <row r="352" spans="2:38" x14ac:dyDescent="0.25">
      <c r="B352" s="3" t="s">
        <v>8</v>
      </c>
      <c r="C352" s="4">
        <v>8.4900000000000003E-2</v>
      </c>
      <c r="D352" s="5">
        <v>9</v>
      </c>
      <c r="E352" s="4">
        <v>0.38679999999999998</v>
      </c>
      <c r="F352" s="5">
        <v>41</v>
      </c>
      <c r="G352" s="4">
        <v>0.28299999999999997</v>
      </c>
      <c r="H352" s="5">
        <v>30</v>
      </c>
      <c r="I352" s="4">
        <v>0.1792</v>
      </c>
      <c r="J352" s="5">
        <v>19</v>
      </c>
      <c r="K352" s="4">
        <v>6.6000000000000003E-2</v>
      </c>
      <c r="L352" s="5">
        <v>7</v>
      </c>
      <c r="M352" s="4">
        <v>0.38690000000000002</v>
      </c>
      <c r="N352" s="5">
        <v>106</v>
      </c>
      <c r="P352" s="9" t="s">
        <v>91</v>
      </c>
      <c r="Q352" s="14">
        <f>_xlfn.CHISQ.INV.RT(Q351,16)</f>
        <v>49.867414855519471</v>
      </c>
      <c r="R352" s="11"/>
      <c r="S352" s="11"/>
      <c r="T352" s="11"/>
      <c r="U352" s="11">
        <f t="shared" ref="U352:U355" si="770">D352</f>
        <v>9</v>
      </c>
      <c r="V352" s="11">
        <f t="shared" ref="V352:V355" si="771">F352</f>
        <v>41</v>
      </c>
      <c r="W352">
        <f t="shared" ref="W352:W355" si="772">H352</f>
        <v>30</v>
      </c>
      <c r="X352" s="11">
        <f t="shared" ref="X352:X355" si="773">J352</f>
        <v>19</v>
      </c>
      <c r="Y352" s="11">
        <f t="shared" ref="Y352:Y355" si="774">L352</f>
        <v>7</v>
      </c>
      <c r="Z352" s="12">
        <f t="shared" ref="Z352:Z355" si="775">SUM(U352:Y352)</f>
        <v>106</v>
      </c>
      <c r="AB352" s="11"/>
      <c r="AC352" s="11"/>
      <c r="AD352" s="11"/>
      <c r="AE352" s="11"/>
      <c r="AF352" s="11"/>
      <c r="AG352" s="13"/>
      <c r="AH352" s="13">
        <f>$Z352*U356/$Z356</f>
        <v>11.992700729927007</v>
      </c>
      <c r="AI352" s="13">
        <f t="shared" ref="AI352" si="776">$Z352*V356/$Z356</f>
        <v>41.394160583941606</v>
      </c>
      <c r="AJ352" s="13">
        <f t="shared" ref="AJ352" si="777">$Z352*W356/$Z356</f>
        <v>34.043795620437955</v>
      </c>
      <c r="AK352" s="13">
        <f t="shared" ref="AK352" si="778">$Z352*X356/$Z356</f>
        <v>13.153284671532846</v>
      </c>
      <c r="AL352" s="13">
        <f t="shared" ref="AL352" si="779">$Z352*Y356/$Z356</f>
        <v>5.4160583941605838</v>
      </c>
    </row>
    <row r="353" spans="2:38" x14ac:dyDescent="0.25">
      <c r="B353" s="3" t="s">
        <v>9</v>
      </c>
      <c r="C353" s="4">
        <v>2.1700000000000001E-2</v>
      </c>
      <c r="D353" s="5">
        <v>1</v>
      </c>
      <c r="E353" s="4">
        <v>0.3478</v>
      </c>
      <c r="F353" s="5">
        <v>16</v>
      </c>
      <c r="G353" s="4">
        <v>0.36959999999999998</v>
      </c>
      <c r="H353" s="5">
        <v>17</v>
      </c>
      <c r="I353" s="4">
        <v>0.19570000000000001</v>
      </c>
      <c r="J353" s="5">
        <v>9</v>
      </c>
      <c r="K353" s="4">
        <v>6.5199999999999994E-2</v>
      </c>
      <c r="L353" s="5">
        <v>3</v>
      </c>
      <c r="M353" s="4">
        <v>0.16789999999999999</v>
      </c>
      <c r="N353" s="5">
        <v>46</v>
      </c>
      <c r="P353" s="9" t="s">
        <v>92</v>
      </c>
      <c r="Q353" s="15">
        <f>SQRT(Q352/(Z356*MIN(5-1,5-1)))</f>
        <v>0.21330603861365624</v>
      </c>
      <c r="R353" s="11"/>
      <c r="S353" s="11"/>
      <c r="T353" s="11"/>
      <c r="U353" s="11">
        <f t="shared" si="770"/>
        <v>1</v>
      </c>
      <c r="V353" s="11">
        <f t="shared" si="771"/>
        <v>16</v>
      </c>
      <c r="W353">
        <f t="shared" si="772"/>
        <v>17</v>
      </c>
      <c r="X353" s="11">
        <f t="shared" si="773"/>
        <v>9</v>
      </c>
      <c r="Y353" s="11">
        <f t="shared" si="774"/>
        <v>3</v>
      </c>
      <c r="Z353" s="12">
        <f t="shared" si="775"/>
        <v>46</v>
      </c>
      <c r="AB353" s="11"/>
      <c r="AC353" s="11"/>
      <c r="AD353" s="11"/>
      <c r="AE353" s="11"/>
      <c r="AF353" s="11"/>
      <c r="AG353" s="13"/>
      <c r="AH353" s="13">
        <f>$Z353*U356/$Z356</f>
        <v>5.2043795620437958</v>
      </c>
      <c r="AI353" s="13">
        <f t="shared" ref="AI353" si="780">$Z353*V356/$Z356</f>
        <v>17.963503649635037</v>
      </c>
      <c r="AJ353" s="13">
        <f t="shared" ref="AJ353" si="781">$Z353*W356/$Z356</f>
        <v>14.773722627737227</v>
      </c>
      <c r="AK353" s="13">
        <f t="shared" ref="AK353" si="782">$Z353*X356/$Z356</f>
        <v>5.7080291970802923</v>
      </c>
      <c r="AL353" s="13">
        <f>$Z353*Y356/$Z356</f>
        <v>2.3503649635036497</v>
      </c>
    </row>
    <row r="354" spans="2:38" x14ac:dyDescent="0.25">
      <c r="B354" s="3" t="s">
        <v>10</v>
      </c>
      <c r="C354" s="4">
        <v>0</v>
      </c>
      <c r="D354" s="5">
        <v>0</v>
      </c>
      <c r="E354" s="4">
        <v>0.2727</v>
      </c>
      <c r="F354" s="5">
        <v>3</v>
      </c>
      <c r="G354" s="4">
        <v>0.36359999999999998</v>
      </c>
      <c r="H354" s="5">
        <v>4</v>
      </c>
      <c r="I354" s="4">
        <v>0.2727</v>
      </c>
      <c r="J354" s="5">
        <v>3</v>
      </c>
      <c r="K354" s="4">
        <v>9.0899999999999995E-2</v>
      </c>
      <c r="L354" s="5">
        <v>1</v>
      </c>
      <c r="M354" s="4">
        <v>4.0099999999999997E-2</v>
      </c>
      <c r="N354" s="5">
        <v>11</v>
      </c>
      <c r="P354" s="11"/>
      <c r="Q354" s="14" t="str">
        <f>IF(AND(Q353&gt;0,Q353&lt;=0.2),"Schwacher Zusammenhang",IF(AND(Q353&gt;0.2,Q353&lt;=0.6),"Mittlerer Zusammenhang",IF(Q353&gt;0.6,"Starker Zusammenhang","")))</f>
        <v>Mittlerer Zusammenhang</v>
      </c>
      <c r="R354" s="5"/>
      <c r="S354" s="5"/>
      <c r="T354" s="11"/>
      <c r="U354" s="11">
        <f t="shared" si="770"/>
        <v>0</v>
      </c>
      <c r="V354" s="11">
        <f t="shared" si="771"/>
        <v>3</v>
      </c>
      <c r="W354">
        <f t="shared" si="772"/>
        <v>4</v>
      </c>
      <c r="X354" s="11">
        <f t="shared" si="773"/>
        <v>3</v>
      </c>
      <c r="Y354" s="11">
        <f t="shared" si="774"/>
        <v>1</v>
      </c>
      <c r="Z354" s="12">
        <f t="shared" si="775"/>
        <v>11</v>
      </c>
      <c r="AB354" s="11"/>
      <c r="AC354" s="11"/>
      <c r="AD354" s="11"/>
      <c r="AE354" s="11"/>
      <c r="AF354" s="11"/>
      <c r="AG354" s="13"/>
      <c r="AH354" s="13">
        <f>$Z354*U356/$Z356</f>
        <v>1.2445255474452555</v>
      </c>
      <c r="AI354" s="13">
        <f t="shared" ref="AI354" si="783">$Z354*V356/$Z356</f>
        <v>4.2956204379562042</v>
      </c>
      <c r="AJ354" s="13">
        <f t="shared" ref="AJ354" si="784">$Z354*W356/$Z356</f>
        <v>3.5328467153284673</v>
      </c>
      <c r="AK354" s="13">
        <f t="shared" ref="AK354" si="785">$Z354*X356/$Z356</f>
        <v>1.364963503649635</v>
      </c>
      <c r="AL354" s="13">
        <f t="shared" ref="AL354" si="786">$Z354*Y356/$Z356</f>
        <v>0.56204379562043794</v>
      </c>
    </row>
    <row r="355" spans="2:38" x14ac:dyDescent="0.25">
      <c r="B355" s="3" t="s">
        <v>11</v>
      </c>
      <c r="C355" s="4">
        <v>0</v>
      </c>
      <c r="D355" s="5">
        <v>0</v>
      </c>
      <c r="E355" s="4">
        <v>0</v>
      </c>
      <c r="F355" s="5">
        <v>0</v>
      </c>
      <c r="G355" s="4">
        <v>0</v>
      </c>
      <c r="H355" s="5">
        <v>0</v>
      </c>
      <c r="I355" s="4">
        <v>0</v>
      </c>
      <c r="J355" s="5">
        <v>0</v>
      </c>
      <c r="K355" s="4">
        <v>1</v>
      </c>
      <c r="L355" s="5">
        <v>1</v>
      </c>
      <c r="M355" s="4">
        <v>3.5999999999999999E-3</v>
      </c>
      <c r="N355" s="5">
        <v>1</v>
      </c>
      <c r="R355" s="5"/>
      <c r="S355" s="5"/>
      <c r="T355" s="11"/>
      <c r="U355" s="11">
        <f t="shared" si="770"/>
        <v>0</v>
      </c>
      <c r="V355" s="11">
        <f t="shared" si="771"/>
        <v>0</v>
      </c>
      <c r="W355">
        <f t="shared" si="772"/>
        <v>0</v>
      </c>
      <c r="X355" s="11">
        <f t="shared" si="773"/>
        <v>0</v>
      </c>
      <c r="Y355" s="11">
        <f t="shared" si="774"/>
        <v>1</v>
      </c>
      <c r="Z355" s="12">
        <f t="shared" si="775"/>
        <v>1</v>
      </c>
      <c r="AG355" s="13"/>
      <c r="AH355" s="13">
        <f>$Z355*U356/$Z356</f>
        <v>0.11313868613138686</v>
      </c>
      <c r="AI355" s="13">
        <f t="shared" ref="AI355" si="787">$Z355*V356/$Z356</f>
        <v>0.39051094890510951</v>
      </c>
      <c r="AJ355" s="13">
        <f t="shared" ref="AJ355" si="788">$Z355*W356/$Z356</f>
        <v>0.32116788321167883</v>
      </c>
      <c r="AK355" s="13">
        <f t="shared" ref="AK355" si="789">$Z355*X356/$Z356</f>
        <v>0.12408759124087591</v>
      </c>
      <c r="AL355" s="13">
        <f t="shared" ref="AL355" si="790">$Z355*Y356/$Z356</f>
        <v>5.1094890510948905E-2</v>
      </c>
    </row>
    <row r="356" spans="2:38" x14ac:dyDescent="0.25">
      <c r="B356" s="3" t="s">
        <v>6</v>
      </c>
      <c r="C356" s="6">
        <v>0.11310000000000001</v>
      </c>
      <c r="D356" s="3">
        <v>31</v>
      </c>
      <c r="E356" s="6">
        <v>0.39050000000000001</v>
      </c>
      <c r="F356" s="3">
        <v>107</v>
      </c>
      <c r="G356" s="6">
        <v>0.32119999999999999</v>
      </c>
      <c r="H356" s="3">
        <v>88</v>
      </c>
      <c r="I356" s="6">
        <v>0.1241</v>
      </c>
      <c r="J356" s="3">
        <v>34</v>
      </c>
      <c r="K356" s="6">
        <v>5.1100000000000013E-2</v>
      </c>
      <c r="L356" s="3">
        <v>14</v>
      </c>
      <c r="M356" s="6">
        <v>1</v>
      </c>
      <c r="N356" s="3">
        <v>274</v>
      </c>
      <c r="R356" s="5"/>
      <c r="S356" s="5"/>
      <c r="T356" s="12"/>
      <c r="U356" s="12">
        <f t="shared" ref="U356" si="791">SUM(U351:U355)</f>
        <v>31</v>
      </c>
      <c r="V356" s="12">
        <f t="shared" ref="V356" si="792">SUM(V351:V355)</f>
        <v>107</v>
      </c>
      <c r="W356" s="12">
        <f t="shared" ref="W356" si="793">SUM(W351:W355)</f>
        <v>88</v>
      </c>
      <c r="X356" s="12">
        <f t="shared" ref="X356" si="794">SUM(X351:X355)</f>
        <v>34</v>
      </c>
      <c r="Y356" s="12">
        <f t="shared" ref="Y356" si="795">SUM(Y351:Y355)</f>
        <v>14</v>
      </c>
      <c r="Z356" s="11">
        <f>SUM(Z351:Z355)</f>
        <v>274</v>
      </c>
      <c r="AG356" s="13"/>
      <c r="AH356" s="13"/>
      <c r="AI356" s="13"/>
    </row>
    <row r="357" spans="2:38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274</v>
      </c>
    </row>
    <row r="358" spans="2:38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8" ht="18" x14ac:dyDescent="0.25">
      <c r="B360" s="1" t="s">
        <v>77</v>
      </c>
    </row>
    <row r="361" spans="2:38" x14ac:dyDescent="0.25">
      <c r="B361" s="2"/>
      <c r="C361" s="17" t="s">
        <v>39</v>
      </c>
      <c r="D361" s="18"/>
      <c r="E361" s="17" t="s">
        <v>40</v>
      </c>
      <c r="F361" s="18"/>
      <c r="G361" s="17" t="s">
        <v>41</v>
      </c>
      <c r="H361" s="18"/>
      <c r="I361" s="17" t="s">
        <v>69</v>
      </c>
      <c r="J361" s="18"/>
      <c r="K361" s="17" t="s">
        <v>43</v>
      </c>
      <c r="L361" s="18"/>
      <c r="M361" s="17" t="s">
        <v>6</v>
      </c>
      <c r="N361" s="18"/>
    </row>
    <row r="362" spans="2:38" x14ac:dyDescent="0.25">
      <c r="B362" s="3" t="s">
        <v>7</v>
      </c>
      <c r="C362" s="4">
        <v>8.1799999999999998E-2</v>
      </c>
      <c r="D362" s="5">
        <v>9</v>
      </c>
      <c r="E362" s="4">
        <v>0.38179999999999997</v>
      </c>
      <c r="F362" s="5">
        <v>42</v>
      </c>
      <c r="G362" s="4">
        <v>0.30909999999999999</v>
      </c>
      <c r="H362" s="5">
        <v>34</v>
      </c>
      <c r="I362" s="4">
        <v>0.1091</v>
      </c>
      <c r="J362" s="5">
        <v>12</v>
      </c>
      <c r="K362" s="4">
        <v>0.1182</v>
      </c>
      <c r="L362" s="5">
        <v>13</v>
      </c>
      <c r="M362" s="4">
        <v>0.40150000000000002</v>
      </c>
      <c r="N362" s="5">
        <v>110</v>
      </c>
      <c r="P362" s="9" t="s">
        <v>88</v>
      </c>
      <c r="Q362" s="10">
        <f>_xlfn.CHISQ.TEST(U362:Y366,AH362:AL366)</f>
        <v>9.0090854289510344E-2</v>
      </c>
      <c r="R362" s="11"/>
      <c r="S362" s="11" t="s">
        <v>89</v>
      </c>
      <c r="T362" s="11"/>
      <c r="U362" s="11">
        <f>D362</f>
        <v>9</v>
      </c>
      <c r="V362" s="11">
        <f>F362</f>
        <v>42</v>
      </c>
      <c r="W362">
        <f>H362</f>
        <v>34</v>
      </c>
      <c r="X362" s="11">
        <f>J362</f>
        <v>12</v>
      </c>
      <c r="Y362" s="11">
        <f>L362</f>
        <v>13</v>
      </c>
      <c r="Z362" s="12">
        <f>SUM(U362:Y362)</f>
        <v>110</v>
      </c>
      <c r="AB362" s="11"/>
      <c r="AC362" s="11"/>
      <c r="AD362" s="11"/>
      <c r="AE362" s="11"/>
      <c r="AF362" s="11" t="s">
        <v>90</v>
      </c>
      <c r="AG362" s="13"/>
      <c r="AH362" s="13">
        <f>$Z362*U367/$Z367</f>
        <v>8.0291970802919703</v>
      </c>
      <c r="AI362" s="13">
        <f t="shared" ref="AI362" si="796">$Z362*V367/$Z367</f>
        <v>34.927007299270073</v>
      </c>
      <c r="AJ362" s="13">
        <f t="shared" ref="AJ362" si="797">$Z362*W367/$Z367</f>
        <v>38.941605839416056</v>
      </c>
      <c r="AK362" s="13">
        <f t="shared" ref="AK362" si="798">$Z362*X367/$Z367</f>
        <v>16.459854014598541</v>
      </c>
      <c r="AL362" s="13">
        <f t="shared" ref="AL362" si="799">$Z362*Y367/$Z367</f>
        <v>11.642335766423358</v>
      </c>
    </row>
    <row r="363" spans="2:38" x14ac:dyDescent="0.25">
      <c r="B363" s="3" t="s">
        <v>8</v>
      </c>
      <c r="C363" s="4">
        <v>9.4299999999999995E-2</v>
      </c>
      <c r="D363" s="5">
        <v>10</v>
      </c>
      <c r="E363" s="4">
        <v>0.32079999999999997</v>
      </c>
      <c r="F363" s="5">
        <v>34</v>
      </c>
      <c r="G363" s="4">
        <v>0.34910000000000002</v>
      </c>
      <c r="H363" s="5">
        <v>37</v>
      </c>
      <c r="I363" s="4">
        <v>0.15090000000000001</v>
      </c>
      <c r="J363" s="5">
        <v>16</v>
      </c>
      <c r="K363" s="4">
        <v>8.4900000000000003E-2</v>
      </c>
      <c r="L363" s="5">
        <v>9</v>
      </c>
      <c r="M363" s="4">
        <v>0.38690000000000002</v>
      </c>
      <c r="N363" s="5">
        <v>106</v>
      </c>
      <c r="P363" s="9" t="s">
        <v>91</v>
      </c>
      <c r="Q363" s="14">
        <f>_xlfn.CHISQ.INV.RT(Q362,16)</f>
        <v>23.973228236467744</v>
      </c>
      <c r="R363" s="11"/>
      <c r="S363" s="11"/>
      <c r="T363" s="11"/>
      <c r="U363" s="11">
        <f t="shared" ref="U363:U366" si="800">D363</f>
        <v>10</v>
      </c>
      <c r="V363" s="11">
        <f t="shared" ref="V363:V366" si="801">F363</f>
        <v>34</v>
      </c>
      <c r="W363">
        <f t="shared" ref="W363:W366" si="802">H363</f>
        <v>37</v>
      </c>
      <c r="X363" s="11">
        <f t="shared" ref="X363:X366" si="803">J363</f>
        <v>16</v>
      </c>
      <c r="Y363" s="11">
        <f t="shared" ref="Y363:Y366" si="804">L363</f>
        <v>9</v>
      </c>
      <c r="Z363" s="12">
        <f t="shared" ref="Z363:Z366" si="805">SUM(U363:Y363)</f>
        <v>106</v>
      </c>
      <c r="AB363" s="11"/>
      <c r="AC363" s="11"/>
      <c r="AD363" s="11"/>
      <c r="AE363" s="11"/>
      <c r="AF363" s="11"/>
      <c r="AG363" s="13"/>
      <c r="AH363" s="13">
        <f>$Z363*U367/$Z367</f>
        <v>7.7372262773722627</v>
      </c>
      <c r="AI363" s="13">
        <f t="shared" ref="AI363" si="806">$Z363*V367/$Z367</f>
        <v>33.65693430656934</v>
      </c>
      <c r="AJ363" s="13">
        <f t="shared" ref="AJ363" si="807">$Z363*W367/$Z367</f>
        <v>37.525547445255476</v>
      </c>
      <c r="AK363" s="13">
        <f t="shared" ref="AK363" si="808">$Z363*X367/$Z367</f>
        <v>15.861313868613138</v>
      </c>
      <c r="AL363" s="13">
        <f t="shared" ref="AL363" si="809">$Z363*Y367/$Z367</f>
        <v>11.218978102189782</v>
      </c>
    </row>
    <row r="364" spans="2:38" x14ac:dyDescent="0.25">
      <c r="B364" s="3" t="s">
        <v>9</v>
      </c>
      <c r="C364" s="4">
        <v>0</v>
      </c>
      <c r="D364" s="5">
        <v>0</v>
      </c>
      <c r="E364" s="4">
        <v>0.21740000000000001</v>
      </c>
      <c r="F364" s="5">
        <v>10</v>
      </c>
      <c r="G364" s="4">
        <v>0.45650000000000002</v>
      </c>
      <c r="H364" s="5">
        <v>21</v>
      </c>
      <c r="I364" s="4">
        <v>0.21740000000000001</v>
      </c>
      <c r="J364" s="5">
        <v>10</v>
      </c>
      <c r="K364" s="4">
        <v>0.1087</v>
      </c>
      <c r="L364" s="5">
        <v>5</v>
      </c>
      <c r="M364" s="4">
        <v>0.16789999999999999</v>
      </c>
      <c r="N364" s="5">
        <v>46</v>
      </c>
      <c r="P364" s="9" t="s">
        <v>92</v>
      </c>
      <c r="Q364" s="15">
        <f>SQRT(Q363/(Z367*MIN(5-1,5-1)))</f>
        <v>0.14789652946379125</v>
      </c>
      <c r="R364" s="11"/>
      <c r="S364" s="11"/>
      <c r="T364" s="11"/>
      <c r="U364" s="11">
        <f t="shared" si="800"/>
        <v>0</v>
      </c>
      <c r="V364" s="11">
        <f t="shared" si="801"/>
        <v>10</v>
      </c>
      <c r="W364">
        <f t="shared" si="802"/>
        <v>21</v>
      </c>
      <c r="X364" s="11">
        <f t="shared" si="803"/>
        <v>10</v>
      </c>
      <c r="Y364" s="11">
        <f t="shared" si="804"/>
        <v>5</v>
      </c>
      <c r="Z364" s="12">
        <f t="shared" si="805"/>
        <v>46</v>
      </c>
      <c r="AB364" s="11"/>
      <c r="AC364" s="11"/>
      <c r="AD364" s="11"/>
      <c r="AE364" s="11"/>
      <c r="AF364" s="11"/>
      <c r="AG364" s="13"/>
      <c r="AH364" s="13">
        <f>$Z364*U367/$Z367</f>
        <v>3.3576642335766422</v>
      </c>
      <c r="AI364" s="13">
        <f t="shared" ref="AI364" si="810">$Z364*V367/$Z367</f>
        <v>14.605839416058394</v>
      </c>
      <c r="AJ364" s="13">
        <f t="shared" ref="AJ364" si="811">$Z364*W367/$Z367</f>
        <v>16.284671532846716</v>
      </c>
      <c r="AK364" s="13">
        <f t="shared" ref="AK364" si="812">$Z364*X367/$Z367</f>
        <v>6.8832116788321169</v>
      </c>
      <c r="AL364" s="13">
        <f>$Z364*Y367/$Z367</f>
        <v>4.8686131386861318</v>
      </c>
    </row>
    <row r="365" spans="2:38" x14ac:dyDescent="0.25">
      <c r="B365" s="3" t="s">
        <v>10</v>
      </c>
      <c r="C365" s="4">
        <v>9.0899999999999995E-2</v>
      </c>
      <c r="D365" s="5">
        <v>1</v>
      </c>
      <c r="E365" s="4">
        <v>9.0899999999999995E-2</v>
      </c>
      <c r="F365" s="5">
        <v>1</v>
      </c>
      <c r="G365" s="4">
        <v>0.45450000000000002</v>
      </c>
      <c r="H365" s="5">
        <v>5</v>
      </c>
      <c r="I365" s="4">
        <v>0.2727</v>
      </c>
      <c r="J365" s="5">
        <v>3</v>
      </c>
      <c r="K365" s="4">
        <v>9.0899999999999995E-2</v>
      </c>
      <c r="L365" s="5">
        <v>1</v>
      </c>
      <c r="M365" s="4">
        <v>4.0099999999999997E-2</v>
      </c>
      <c r="N365" s="5">
        <v>11</v>
      </c>
      <c r="P365" s="11"/>
      <c r="Q365" s="14" t="str">
        <f>IF(AND(Q364&gt;0,Q364&lt;=0.2),"Schwacher Zusammenhang",IF(AND(Q364&gt;0.2,Q364&lt;=0.6),"Mittlerer Zusammenhang",IF(Q364&gt;0.6,"Starker Zusammenhang","")))</f>
        <v>Schwacher Zusammenhang</v>
      </c>
      <c r="R365" s="5"/>
      <c r="S365" s="5"/>
      <c r="T365" s="11"/>
      <c r="U365" s="11">
        <f t="shared" si="800"/>
        <v>1</v>
      </c>
      <c r="V365" s="11">
        <f t="shared" si="801"/>
        <v>1</v>
      </c>
      <c r="W365">
        <f t="shared" si="802"/>
        <v>5</v>
      </c>
      <c r="X365" s="11">
        <f t="shared" si="803"/>
        <v>3</v>
      </c>
      <c r="Y365" s="11">
        <f t="shared" si="804"/>
        <v>1</v>
      </c>
      <c r="Z365" s="12">
        <f t="shared" si="805"/>
        <v>11</v>
      </c>
      <c r="AB365" s="11"/>
      <c r="AC365" s="11"/>
      <c r="AD365" s="11"/>
      <c r="AE365" s="11"/>
      <c r="AF365" s="11"/>
      <c r="AG365" s="13"/>
      <c r="AH365" s="13">
        <f>$Z365*U367/$Z367</f>
        <v>0.8029197080291971</v>
      </c>
      <c r="AI365" s="13">
        <f t="shared" ref="AI365" si="813">$Z365*V367/$Z367</f>
        <v>3.4927007299270074</v>
      </c>
      <c r="AJ365" s="13">
        <f t="shared" ref="AJ365" si="814">$Z365*W367/$Z367</f>
        <v>3.894160583941606</v>
      </c>
      <c r="AK365" s="13">
        <f t="shared" ref="AK365" si="815">$Z365*X367/$Z367</f>
        <v>1.6459854014598541</v>
      </c>
      <c r="AL365" s="13">
        <f t="shared" ref="AL365" si="816">$Z365*Y367/$Z367</f>
        <v>1.1642335766423357</v>
      </c>
    </row>
    <row r="366" spans="2:38" x14ac:dyDescent="0.25">
      <c r="B366" s="3" t="s">
        <v>11</v>
      </c>
      <c r="C366" s="4">
        <v>0</v>
      </c>
      <c r="D366" s="5">
        <v>0</v>
      </c>
      <c r="E366" s="4">
        <v>0</v>
      </c>
      <c r="F366" s="5">
        <v>0</v>
      </c>
      <c r="G366" s="4">
        <v>0</v>
      </c>
      <c r="H366" s="5">
        <v>0</v>
      </c>
      <c r="I366" s="4">
        <v>0</v>
      </c>
      <c r="J366" s="5">
        <v>0</v>
      </c>
      <c r="K366" s="4">
        <v>1</v>
      </c>
      <c r="L366" s="5">
        <v>1</v>
      </c>
      <c r="M366" s="4">
        <v>3.5999999999999999E-3</v>
      </c>
      <c r="N366" s="5">
        <v>1</v>
      </c>
      <c r="R366" s="5"/>
      <c r="S366" s="5"/>
      <c r="T366" s="11"/>
      <c r="U366" s="11">
        <f t="shared" si="800"/>
        <v>0</v>
      </c>
      <c r="V366" s="11">
        <f t="shared" si="801"/>
        <v>0</v>
      </c>
      <c r="W366">
        <f t="shared" si="802"/>
        <v>0</v>
      </c>
      <c r="X366" s="11">
        <f t="shared" si="803"/>
        <v>0</v>
      </c>
      <c r="Y366" s="11">
        <f t="shared" si="804"/>
        <v>1</v>
      </c>
      <c r="Z366" s="12">
        <f t="shared" si="805"/>
        <v>1</v>
      </c>
      <c r="AG366" s="13"/>
      <c r="AH366" s="13">
        <f>$Z366*U367/$Z367</f>
        <v>7.2992700729927001E-2</v>
      </c>
      <c r="AI366" s="13">
        <f t="shared" ref="AI366" si="817">$Z366*V367/$Z367</f>
        <v>0.31751824817518248</v>
      </c>
      <c r="AJ366" s="13">
        <f t="shared" ref="AJ366" si="818">$Z366*W367/$Z367</f>
        <v>0.354014598540146</v>
      </c>
      <c r="AK366" s="13">
        <f t="shared" ref="AK366" si="819">$Z366*X367/$Z367</f>
        <v>0.14963503649635038</v>
      </c>
      <c r="AL366" s="13">
        <f t="shared" ref="AL366" si="820">$Z366*Y367/$Z367</f>
        <v>0.10583941605839416</v>
      </c>
    </row>
    <row r="367" spans="2:38" x14ac:dyDescent="0.25">
      <c r="B367" s="3" t="s">
        <v>6</v>
      </c>
      <c r="C367" s="6">
        <v>7.2999999999999995E-2</v>
      </c>
      <c r="D367" s="3">
        <v>20</v>
      </c>
      <c r="E367" s="6">
        <v>0.3175</v>
      </c>
      <c r="F367" s="3">
        <v>87</v>
      </c>
      <c r="G367" s="6">
        <v>0.35399999999999998</v>
      </c>
      <c r="H367" s="3">
        <v>97</v>
      </c>
      <c r="I367" s="6">
        <v>0.14960000000000001</v>
      </c>
      <c r="J367" s="3">
        <v>41</v>
      </c>
      <c r="K367" s="6">
        <v>0.10580000000000001</v>
      </c>
      <c r="L367" s="3">
        <v>29</v>
      </c>
      <c r="M367" s="6">
        <v>1</v>
      </c>
      <c r="N367" s="3">
        <v>274</v>
      </c>
      <c r="R367" s="5"/>
      <c r="S367" s="5"/>
      <c r="T367" s="12"/>
      <c r="U367" s="12">
        <f t="shared" ref="U367" si="821">SUM(U362:U366)</f>
        <v>20</v>
      </c>
      <c r="V367" s="12">
        <f t="shared" ref="V367" si="822">SUM(V362:V366)</f>
        <v>87</v>
      </c>
      <c r="W367" s="12">
        <f t="shared" ref="W367" si="823">SUM(W362:W366)</f>
        <v>97</v>
      </c>
      <c r="X367" s="12">
        <f t="shared" ref="X367" si="824">SUM(X362:X366)</f>
        <v>41</v>
      </c>
      <c r="Y367" s="12">
        <f t="shared" ref="Y367" si="825">SUM(Y362:Y366)</f>
        <v>29</v>
      </c>
      <c r="Z367" s="11">
        <f>SUM(Z362:Z366)</f>
        <v>274</v>
      </c>
      <c r="AG367" s="13"/>
      <c r="AH367" s="13"/>
      <c r="AI367" s="13"/>
    </row>
    <row r="368" spans="2:38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274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17" t="s">
        <v>39</v>
      </c>
      <c r="D372" s="18"/>
      <c r="E372" s="17" t="s">
        <v>40</v>
      </c>
      <c r="F372" s="18"/>
      <c r="G372" s="17" t="s">
        <v>41</v>
      </c>
      <c r="H372" s="18"/>
      <c r="I372" s="17" t="s">
        <v>69</v>
      </c>
      <c r="J372" s="18"/>
      <c r="K372" s="17" t="s">
        <v>43</v>
      </c>
      <c r="L372" s="18"/>
      <c r="M372" s="17" t="s">
        <v>6</v>
      </c>
      <c r="N372" s="18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274</v>
      </c>
    </row>
    <row r="379" spans="2:14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274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17" t="s">
        <v>39</v>
      </c>
      <c r="D384" s="18"/>
      <c r="E384" s="17" t="s">
        <v>40</v>
      </c>
      <c r="F384" s="18"/>
      <c r="G384" s="17" t="s">
        <v>41</v>
      </c>
      <c r="H384" s="18"/>
      <c r="I384" s="17" t="s">
        <v>69</v>
      </c>
      <c r="J384" s="18"/>
      <c r="K384" s="17" t="s">
        <v>43</v>
      </c>
      <c r="L384" s="18"/>
      <c r="M384" s="17" t="s">
        <v>6</v>
      </c>
      <c r="N384" s="18"/>
    </row>
    <row r="385" spans="2:38" x14ac:dyDescent="0.25">
      <c r="B385" s="3" t="s">
        <v>7</v>
      </c>
      <c r="C385" s="4">
        <v>0.1273</v>
      </c>
      <c r="D385" s="5">
        <v>14</v>
      </c>
      <c r="E385" s="4">
        <v>0.42730000000000001</v>
      </c>
      <c r="F385" s="5">
        <v>47</v>
      </c>
      <c r="G385" s="4">
        <v>0.31819999999999998</v>
      </c>
      <c r="H385" s="5">
        <v>35</v>
      </c>
      <c r="I385" s="4">
        <v>9.0899999999999995E-2</v>
      </c>
      <c r="J385" s="5">
        <v>10</v>
      </c>
      <c r="K385" s="4">
        <v>3.6400000000000002E-2</v>
      </c>
      <c r="L385" s="5">
        <v>4</v>
      </c>
      <c r="M385" s="4">
        <v>0.40150000000000002</v>
      </c>
      <c r="N385" s="5">
        <v>110</v>
      </c>
      <c r="P385" s="9" t="s">
        <v>88</v>
      </c>
      <c r="Q385" s="10">
        <f>_xlfn.CHISQ.TEST(U385:Y389,AH385:AL389)</f>
        <v>1.3067787191253474E-2</v>
      </c>
      <c r="R385" s="11"/>
      <c r="S385" s="11" t="s">
        <v>89</v>
      </c>
      <c r="T385" s="11"/>
      <c r="U385" s="11">
        <f>D385</f>
        <v>14</v>
      </c>
      <c r="V385" s="11">
        <f>F385</f>
        <v>47</v>
      </c>
      <c r="W385">
        <f>H385</f>
        <v>35</v>
      </c>
      <c r="X385" s="11">
        <f>J385</f>
        <v>10</v>
      </c>
      <c r="Y385" s="11">
        <f>L385</f>
        <v>4</v>
      </c>
      <c r="Z385" s="12">
        <f>SUM(U385:Y385)</f>
        <v>110</v>
      </c>
      <c r="AB385" s="11"/>
      <c r="AC385" s="11"/>
      <c r="AD385" s="11"/>
      <c r="AE385" s="11"/>
      <c r="AF385" s="11" t="s">
        <v>90</v>
      </c>
      <c r="AG385" s="13"/>
      <c r="AH385" s="13">
        <f>$Z385*U390/$Z390</f>
        <v>16.923076923076923</v>
      </c>
      <c r="AI385" s="13">
        <f t="shared" ref="AI385" si="826">$Z385*V390/$Z390</f>
        <v>47.142857142857146</v>
      </c>
      <c r="AJ385" s="13">
        <f t="shared" ref="AJ385" si="827">$Z385*W390/$Z390</f>
        <v>31.831501831501832</v>
      </c>
      <c r="AK385" s="13">
        <f t="shared" ref="AK385" si="828">$Z385*X390/$Z390</f>
        <v>9.2673992673992682</v>
      </c>
      <c r="AL385" s="13">
        <f t="shared" ref="AL385" si="829">$Z385*Y390/$Z390</f>
        <v>4.8351648351648349</v>
      </c>
    </row>
    <row r="386" spans="2:38" x14ac:dyDescent="0.25">
      <c r="B386" s="3" t="s">
        <v>8</v>
      </c>
      <c r="C386" s="4">
        <v>0.219</v>
      </c>
      <c r="D386" s="5">
        <v>23</v>
      </c>
      <c r="E386" s="4">
        <v>0.41899999999999998</v>
      </c>
      <c r="F386" s="5">
        <v>44</v>
      </c>
      <c r="G386" s="4">
        <v>0.2286</v>
      </c>
      <c r="H386" s="5">
        <v>24</v>
      </c>
      <c r="I386" s="4">
        <v>8.5699999999999998E-2</v>
      </c>
      <c r="J386" s="5">
        <v>9</v>
      </c>
      <c r="K386" s="4">
        <v>4.7600000000000003E-2</v>
      </c>
      <c r="L386" s="5">
        <v>5</v>
      </c>
      <c r="M386" s="4">
        <v>0.38319999999999999</v>
      </c>
      <c r="N386" s="5">
        <v>105</v>
      </c>
      <c r="P386" s="9" t="s">
        <v>91</v>
      </c>
      <c r="Q386" s="14">
        <f>_xlfn.CHISQ.INV.RT(Q385,16)</f>
        <v>31.099533558959632</v>
      </c>
      <c r="R386" s="11"/>
      <c r="S386" s="11"/>
      <c r="T386" s="11"/>
      <c r="U386" s="11">
        <f t="shared" ref="U386:U389" si="830">D386</f>
        <v>23</v>
      </c>
      <c r="V386" s="11">
        <f t="shared" ref="V386:V389" si="831">F386</f>
        <v>44</v>
      </c>
      <c r="W386">
        <f t="shared" ref="W386:W389" si="832">H386</f>
        <v>24</v>
      </c>
      <c r="X386" s="11">
        <f t="shared" ref="X386:X389" si="833">J386</f>
        <v>9</v>
      </c>
      <c r="Y386" s="11">
        <f t="shared" ref="Y386:Y389" si="834">L386</f>
        <v>5</v>
      </c>
      <c r="Z386" s="12">
        <f t="shared" ref="Z386:Z389" si="835">SUM(U386:Y386)</f>
        <v>105</v>
      </c>
      <c r="AB386" s="11"/>
      <c r="AC386" s="11"/>
      <c r="AD386" s="11"/>
      <c r="AE386" s="11"/>
      <c r="AF386" s="11"/>
      <c r="AG386" s="13"/>
      <c r="AH386" s="13">
        <f>$Z386*U390/$Z390</f>
        <v>16.153846153846153</v>
      </c>
      <c r="AI386" s="13">
        <f t="shared" ref="AI386" si="836">$Z386*V390/$Z390</f>
        <v>45</v>
      </c>
      <c r="AJ386" s="13">
        <f t="shared" ref="AJ386" si="837">$Z386*W390/$Z390</f>
        <v>30.384615384615383</v>
      </c>
      <c r="AK386" s="13">
        <f t="shared" ref="AK386" si="838">$Z386*X390/$Z390</f>
        <v>8.8461538461538467</v>
      </c>
      <c r="AL386" s="13">
        <f t="shared" ref="AL386" si="839">$Z386*Y390/$Z390</f>
        <v>4.615384615384615</v>
      </c>
    </row>
    <row r="387" spans="2:38" x14ac:dyDescent="0.25">
      <c r="B387" s="3" t="s">
        <v>9</v>
      </c>
      <c r="C387" s="4">
        <v>8.6999999999999994E-2</v>
      </c>
      <c r="D387" s="5">
        <v>4</v>
      </c>
      <c r="E387" s="4">
        <v>0.45650000000000002</v>
      </c>
      <c r="F387" s="5">
        <v>21</v>
      </c>
      <c r="G387" s="4">
        <v>0.36959999999999998</v>
      </c>
      <c r="H387" s="5">
        <v>17</v>
      </c>
      <c r="I387" s="4">
        <v>6.5199999999999994E-2</v>
      </c>
      <c r="J387" s="5">
        <v>3</v>
      </c>
      <c r="K387" s="4">
        <v>2.1700000000000001E-2</v>
      </c>
      <c r="L387" s="5">
        <v>1</v>
      </c>
      <c r="M387" s="4">
        <v>0.16789999999999999</v>
      </c>
      <c r="N387" s="5">
        <v>46</v>
      </c>
      <c r="P387" s="9" t="s">
        <v>92</v>
      </c>
      <c r="Q387" s="15">
        <f>SQRT(Q386/(Z390*MIN(5-1,5-1)))</f>
        <v>0.16875848522679865</v>
      </c>
      <c r="R387" s="11"/>
      <c r="S387" s="11"/>
      <c r="T387" s="11"/>
      <c r="U387" s="11">
        <f t="shared" si="830"/>
        <v>4</v>
      </c>
      <c r="V387" s="11">
        <f t="shared" si="831"/>
        <v>21</v>
      </c>
      <c r="W387">
        <f t="shared" si="832"/>
        <v>17</v>
      </c>
      <c r="X387" s="11">
        <f t="shared" si="833"/>
        <v>3</v>
      </c>
      <c r="Y387" s="11">
        <f t="shared" si="834"/>
        <v>1</v>
      </c>
      <c r="Z387" s="12">
        <f t="shared" si="835"/>
        <v>46</v>
      </c>
      <c r="AB387" s="11"/>
      <c r="AC387" s="11"/>
      <c r="AD387" s="11"/>
      <c r="AE387" s="11"/>
      <c r="AF387" s="11"/>
      <c r="AG387" s="13"/>
      <c r="AH387" s="13">
        <f>$Z387*U390/$Z390</f>
        <v>7.0769230769230766</v>
      </c>
      <c r="AI387" s="13">
        <f t="shared" ref="AI387" si="840">$Z387*V390/$Z390</f>
        <v>19.714285714285715</v>
      </c>
      <c r="AJ387" s="13">
        <f t="shared" ref="AJ387" si="841">$Z387*W390/$Z390</f>
        <v>13.311355311355312</v>
      </c>
      <c r="AK387" s="13">
        <f t="shared" ref="AK387" si="842">$Z387*X390/$Z390</f>
        <v>3.8754578754578755</v>
      </c>
      <c r="AL387" s="13">
        <f>$Z387*Y390/$Z390</f>
        <v>2.0219780219780219</v>
      </c>
    </row>
    <row r="388" spans="2:38" x14ac:dyDescent="0.25">
      <c r="B388" s="3" t="s">
        <v>10</v>
      </c>
      <c r="C388" s="4">
        <v>9.0899999999999995E-2</v>
      </c>
      <c r="D388" s="5">
        <v>1</v>
      </c>
      <c r="E388" s="4">
        <v>0.45450000000000002</v>
      </c>
      <c r="F388" s="5">
        <v>5</v>
      </c>
      <c r="G388" s="4">
        <v>0.2727</v>
      </c>
      <c r="H388" s="5">
        <v>3</v>
      </c>
      <c r="I388" s="4">
        <v>9.0899999999999995E-2</v>
      </c>
      <c r="J388" s="5">
        <v>1</v>
      </c>
      <c r="K388" s="4">
        <v>9.0899999999999995E-2</v>
      </c>
      <c r="L388" s="5">
        <v>1</v>
      </c>
      <c r="M388" s="4">
        <v>4.0099999999999997E-2</v>
      </c>
      <c r="N388" s="5">
        <v>11</v>
      </c>
      <c r="P388" s="11"/>
      <c r="Q388" s="14" t="str">
        <f>IF(AND(Q387&gt;0,Q387&lt;=0.2),"Schwacher Zusammenhang",IF(AND(Q387&gt;0.2,Q387&lt;=0.6),"Mittlerer Zusammenhang",IF(Q387&gt;0.6,"Starker Zusammenhang","")))</f>
        <v>Schwacher Zusammenhang</v>
      </c>
      <c r="R388" s="5"/>
      <c r="S388" s="5"/>
      <c r="T388" s="11"/>
      <c r="U388" s="11">
        <f t="shared" si="830"/>
        <v>1</v>
      </c>
      <c r="V388" s="11">
        <f t="shared" si="831"/>
        <v>5</v>
      </c>
      <c r="W388">
        <f t="shared" si="832"/>
        <v>3</v>
      </c>
      <c r="X388" s="11">
        <f t="shared" si="833"/>
        <v>1</v>
      </c>
      <c r="Y388" s="11">
        <f t="shared" si="834"/>
        <v>1</v>
      </c>
      <c r="Z388" s="12">
        <f t="shared" si="835"/>
        <v>11</v>
      </c>
      <c r="AB388" s="11"/>
      <c r="AC388" s="11"/>
      <c r="AD388" s="11"/>
      <c r="AE388" s="11"/>
      <c r="AF388" s="11"/>
      <c r="AG388" s="13"/>
      <c r="AH388" s="13">
        <f>$Z388*U390/$Z390</f>
        <v>1.6923076923076923</v>
      </c>
      <c r="AI388" s="13">
        <f t="shared" ref="AI388" si="843">$Z388*V390/$Z390</f>
        <v>4.7142857142857144</v>
      </c>
      <c r="AJ388" s="13">
        <f t="shared" ref="AJ388" si="844">$Z388*W390/$Z390</f>
        <v>3.1831501831501829</v>
      </c>
      <c r="AK388" s="13">
        <f t="shared" ref="AK388" si="845">$Z388*X390/$Z390</f>
        <v>0.92673992673992678</v>
      </c>
      <c r="AL388" s="13">
        <f t="shared" ref="AL388" si="846">$Z388*Y390/$Z390</f>
        <v>0.48351648351648352</v>
      </c>
    </row>
    <row r="389" spans="2:38" x14ac:dyDescent="0.25">
      <c r="B389" s="3" t="s">
        <v>11</v>
      </c>
      <c r="C389" s="4">
        <v>0</v>
      </c>
      <c r="D389" s="5">
        <v>0</v>
      </c>
      <c r="E389" s="4">
        <v>0</v>
      </c>
      <c r="F389" s="5">
        <v>0</v>
      </c>
      <c r="G389" s="4">
        <v>0</v>
      </c>
      <c r="H389" s="5">
        <v>0</v>
      </c>
      <c r="I389" s="4">
        <v>0</v>
      </c>
      <c r="J389" s="5">
        <v>0</v>
      </c>
      <c r="K389" s="4">
        <v>1</v>
      </c>
      <c r="L389" s="5">
        <v>1</v>
      </c>
      <c r="M389" s="4">
        <v>3.5999999999999999E-3</v>
      </c>
      <c r="N389" s="5">
        <v>1</v>
      </c>
      <c r="R389" s="5"/>
      <c r="S389" s="5"/>
      <c r="T389" s="11"/>
      <c r="U389" s="11">
        <f t="shared" si="830"/>
        <v>0</v>
      </c>
      <c r="V389" s="11">
        <f t="shared" si="831"/>
        <v>0</v>
      </c>
      <c r="W389">
        <f t="shared" si="832"/>
        <v>0</v>
      </c>
      <c r="X389" s="11">
        <f t="shared" si="833"/>
        <v>0</v>
      </c>
      <c r="Y389" s="11">
        <f t="shared" si="834"/>
        <v>1</v>
      </c>
      <c r="Z389" s="12">
        <f t="shared" si="835"/>
        <v>1</v>
      </c>
      <c r="AG389" s="13"/>
      <c r="AH389" s="13">
        <f>$Z389*U390/$Z390</f>
        <v>0.15384615384615385</v>
      </c>
      <c r="AI389" s="13">
        <f t="shared" ref="AI389" si="847">$Z389*V390/$Z390</f>
        <v>0.42857142857142855</v>
      </c>
      <c r="AJ389" s="13">
        <f t="shared" ref="AJ389" si="848">$Z389*W390/$Z390</f>
        <v>0.2893772893772894</v>
      </c>
      <c r="AK389" s="13">
        <f t="shared" ref="AK389" si="849">$Z389*X390/$Z390</f>
        <v>8.4249084249084255E-2</v>
      </c>
      <c r="AL389" s="13">
        <f t="shared" ref="AL389" si="850">$Z389*Y390/$Z390</f>
        <v>4.3956043956043959E-2</v>
      </c>
    </row>
    <row r="390" spans="2:38" x14ac:dyDescent="0.25">
      <c r="B390" s="3" t="s">
        <v>6</v>
      </c>
      <c r="C390" s="6">
        <v>0.15329999999999999</v>
      </c>
      <c r="D390" s="3">
        <v>42</v>
      </c>
      <c r="E390" s="6">
        <v>0.42699999999999999</v>
      </c>
      <c r="F390" s="3">
        <v>117</v>
      </c>
      <c r="G390" s="6">
        <v>0.2883</v>
      </c>
      <c r="H390" s="3">
        <v>79</v>
      </c>
      <c r="I390" s="6">
        <v>8.3900000000000002E-2</v>
      </c>
      <c r="J390" s="3">
        <v>23</v>
      </c>
      <c r="K390" s="6">
        <v>4.3799999999999999E-2</v>
      </c>
      <c r="L390" s="3">
        <v>12</v>
      </c>
      <c r="M390" s="6">
        <v>1</v>
      </c>
      <c r="N390" s="3">
        <v>274</v>
      </c>
      <c r="R390" s="5"/>
      <c r="S390" s="5"/>
      <c r="T390" s="12"/>
      <c r="U390" s="12">
        <f t="shared" ref="U390" si="851">SUM(U385:U389)</f>
        <v>42</v>
      </c>
      <c r="V390" s="12">
        <f t="shared" ref="V390" si="852">SUM(V385:V389)</f>
        <v>117</v>
      </c>
      <c r="W390" s="12">
        <f t="shared" ref="W390" si="853">SUM(W385:W389)</f>
        <v>79</v>
      </c>
      <c r="X390" s="12">
        <f t="shared" ref="X390" si="854">SUM(X385:X389)</f>
        <v>23</v>
      </c>
      <c r="Y390" s="12">
        <f t="shared" ref="Y390" si="855">SUM(Y385:Y389)</f>
        <v>12</v>
      </c>
      <c r="Z390" s="11">
        <f>SUM(Z385:Z389)</f>
        <v>273</v>
      </c>
      <c r="AG390" s="13"/>
      <c r="AH390" s="13"/>
      <c r="AI390" s="13"/>
    </row>
    <row r="391" spans="2:38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274</v>
      </c>
    </row>
    <row r="392" spans="2:38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8" ht="18" x14ac:dyDescent="0.25">
      <c r="B394" s="1" t="s">
        <v>81</v>
      </c>
    </row>
    <row r="395" spans="2:38" x14ac:dyDescent="0.25">
      <c r="B395" s="2"/>
      <c r="C395" s="17" t="s">
        <v>39</v>
      </c>
      <c r="D395" s="18"/>
      <c r="E395" s="17" t="s">
        <v>40</v>
      </c>
      <c r="F395" s="18"/>
      <c r="G395" s="17" t="s">
        <v>41</v>
      </c>
      <c r="H395" s="18"/>
      <c r="I395" s="17" t="s">
        <v>69</v>
      </c>
      <c r="J395" s="18"/>
      <c r="K395" s="17" t="s">
        <v>43</v>
      </c>
      <c r="L395" s="18"/>
      <c r="M395" s="17" t="s">
        <v>6</v>
      </c>
      <c r="N395" s="18"/>
    </row>
    <row r="396" spans="2:38" x14ac:dyDescent="0.25">
      <c r="B396" s="3" t="s">
        <v>7</v>
      </c>
      <c r="C396" s="4">
        <v>3.6400000000000002E-2</v>
      </c>
      <c r="D396" s="5">
        <v>4</v>
      </c>
      <c r="E396" s="4">
        <v>0.2273</v>
      </c>
      <c r="F396" s="5">
        <v>25</v>
      </c>
      <c r="G396" s="4">
        <v>0.41820000000000002</v>
      </c>
      <c r="H396" s="5">
        <v>46</v>
      </c>
      <c r="I396" s="4">
        <v>0.14549999999999999</v>
      </c>
      <c r="J396" s="5">
        <v>16</v>
      </c>
      <c r="K396" s="4">
        <v>0.17269999999999999</v>
      </c>
      <c r="L396" s="5">
        <v>19</v>
      </c>
      <c r="M396" s="4">
        <v>0.40150000000000002</v>
      </c>
      <c r="N396" s="5">
        <v>110</v>
      </c>
      <c r="P396" s="9" t="s">
        <v>88</v>
      </c>
      <c r="Q396" s="10">
        <f>_xlfn.CHISQ.TEST(U396:Y400,AH396:AL400)</f>
        <v>8.6435557316472136E-2</v>
      </c>
      <c r="R396" s="11"/>
      <c r="S396" s="11" t="s">
        <v>89</v>
      </c>
      <c r="T396" s="11"/>
      <c r="U396" s="11">
        <f>D396</f>
        <v>4</v>
      </c>
      <c r="V396" s="11">
        <f>F396</f>
        <v>25</v>
      </c>
      <c r="W396">
        <f>H396</f>
        <v>46</v>
      </c>
      <c r="X396" s="11">
        <f>J396</f>
        <v>16</v>
      </c>
      <c r="Y396" s="11">
        <f>L396</f>
        <v>19</v>
      </c>
      <c r="Z396" s="12">
        <f>SUM(U396:Y396)</f>
        <v>110</v>
      </c>
      <c r="AB396" s="11"/>
      <c r="AC396" s="11"/>
      <c r="AD396" s="11"/>
      <c r="AE396" s="11"/>
      <c r="AF396" s="11" t="s">
        <v>90</v>
      </c>
      <c r="AG396" s="13"/>
      <c r="AH396" s="13">
        <f>$Z396*U401/$Z401</f>
        <v>5.218978102189781</v>
      </c>
      <c r="AI396" s="13">
        <f t="shared" ref="AI396" si="856">$Z396*V401/$Z401</f>
        <v>22.883211678832115</v>
      </c>
      <c r="AJ396" s="13">
        <f t="shared" ref="AJ396" si="857">$Z396*W401/$Z401</f>
        <v>41.751824817518248</v>
      </c>
      <c r="AK396" s="13">
        <f t="shared" ref="AK396" si="858">$Z396*X401/$Z401</f>
        <v>22.481751824817518</v>
      </c>
      <c r="AL396" s="13">
        <f t="shared" ref="AL396" si="859">$Z396*Y401/$Z401</f>
        <v>17.664233576642335</v>
      </c>
    </row>
    <row r="397" spans="2:38" x14ac:dyDescent="0.25">
      <c r="B397" s="3" t="s">
        <v>8</v>
      </c>
      <c r="C397" s="4">
        <v>6.6000000000000003E-2</v>
      </c>
      <c r="D397" s="5">
        <v>7</v>
      </c>
      <c r="E397" s="4">
        <v>0.217</v>
      </c>
      <c r="F397" s="5">
        <v>23</v>
      </c>
      <c r="G397" s="4">
        <v>0.35849999999999999</v>
      </c>
      <c r="H397" s="5">
        <v>38</v>
      </c>
      <c r="I397" s="4">
        <v>0.1981</v>
      </c>
      <c r="J397" s="5">
        <v>21</v>
      </c>
      <c r="K397" s="4">
        <v>0.16039999999999999</v>
      </c>
      <c r="L397" s="5">
        <v>17</v>
      </c>
      <c r="M397" s="4">
        <v>0.38690000000000002</v>
      </c>
      <c r="N397" s="5">
        <v>106</v>
      </c>
      <c r="P397" s="9" t="s">
        <v>91</v>
      </c>
      <c r="Q397" s="14">
        <f>_xlfn.CHISQ.INV.RT(Q396,16)</f>
        <v>24.142615736470024</v>
      </c>
      <c r="R397" s="11"/>
      <c r="S397" s="11"/>
      <c r="T397" s="11"/>
      <c r="U397" s="11">
        <f t="shared" ref="U397:U400" si="860">D397</f>
        <v>7</v>
      </c>
      <c r="V397" s="11">
        <f t="shared" ref="V397:V400" si="861">F397</f>
        <v>23</v>
      </c>
      <c r="W397">
        <f t="shared" ref="W397:W400" si="862">H397</f>
        <v>38</v>
      </c>
      <c r="X397" s="11">
        <f t="shared" ref="X397:X400" si="863">J397</f>
        <v>21</v>
      </c>
      <c r="Y397" s="11">
        <f t="shared" ref="Y397:Y400" si="864">L397</f>
        <v>17</v>
      </c>
      <c r="Z397" s="12">
        <f t="shared" ref="Z397:Z400" si="865">SUM(U397:Y397)</f>
        <v>106</v>
      </c>
      <c r="AB397" s="11"/>
      <c r="AC397" s="11"/>
      <c r="AD397" s="11"/>
      <c r="AE397" s="11"/>
      <c r="AF397" s="11"/>
      <c r="AG397" s="13"/>
      <c r="AH397" s="13">
        <f>$Z397*U401/$Z401</f>
        <v>5.0291970802919712</v>
      </c>
      <c r="AI397" s="13">
        <f t="shared" ref="AI397" si="866">$Z397*V401/$Z401</f>
        <v>22.051094890510949</v>
      </c>
      <c r="AJ397" s="13">
        <f t="shared" ref="AJ397" si="867">$Z397*W401/$Z401</f>
        <v>40.23357664233577</v>
      </c>
      <c r="AK397" s="13">
        <f t="shared" ref="AK397" si="868">$Z397*X401/$Z401</f>
        <v>21.664233576642335</v>
      </c>
      <c r="AL397" s="13">
        <f t="shared" ref="AL397" si="869">$Z397*Y401/$Z401</f>
        <v>17.021897810218977</v>
      </c>
    </row>
    <row r="398" spans="2:38" x14ac:dyDescent="0.25">
      <c r="B398" s="3" t="s">
        <v>9</v>
      </c>
      <c r="C398" s="4">
        <v>4.3499999999999997E-2</v>
      </c>
      <c r="D398" s="5">
        <v>2</v>
      </c>
      <c r="E398" s="4">
        <v>0.13039999999999999</v>
      </c>
      <c r="F398" s="5">
        <v>6</v>
      </c>
      <c r="G398" s="4">
        <v>0.43480000000000002</v>
      </c>
      <c r="H398" s="5">
        <v>20</v>
      </c>
      <c r="I398" s="4">
        <v>0.28260000000000002</v>
      </c>
      <c r="J398" s="5">
        <v>13</v>
      </c>
      <c r="K398" s="4">
        <v>0.1087</v>
      </c>
      <c r="L398" s="5">
        <v>5</v>
      </c>
      <c r="M398" s="4">
        <v>0.16789999999999999</v>
      </c>
      <c r="N398" s="5">
        <v>46</v>
      </c>
      <c r="P398" s="9" t="s">
        <v>92</v>
      </c>
      <c r="Q398" s="15">
        <f>SQRT(Q397/(Z401*MIN(5-1,5-1)))</f>
        <v>0.14841810558729782</v>
      </c>
      <c r="R398" s="11"/>
      <c r="S398" s="11"/>
      <c r="T398" s="11"/>
      <c r="U398" s="11">
        <f t="shared" si="860"/>
        <v>2</v>
      </c>
      <c r="V398" s="11">
        <f t="shared" si="861"/>
        <v>6</v>
      </c>
      <c r="W398">
        <f t="shared" si="862"/>
        <v>20</v>
      </c>
      <c r="X398" s="11">
        <f t="shared" si="863"/>
        <v>13</v>
      </c>
      <c r="Y398" s="11">
        <f t="shared" si="864"/>
        <v>5</v>
      </c>
      <c r="Z398" s="12">
        <f t="shared" si="865"/>
        <v>46</v>
      </c>
      <c r="AB398" s="11"/>
      <c r="AC398" s="11"/>
      <c r="AD398" s="11"/>
      <c r="AE398" s="11"/>
      <c r="AF398" s="11"/>
      <c r="AG398" s="13"/>
      <c r="AH398" s="13">
        <f>$Z398*U401/$Z401</f>
        <v>2.1824817518248176</v>
      </c>
      <c r="AI398" s="13">
        <f t="shared" ref="AI398" si="870">$Z398*V401/$Z401</f>
        <v>9.5693430656934311</v>
      </c>
      <c r="AJ398" s="13">
        <f t="shared" ref="AJ398" si="871">$Z398*W401/$Z401</f>
        <v>17.459854014598541</v>
      </c>
      <c r="AK398" s="13">
        <f t="shared" ref="AK398" si="872">$Z398*X401/$Z401</f>
        <v>9.4014598540145986</v>
      </c>
      <c r="AL398" s="13">
        <f>$Z398*Y401/$Z401</f>
        <v>7.3868613138686134</v>
      </c>
    </row>
    <row r="399" spans="2:38" x14ac:dyDescent="0.25">
      <c r="B399" s="3" t="s">
        <v>10</v>
      </c>
      <c r="C399" s="4">
        <v>0</v>
      </c>
      <c r="D399" s="5">
        <v>0</v>
      </c>
      <c r="E399" s="4">
        <v>0.2727</v>
      </c>
      <c r="F399" s="5">
        <v>3</v>
      </c>
      <c r="G399" s="4">
        <v>0</v>
      </c>
      <c r="H399" s="5">
        <v>0</v>
      </c>
      <c r="I399" s="4">
        <v>0.54549999999999998</v>
      </c>
      <c r="J399" s="5">
        <v>6</v>
      </c>
      <c r="K399" s="4">
        <v>0.18179999999999999</v>
      </c>
      <c r="L399" s="5">
        <v>2</v>
      </c>
      <c r="M399" s="4">
        <v>4.0099999999999997E-2</v>
      </c>
      <c r="N399" s="5">
        <v>11</v>
      </c>
      <c r="P399" s="11"/>
      <c r="Q399" s="14" t="str">
        <f>IF(AND(Q398&gt;0,Q398&lt;=0.2),"Schwacher Zusammenhang",IF(AND(Q398&gt;0.2,Q398&lt;=0.6),"Mittlerer Zusammenhang",IF(Q398&gt;0.6,"Starker Zusammenhang","")))</f>
        <v>Schwacher Zusammenhang</v>
      </c>
      <c r="R399" s="5"/>
      <c r="S399" s="5"/>
      <c r="T399" s="11"/>
      <c r="U399" s="11">
        <f t="shared" si="860"/>
        <v>0</v>
      </c>
      <c r="V399" s="11">
        <f t="shared" si="861"/>
        <v>3</v>
      </c>
      <c r="W399">
        <f t="shared" si="862"/>
        <v>0</v>
      </c>
      <c r="X399" s="11">
        <f t="shared" si="863"/>
        <v>6</v>
      </c>
      <c r="Y399" s="11">
        <f t="shared" si="864"/>
        <v>2</v>
      </c>
      <c r="Z399" s="12">
        <f t="shared" si="865"/>
        <v>11</v>
      </c>
      <c r="AB399" s="11"/>
      <c r="AC399" s="11"/>
      <c r="AD399" s="11"/>
      <c r="AE399" s="11"/>
      <c r="AF399" s="11"/>
      <c r="AG399" s="13"/>
      <c r="AH399" s="13">
        <f>$Z399*U401/$Z401</f>
        <v>0.52189781021897808</v>
      </c>
      <c r="AI399" s="13">
        <f t="shared" ref="AI399" si="873">$Z399*V401/$Z401</f>
        <v>2.2883211678832116</v>
      </c>
      <c r="AJ399" s="13">
        <f t="shared" ref="AJ399" si="874">$Z399*W401/$Z401</f>
        <v>4.1751824817518246</v>
      </c>
      <c r="AK399" s="13">
        <f t="shared" ref="AK399" si="875">$Z399*X401/$Z401</f>
        <v>2.2481751824817517</v>
      </c>
      <c r="AL399" s="13">
        <f t="shared" ref="AL399" si="876">$Z399*Y401/$Z401</f>
        <v>1.7664233576642336</v>
      </c>
    </row>
    <row r="400" spans="2:38" x14ac:dyDescent="0.25">
      <c r="B400" s="3" t="s">
        <v>11</v>
      </c>
      <c r="C400" s="4">
        <v>0</v>
      </c>
      <c r="D400" s="5">
        <v>0</v>
      </c>
      <c r="E400" s="4">
        <v>0</v>
      </c>
      <c r="F400" s="5">
        <v>0</v>
      </c>
      <c r="G400" s="4">
        <v>0</v>
      </c>
      <c r="H400" s="5">
        <v>0</v>
      </c>
      <c r="I400" s="4">
        <v>0</v>
      </c>
      <c r="J400" s="5">
        <v>0</v>
      </c>
      <c r="K400" s="4">
        <v>1</v>
      </c>
      <c r="L400" s="5">
        <v>1</v>
      </c>
      <c r="M400" s="4">
        <v>3.5999999999999999E-3</v>
      </c>
      <c r="N400" s="5">
        <v>1</v>
      </c>
      <c r="R400" s="5"/>
      <c r="S400" s="5"/>
      <c r="T400" s="11"/>
      <c r="U400" s="11">
        <f t="shared" si="860"/>
        <v>0</v>
      </c>
      <c r="V400" s="11">
        <f t="shared" si="861"/>
        <v>0</v>
      </c>
      <c r="W400">
        <f t="shared" si="862"/>
        <v>0</v>
      </c>
      <c r="X400" s="11">
        <f t="shared" si="863"/>
        <v>0</v>
      </c>
      <c r="Y400" s="11">
        <f t="shared" si="864"/>
        <v>1</v>
      </c>
      <c r="Z400" s="12">
        <f t="shared" si="865"/>
        <v>1</v>
      </c>
      <c r="AG400" s="13"/>
      <c r="AH400" s="13">
        <f>$Z400*U401/$Z401</f>
        <v>4.7445255474452552E-2</v>
      </c>
      <c r="AI400" s="13">
        <f t="shared" ref="AI400" si="877">$Z400*V401/$Z401</f>
        <v>0.20802919708029197</v>
      </c>
      <c r="AJ400" s="13">
        <f t="shared" ref="AJ400" si="878">$Z400*W401/$Z401</f>
        <v>0.37956204379562042</v>
      </c>
      <c r="AK400" s="13">
        <f t="shared" ref="AK400" si="879">$Z400*X401/$Z401</f>
        <v>0.20437956204379562</v>
      </c>
      <c r="AL400" s="13">
        <f t="shared" ref="AL400" si="880">$Z400*Y401/$Z401</f>
        <v>0.16058394160583941</v>
      </c>
    </row>
    <row r="401" spans="2:38" x14ac:dyDescent="0.25">
      <c r="B401" s="3" t="s">
        <v>6</v>
      </c>
      <c r="C401" s="6">
        <v>4.7399999999999998E-2</v>
      </c>
      <c r="D401" s="3">
        <v>13</v>
      </c>
      <c r="E401" s="6">
        <v>0.20799999999999999</v>
      </c>
      <c r="F401" s="3">
        <v>57</v>
      </c>
      <c r="G401" s="6">
        <v>0.37959999999999999</v>
      </c>
      <c r="H401" s="3">
        <v>104</v>
      </c>
      <c r="I401" s="6">
        <v>0.2044</v>
      </c>
      <c r="J401" s="3">
        <v>56</v>
      </c>
      <c r="K401" s="6">
        <v>0.16059999999999999</v>
      </c>
      <c r="L401" s="3">
        <v>44</v>
      </c>
      <c r="M401" s="6">
        <v>1</v>
      </c>
      <c r="N401" s="3">
        <v>274</v>
      </c>
      <c r="R401" s="5"/>
      <c r="S401" s="5"/>
      <c r="T401" s="12"/>
      <c r="U401" s="12">
        <f t="shared" ref="U401" si="881">SUM(U396:U400)</f>
        <v>13</v>
      </c>
      <c r="V401" s="12">
        <f t="shared" ref="V401" si="882">SUM(V396:V400)</f>
        <v>57</v>
      </c>
      <c r="W401" s="12">
        <f t="shared" ref="W401" si="883">SUM(W396:W400)</f>
        <v>104</v>
      </c>
      <c r="X401" s="12">
        <f t="shared" ref="X401" si="884">SUM(X396:X400)</f>
        <v>56</v>
      </c>
      <c r="Y401" s="12">
        <f t="shared" ref="Y401" si="885">SUM(Y396:Y400)</f>
        <v>44</v>
      </c>
      <c r="Z401" s="11">
        <f>SUM(Z396:Z400)</f>
        <v>274</v>
      </c>
      <c r="AG401" s="13"/>
      <c r="AH401" s="13"/>
      <c r="AI401" s="13"/>
    </row>
    <row r="402" spans="2:38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274</v>
      </c>
    </row>
    <row r="403" spans="2:38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8" ht="18" x14ac:dyDescent="0.25">
      <c r="B405" s="1" t="s">
        <v>82</v>
      </c>
    </row>
    <row r="406" spans="2:38" x14ac:dyDescent="0.25">
      <c r="B406" s="2"/>
      <c r="C406" s="17" t="s">
        <v>39</v>
      </c>
      <c r="D406" s="18"/>
      <c r="E406" s="17" t="s">
        <v>40</v>
      </c>
      <c r="F406" s="18"/>
      <c r="G406" s="17" t="s">
        <v>41</v>
      </c>
      <c r="H406" s="18"/>
      <c r="I406" s="17" t="s">
        <v>69</v>
      </c>
      <c r="J406" s="18"/>
      <c r="K406" s="17" t="s">
        <v>43</v>
      </c>
      <c r="L406" s="18"/>
      <c r="M406" s="17" t="s">
        <v>6</v>
      </c>
      <c r="N406" s="18"/>
    </row>
    <row r="407" spans="2:38" x14ac:dyDescent="0.25">
      <c r="B407" s="3" t="s">
        <v>7</v>
      </c>
      <c r="C407" s="4">
        <v>5.45E-2</v>
      </c>
      <c r="D407" s="5">
        <v>6</v>
      </c>
      <c r="E407" s="4">
        <v>0.2273</v>
      </c>
      <c r="F407" s="5">
        <v>25</v>
      </c>
      <c r="G407" s="4">
        <v>0.32729999999999998</v>
      </c>
      <c r="H407" s="5">
        <v>36</v>
      </c>
      <c r="I407" s="4">
        <v>0.19089999999999999</v>
      </c>
      <c r="J407" s="5">
        <v>21</v>
      </c>
      <c r="K407" s="4">
        <v>0.2</v>
      </c>
      <c r="L407" s="5">
        <v>22</v>
      </c>
      <c r="M407" s="4">
        <v>0.40150000000000002</v>
      </c>
      <c r="N407" s="5">
        <v>110</v>
      </c>
      <c r="P407" s="9" t="s">
        <v>88</v>
      </c>
      <c r="Q407" s="10">
        <f>_xlfn.CHISQ.TEST(U407:Y411,AH407:AL411)</f>
        <v>0.61411837760818144</v>
      </c>
      <c r="R407" s="11"/>
      <c r="S407" s="11" t="s">
        <v>89</v>
      </c>
      <c r="T407" s="11"/>
      <c r="U407" s="11">
        <f>D407</f>
        <v>6</v>
      </c>
      <c r="V407" s="11">
        <f>F407</f>
        <v>25</v>
      </c>
      <c r="W407">
        <f>H407</f>
        <v>36</v>
      </c>
      <c r="X407" s="11">
        <f>J407</f>
        <v>21</v>
      </c>
      <c r="Y407" s="11">
        <f>L407</f>
        <v>22</v>
      </c>
      <c r="Z407" s="12">
        <f>SUM(U407:Y407)</f>
        <v>110</v>
      </c>
      <c r="AB407" s="11"/>
      <c r="AC407" s="11"/>
      <c r="AD407" s="11"/>
      <c r="AE407" s="11"/>
      <c r="AF407" s="11" t="s">
        <v>90</v>
      </c>
      <c r="AG407" s="13"/>
      <c r="AH407" s="13">
        <f>$Z407*U412/$Z412</f>
        <v>6.4233576642335768</v>
      </c>
      <c r="AI407" s="13">
        <f t="shared" ref="AI407" si="886">$Z407*V412/$Z412</f>
        <v>25.693430656934307</v>
      </c>
      <c r="AJ407" s="13">
        <f t="shared" ref="AJ407" si="887">$Z407*W412/$Z412</f>
        <v>32.116788321167881</v>
      </c>
      <c r="AK407" s="13">
        <f t="shared" ref="AK407" si="888">$Z407*X412/$Z412</f>
        <v>23.686131386861312</v>
      </c>
      <c r="AL407" s="13">
        <f t="shared" ref="AL407" si="889">$Z407*Y412/$Z412</f>
        <v>22.080291970802918</v>
      </c>
    </row>
    <row r="408" spans="2:38" x14ac:dyDescent="0.25">
      <c r="B408" s="3" t="s">
        <v>8</v>
      </c>
      <c r="C408" s="4">
        <v>7.5499999999999998E-2</v>
      </c>
      <c r="D408" s="5">
        <v>8</v>
      </c>
      <c r="E408" s="4">
        <v>0.26419999999999999</v>
      </c>
      <c r="F408" s="5">
        <v>28</v>
      </c>
      <c r="G408" s="4">
        <v>0.24529999999999999</v>
      </c>
      <c r="H408" s="5">
        <v>26</v>
      </c>
      <c r="I408" s="4">
        <v>0.217</v>
      </c>
      <c r="J408" s="5">
        <v>23</v>
      </c>
      <c r="K408" s="4">
        <v>0.1981</v>
      </c>
      <c r="L408" s="5">
        <v>21</v>
      </c>
      <c r="M408" s="4">
        <v>0.38690000000000002</v>
      </c>
      <c r="N408" s="5">
        <v>106</v>
      </c>
      <c r="P408" s="9" t="s">
        <v>91</v>
      </c>
      <c r="Q408" s="14">
        <f>_xlfn.CHISQ.INV.RT(Q407,16)</f>
        <v>13.793178440537543</v>
      </c>
      <c r="R408" s="11"/>
      <c r="S408" s="11"/>
      <c r="T408" s="11"/>
      <c r="U408" s="11">
        <f t="shared" ref="U408:U411" si="890">D408</f>
        <v>8</v>
      </c>
      <c r="V408" s="11">
        <f t="shared" ref="V408:V411" si="891">F408</f>
        <v>28</v>
      </c>
      <c r="W408">
        <f t="shared" ref="W408:W411" si="892">H408</f>
        <v>26</v>
      </c>
      <c r="X408" s="11">
        <f t="shared" ref="X408:X411" si="893">J408</f>
        <v>23</v>
      </c>
      <c r="Y408" s="11">
        <f t="shared" ref="Y408:Y411" si="894">L408</f>
        <v>21</v>
      </c>
      <c r="Z408" s="12">
        <f t="shared" ref="Z408:Z411" si="895">SUM(U408:Y408)</f>
        <v>106</v>
      </c>
      <c r="AB408" s="11"/>
      <c r="AC408" s="11"/>
      <c r="AD408" s="11"/>
      <c r="AE408" s="11"/>
      <c r="AF408" s="11"/>
      <c r="AG408" s="13"/>
      <c r="AH408" s="13">
        <f>$Z408*U412/$Z412</f>
        <v>6.1897810218978107</v>
      </c>
      <c r="AI408" s="13">
        <f t="shared" ref="AI408" si="896">$Z408*V412/$Z412</f>
        <v>24.759124087591243</v>
      </c>
      <c r="AJ408" s="13">
        <f t="shared" ref="AJ408" si="897">$Z408*W412/$Z412</f>
        <v>30.948905109489051</v>
      </c>
      <c r="AK408" s="13">
        <f t="shared" ref="AK408" si="898">$Z408*X412/$Z412</f>
        <v>22.824817518248175</v>
      </c>
      <c r="AL408" s="13">
        <f t="shared" ref="AL408" si="899">$Z408*Y412/$Z412</f>
        <v>21.277372262773724</v>
      </c>
    </row>
    <row r="409" spans="2:38" x14ac:dyDescent="0.25">
      <c r="B409" s="3" t="s">
        <v>9</v>
      </c>
      <c r="C409" s="4">
        <v>2.1700000000000001E-2</v>
      </c>
      <c r="D409" s="5">
        <v>1</v>
      </c>
      <c r="E409" s="4">
        <v>0.1522</v>
      </c>
      <c r="F409" s="5">
        <v>7</v>
      </c>
      <c r="G409" s="4">
        <v>0.3478</v>
      </c>
      <c r="H409" s="5">
        <v>16</v>
      </c>
      <c r="I409" s="4">
        <v>0.30430000000000001</v>
      </c>
      <c r="J409" s="5">
        <v>14</v>
      </c>
      <c r="K409" s="4">
        <v>0.1739</v>
      </c>
      <c r="L409" s="5">
        <v>8</v>
      </c>
      <c r="M409" s="4">
        <v>0.16789999999999999</v>
      </c>
      <c r="N409" s="5">
        <v>46</v>
      </c>
      <c r="P409" s="9" t="s">
        <v>92</v>
      </c>
      <c r="Q409" s="15">
        <f>SQRT(Q408/(Z412*MIN(5-1,5-1)))</f>
        <v>0.11218296138588951</v>
      </c>
      <c r="R409" s="11"/>
      <c r="S409" s="11"/>
      <c r="T409" s="11"/>
      <c r="U409" s="11">
        <f t="shared" si="890"/>
        <v>1</v>
      </c>
      <c r="V409" s="11">
        <f t="shared" si="891"/>
        <v>7</v>
      </c>
      <c r="W409">
        <f t="shared" si="892"/>
        <v>16</v>
      </c>
      <c r="X409" s="11">
        <f t="shared" si="893"/>
        <v>14</v>
      </c>
      <c r="Y409" s="11">
        <f t="shared" si="894"/>
        <v>8</v>
      </c>
      <c r="Z409" s="12">
        <f t="shared" si="895"/>
        <v>46</v>
      </c>
      <c r="AB409" s="11"/>
      <c r="AC409" s="11"/>
      <c r="AD409" s="11"/>
      <c r="AE409" s="11"/>
      <c r="AF409" s="11"/>
      <c r="AG409" s="13"/>
      <c r="AH409" s="13">
        <f>$Z409*U412/$Z412</f>
        <v>2.6861313868613137</v>
      </c>
      <c r="AI409" s="13">
        <f t="shared" ref="AI409" si="900">$Z409*V412/$Z412</f>
        <v>10.744525547445255</v>
      </c>
      <c r="AJ409" s="13">
        <f t="shared" ref="AJ409" si="901">$Z409*W412/$Z412</f>
        <v>13.430656934306569</v>
      </c>
      <c r="AK409" s="13">
        <f t="shared" ref="AK409" si="902">$Z409*X412/$Z412</f>
        <v>9.9051094890510942</v>
      </c>
      <c r="AL409" s="13">
        <f>$Z409*Y412/$Z412</f>
        <v>9.2335766423357661</v>
      </c>
    </row>
    <row r="410" spans="2:38" x14ac:dyDescent="0.25">
      <c r="B410" s="3" t="s">
        <v>10</v>
      </c>
      <c r="C410" s="4">
        <v>9.0899999999999995E-2</v>
      </c>
      <c r="D410" s="5">
        <v>1</v>
      </c>
      <c r="E410" s="4">
        <v>0.36359999999999998</v>
      </c>
      <c r="F410" s="5">
        <v>4</v>
      </c>
      <c r="G410" s="4">
        <v>0.18179999999999999</v>
      </c>
      <c r="H410" s="5">
        <v>2</v>
      </c>
      <c r="I410" s="4">
        <v>9.0899999999999995E-2</v>
      </c>
      <c r="J410" s="5">
        <v>1</v>
      </c>
      <c r="K410" s="4">
        <v>0.2727</v>
      </c>
      <c r="L410" s="5">
        <v>3</v>
      </c>
      <c r="M410" s="4">
        <v>4.0099999999999997E-2</v>
      </c>
      <c r="N410" s="5">
        <v>11</v>
      </c>
      <c r="P410" s="11"/>
      <c r="Q410" s="14" t="str">
        <f>IF(AND(Q409&gt;0,Q409&lt;=0.2),"Schwacher Zusammenhang",IF(AND(Q409&gt;0.2,Q409&lt;=0.6),"Mittlerer Zusammenhang",IF(Q409&gt;0.6,"Starker Zusammenhang","")))</f>
        <v>Schwacher Zusammenhang</v>
      </c>
      <c r="R410" s="5"/>
      <c r="S410" s="5"/>
      <c r="T410" s="11"/>
      <c r="U410" s="11">
        <f t="shared" si="890"/>
        <v>1</v>
      </c>
      <c r="V410" s="11">
        <f t="shared" si="891"/>
        <v>4</v>
      </c>
      <c r="W410">
        <f t="shared" si="892"/>
        <v>2</v>
      </c>
      <c r="X410" s="11">
        <f t="shared" si="893"/>
        <v>1</v>
      </c>
      <c r="Y410" s="11">
        <f t="shared" si="894"/>
        <v>3</v>
      </c>
      <c r="Z410" s="12">
        <f t="shared" si="895"/>
        <v>11</v>
      </c>
      <c r="AB410" s="11"/>
      <c r="AC410" s="11"/>
      <c r="AD410" s="11"/>
      <c r="AE410" s="11"/>
      <c r="AF410" s="11"/>
      <c r="AG410" s="13"/>
      <c r="AH410" s="13">
        <f>$Z410*U412/$Z412</f>
        <v>0.64233576642335766</v>
      </c>
      <c r="AI410" s="13">
        <f t="shared" ref="AI410" si="903">$Z410*V412/$Z412</f>
        <v>2.5693430656934306</v>
      </c>
      <c r="AJ410" s="13">
        <f t="shared" ref="AJ410" si="904">$Z410*W412/$Z412</f>
        <v>3.2116788321167884</v>
      </c>
      <c r="AK410" s="13">
        <f t="shared" ref="AK410" si="905">$Z410*X412/$Z412</f>
        <v>2.3686131386861313</v>
      </c>
      <c r="AL410" s="13">
        <f t="shared" ref="AL410" si="906">$Z410*Y412/$Z412</f>
        <v>2.2080291970802919</v>
      </c>
    </row>
    <row r="411" spans="2:38" x14ac:dyDescent="0.25">
      <c r="B411" s="3" t="s">
        <v>11</v>
      </c>
      <c r="C411" s="4">
        <v>0</v>
      </c>
      <c r="D411" s="5">
        <v>0</v>
      </c>
      <c r="E411" s="4">
        <v>0</v>
      </c>
      <c r="F411" s="5">
        <v>0</v>
      </c>
      <c r="G411" s="4">
        <v>0</v>
      </c>
      <c r="H411" s="5">
        <v>0</v>
      </c>
      <c r="I411" s="4">
        <v>0</v>
      </c>
      <c r="J411" s="5">
        <v>0</v>
      </c>
      <c r="K411" s="4">
        <v>1</v>
      </c>
      <c r="L411" s="5">
        <v>1</v>
      </c>
      <c r="M411" s="4">
        <v>3.5999999999999999E-3</v>
      </c>
      <c r="N411" s="5">
        <v>1</v>
      </c>
      <c r="R411" s="5"/>
      <c r="S411" s="5"/>
      <c r="T411" s="11"/>
      <c r="U411" s="11">
        <f t="shared" si="890"/>
        <v>0</v>
      </c>
      <c r="V411" s="11">
        <f t="shared" si="891"/>
        <v>0</v>
      </c>
      <c r="W411">
        <f t="shared" si="892"/>
        <v>0</v>
      </c>
      <c r="X411" s="11">
        <f t="shared" si="893"/>
        <v>0</v>
      </c>
      <c r="Y411" s="11">
        <f t="shared" si="894"/>
        <v>1</v>
      </c>
      <c r="Z411" s="12">
        <f t="shared" si="895"/>
        <v>1</v>
      </c>
      <c r="AG411" s="13"/>
      <c r="AH411" s="13">
        <f>$Z411*U412/$Z412</f>
        <v>5.8394160583941604E-2</v>
      </c>
      <c r="AI411" s="13">
        <f t="shared" ref="AI411" si="907">$Z411*V412/$Z412</f>
        <v>0.23357664233576642</v>
      </c>
      <c r="AJ411" s="13">
        <f t="shared" ref="AJ411" si="908">$Z411*W412/$Z412</f>
        <v>0.29197080291970801</v>
      </c>
      <c r="AK411" s="13">
        <f t="shared" ref="AK411" si="909">$Z411*X412/$Z412</f>
        <v>0.21532846715328466</v>
      </c>
      <c r="AL411" s="13">
        <f t="shared" ref="AL411" si="910">$Z411*Y412/$Z412</f>
        <v>0.20072992700729927</v>
      </c>
    </row>
    <row r="412" spans="2:38" x14ac:dyDescent="0.25">
      <c r="B412" s="3" t="s">
        <v>6</v>
      </c>
      <c r="C412" s="6">
        <v>5.8400000000000001E-2</v>
      </c>
      <c r="D412" s="3">
        <v>16</v>
      </c>
      <c r="E412" s="6">
        <v>0.2336</v>
      </c>
      <c r="F412" s="3">
        <v>64</v>
      </c>
      <c r="G412" s="6">
        <v>0.29199999999999998</v>
      </c>
      <c r="H412" s="3">
        <v>80</v>
      </c>
      <c r="I412" s="6">
        <v>0.21529999999999999</v>
      </c>
      <c r="J412" s="3">
        <v>59</v>
      </c>
      <c r="K412" s="6">
        <v>0.20069999999999999</v>
      </c>
      <c r="L412" s="3">
        <v>55</v>
      </c>
      <c r="M412" s="6">
        <v>1</v>
      </c>
      <c r="N412" s="3">
        <v>274</v>
      </c>
      <c r="R412" s="5"/>
      <c r="S412" s="5"/>
      <c r="T412" s="12"/>
      <c r="U412" s="12">
        <f t="shared" ref="U412" si="911">SUM(U407:U411)</f>
        <v>16</v>
      </c>
      <c r="V412" s="12">
        <f t="shared" ref="V412" si="912">SUM(V407:V411)</f>
        <v>64</v>
      </c>
      <c r="W412" s="12">
        <f t="shared" ref="W412" si="913">SUM(W407:W411)</f>
        <v>80</v>
      </c>
      <c r="X412" s="12">
        <f t="shared" ref="X412" si="914">SUM(X407:X411)</f>
        <v>59</v>
      </c>
      <c r="Y412" s="12">
        <f t="shared" ref="Y412" si="915">SUM(Y407:Y411)</f>
        <v>55</v>
      </c>
      <c r="Z412" s="11">
        <f>SUM(Z407:Z411)</f>
        <v>274</v>
      </c>
      <c r="AG412" s="13"/>
      <c r="AH412" s="13"/>
      <c r="AI412" s="13"/>
    </row>
    <row r="413" spans="2:38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274</v>
      </c>
    </row>
    <row r="414" spans="2:38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8" ht="18" x14ac:dyDescent="0.25">
      <c r="B416" s="1" t="s">
        <v>83</v>
      </c>
    </row>
    <row r="417" spans="2:38" x14ac:dyDescent="0.25">
      <c r="B417" s="2"/>
      <c r="C417" s="17" t="s">
        <v>39</v>
      </c>
      <c r="D417" s="18"/>
      <c r="E417" s="17" t="s">
        <v>40</v>
      </c>
      <c r="F417" s="18"/>
      <c r="G417" s="17" t="s">
        <v>41</v>
      </c>
      <c r="H417" s="18"/>
      <c r="I417" s="17" t="s">
        <v>69</v>
      </c>
      <c r="J417" s="18"/>
      <c r="K417" s="17" t="s">
        <v>43</v>
      </c>
      <c r="L417" s="18"/>
      <c r="M417" s="17" t="s">
        <v>6</v>
      </c>
      <c r="N417" s="18"/>
    </row>
    <row r="418" spans="2:38" x14ac:dyDescent="0.25">
      <c r="B418" s="3" t="s">
        <v>7</v>
      </c>
      <c r="C418" s="4">
        <v>8.1799999999999998E-2</v>
      </c>
      <c r="D418" s="5">
        <v>9</v>
      </c>
      <c r="E418" s="4">
        <v>0.3</v>
      </c>
      <c r="F418" s="5">
        <v>33</v>
      </c>
      <c r="G418" s="4">
        <v>0.32729999999999998</v>
      </c>
      <c r="H418" s="5">
        <v>36</v>
      </c>
      <c r="I418" s="4">
        <v>0.2</v>
      </c>
      <c r="J418" s="5">
        <v>22</v>
      </c>
      <c r="K418" s="4">
        <v>9.0899999999999995E-2</v>
      </c>
      <c r="L418" s="5">
        <v>10</v>
      </c>
      <c r="M418" s="4">
        <v>0.40150000000000002</v>
      </c>
      <c r="N418" s="5">
        <v>110</v>
      </c>
      <c r="P418" s="9" t="s">
        <v>88</v>
      </c>
      <c r="Q418" s="10">
        <f>_xlfn.CHISQ.TEST(U418:Y422,AH418:AL422)</f>
        <v>0.41900746760003021</v>
      </c>
      <c r="R418" s="11"/>
      <c r="S418" s="11" t="s">
        <v>89</v>
      </c>
      <c r="T418" s="11"/>
      <c r="U418" s="11">
        <f>D418</f>
        <v>9</v>
      </c>
      <c r="V418" s="11">
        <f>F418</f>
        <v>33</v>
      </c>
      <c r="W418">
        <f>H418</f>
        <v>36</v>
      </c>
      <c r="X418" s="11">
        <f>J418</f>
        <v>22</v>
      </c>
      <c r="Y418" s="11">
        <f>L418</f>
        <v>10</v>
      </c>
      <c r="Z418" s="12">
        <f>SUM(U418:Y418)</f>
        <v>110</v>
      </c>
      <c r="AB418" s="11"/>
      <c r="AC418" s="11"/>
      <c r="AD418" s="11"/>
      <c r="AE418" s="11"/>
      <c r="AF418" s="11" t="s">
        <v>90</v>
      </c>
      <c r="AG418" s="13"/>
      <c r="AH418" s="13">
        <f>$Z418*U423/$Z423</f>
        <v>9.2673992673992682</v>
      </c>
      <c r="AI418" s="13">
        <f t="shared" ref="AI418" si="916">$Z418*V423/$Z423</f>
        <v>33.846153846153847</v>
      </c>
      <c r="AJ418" s="13">
        <f t="shared" ref="AJ418" si="917">$Z418*W423/$Z423</f>
        <v>36.666666666666664</v>
      </c>
      <c r="AK418" s="13">
        <f t="shared" ref="AK418" si="918">$Z418*X423/$Z423</f>
        <v>19.340659340659339</v>
      </c>
      <c r="AL418" s="13">
        <f t="shared" ref="AL418" si="919">$Z418*Y423/$Z423</f>
        <v>10.87912087912088</v>
      </c>
    </row>
    <row r="419" spans="2:38" x14ac:dyDescent="0.25">
      <c r="B419" s="3" t="s">
        <v>8</v>
      </c>
      <c r="C419" s="4">
        <v>9.5199999999999993E-2</v>
      </c>
      <c r="D419" s="5">
        <v>10</v>
      </c>
      <c r="E419" s="4">
        <v>0.32379999999999998</v>
      </c>
      <c r="F419" s="5">
        <v>34</v>
      </c>
      <c r="G419" s="4">
        <v>0.34289999999999998</v>
      </c>
      <c r="H419" s="5">
        <v>36</v>
      </c>
      <c r="I419" s="4">
        <v>0.15240000000000001</v>
      </c>
      <c r="J419" s="5">
        <v>16</v>
      </c>
      <c r="K419" s="4">
        <v>8.5699999999999998E-2</v>
      </c>
      <c r="L419" s="5">
        <v>9</v>
      </c>
      <c r="M419" s="4">
        <v>0.38319999999999999</v>
      </c>
      <c r="N419" s="5">
        <v>105</v>
      </c>
      <c r="P419" s="9" t="s">
        <v>91</v>
      </c>
      <c r="Q419" s="14">
        <f>_xlfn.CHISQ.INV.RT(Q418,16)</f>
        <v>16.494580424826172</v>
      </c>
      <c r="R419" s="11"/>
      <c r="S419" s="11"/>
      <c r="T419" s="11"/>
      <c r="U419" s="11">
        <f t="shared" ref="U419:U422" si="920">D419</f>
        <v>10</v>
      </c>
      <c r="V419" s="11">
        <f t="shared" ref="V419:V422" si="921">F419</f>
        <v>34</v>
      </c>
      <c r="W419">
        <f t="shared" ref="W419:W422" si="922">H419</f>
        <v>36</v>
      </c>
      <c r="X419" s="11">
        <f t="shared" ref="X419:X422" si="923">J419</f>
        <v>16</v>
      </c>
      <c r="Y419" s="11">
        <f t="shared" ref="Y419:Y422" si="924">L419</f>
        <v>9</v>
      </c>
      <c r="Z419" s="12">
        <f t="shared" ref="Z419:Z422" si="925">SUM(U419:Y419)</f>
        <v>105</v>
      </c>
      <c r="AB419" s="11"/>
      <c r="AC419" s="11"/>
      <c r="AD419" s="11"/>
      <c r="AE419" s="11"/>
      <c r="AF419" s="11"/>
      <c r="AG419" s="13"/>
      <c r="AH419" s="13">
        <f>$Z419*U423/$Z423</f>
        <v>8.8461538461538467</v>
      </c>
      <c r="AI419" s="13">
        <f t="shared" ref="AI419" si="926">$Z419*V423/$Z423</f>
        <v>32.307692307692307</v>
      </c>
      <c r="AJ419" s="13">
        <f t="shared" ref="AJ419" si="927">$Z419*W423/$Z423</f>
        <v>35</v>
      </c>
      <c r="AK419" s="13">
        <f t="shared" ref="AK419" si="928">$Z419*X423/$Z423</f>
        <v>18.46153846153846</v>
      </c>
      <c r="AL419" s="13">
        <f t="shared" ref="AL419" si="929">$Z419*Y423/$Z423</f>
        <v>10.384615384615385</v>
      </c>
    </row>
    <row r="420" spans="2:38" x14ac:dyDescent="0.25">
      <c r="B420" s="3" t="s">
        <v>9</v>
      </c>
      <c r="C420" s="4">
        <v>4.3499999999999997E-2</v>
      </c>
      <c r="D420" s="5">
        <v>2</v>
      </c>
      <c r="E420" s="4">
        <v>0.26090000000000002</v>
      </c>
      <c r="F420" s="5">
        <v>12</v>
      </c>
      <c r="G420" s="4">
        <v>0.39129999999999998</v>
      </c>
      <c r="H420" s="5">
        <v>18</v>
      </c>
      <c r="I420" s="4">
        <v>0.1739</v>
      </c>
      <c r="J420" s="5">
        <v>8</v>
      </c>
      <c r="K420" s="4">
        <v>0.13039999999999999</v>
      </c>
      <c r="L420" s="5">
        <v>6</v>
      </c>
      <c r="M420" s="4">
        <v>0.16789999999999999</v>
      </c>
      <c r="N420" s="5">
        <v>46</v>
      </c>
      <c r="P420" s="9" t="s">
        <v>92</v>
      </c>
      <c r="Q420" s="15">
        <f>SQRT(Q419/(Z423*MIN(5-1,5-1)))</f>
        <v>0.12290210384269952</v>
      </c>
      <c r="R420" s="11"/>
      <c r="S420" s="11"/>
      <c r="T420" s="11"/>
      <c r="U420" s="11">
        <f t="shared" si="920"/>
        <v>2</v>
      </c>
      <c r="V420" s="11">
        <f t="shared" si="921"/>
        <v>12</v>
      </c>
      <c r="W420">
        <f t="shared" si="922"/>
        <v>18</v>
      </c>
      <c r="X420" s="11">
        <f t="shared" si="923"/>
        <v>8</v>
      </c>
      <c r="Y420" s="11">
        <f t="shared" si="924"/>
        <v>6</v>
      </c>
      <c r="Z420" s="12">
        <f t="shared" si="925"/>
        <v>46</v>
      </c>
      <c r="AB420" s="11"/>
      <c r="AC420" s="11"/>
      <c r="AD420" s="11"/>
      <c r="AE420" s="11"/>
      <c r="AF420" s="11"/>
      <c r="AG420" s="13"/>
      <c r="AH420" s="13">
        <f>$Z420*U423/$Z423</f>
        <v>3.8754578754578755</v>
      </c>
      <c r="AI420" s="13">
        <f t="shared" ref="AI420" si="930">$Z420*V423/$Z423</f>
        <v>14.153846153846153</v>
      </c>
      <c r="AJ420" s="13">
        <f t="shared" ref="AJ420" si="931">$Z420*W423/$Z423</f>
        <v>15.333333333333334</v>
      </c>
      <c r="AK420" s="13">
        <f t="shared" ref="AK420" si="932">$Z420*X423/$Z423</f>
        <v>8.0879120879120876</v>
      </c>
      <c r="AL420" s="13">
        <f>$Z420*Y423/$Z423</f>
        <v>4.5494505494505493</v>
      </c>
    </row>
    <row r="421" spans="2:38" x14ac:dyDescent="0.25">
      <c r="B421" s="3" t="s">
        <v>10</v>
      </c>
      <c r="C421" s="4">
        <v>0.18179999999999999</v>
      </c>
      <c r="D421" s="5">
        <v>2</v>
      </c>
      <c r="E421" s="4">
        <v>0.45450000000000002</v>
      </c>
      <c r="F421" s="5">
        <v>5</v>
      </c>
      <c r="G421" s="4">
        <v>9.0899999999999995E-2</v>
      </c>
      <c r="H421" s="5">
        <v>1</v>
      </c>
      <c r="I421" s="4">
        <v>0.18179999999999999</v>
      </c>
      <c r="J421" s="5">
        <v>2</v>
      </c>
      <c r="K421" s="4">
        <v>9.0899999999999995E-2</v>
      </c>
      <c r="L421" s="5">
        <v>1</v>
      </c>
      <c r="M421" s="4">
        <v>4.0099999999999997E-2</v>
      </c>
      <c r="N421" s="5">
        <v>11</v>
      </c>
      <c r="P421" s="11"/>
      <c r="Q421" s="14" t="str">
        <f>IF(AND(Q420&gt;0,Q420&lt;=0.2),"Schwacher Zusammenhang",IF(AND(Q420&gt;0.2,Q420&lt;=0.6),"Mittlerer Zusammenhang",IF(Q420&gt;0.6,"Starker Zusammenhang","")))</f>
        <v>Schwacher Zusammenhang</v>
      </c>
      <c r="R421" s="5"/>
      <c r="S421" s="5"/>
      <c r="T421" s="11"/>
      <c r="U421" s="11">
        <f t="shared" si="920"/>
        <v>2</v>
      </c>
      <c r="V421" s="11">
        <f t="shared" si="921"/>
        <v>5</v>
      </c>
      <c r="W421">
        <f t="shared" si="922"/>
        <v>1</v>
      </c>
      <c r="X421" s="11">
        <f t="shared" si="923"/>
        <v>2</v>
      </c>
      <c r="Y421" s="11">
        <f t="shared" si="924"/>
        <v>1</v>
      </c>
      <c r="Z421" s="12">
        <f t="shared" si="925"/>
        <v>11</v>
      </c>
      <c r="AB421" s="11"/>
      <c r="AC421" s="11"/>
      <c r="AD421" s="11"/>
      <c r="AE421" s="11"/>
      <c r="AF421" s="11"/>
      <c r="AG421" s="13"/>
      <c r="AH421" s="13">
        <f>$Z421*U423/$Z423</f>
        <v>0.92673992673992678</v>
      </c>
      <c r="AI421" s="13">
        <f t="shared" ref="AI421" si="933">$Z421*V423/$Z423</f>
        <v>3.3846153846153846</v>
      </c>
      <c r="AJ421" s="13">
        <f t="shared" ref="AJ421" si="934">$Z421*W423/$Z423</f>
        <v>3.6666666666666665</v>
      </c>
      <c r="AK421" s="13">
        <f t="shared" ref="AK421" si="935">$Z421*X423/$Z423</f>
        <v>1.9340659340659341</v>
      </c>
      <c r="AL421" s="13">
        <f t="shared" ref="AL421" si="936">$Z421*Y423/$Z423</f>
        <v>1.0879120879120878</v>
      </c>
    </row>
    <row r="422" spans="2:38" x14ac:dyDescent="0.25">
      <c r="B422" s="3" t="s">
        <v>11</v>
      </c>
      <c r="C422" s="4">
        <v>0</v>
      </c>
      <c r="D422" s="5">
        <v>0</v>
      </c>
      <c r="E422" s="4">
        <v>0</v>
      </c>
      <c r="F422" s="5">
        <v>0</v>
      </c>
      <c r="G422" s="4">
        <v>0</v>
      </c>
      <c r="H422" s="5">
        <v>0</v>
      </c>
      <c r="I422" s="4">
        <v>0</v>
      </c>
      <c r="J422" s="5">
        <v>0</v>
      </c>
      <c r="K422" s="4">
        <v>1</v>
      </c>
      <c r="L422" s="5">
        <v>1</v>
      </c>
      <c r="M422" s="4">
        <v>3.5999999999999999E-3</v>
      </c>
      <c r="N422" s="5">
        <v>1</v>
      </c>
      <c r="R422" s="5"/>
      <c r="S422" s="5"/>
      <c r="T422" s="11"/>
      <c r="U422" s="11">
        <f t="shared" si="920"/>
        <v>0</v>
      </c>
      <c r="V422" s="11">
        <f t="shared" si="921"/>
        <v>0</v>
      </c>
      <c r="W422">
        <f t="shared" si="922"/>
        <v>0</v>
      </c>
      <c r="X422" s="11">
        <f t="shared" si="923"/>
        <v>0</v>
      </c>
      <c r="Y422" s="11">
        <f t="shared" si="924"/>
        <v>1</v>
      </c>
      <c r="Z422" s="12">
        <f t="shared" si="925"/>
        <v>1</v>
      </c>
      <c r="AG422" s="13"/>
      <c r="AH422" s="13">
        <f>$Z422*U423/$Z423</f>
        <v>8.4249084249084255E-2</v>
      </c>
      <c r="AI422" s="13">
        <f t="shared" ref="AI422" si="937">$Z422*V423/$Z423</f>
        <v>0.30769230769230771</v>
      </c>
      <c r="AJ422" s="13">
        <f t="shared" ref="AJ422" si="938">$Z422*W423/$Z423</f>
        <v>0.33333333333333331</v>
      </c>
      <c r="AK422" s="13">
        <f t="shared" ref="AK422" si="939">$Z422*X423/$Z423</f>
        <v>0.17582417582417584</v>
      </c>
      <c r="AL422" s="13">
        <f t="shared" ref="AL422" si="940">$Z422*Y423/$Z423</f>
        <v>9.8901098901098897E-2</v>
      </c>
    </row>
    <row r="423" spans="2:38" x14ac:dyDescent="0.25">
      <c r="B423" s="3" t="s">
        <v>6</v>
      </c>
      <c r="C423" s="6">
        <v>8.3900000000000002E-2</v>
      </c>
      <c r="D423" s="3">
        <v>23</v>
      </c>
      <c r="E423" s="6">
        <v>0.30659999999999998</v>
      </c>
      <c r="F423" s="3">
        <v>84</v>
      </c>
      <c r="G423" s="6">
        <v>0.33210000000000001</v>
      </c>
      <c r="H423" s="3">
        <v>91</v>
      </c>
      <c r="I423" s="6">
        <v>0.17519999999999999</v>
      </c>
      <c r="J423" s="3">
        <v>48</v>
      </c>
      <c r="K423" s="6">
        <v>9.849999999999999E-2</v>
      </c>
      <c r="L423" s="3">
        <v>27</v>
      </c>
      <c r="M423" s="6">
        <v>1</v>
      </c>
      <c r="N423" s="3">
        <v>274</v>
      </c>
      <c r="R423" s="5"/>
      <c r="S423" s="5"/>
      <c r="T423" s="12"/>
      <c r="U423" s="12">
        <f t="shared" ref="U423" si="941">SUM(U418:U422)</f>
        <v>23</v>
      </c>
      <c r="V423" s="12">
        <f t="shared" ref="V423" si="942">SUM(V418:V422)</f>
        <v>84</v>
      </c>
      <c r="W423" s="12">
        <f t="shared" ref="W423" si="943">SUM(W418:W422)</f>
        <v>91</v>
      </c>
      <c r="X423" s="12">
        <f t="shared" ref="X423" si="944">SUM(X418:X422)</f>
        <v>48</v>
      </c>
      <c r="Y423" s="12">
        <f t="shared" ref="Y423" si="945">SUM(Y418:Y422)</f>
        <v>27</v>
      </c>
      <c r="Z423" s="11">
        <f>SUM(Z418:Z422)</f>
        <v>273</v>
      </c>
      <c r="AG423" s="13"/>
      <c r="AH423" s="13"/>
      <c r="AI423" s="13"/>
    </row>
    <row r="424" spans="2:38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274</v>
      </c>
    </row>
    <row r="425" spans="2:38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8" ht="18" x14ac:dyDescent="0.25">
      <c r="B427" s="1" t="s">
        <v>84</v>
      </c>
    </row>
    <row r="428" spans="2:38" ht="18" x14ac:dyDescent="0.25">
      <c r="B428" s="1" t="s">
        <v>85</v>
      </c>
    </row>
    <row r="429" spans="2:38" x14ac:dyDescent="0.25">
      <c r="B429" s="2"/>
      <c r="C429" s="17" t="s">
        <v>39</v>
      </c>
      <c r="D429" s="18"/>
      <c r="E429" s="17" t="s">
        <v>40</v>
      </c>
      <c r="F429" s="18"/>
      <c r="G429" s="17" t="s">
        <v>41</v>
      </c>
      <c r="H429" s="18"/>
      <c r="I429" s="17" t="s">
        <v>69</v>
      </c>
      <c r="J429" s="18"/>
      <c r="K429" s="17" t="s">
        <v>43</v>
      </c>
      <c r="L429" s="18"/>
      <c r="M429" s="17" t="s">
        <v>6</v>
      </c>
      <c r="N429" s="18"/>
    </row>
    <row r="430" spans="2:38" x14ac:dyDescent="0.25">
      <c r="B430" s="3" t="s">
        <v>7</v>
      </c>
      <c r="C430" s="4">
        <v>0.46360000000000001</v>
      </c>
      <c r="D430" s="5">
        <v>51</v>
      </c>
      <c r="E430" s="4">
        <v>0.38179999999999997</v>
      </c>
      <c r="F430" s="5">
        <v>42</v>
      </c>
      <c r="G430" s="4">
        <v>0.1</v>
      </c>
      <c r="H430" s="5">
        <v>11</v>
      </c>
      <c r="I430" s="4">
        <v>3.6400000000000002E-2</v>
      </c>
      <c r="J430" s="5">
        <v>4</v>
      </c>
      <c r="K430" s="4">
        <v>1.8200000000000001E-2</v>
      </c>
      <c r="L430" s="5">
        <v>2</v>
      </c>
      <c r="M430" s="4">
        <v>0.40150000000000002</v>
      </c>
      <c r="N430" s="5">
        <v>110</v>
      </c>
      <c r="P430" s="9" t="s">
        <v>88</v>
      </c>
      <c r="Q430" s="10">
        <f>_xlfn.CHISQ.TEST(U430:Y434,AH430:AL434)</f>
        <v>5.2393460136399595E-11</v>
      </c>
      <c r="R430" s="11"/>
      <c r="S430" s="11" t="s">
        <v>89</v>
      </c>
      <c r="T430" s="11"/>
      <c r="U430" s="11">
        <f>D430</f>
        <v>51</v>
      </c>
      <c r="V430" s="11">
        <f>F430</f>
        <v>42</v>
      </c>
      <c r="W430">
        <f>H430</f>
        <v>11</v>
      </c>
      <c r="X430" s="11">
        <f>J430</f>
        <v>4</v>
      </c>
      <c r="Y430" s="11">
        <f>L430</f>
        <v>2</v>
      </c>
      <c r="Z430" s="12">
        <f>SUM(U430:Y430)</f>
        <v>110</v>
      </c>
      <c r="AB430" s="11"/>
      <c r="AC430" s="11"/>
      <c r="AD430" s="11"/>
      <c r="AE430" s="11"/>
      <c r="AF430" s="11" t="s">
        <v>90</v>
      </c>
      <c r="AG430" s="13"/>
      <c r="AH430" s="13">
        <f>$Z430*U435/$Z435</f>
        <v>46.167883211678834</v>
      </c>
      <c r="AI430" s="13">
        <f t="shared" ref="AI430" si="946">$Z430*V435/$Z435</f>
        <v>48.175182481751825</v>
      </c>
      <c r="AJ430" s="13">
        <f t="shared" ref="AJ430" si="947">$Z430*W435/$Z435</f>
        <v>10.437956204379562</v>
      </c>
      <c r="AK430" s="13">
        <f t="shared" ref="AK430" si="948">$Z430*X435/$Z435</f>
        <v>3.613138686131387</v>
      </c>
      <c r="AL430" s="13">
        <f t="shared" ref="AL430" si="949">$Z430*Y435/$Z435</f>
        <v>1.6058394160583942</v>
      </c>
    </row>
    <row r="431" spans="2:38" x14ac:dyDescent="0.25">
      <c r="B431" s="3" t="s">
        <v>8</v>
      </c>
      <c r="C431" s="4">
        <v>0.434</v>
      </c>
      <c r="D431" s="5">
        <v>46</v>
      </c>
      <c r="E431" s="4">
        <v>0.48110000000000003</v>
      </c>
      <c r="F431" s="5">
        <v>51</v>
      </c>
      <c r="G431" s="4">
        <v>6.6000000000000003E-2</v>
      </c>
      <c r="H431" s="5">
        <v>7</v>
      </c>
      <c r="I431" s="4">
        <v>1.89E-2</v>
      </c>
      <c r="J431" s="5">
        <v>2</v>
      </c>
      <c r="K431" s="4">
        <v>0</v>
      </c>
      <c r="L431" s="5">
        <v>0</v>
      </c>
      <c r="M431" s="4">
        <v>0.38690000000000002</v>
      </c>
      <c r="N431" s="5">
        <v>106</v>
      </c>
      <c r="P431" s="9" t="s">
        <v>91</v>
      </c>
      <c r="Q431" s="14">
        <f>_xlfn.CHISQ.INV.RT(Q430,16)</f>
        <v>82.77544121433607</v>
      </c>
      <c r="R431" s="11"/>
      <c r="S431" s="11"/>
      <c r="T431" s="11"/>
      <c r="U431" s="11">
        <f t="shared" ref="U431:U434" si="950">D431</f>
        <v>46</v>
      </c>
      <c r="V431" s="11">
        <f t="shared" ref="V431:V434" si="951">F431</f>
        <v>51</v>
      </c>
      <c r="W431">
        <f t="shared" ref="W431:W434" si="952">H431</f>
        <v>7</v>
      </c>
      <c r="X431" s="11">
        <f t="shared" ref="X431:X434" si="953">J431</f>
        <v>2</v>
      </c>
      <c r="Y431" s="11">
        <f t="shared" ref="Y431:Y434" si="954">L431</f>
        <v>0</v>
      </c>
      <c r="Z431" s="12">
        <f t="shared" ref="Z431:Z434" si="955">SUM(U431:Y431)</f>
        <v>106</v>
      </c>
      <c r="AB431" s="11"/>
      <c r="AC431" s="11"/>
      <c r="AD431" s="11"/>
      <c r="AE431" s="11"/>
      <c r="AF431" s="11"/>
      <c r="AG431" s="13"/>
      <c r="AH431" s="13">
        <f>$Z431*U435/$Z435</f>
        <v>44.489051094890513</v>
      </c>
      <c r="AI431" s="13">
        <f t="shared" ref="AI431" si="956">$Z431*V435/$Z435</f>
        <v>46.423357664233578</v>
      </c>
      <c r="AJ431" s="13">
        <f t="shared" ref="AJ431" si="957">$Z431*W435/$Z435</f>
        <v>10.058394160583942</v>
      </c>
      <c r="AK431" s="13">
        <f t="shared" ref="AK431" si="958">$Z431*X435/$Z435</f>
        <v>3.4817518248175183</v>
      </c>
      <c r="AL431" s="13">
        <f t="shared" ref="AL431" si="959">$Z431*Y435/$Z435</f>
        <v>1.5474452554744527</v>
      </c>
    </row>
    <row r="432" spans="2:38" x14ac:dyDescent="0.25">
      <c r="B432" s="3" t="s">
        <v>9</v>
      </c>
      <c r="C432" s="4">
        <v>0.30430000000000001</v>
      </c>
      <c r="D432" s="5">
        <v>14</v>
      </c>
      <c r="E432" s="4">
        <v>0.4783</v>
      </c>
      <c r="F432" s="5">
        <v>22</v>
      </c>
      <c r="G432" s="4">
        <v>0.1522</v>
      </c>
      <c r="H432" s="5">
        <v>7</v>
      </c>
      <c r="I432" s="4">
        <v>6.5199999999999994E-2</v>
      </c>
      <c r="J432" s="5">
        <v>3</v>
      </c>
      <c r="K432" s="4">
        <v>0</v>
      </c>
      <c r="L432" s="5">
        <v>0</v>
      </c>
      <c r="M432" s="4">
        <v>0.16789999999999999</v>
      </c>
      <c r="N432" s="5">
        <v>46</v>
      </c>
      <c r="P432" s="9" t="s">
        <v>92</v>
      </c>
      <c r="Q432" s="15">
        <f>SQRT(Q431/(Z435*MIN(5-1,5-1)))</f>
        <v>0.27481819008995972</v>
      </c>
      <c r="R432" s="11"/>
      <c r="S432" s="11"/>
      <c r="T432" s="11"/>
      <c r="U432" s="11">
        <f t="shared" si="950"/>
        <v>14</v>
      </c>
      <c r="V432" s="11">
        <f t="shared" si="951"/>
        <v>22</v>
      </c>
      <c r="W432">
        <f t="shared" si="952"/>
        <v>7</v>
      </c>
      <c r="X432" s="11">
        <f t="shared" si="953"/>
        <v>3</v>
      </c>
      <c r="Y432" s="11">
        <f t="shared" si="954"/>
        <v>0</v>
      </c>
      <c r="Z432" s="12">
        <f t="shared" si="955"/>
        <v>46</v>
      </c>
      <c r="AB432" s="11"/>
      <c r="AC432" s="11"/>
      <c r="AD432" s="11"/>
      <c r="AE432" s="11"/>
      <c r="AF432" s="11"/>
      <c r="AG432" s="13"/>
      <c r="AH432" s="13">
        <f>$Z432*U435/$Z435</f>
        <v>19.306569343065693</v>
      </c>
      <c r="AI432" s="13">
        <f t="shared" ref="AI432" si="960">$Z432*V435/$Z435</f>
        <v>20.145985401459853</v>
      </c>
      <c r="AJ432" s="13">
        <f t="shared" ref="AJ432" si="961">$Z432*W435/$Z435</f>
        <v>4.3649635036496353</v>
      </c>
      <c r="AK432" s="13">
        <f t="shared" ref="AK432" si="962">$Z432*X435/$Z435</f>
        <v>1.5109489051094891</v>
      </c>
      <c r="AL432" s="13">
        <f>$Z432*Y435/$Z435</f>
        <v>0.67153284671532842</v>
      </c>
    </row>
    <row r="433" spans="2:38" x14ac:dyDescent="0.25">
      <c r="B433" s="3" t="s">
        <v>10</v>
      </c>
      <c r="C433" s="4">
        <v>0.36359999999999998</v>
      </c>
      <c r="D433" s="5">
        <v>4</v>
      </c>
      <c r="E433" s="4">
        <v>0.45450000000000002</v>
      </c>
      <c r="F433" s="5">
        <v>5</v>
      </c>
      <c r="G433" s="4">
        <v>9.0899999999999995E-2</v>
      </c>
      <c r="H433" s="5">
        <v>1</v>
      </c>
      <c r="I433" s="4">
        <v>0</v>
      </c>
      <c r="J433" s="5">
        <v>0</v>
      </c>
      <c r="K433" s="4">
        <v>9.0899999999999995E-2</v>
      </c>
      <c r="L433" s="5">
        <v>1</v>
      </c>
      <c r="M433" s="4">
        <v>4.0099999999999997E-2</v>
      </c>
      <c r="N433" s="5">
        <v>11</v>
      </c>
      <c r="P433" s="11"/>
      <c r="Q433" s="14" t="str">
        <f>IF(AND(Q432&gt;0,Q432&lt;=0.2),"Schwacher Zusammenhang",IF(AND(Q432&gt;0.2,Q432&lt;=0.6),"Mittlerer Zusammenhang",IF(Q432&gt;0.6,"Starker Zusammenhang","")))</f>
        <v>Mittlerer Zusammenhang</v>
      </c>
      <c r="R433" s="5"/>
      <c r="S433" s="5"/>
      <c r="T433" s="11"/>
      <c r="U433" s="11">
        <f t="shared" si="950"/>
        <v>4</v>
      </c>
      <c r="V433" s="11">
        <f t="shared" si="951"/>
        <v>5</v>
      </c>
      <c r="W433">
        <f t="shared" si="952"/>
        <v>1</v>
      </c>
      <c r="X433" s="11">
        <f t="shared" si="953"/>
        <v>0</v>
      </c>
      <c r="Y433" s="11">
        <f t="shared" si="954"/>
        <v>1</v>
      </c>
      <c r="Z433" s="12">
        <f t="shared" si="955"/>
        <v>11</v>
      </c>
      <c r="AB433" s="11"/>
      <c r="AC433" s="11"/>
      <c r="AD433" s="11"/>
      <c r="AE433" s="11"/>
      <c r="AF433" s="11"/>
      <c r="AG433" s="13"/>
      <c r="AH433" s="13">
        <f>$Z433*U435/$Z435</f>
        <v>4.6167883211678831</v>
      </c>
      <c r="AI433" s="13">
        <f t="shared" ref="AI433" si="963">$Z433*V435/$Z435</f>
        <v>4.8175182481751824</v>
      </c>
      <c r="AJ433" s="13">
        <f t="shared" ref="AJ433" si="964">$Z433*W435/$Z435</f>
        <v>1.0437956204379562</v>
      </c>
      <c r="AK433" s="13">
        <f t="shared" ref="AK433" si="965">$Z433*X435/$Z435</f>
        <v>0.36131386861313869</v>
      </c>
      <c r="AL433" s="13">
        <f t="shared" ref="AL433" si="966">$Z433*Y435/$Z435</f>
        <v>0.16058394160583941</v>
      </c>
    </row>
    <row r="434" spans="2:38" x14ac:dyDescent="0.25">
      <c r="B434" s="3" t="s">
        <v>11</v>
      </c>
      <c r="C434" s="4">
        <v>0</v>
      </c>
      <c r="D434" s="5">
        <v>0</v>
      </c>
      <c r="E434" s="4">
        <v>0</v>
      </c>
      <c r="F434" s="5">
        <v>0</v>
      </c>
      <c r="G434" s="4">
        <v>0</v>
      </c>
      <c r="H434" s="5">
        <v>0</v>
      </c>
      <c r="I434" s="4">
        <v>0</v>
      </c>
      <c r="J434" s="5">
        <v>0</v>
      </c>
      <c r="K434" s="4">
        <v>1</v>
      </c>
      <c r="L434" s="5">
        <v>1</v>
      </c>
      <c r="M434" s="4">
        <v>3.5999999999999999E-3</v>
      </c>
      <c r="N434" s="5">
        <v>1</v>
      </c>
      <c r="R434" s="5"/>
      <c r="S434" s="5"/>
      <c r="T434" s="11"/>
      <c r="U434" s="11">
        <f t="shared" si="950"/>
        <v>0</v>
      </c>
      <c r="V434" s="11">
        <f t="shared" si="951"/>
        <v>0</v>
      </c>
      <c r="W434">
        <f t="shared" si="952"/>
        <v>0</v>
      </c>
      <c r="X434" s="11">
        <f t="shared" si="953"/>
        <v>0</v>
      </c>
      <c r="Y434" s="11">
        <f t="shared" si="954"/>
        <v>1</v>
      </c>
      <c r="Z434" s="12">
        <f t="shared" si="955"/>
        <v>1</v>
      </c>
      <c r="AG434" s="13"/>
      <c r="AH434" s="13">
        <f>$Z434*U435/$Z435</f>
        <v>0.41970802919708028</v>
      </c>
      <c r="AI434" s="13">
        <f t="shared" ref="AI434" si="967">$Z434*V435/$Z435</f>
        <v>0.43795620437956206</v>
      </c>
      <c r="AJ434" s="13">
        <f t="shared" ref="AJ434" si="968">$Z434*W435/$Z435</f>
        <v>9.4890510948905105E-2</v>
      </c>
      <c r="AK434" s="13">
        <f t="shared" ref="AK434" si="969">$Z434*X435/$Z435</f>
        <v>3.2846715328467155E-2</v>
      </c>
      <c r="AL434" s="13">
        <f t="shared" ref="AL434" si="970">$Z434*Y435/$Z435</f>
        <v>1.4598540145985401E-2</v>
      </c>
    </row>
    <row r="435" spans="2:38" x14ac:dyDescent="0.25">
      <c r="B435" s="3" t="s">
        <v>6</v>
      </c>
      <c r="C435" s="6">
        <v>0.41970000000000002</v>
      </c>
      <c r="D435" s="3">
        <v>115</v>
      </c>
      <c r="E435" s="6">
        <v>0.43799999999999989</v>
      </c>
      <c r="F435" s="3">
        <v>120</v>
      </c>
      <c r="G435" s="6">
        <v>9.4899999999999998E-2</v>
      </c>
      <c r="H435" s="3">
        <v>26</v>
      </c>
      <c r="I435" s="6">
        <v>3.2800000000000003E-2</v>
      </c>
      <c r="J435" s="3">
        <v>9</v>
      </c>
      <c r="K435" s="6">
        <v>1.46E-2</v>
      </c>
      <c r="L435" s="3">
        <v>4</v>
      </c>
      <c r="M435" s="6">
        <v>1</v>
      </c>
      <c r="N435" s="3">
        <v>274</v>
      </c>
      <c r="R435" s="5"/>
      <c r="S435" s="5"/>
      <c r="T435" s="12"/>
      <c r="U435" s="12">
        <f t="shared" ref="U435" si="971">SUM(U430:U434)</f>
        <v>115</v>
      </c>
      <c r="V435" s="12">
        <f t="shared" ref="V435" si="972">SUM(V430:V434)</f>
        <v>120</v>
      </c>
      <c r="W435" s="12">
        <f t="shared" ref="W435" si="973">SUM(W430:W434)</f>
        <v>26</v>
      </c>
      <c r="X435" s="12">
        <f t="shared" ref="X435" si="974">SUM(X430:X434)</f>
        <v>9</v>
      </c>
      <c r="Y435" s="12">
        <f t="shared" ref="Y435" si="975">SUM(Y430:Y434)</f>
        <v>4</v>
      </c>
      <c r="Z435" s="11">
        <f>SUM(Z430:Z434)</f>
        <v>274</v>
      </c>
      <c r="AG435" s="13"/>
      <c r="AH435" s="13"/>
      <c r="AI435" s="13"/>
    </row>
    <row r="436" spans="2:38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274</v>
      </c>
    </row>
    <row r="437" spans="2:38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8" ht="18" x14ac:dyDescent="0.25">
      <c r="B439" s="1" t="s">
        <v>86</v>
      </c>
    </row>
    <row r="440" spans="2:38" x14ac:dyDescent="0.25">
      <c r="B440" s="2"/>
      <c r="C440" s="17" t="s">
        <v>39</v>
      </c>
      <c r="D440" s="18"/>
      <c r="E440" s="17" t="s">
        <v>40</v>
      </c>
      <c r="F440" s="18"/>
      <c r="G440" s="17" t="s">
        <v>41</v>
      </c>
      <c r="H440" s="18"/>
      <c r="I440" s="17" t="s">
        <v>69</v>
      </c>
      <c r="J440" s="18"/>
      <c r="K440" s="17" t="s">
        <v>43</v>
      </c>
      <c r="L440" s="18"/>
      <c r="M440" s="17" t="s">
        <v>6</v>
      </c>
      <c r="N440" s="18"/>
    </row>
    <row r="441" spans="2:38" x14ac:dyDescent="0.25">
      <c r="B441" s="3" t="s">
        <v>7</v>
      </c>
      <c r="C441" s="4">
        <v>0.31819999999999998</v>
      </c>
      <c r="D441" s="5">
        <v>35</v>
      </c>
      <c r="E441" s="4">
        <v>0.43640000000000001</v>
      </c>
      <c r="F441" s="5">
        <v>48</v>
      </c>
      <c r="G441" s="4">
        <v>0.2</v>
      </c>
      <c r="H441" s="5">
        <v>22</v>
      </c>
      <c r="I441" s="4">
        <v>4.5499999999999999E-2</v>
      </c>
      <c r="J441" s="5">
        <v>5</v>
      </c>
      <c r="K441" s="4">
        <v>0</v>
      </c>
      <c r="L441" s="5">
        <v>0</v>
      </c>
      <c r="M441" s="4">
        <v>0.40150000000000002</v>
      </c>
      <c r="N441" s="5">
        <v>110</v>
      </c>
      <c r="P441" s="9" t="s">
        <v>88</v>
      </c>
      <c r="Q441" s="10">
        <f>_xlfn.CHISQ.TEST(U441:Y445,AH441:AL445)</f>
        <v>4.1827890367790565E-21</v>
      </c>
      <c r="R441" s="11"/>
      <c r="S441" s="11" t="s">
        <v>89</v>
      </c>
      <c r="T441" s="11"/>
      <c r="U441" s="11">
        <f>D441</f>
        <v>35</v>
      </c>
      <c r="V441" s="11">
        <f>F441</f>
        <v>48</v>
      </c>
      <c r="W441">
        <f>H441</f>
        <v>22</v>
      </c>
      <c r="X441" s="11">
        <f>J441</f>
        <v>5</v>
      </c>
      <c r="Y441" s="11">
        <f>L441</f>
        <v>0</v>
      </c>
      <c r="Z441" s="12">
        <f>SUM(U441:Y441)</f>
        <v>110</v>
      </c>
      <c r="AB441" s="11"/>
      <c r="AC441" s="11"/>
      <c r="AD441" s="11"/>
      <c r="AE441" s="11"/>
      <c r="AF441" s="11" t="s">
        <v>90</v>
      </c>
      <c r="AG441" s="13"/>
      <c r="AH441" s="13">
        <f>$Z441*U446/$Z446</f>
        <v>29.306569343065693</v>
      </c>
      <c r="AI441" s="13">
        <f t="shared" ref="AI441" si="976">$Z441*V446/$Z446</f>
        <v>54.598540145985403</v>
      </c>
      <c r="AJ441" s="13">
        <f t="shared" ref="AJ441" si="977">$Z441*W446/$Z446</f>
        <v>20.072992700729927</v>
      </c>
      <c r="AK441" s="13">
        <f t="shared" ref="AK441" si="978">$Z441*X446/$Z446</f>
        <v>4.8175182481751824</v>
      </c>
      <c r="AL441" s="13">
        <f t="shared" ref="AL441" si="979">$Z441*Y446/$Z446</f>
        <v>1.2043795620437956</v>
      </c>
    </row>
    <row r="442" spans="2:38" x14ac:dyDescent="0.25">
      <c r="B442" s="3" t="s">
        <v>8</v>
      </c>
      <c r="C442" s="4">
        <v>0.24529999999999999</v>
      </c>
      <c r="D442" s="5">
        <v>26</v>
      </c>
      <c r="E442" s="4">
        <v>0.59430000000000005</v>
      </c>
      <c r="F442" s="5">
        <v>63</v>
      </c>
      <c r="G442" s="4">
        <v>0.1226</v>
      </c>
      <c r="H442" s="5">
        <v>13</v>
      </c>
      <c r="I442" s="4">
        <v>3.7699999999999997E-2</v>
      </c>
      <c r="J442" s="5">
        <v>4</v>
      </c>
      <c r="K442" s="4">
        <v>0</v>
      </c>
      <c r="L442" s="5">
        <v>0</v>
      </c>
      <c r="M442" s="4">
        <v>0.38690000000000002</v>
      </c>
      <c r="N442" s="5">
        <v>106</v>
      </c>
      <c r="P442" s="9" t="s">
        <v>91</v>
      </c>
      <c r="Q442" s="14">
        <f>_xlfn.CHISQ.INV.RT(Q441,16)</f>
        <v>136.09239915221647</v>
      </c>
      <c r="R442" s="11"/>
      <c r="S442" s="11"/>
      <c r="T442" s="11"/>
      <c r="U442" s="11">
        <f t="shared" ref="U442:U445" si="980">D442</f>
        <v>26</v>
      </c>
      <c r="V442" s="11">
        <f t="shared" ref="V442:V445" si="981">F442</f>
        <v>63</v>
      </c>
      <c r="W442">
        <f t="shared" ref="W442:W445" si="982">H442</f>
        <v>13</v>
      </c>
      <c r="X442" s="11">
        <f t="shared" ref="X442:X445" si="983">J442</f>
        <v>4</v>
      </c>
      <c r="Y442" s="11">
        <f t="shared" ref="Y442:Y445" si="984">L442</f>
        <v>0</v>
      </c>
      <c r="Z442" s="12">
        <f t="shared" ref="Z442:Z445" si="985">SUM(U442:Y442)</f>
        <v>106</v>
      </c>
      <c r="AB442" s="11"/>
      <c r="AC442" s="11"/>
      <c r="AD442" s="11"/>
      <c r="AE442" s="11"/>
      <c r="AF442" s="11"/>
      <c r="AG442" s="13"/>
      <c r="AH442" s="13">
        <f>$Z442*U446/$Z446</f>
        <v>28.240875912408757</v>
      </c>
      <c r="AI442" s="13">
        <f t="shared" ref="AI442" si="986">$Z442*V446/$Z446</f>
        <v>52.613138686131386</v>
      </c>
      <c r="AJ442" s="13">
        <f t="shared" ref="AJ442" si="987">$Z442*W446/$Z446</f>
        <v>19.343065693430656</v>
      </c>
      <c r="AK442" s="13">
        <f t="shared" ref="AK442" si="988">$Z442*X446/$Z446</f>
        <v>4.6423357664233578</v>
      </c>
      <c r="AL442" s="13">
        <f t="shared" ref="AL442" si="989">$Z442*Y446/$Z446</f>
        <v>1.1605839416058394</v>
      </c>
    </row>
    <row r="443" spans="2:38" x14ac:dyDescent="0.25">
      <c r="B443" s="3" t="s">
        <v>9</v>
      </c>
      <c r="C443" s="4">
        <v>0.1739</v>
      </c>
      <c r="D443" s="5">
        <v>8</v>
      </c>
      <c r="E443" s="4">
        <v>0.5</v>
      </c>
      <c r="F443" s="5">
        <v>23</v>
      </c>
      <c r="G443" s="4">
        <v>0.26090000000000002</v>
      </c>
      <c r="H443" s="5">
        <v>12</v>
      </c>
      <c r="I443" s="4">
        <v>6.5199999999999994E-2</v>
      </c>
      <c r="J443" s="5">
        <v>3</v>
      </c>
      <c r="K443" s="4">
        <v>0</v>
      </c>
      <c r="L443" s="5">
        <v>0</v>
      </c>
      <c r="M443" s="4">
        <v>0.16789999999999999</v>
      </c>
      <c r="N443" s="5">
        <v>46</v>
      </c>
      <c r="P443" s="9" t="s">
        <v>92</v>
      </c>
      <c r="Q443" s="15">
        <f>SQRT(Q442/(Z446*MIN(5-1,5-1)))</f>
        <v>0.35238033009334369</v>
      </c>
      <c r="R443" s="11"/>
      <c r="S443" s="11"/>
      <c r="T443" s="11"/>
      <c r="U443" s="11">
        <f t="shared" si="980"/>
        <v>8</v>
      </c>
      <c r="V443" s="11">
        <f t="shared" si="981"/>
        <v>23</v>
      </c>
      <c r="W443">
        <f t="shared" si="982"/>
        <v>12</v>
      </c>
      <c r="X443" s="11">
        <f t="shared" si="983"/>
        <v>3</v>
      </c>
      <c r="Y443" s="11">
        <f t="shared" si="984"/>
        <v>0</v>
      </c>
      <c r="Z443" s="12">
        <f t="shared" si="985"/>
        <v>46</v>
      </c>
      <c r="AB443" s="11"/>
      <c r="AC443" s="11"/>
      <c r="AD443" s="11"/>
      <c r="AE443" s="11"/>
      <c r="AF443" s="11"/>
      <c r="AG443" s="13"/>
      <c r="AH443" s="13">
        <f>$Z443*U446/$Z446</f>
        <v>12.255474452554745</v>
      </c>
      <c r="AI443" s="13">
        <f t="shared" ref="AI443" si="990">$Z443*V446/$Z446</f>
        <v>22.832116788321169</v>
      </c>
      <c r="AJ443" s="13">
        <f t="shared" ref="AJ443" si="991">$Z443*W446/$Z446</f>
        <v>8.3941605839416056</v>
      </c>
      <c r="AK443" s="13">
        <f t="shared" ref="AK443" si="992">$Z443*X446/$Z446</f>
        <v>2.0145985401459856</v>
      </c>
      <c r="AL443" s="13">
        <f>$Z443*Y446/$Z446</f>
        <v>0.5036496350364964</v>
      </c>
    </row>
    <row r="444" spans="2:38" x14ac:dyDescent="0.25">
      <c r="B444" s="3" t="s">
        <v>10</v>
      </c>
      <c r="C444" s="4">
        <v>0.36359999999999998</v>
      </c>
      <c r="D444" s="5">
        <v>4</v>
      </c>
      <c r="E444" s="4">
        <v>0.18179999999999999</v>
      </c>
      <c r="F444" s="5">
        <v>2</v>
      </c>
      <c r="G444" s="4">
        <v>0.2727</v>
      </c>
      <c r="H444" s="5">
        <v>3</v>
      </c>
      <c r="I444" s="4">
        <v>0</v>
      </c>
      <c r="J444" s="5">
        <v>0</v>
      </c>
      <c r="K444" s="4">
        <v>0.18179999999999999</v>
      </c>
      <c r="L444" s="5">
        <v>2</v>
      </c>
      <c r="M444" s="4">
        <v>4.0099999999999997E-2</v>
      </c>
      <c r="N444" s="5">
        <v>11</v>
      </c>
      <c r="P444" s="11"/>
      <c r="Q444" s="14" t="str">
        <f>IF(AND(Q443&gt;0,Q443&lt;=0.2),"Schwacher Zusammenhang",IF(AND(Q443&gt;0.2,Q443&lt;=0.6),"Mittlerer Zusammenhang",IF(Q443&gt;0.6,"Starker Zusammenhang","")))</f>
        <v>Mittlerer Zusammenhang</v>
      </c>
      <c r="R444" s="5"/>
      <c r="S444" s="5"/>
      <c r="T444" s="11"/>
      <c r="U444" s="11">
        <f t="shared" si="980"/>
        <v>4</v>
      </c>
      <c r="V444" s="11">
        <f t="shared" si="981"/>
        <v>2</v>
      </c>
      <c r="W444">
        <f t="shared" si="982"/>
        <v>3</v>
      </c>
      <c r="X444" s="11">
        <f t="shared" si="983"/>
        <v>0</v>
      </c>
      <c r="Y444" s="11">
        <f t="shared" si="984"/>
        <v>2</v>
      </c>
      <c r="Z444" s="12">
        <f t="shared" si="985"/>
        <v>11</v>
      </c>
      <c r="AB444" s="11"/>
      <c r="AC444" s="11"/>
      <c r="AD444" s="11"/>
      <c r="AE444" s="11"/>
      <c r="AF444" s="11"/>
      <c r="AG444" s="13"/>
      <c r="AH444" s="13">
        <f>$Z444*U446/$Z446</f>
        <v>2.9306569343065694</v>
      </c>
      <c r="AI444" s="13">
        <f t="shared" ref="AI444" si="993">$Z444*V446/$Z446</f>
        <v>5.4598540145985401</v>
      </c>
      <c r="AJ444" s="13">
        <f t="shared" ref="AJ444" si="994">$Z444*W446/$Z446</f>
        <v>2.0072992700729926</v>
      </c>
      <c r="AK444" s="13">
        <f t="shared" ref="AK444" si="995">$Z444*X446/$Z446</f>
        <v>0.48175182481751827</v>
      </c>
      <c r="AL444" s="13">
        <f t="shared" ref="AL444" si="996">$Z444*Y446/$Z446</f>
        <v>0.12043795620437957</v>
      </c>
    </row>
    <row r="445" spans="2:38" x14ac:dyDescent="0.25">
      <c r="B445" s="3" t="s">
        <v>11</v>
      </c>
      <c r="C445" s="4">
        <v>0</v>
      </c>
      <c r="D445" s="5">
        <v>0</v>
      </c>
      <c r="E445" s="4">
        <v>0</v>
      </c>
      <c r="F445" s="5">
        <v>0</v>
      </c>
      <c r="G445" s="4">
        <v>0</v>
      </c>
      <c r="H445" s="5">
        <v>0</v>
      </c>
      <c r="I445" s="4">
        <v>0</v>
      </c>
      <c r="J445" s="5">
        <v>0</v>
      </c>
      <c r="K445" s="4">
        <v>1</v>
      </c>
      <c r="L445" s="5">
        <v>1</v>
      </c>
      <c r="M445" s="4">
        <v>3.5999999999999999E-3</v>
      </c>
      <c r="N445" s="5">
        <v>1</v>
      </c>
      <c r="R445" s="5"/>
      <c r="S445" s="5"/>
      <c r="T445" s="11"/>
      <c r="U445" s="11">
        <f t="shared" si="980"/>
        <v>0</v>
      </c>
      <c r="V445" s="11">
        <f t="shared" si="981"/>
        <v>0</v>
      </c>
      <c r="W445">
        <f t="shared" si="982"/>
        <v>0</v>
      </c>
      <c r="X445" s="11">
        <f t="shared" si="983"/>
        <v>0</v>
      </c>
      <c r="Y445" s="11">
        <f t="shared" si="984"/>
        <v>1</v>
      </c>
      <c r="Z445" s="12">
        <f t="shared" si="985"/>
        <v>1</v>
      </c>
      <c r="AG445" s="13"/>
      <c r="AH445" s="13">
        <f>$Z445*U446/$Z446</f>
        <v>0.26642335766423358</v>
      </c>
      <c r="AI445" s="13">
        <f t="shared" ref="AI445" si="997">$Z445*V446/$Z446</f>
        <v>0.49635036496350365</v>
      </c>
      <c r="AJ445" s="13">
        <f t="shared" ref="AJ445" si="998">$Z445*W446/$Z446</f>
        <v>0.18248175182481752</v>
      </c>
      <c r="AK445" s="13">
        <f t="shared" ref="AK445" si="999">$Z445*X446/$Z446</f>
        <v>4.3795620437956206E-2</v>
      </c>
      <c r="AL445" s="13">
        <f t="shared" ref="AL445" si="1000">$Z445*Y446/$Z446</f>
        <v>1.0948905109489052E-2</v>
      </c>
    </row>
    <row r="446" spans="2:38" x14ac:dyDescent="0.25">
      <c r="B446" s="3" t="s">
        <v>6</v>
      </c>
      <c r="C446" s="6">
        <v>0.26640000000000003</v>
      </c>
      <c r="D446" s="3">
        <v>73</v>
      </c>
      <c r="E446" s="6">
        <v>0.49640000000000001</v>
      </c>
      <c r="F446" s="3">
        <v>136</v>
      </c>
      <c r="G446" s="6">
        <v>0.1825</v>
      </c>
      <c r="H446" s="3">
        <v>50</v>
      </c>
      <c r="I446" s="6">
        <v>4.3799999999999999E-2</v>
      </c>
      <c r="J446" s="3">
        <v>12</v>
      </c>
      <c r="K446" s="6">
        <v>1.09E-2</v>
      </c>
      <c r="L446" s="3">
        <v>3</v>
      </c>
      <c r="M446" s="6">
        <v>1</v>
      </c>
      <c r="N446" s="3">
        <v>274</v>
      </c>
      <c r="R446" s="5"/>
      <c r="S446" s="5"/>
      <c r="T446" s="12"/>
      <c r="U446" s="12">
        <f t="shared" ref="U446" si="1001">SUM(U441:U445)</f>
        <v>73</v>
      </c>
      <c r="V446" s="12">
        <f t="shared" ref="V446" si="1002">SUM(V441:V445)</f>
        <v>136</v>
      </c>
      <c r="W446" s="12">
        <f t="shared" ref="W446" si="1003">SUM(W441:W445)</f>
        <v>50</v>
      </c>
      <c r="X446" s="12">
        <f t="shared" ref="X446" si="1004">SUM(X441:X445)</f>
        <v>12</v>
      </c>
      <c r="Y446" s="12">
        <f t="shared" ref="Y446" si="1005">SUM(Y441:Y445)</f>
        <v>3</v>
      </c>
      <c r="Z446" s="11">
        <f>SUM(Z441:Z445)</f>
        <v>274</v>
      </c>
      <c r="AG446" s="13"/>
      <c r="AH446" s="13"/>
      <c r="AI446" s="13"/>
    </row>
    <row r="447" spans="2:38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274</v>
      </c>
    </row>
    <row r="448" spans="2:38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8" ht="18" x14ac:dyDescent="0.25">
      <c r="B450" s="1" t="s">
        <v>87</v>
      </c>
    </row>
    <row r="451" spans="2:38" x14ac:dyDescent="0.25">
      <c r="B451" s="2"/>
      <c r="C451" s="17" t="s">
        <v>39</v>
      </c>
      <c r="D451" s="18"/>
      <c r="E451" s="17" t="s">
        <v>40</v>
      </c>
      <c r="F451" s="18"/>
      <c r="G451" s="17" t="s">
        <v>41</v>
      </c>
      <c r="H451" s="18"/>
      <c r="I451" s="17" t="s">
        <v>69</v>
      </c>
      <c r="J451" s="18"/>
      <c r="K451" s="17" t="s">
        <v>43</v>
      </c>
      <c r="L451" s="18"/>
      <c r="M451" s="17" t="s">
        <v>6</v>
      </c>
      <c r="N451" s="18"/>
    </row>
    <row r="452" spans="2:38" x14ac:dyDescent="0.25">
      <c r="B452" s="3" t="s">
        <v>7</v>
      </c>
      <c r="C452" s="4">
        <v>0.2455</v>
      </c>
      <c r="D452" s="5">
        <v>27</v>
      </c>
      <c r="E452" s="4">
        <v>0.42730000000000001</v>
      </c>
      <c r="F452" s="5">
        <v>47</v>
      </c>
      <c r="G452" s="4">
        <v>0.2364</v>
      </c>
      <c r="H452" s="5">
        <v>26</v>
      </c>
      <c r="I452" s="4">
        <v>5.45E-2</v>
      </c>
      <c r="J452" s="5">
        <v>6</v>
      </c>
      <c r="K452" s="4">
        <v>3.6400000000000002E-2</v>
      </c>
      <c r="L452" s="5">
        <v>4</v>
      </c>
      <c r="M452" s="4">
        <v>0.40150000000000002</v>
      </c>
      <c r="N452" s="5">
        <v>110</v>
      </c>
      <c r="P452" s="9" t="s">
        <v>88</v>
      </c>
      <c r="Q452" s="10">
        <f>_xlfn.CHISQ.TEST(U452:Y456,AH452:AL456)</f>
        <v>8.5778807321658563E-4</v>
      </c>
      <c r="R452" s="11"/>
      <c r="S452" s="11" t="s">
        <v>89</v>
      </c>
      <c r="T452" s="11"/>
      <c r="U452" s="11">
        <f>D452</f>
        <v>27</v>
      </c>
      <c r="V452" s="11">
        <f>F452</f>
        <v>47</v>
      </c>
      <c r="W452">
        <f>H452</f>
        <v>26</v>
      </c>
      <c r="X452" s="11">
        <f>J452</f>
        <v>6</v>
      </c>
      <c r="Y452" s="11">
        <f>L452</f>
        <v>4</v>
      </c>
      <c r="Z452" s="12">
        <f>SUM(U452:Y452)</f>
        <v>110</v>
      </c>
      <c r="AB452" s="11"/>
      <c r="AC452" s="11"/>
      <c r="AD452" s="11"/>
      <c r="AE452" s="11"/>
      <c r="AF452" s="11" t="s">
        <v>90</v>
      </c>
      <c r="AG452" s="13"/>
      <c r="AH452" s="13">
        <f>$Z452*U457/$Z457</f>
        <v>22.080291970802918</v>
      </c>
      <c r="AI452" s="13">
        <f t="shared" ref="AI452" si="1006">$Z452*V457/$Z457</f>
        <v>50.182481751824817</v>
      </c>
      <c r="AJ452" s="13">
        <f t="shared" ref="AJ452" si="1007">$Z452*W457/$Z457</f>
        <v>26.094890510948904</v>
      </c>
      <c r="AK452" s="13">
        <f t="shared" ref="AK452" si="1008">$Z452*X457/$Z457</f>
        <v>7.6277372262773726</v>
      </c>
      <c r="AL452" s="13">
        <f t="shared" ref="AL452" si="1009">$Z452*Y457/$Z457</f>
        <v>4.0145985401459852</v>
      </c>
    </row>
    <row r="453" spans="2:38" x14ac:dyDescent="0.25">
      <c r="B453" s="3" t="s">
        <v>8</v>
      </c>
      <c r="C453" s="4">
        <v>0.1792</v>
      </c>
      <c r="D453" s="5">
        <v>19</v>
      </c>
      <c r="E453" s="4">
        <v>0.53770000000000007</v>
      </c>
      <c r="F453" s="5">
        <v>57</v>
      </c>
      <c r="G453" s="4">
        <v>0.1981</v>
      </c>
      <c r="H453" s="5">
        <v>21</v>
      </c>
      <c r="I453" s="4">
        <v>5.6599999999999998E-2</v>
      </c>
      <c r="J453" s="5">
        <v>6</v>
      </c>
      <c r="K453" s="4">
        <v>2.8299999999999999E-2</v>
      </c>
      <c r="L453" s="5">
        <v>3</v>
      </c>
      <c r="M453" s="4">
        <v>0.38690000000000002</v>
      </c>
      <c r="N453" s="5">
        <v>106</v>
      </c>
      <c r="P453" s="9" t="s">
        <v>91</v>
      </c>
      <c r="Q453" s="14">
        <f>_xlfn.CHISQ.INV.RT(Q452,16)</f>
        <v>39.711362809168023</v>
      </c>
      <c r="R453" s="11"/>
      <c r="S453" s="11"/>
      <c r="T453" s="11"/>
      <c r="U453" s="11">
        <f t="shared" ref="U453:U456" si="1010">D453</f>
        <v>19</v>
      </c>
      <c r="V453" s="11">
        <f t="shared" ref="V453:V456" si="1011">F453</f>
        <v>57</v>
      </c>
      <c r="W453">
        <f t="shared" ref="W453:W456" si="1012">H453</f>
        <v>21</v>
      </c>
      <c r="X453" s="11">
        <f t="shared" ref="X453:X456" si="1013">J453</f>
        <v>6</v>
      </c>
      <c r="Y453" s="11">
        <f t="shared" ref="Y453:Y456" si="1014">L453</f>
        <v>3</v>
      </c>
      <c r="Z453" s="12">
        <f t="shared" ref="Z453:Z456" si="1015">SUM(U453:Y453)</f>
        <v>106</v>
      </c>
      <c r="AB453" s="11"/>
      <c r="AC453" s="11"/>
      <c r="AD453" s="11"/>
      <c r="AE453" s="11"/>
      <c r="AF453" s="11"/>
      <c r="AG453" s="13"/>
      <c r="AH453" s="13">
        <f>$Z453*U457/$Z457</f>
        <v>21.277372262773724</v>
      </c>
      <c r="AI453" s="13">
        <f t="shared" ref="AI453" si="1016">$Z453*V457/$Z457</f>
        <v>48.357664233576642</v>
      </c>
      <c r="AJ453" s="13">
        <f t="shared" ref="AJ453" si="1017">$Z453*W457/$Z457</f>
        <v>25.145985401459853</v>
      </c>
      <c r="AK453" s="13">
        <f t="shared" ref="AK453" si="1018">$Z453*X457/$Z457</f>
        <v>7.3503649635036492</v>
      </c>
      <c r="AL453" s="13">
        <f t="shared" ref="AL453" si="1019">$Z453*Y457/$Z457</f>
        <v>3.8686131386861313</v>
      </c>
    </row>
    <row r="454" spans="2:38" x14ac:dyDescent="0.25">
      <c r="B454" s="3" t="s">
        <v>9</v>
      </c>
      <c r="C454" s="4">
        <v>0.13039999999999999</v>
      </c>
      <c r="D454" s="5">
        <v>6</v>
      </c>
      <c r="E454" s="4">
        <v>0.41299999999999998</v>
      </c>
      <c r="F454" s="5">
        <v>19</v>
      </c>
      <c r="G454" s="4">
        <v>0.30430000000000001</v>
      </c>
      <c r="H454" s="5">
        <v>14</v>
      </c>
      <c r="I454" s="4">
        <v>0.13039999999999999</v>
      </c>
      <c r="J454" s="5">
        <v>6</v>
      </c>
      <c r="K454" s="4">
        <v>2.1700000000000001E-2</v>
      </c>
      <c r="L454" s="5">
        <v>1</v>
      </c>
      <c r="M454" s="4">
        <v>0.16789999999999999</v>
      </c>
      <c r="N454" s="5">
        <v>46</v>
      </c>
      <c r="P454" s="9" t="s">
        <v>92</v>
      </c>
      <c r="Q454" s="15">
        <f>SQRT(Q453/(Z457*MIN(5-1,5-1)))</f>
        <v>0.19034966578336679</v>
      </c>
      <c r="R454" s="11"/>
      <c r="S454" s="11"/>
      <c r="T454" s="11"/>
      <c r="U454" s="11">
        <f t="shared" si="1010"/>
        <v>6</v>
      </c>
      <c r="V454" s="11">
        <f t="shared" si="1011"/>
        <v>19</v>
      </c>
      <c r="W454">
        <f t="shared" si="1012"/>
        <v>14</v>
      </c>
      <c r="X454" s="11">
        <f t="shared" si="1013"/>
        <v>6</v>
      </c>
      <c r="Y454" s="11">
        <f t="shared" si="1014"/>
        <v>1</v>
      </c>
      <c r="Z454" s="12">
        <f t="shared" si="1015"/>
        <v>46</v>
      </c>
      <c r="AB454" s="11"/>
      <c r="AC454" s="11"/>
      <c r="AD454" s="11"/>
      <c r="AE454" s="11"/>
      <c r="AF454" s="11"/>
      <c r="AG454" s="13"/>
      <c r="AH454" s="13">
        <f>$Z454*U457/$Z457</f>
        <v>9.2335766423357661</v>
      </c>
      <c r="AI454" s="13">
        <f t="shared" ref="AI454" si="1020">$Z454*V457/$Z457</f>
        <v>20.985401459854014</v>
      </c>
      <c r="AJ454" s="13">
        <f t="shared" ref="AJ454" si="1021">$Z454*W457/$Z457</f>
        <v>10.912408759124087</v>
      </c>
      <c r="AK454" s="13">
        <f t="shared" ref="AK454" si="1022">$Z454*X457/$Z457</f>
        <v>3.1897810218978102</v>
      </c>
      <c r="AL454" s="13">
        <f>$Z454*Y457/$Z457</f>
        <v>1.6788321167883211</v>
      </c>
    </row>
    <row r="455" spans="2:38" x14ac:dyDescent="0.25">
      <c r="B455" s="3" t="s">
        <v>10</v>
      </c>
      <c r="C455" s="4">
        <v>0.2727</v>
      </c>
      <c r="D455" s="5">
        <v>3</v>
      </c>
      <c r="E455" s="4">
        <v>0.18179999999999999</v>
      </c>
      <c r="F455" s="5">
        <v>2</v>
      </c>
      <c r="G455" s="4">
        <v>0.36359999999999998</v>
      </c>
      <c r="H455" s="5">
        <v>4</v>
      </c>
      <c r="I455" s="4">
        <v>9.0899999999999995E-2</v>
      </c>
      <c r="J455" s="5">
        <v>1</v>
      </c>
      <c r="K455" s="4">
        <v>9.0899999999999995E-2</v>
      </c>
      <c r="L455" s="5">
        <v>1</v>
      </c>
      <c r="M455" s="4">
        <v>4.0099999999999997E-2</v>
      </c>
      <c r="N455" s="5">
        <v>11</v>
      </c>
      <c r="P455" s="11"/>
      <c r="Q455" s="14" t="str">
        <f>IF(AND(Q454&gt;0,Q454&lt;=0.2),"Schwacher Zusammenhang",IF(AND(Q454&gt;0.2,Q454&lt;=0.6),"Mittlerer Zusammenhang",IF(Q454&gt;0.6,"Starker Zusammenhang","")))</f>
        <v>Schwacher Zusammenhang</v>
      </c>
      <c r="R455" s="5"/>
      <c r="S455" s="5"/>
      <c r="T455" s="11"/>
      <c r="U455" s="11">
        <f t="shared" si="1010"/>
        <v>3</v>
      </c>
      <c r="V455" s="11">
        <f t="shared" si="1011"/>
        <v>2</v>
      </c>
      <c r="W455">
        <f t="shared" si="1012"/>
        <v>4</v>
      </c>
      <c r="X455" s="11">
        <f t="shared" si="1013"/>
        <v>1</v>
      </c>
      <c r="Y455" s="11">
        <f t="shared" si="1014"/>
        <v>1</v>
      </c>
      <c r="Z455" s="12">
        <f t="shared" si="1015"/>
        <v>11</v>
      </c>
      <c r="AB455" s="11"/>
      <c r="AC455" s="11"/>
      <c r="AD455" s="11"/>
      <c r="AE455" s="11"/>
      <c r="AF455" s="11"/>
      <c r="AG455" s="13"/>
      <c r="AH455" s="13">
        <f>$Z455*U457/$Z457</f>
        <v>2.2080291970802919</v>
      </c>
      <c r="AI455" s="13">
        <f t="shared" ref="AI455" si="1023">$Z455*V457/$Z457</f>
        <v>5.0182481751824817</v>
      </c>
      <c r="AJ455" s="13">
        <f t="shared" ref="AJ455" si="1024">$Z455*W457/$Z457</f>
        <v>2.6094890510948905</v>
      </c>
      <c r="AK455" s="13">
        <f t="shared" ref="AK455" si="1025">$Z455*X457/$Z457</f>
        <v>0.76277372262773724</v>
      </c>
      <c r="AL455" s="13">
        <f t="shared" ref="AL455" si="1026">$Z455*Y457/$Z457</f>
        <v>0.40145985401459855</v>
      </c>
    </row>
    <row r="456" spans="2:38" x14ac:dyDescent="0.25">
      <c r="B456" s="3" t="s">
        <v>11</v>
      </c>
      <c r="C456" s="4">
        <v>0</v>
      </c>
      <c r="D456" s="5">
        <v>0</v>
      </c>
      <c r="E456" s="4">
        <v>0</v>
      </c>
      <c r="F456" s="5">
        <v>0</v>
      </c>
      <c r="G456" s="4">
        <v>0</v>
      </c>
      <c r="H456" s="5">
        <v>0</v>
      </c>
      <c r="I456" s="4">
        <v>0</v>
      </c>
      <c r="J456" s="5">
        <v>0</v>
      </c>
      <c r="K456" s="4">
        <v>1</v>
      </c>
      <c r="L456" s="5">
        <v>1</v>
      </c>
      <c r="M456" s="4">
        <v>3.5999999999999999E-3</v>
      </c>
      <c r="N456" s="5">
        <v>1</v>
      </c>
      <c r="R456" s="5"/>
      <c r="S456" s="5"/>
      <c r="T456" s="11"/>
      <c r="U456" s="11">
        <f t="shared" si="1010"/>
        <v>0</v>
      </c>
      <c r="V456" s="11">
        <f t="shared" si="1011"/>
        <v>0</v>
      </c>
      <c r="W456">
        <f t="shared" si="1012"/>
        <v>0</v>
      </c>
      <c r="X456" s="11">
        <f t="shared" si="1013"/>
        <v>0</v>
      </c>
      <c r="Y456" s="11">
        <f t="shared" si="1014"/>
        <v>1</v>
      </c>
      <c r="Z456" s="12">
        <f t="shared" si="1015"/>
        <v>1</v>
      </c>
      <c r="AG456" s="13"/>
      <c r="AH456" s="13">
        <f>$Z456*U457/$Z457</f>
        <v>0.20072992700729927</v>
      </c>
      <c r="AI456" s="13">
        <f t="shared" ref="AI456" si="1027">$Z456*V457/$Z457</f>
        <v>0.45620437956204379</v>
      </c>
      <c r="AJ456" s="13">
        <f t="shared" ref="AJ456" si="1028">$Z456*W457/$Z457</f>
        <v>0.23722627737226276</v>
      </c>
      <c r="AK456" s="13">
        <f t="shared" ref="AK456" si="1029">$Z456*X457/$Z457</f>
        <v>6.9343065693430656E-2</v>
      </c>
      <c r="AL456" s="13">
        <f t="shared" ref="AL456" si="1030">$Z456*Y457/$Z457</f>
        <v>3.6496350364963501E-2</v>
      </c>
    </row>
    <row r="457" spans="2:38" x14ac:dyDescent="0.25">
      <c r="B457" s="3" t="s">
        <v>6</v>
      </c>
      <c r="C457" s="6">
        <v>0.20069999999999999</v>
      </c>
      <c r="D457" s="3">
        <v>55</v>
      </c>
      <c r="E457" s="6">
        <v>0.45619999999999999</v>
      </c>
      <c r="F457" s="3">
        <v>125</v>
      </c>
      <c r="G457" s="6">
        <v>0.23719999999999999</v>
      </c>
      <c r="H457" s="3">
        <v>65</v>
      </c>
      <c r="I457" s="6">
        <v>6.93E-2</v>
      </c>
      <c r="J457" s="3">
        <v>19</v>
      </c>
      <c r="K457" s="6">
        <v>3.6499999999999998E-2</v>
      </c>
      <c r="L457" s="3">
        <v>10</v>
      </c>
      <c r="M457" s="6">
        <v>1</v>
      </c>
      <c r="N457" s="3">
        <v>274</v>
      </c>
      <c r="R457" s="5"/>
      <c r="S457" s="5"/>
      <c r="T457" s="12"/>
      <c r="U457" s="12">
        <f t="shared" ref="U457" si="1031">SUM(U452:U456)</f>
        <v>55</v>
      </c>
      <c r="V457" s="12">
        <f t="shared" ref="V457" si="1032">SUM(V452:V456)</f>
        <v>125</v>
      </c>
      <c r="W457" s="12">
        <f t="shared" ref="W457" si="1033">SUM(W452:W456)</f>
        <v>65</v>
      </c>
      <c r="X457" s="12">
        <f t="shared" ref="X457" si="1034">SUM(X452:X456)</f>
        <v>19</v>
      </c>
      <c r="Y457" s="12">
        <f t="shared" ref="Y457" si="1035">SUM(Y452:Y456)</f>
        <v>10</v>
      </c>
      <c r="Z457" s="11">
        <f>SUM(Z452:Z456)</f>
        <v>274</v>
      </c>
      <c r="AG457" s="13"/>
      <c r="AH457" s="13"/>
      <c r="AI457" s="13"/>
    </row>
    <row r="458" spans="2:38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274</v>
      </c>
    </row>
    <row r="459" spans="2:38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</mergeCells>
  <conditionalFormatting sqref="O7">
    <cfRule type="containsText" dxfId="78" priority="81" operator="containsText" text="Starker Zusammenhang">
      <formula>NOT(ISERROR(SEARCH("Starker Zusammenhang",O7)))</formula>
    </cfRule>
  </conditionalFormatting>
  <conditionalFormatting sqref="O4">
    <cfRule type="cellIs" dxfId="77" priority="82" operator="lessThan">
      <formula>0.001</formula>
    </cfRule>
  </conditionalFormatting>
  <conditionalFormatting sqref="W18">
    <cfRule type="containsText" dxfId="76" priority="79" operator="containsText" text="Starker Zusammenhang">
      <formula>NOT(ISERROR(SEARCH("Starker Zusammenhang",W18)))</formula>
    </cfRule>
  </conditionalFormatting>
  <conditionalFormatting sqref="W15">
    <cfRule type="cellIs" dxfId="75" priority="80" operator="lessThan">
      <formula>0.001</formula>
    </cfRule>
  </conditionalFormatting>
  <conditionalFormatting sqref="W29">
    <cfRule type="containsText" dxfId="74" priority="77" operator="containsText" text="Starker Zusammenhang">
      <formula>NOT(ISERROR(SEARCH("Starker Zusammenhang",W29)))</formula>
    </cfRule>
  </conditionalFormatting>
  <conditionalFormatting sqref="W26">
    <cfRule type="cellIs" dxfId="73" priority="78" operator="lessThan">
      <formula>0.001</formula>
    </cfRule>
  </conditionalFormatting>
  <conditionalFormatting sqref="U40">
    <cfRule type="containsText" dxfId="72" priority="75" operator="containsText" text="Starker Zusammenhang">
      <formula>NOT(ISERROR(SEARCH("Starker Zusammenhang",U40)))</formula>
    </cfRule>
  </conditionalFormatting>
  <conditionalFormatting sqref="U37">
    <cfRule type="cellIs" dxfId="71" priority="76" operator="lessThan">
      <formula>0.001</formula>
    </cfRule>
  </conditionalFormatting>
  <conditionalFormatting sqref="Q52">
    <cfRule type="containsText" dxfId="70" priority="73" operator="containsText" text="Starker Zusammenhang">
      <formula>NOT(ISERROR(SEARCH("Starker Zusammenhang",Q52)))</formula>
    </cfRule>
  </conditionalFormatting>
  <conditionalFormatting sqref="Q49">
    <cfRule type="cellIs" dxfId="69" priority="74" operator="lessThan">
      <formula>0.001</formula>
    </cfRule>
  </conditionalFormatting>
  <conditionalFormatting sqref="Q63">
    <cfRule type="containsText" dxfId="68" priority="71" operator="containsText" text="Starker Zusammenhang">
      <formula>NOT(ISERROR(SEARCH("Starker Zusammenhang",Q63)))</formula>
    </cfRule>
  </conditionalFormatting>
  <conditionalFormatting sqref="Q60">
    <cfRule type="cellIs" dxfId="67" priority="72" operator="lessThan">
      <formula>0.001</formula>
    </cfRule>
  </conditionalFormatting>
  <conditionalFormatting sqref="Q74">
    <cfRule type="containsText" dxfId="66" priority="69" operator="containsText" text="Starker Zusammenhang">
      <formula>NOT(ISERROR(SEARCH("Starker Zusammenhang",Q74)))</formula>
    </cfRule>
  </conditionalFormatting>
  <conditionalFormatting sqref="Q85">
    <cfRule type="containsText" dxfId="65" priority="67" operator="containsText" text="Starker Zusammenhang">
      <formula>NOT(ISERROR(SEARCH("Starker Zusammenhang",Q85)))</formula>
    </cfRule>
  </conditionalFormatting>
  <conditionalFormatting sqref="Q82">
    <cfRule type="cellIs" dxfId="64" priority="68" operator="lessThan">
      <formula>0.001</formula>
    </cfRule>
  </conditionalFormatting>
  <conditionalFormatting sqref="Q96">
    <cfRule type="containsText" dxfId="63" priority="65" operator="containsText" text="Starker Zusammenhang">
      <formula>NOT(ISERROR(SEARCH("Starker Zusammenhang",Q96)))</formula>
    </cfRule>
  </conditionalFormatting>
  <conditionalFormatting sqref="Q93">
    <cfRule type="cellIs" dxfId="62" priority="66" operator="lessThan">
      <formula>0.001</formula>
    </cfRule>
  </conditionalFormatting>
  <conditionalFormatting sqref="Q107">
    <cfRule type="containsText" dxfId="61" priority="63" operator="containsText" text="Starker Zusammenhang">
      <formula>NOT(ISERROR(SEARCH("Starker Zusammenhang",Q107)))</formula>
    </cfRule>
  </conditionalFormatting>
  <conditionalFormatting sqref="Q104">
    <cfRule type="cellIs" dxfId="60" priority="64" operator="lessThan">
      <formula>0.001</formula>
    </cfRule>
  </conditionalFormatting>
  <conditionalFormatting sqref="Q118">
    <cfRule type="containsText" dxfId="59" priority="61" operator="containsText" text="Starker Zusammenhang">
      <formula>NOT(ISERROR(SEARCH("Starker Zusammenhang",Q118)))</formula>
    </cfRule>
  </conditionalFormatting>
  <conditionalFormatting sqref="Q115">
    <cfRule type="cellIs" dxfId="58" priority="62" operator="lessThan">
      <formula>0.001</formula>
    </cfRule>
  </conditionalFormatting>
  <conditionalFormatting sqref="Q129">
    <cfRule type="containsText" dxfId="57" priority="59" operator="containsText" text="Starker Zusammenhang">
      <formula>NOT(ISERROR(SEARCH("Starker Zusammenhang",Q129)))</formula>
    </cfRule>
  </conditionalFormatting>
  <conditionalFormatting sqref="Q126">
    <cfRule type="cellIs" dxfId="56" priority="60" operator="lessThan">
      <formula>0.001</formula>
    </cfRule>
  </conditionalFormatting>
  <conditionalFormatting sqref="Q141">
    <cfRule type="containsText" dxfId="55" priority="57" operator="containsText" text="Starker Zusammenhang">
      <formula>NOT(ISERROR(SEARCH("Starker Zusammenhang",Q141)))</formula>
    </cfRule>
  </conditionalFormatting>
  <conditionalFormatting sqref="Q138">
    <cfRule type="cellIs" dxfId="54" priority="58" operator="lessThan">
      <formula>0.001</formula>
    </cfRule>
  </conditionalFormatting>
  <conditionalFormatting sqref="Q152">
    <cfRule type="containsText" dxfId="53" priority="55" operator="containsText" text="Starker Zusammenhang">
      <formula>NOT(ISERROR(SEARCH("Starker Zusammenhang",Q152)))</formula>
    </cfRule>
  </conditionalFormatting>
  <conditionalFormatting sqref="Q149">
    <cfRule type="cellIs" dxfId="52" priority="56" operator="lessThan">
      <formula>0.001</formula>
    </cfRule>
  </conditionalFormatting>
  <conditionalFormatting sqref="Q163">
    <cfRule type="containsText" dxfId="51" priority="53" operator="containsText" text="Starker Zusammenhang">
      <formula>NOT(ISERROR(SEARCH("Starker Zusammenhang",Q163)))</formula>
    </cfRule>
  </conditionalFormatting>
  <conditionalFormatting sqref="Q160">
    <cfRule type="cellIs" dxfId="50" priority="54" operator="lessThan">
      <formula>0.001</formula>
    </cfRule>
  </conditionalFormatting>
  <conditionalFormatting sqref="Q174">
    <cfRule type="containsText" dxfId="49" priority="51" operator="containsText" text="Starker Zusammenhang">
      <formula>NOT(ISERROR(SEARCH("Starker Zusammenhang",Q174)))</formula>
    </cfRule>
  </conditionalFormatting>
  <conditionalFormatting sqref="Q171">
    <cfRule type="cellIs" dxfId="48" priority="52" operator="lessThan">
      <formula>0.001</formula>
    </cfRule>
  </conditionalFormatting>
  <conditionalFormatting sqref="Q186">
    <cfRule type="containsText" dxfId="47" priority="49" operator="containsText" text="Starker Zusammenhang">
      <formula>NOT(ISERROR(SEARCH("Starker Zusammenhang",Q186)))</formula>
    </cfRule>
  </conditionalFormatting>
  <conditionalFormatting sqref="Q183">
    <cfRule type="cellIs" dxfId="46" priority="50" operator="lessThan">
      <formula>0.001</formula>
    </cfRule>
  </conditionalFormatting>
  <conditionalFormatting sqref="Q197">
    <cfRule type="containsText" dxfId="45" priority="47" operator="containsText" text="Starker Zusammenhang">
      <formula>NOT(ISERROR(SEARCH("Starker Zusammenhang",Q197)))</formula>
    </cfRule>
  </conditionalFormatting>
  <conditionalFormatting sqref="Q194">
    <cfRule type="cellIs" dxfId="44" priority="48" operator="lessThan">
      <formula>0.001</formula>
    </cfRule>
  </conditionalFormatting>
  <conditionalFormatting sqref="Q220">
    <cfRule type="containsText" dxfId="43" priority="43" operator="containsText" text="Starker Zusammenhang">
      <formula>NOT(ISERROR(SEARCH("Starker Zusammenhang",Q220)))</formula>
    </cfRule>
  </conditionalFormatting>
  <conditionalFormatting sqref="Q217">
    <cfRule type="cellIs" dxfId="42" priority="44" operator="lessThan">
      <formula>0.001</formula>
    </cfRule>
  </conditionalFormatting>
  <conditionalFormatting sqref="Q231">
    <cfRule type="containsText" dxfId="41" priority="41" operator="containsText" text="Starker Zusammenhang">
      <formula>NOT(ISERROR(SEARCH("Starker Zusammenhang",Q231)))</formula>
    </cfRule>
  </conditionalFormatting>
  <conditionalFormatting sqref="Q228">
    <cfRule type="cellIs" dxfId="40" priority="42" operator="lessThan">
      <formula>0.001</formula>
    </cfRule>
  </conditionalFormatting>
  <conditionalFormatting sqref="Q242">
    <cfRule type="containsText" dxfId="39" priority="39" operator="containsText" text="Starker Zusammenhang">
      <formula>NOT(ISERROR(SEARCH("Starker Zusammenhang",Q242)))</formula>
    </cfRule>
  </conditionalFormatting>
  <conditionalFormatting sqref="Q239">
    <cfRule type="cellIs" dxfId="38" priority="40" operator="lessThan">
      <formula>0.001</formula>
    </cfRule>
  </conditionalFormatting>
  <conditionalFormatting sqref="Q253">
    <cfRule type="containsText" dxfId="37" priority="37" operator="containsText" text="Starker Zusammenhang">
      <formula>NOT(ISERROR(SEARCH("Starker Zusammenhang",Q253)))</formula>
    </cfRule>
  </conditionalFormatting>
  <conditionalFormatting sqref="Q250">
    <cfRule type="cellIs" dxfId="36" priority="38" operator="lessThan">
      <formula>0.001</formula>
    </cfRule>
  </conditionalFormatting>
  <conditionalFormatting sqref="Q264">
    <cfRule type="containsText" dxfId="35" priority="35" operator="containsText" text="Starker Zusammenhang">
      <formula>NOT(ISERROR(SEARCH("Starker Zusammenhang",Q264)))</formula>
    </cfRule>
  </conditionalFormatting>
  <conditionalFormatting sqref="Q261">
    <cfRule type="cellIs" dxfId="34" priority="36" operator="lessThan">
      <formula>0.001</formula>
    </cfRule>
  </conditionalFormatting>
  <conditionalFormatting sqref="Q275">
    <cfRule type="containsText" dxfId="33" priority="33" operator="containsText" text="Starker Zusammenhang">
      <formula>NOT(ISERROR(SEARCH("Starker Zusammenhang",Q275)))</formula>
    </cfRule>
  </conditionalFormatting>
  <conditionalFormatting sqref="Q272">
    <cfRule type="cellIs" dxfId="32" priority="34" operator="lessThan">
      <formula>0.001</formula>
    </cfRule>
  </conditionalFormatting>
  <conditionalFormatting sqref="Q287">
    <cfRule type="containsText" dxfId="31" priority="31" operator="containsText" text="Starker Zusammenhang">
      <formula>NOT(ISERROR(SEARCH("Starker Zusammenhang",Q287)))</formula>
    </cfRule>
  </conditionalFormatting>
  <conditionalFormatting sqref="Q284">
    <cfRule type="cellIs" dxfId="30" priority="32" operator="lessThan">
      <formula>0.001</formula>
    </cfRule>
  </conditionalFormatting>
  <conditionalFormatting sqref="Q298">
    <cfRule type="containsText" dxfId="29" priority="29" operator="containsText" text="Starker Zusammenhang">
      <formula>NOT(ISERROR(SEARCH("Starker Zusammenhang",Q298)))</formula>
    </cfRule>
  </conditionalFormatting>
  <conditionalFormatting sqref="Q295">
    <cfRule type="cellIs" dxfId="28" priority="30" operator="lessThan">
      <formula>0.001</formula>
    </cfRule>
  </conditionalFormatting>
  <conditionalFormatting sqref="Q309">
    <cfRule type="containsText" dxfId="27" priority="27" operator="containsText" text="Starker Zusammenhang">
      <formula>NOT(ISERROR(SEARCH("Starker Zusammenhang",Q309)))</formula>
    </cfRule>
  </conditionalFormatting>
  <conditionalFormatting sqref="Q306">
    <cfRule type="cellIs" dxfId="26" priority="28" operator="lessThan">
      <formula>0.001</formula>
    </cfRule>
  </conditionalFormatting>
  <conditionalFormatting sqref="Q320">
    <cfRule type="containsText" dxfId="25" priority="25" operator="containsText" text="Starker Zusammenhang">
      <formula>NOT(ISERROR(SEARCH("Starker Zusammenhang",Q320)))</formula>
    </cfRule>
  </conditionalFormatting>
  <conditionalFormatting sqref="Q317">
    <cfRule type="cellIs" dxfId="24" priority="26" operator="lessThan">
      <formula>0.001</formula>
    </cfRule>
  </conditionalFormatting>
  <conditionalFormatting sqref="Q331">
    <cfRule type="containsText" dxfId="23" priority="23" operator="containsText" text="Starker Zusammenhang">
      <formula>NOT(ISERROR(SEARCH("Starker Zusammenhang",Q331)))</formula>
    </cfRule>
  </conditionalFormatting>
  <conditionalFormatting sqref="Q328">
    <cfRule type="cellIs" dxfId="22" priority="24" operator="lessThan">
      <formula>0.001</formula>
    </cfRule>
  </conditionalFormatting>
  <conditionalFormatting sqref="Q343">
    <cfRule type="containsText" dxfId="21" priority="21" operator="containsText" text="Starker Zusammenhang">
      <formula>NOT(ISERROR(SEARCH("Starker Zusammenhang",Q343)))</formula>
    </cfRule>
  </conditionalFormatting>
  <conditionalFormatting sqref="Q340">
    <cfRule type="cellIs" dxfId="20" priority="22" operator="lessThan">
      <formula>0.001</formula>
    </cfRule>
  </conditionalFormatting>
  <conditionalFormatting sqref="Q354">
    <cfRule type="containsText" dxfId="19" priority="19" operator="containsText" text="Starker Zusammenhang">
      <formula>NOT(ISERROR(SEARCH("Starker Zusammenhang",Q354)))</formula>
    </cfRule>
  </conditionalFormatting>
  <conditionalFormatting sqref="Q351">
    <cfRule type="cellIs" dxfId="18" priority="20" operator="lessThan">
      <formula>0.001</formula>
    </cfRule>
  </conditionalFormatting>
  <conditionalFormatting sqref="Q365">
    <cfRule type="containsText" dxfId="17" priority="17" operator="containsText" text="Starker Zusammenhang">
      <formula>NOT(ISERROR(SEARCH("Starker Zusammenhang",Q365)))</formula>
    </cfRule>
  </conditionalFormatting>
  <conditionalFormatting sqref="Q362">
    <cfRule type="cellIs" dxfId="16" priority="18" operator="lessThan">
      <formula>0.001</formula>
    </cfRule>
  </conditionalFormatting>
  <conditionalFormatting sqref="Q388">
    <cfRule type="containsText" dxfId="15" priority="15" operator="containsText" text="Starker Zusammenhang">
      <formula>NOT(ISERROR(SEARCH("Starker Zusammenhang",Q388)))</formula>
    </cfRule>
  </conditionalFormatting>
  <conditionalFormatting sqref="Q385">
    <cfRule type="cellIs" dxfId="14" priority="16" operator="lessThan">
      <formula>0.001</formula>
    </cfRule>
  </conditionalFormatting>
  <conditionalFormatting sqref="Q399">
    <cfRule type="containsText" dxfId="13" priority="13" operator="containsText" text="Starker Zusammenhang">
      <formula>NOT(ISERROR(SEARCH("Starker Zusammenhang",Q399)))</formula>
    </cfRule>
  </conditionalFormatting>
  <conditionalFormatting sqref="Q396">
    <cfRule type="cellIs" dxfId="12" priority="14" operator="lessThan">
      <formula>0.001</formula>
    </cfRule>
  </conditionalFormatting>
  <conditionalFormatting sqref="Q410">
    <cfRule type="containsText" dxfId="11" priority="11" operator="containsText" text="Starker Zusammenhang">
      <formula>NOT(ISERROR(SEARCH("Starker Zusammenhang",Q410)))</formula>
    </cfRule>
  </conditionalFormatting>
  <conditionalFormatting sqref="Q407">
    <cfRule type="cellIs" dxfId="10" priority="12" operator="lessThan">
      <formula>0.001</formula>
    </cfRule>
  </conditionalFormatting>
  <conditionalFormatting sqref="Q421">
    <cfRule type="containsText" dxfId="9" priority="9" operator="containsText" text="Starker Zusammenhang">
      <formula>NOT(ISERROR(SEARCH("Starker Zusammenhang",Q421)))</formula>
    </cfRule>
  </conditionalFormatting>
  <conditionalFormatting sqref="Q418">
    <cfRule type="cellIs" dxfId="8" priority="10" operator="lessThan">
      <formula>0.001</formula>
    </cfRule>
  </conditionalFormatting>
  <conditionalFormatting sqref="Q433">
    <cfRule type="containsText" dxfId="7" priority="7" operator="containsText" text="Starker Zusammenhang">
      <formula>NOT(ISERROR(SEARCH("Starker Zusammenhang",Q433)))</formula>
    </cfRule>
  </conditionalFormatting>
  <conditionalFormatting sqref="Q430">
    <cfRule type="cellIs" dxfId="6" priority="8" operator="lessThan">
      <formula>0.001</formula>
    </cfRule>
  </conditionalFormatting>
  <conditionalFormatting sqref="Q444">
    <cfRule type="containsText" dxfId="5" priority="5" operator="containsText" text="Starker Zusammenhang">
      <formula>NOT(ISERROR(SEARCH("Starker Zusammenhang",Q444)))</formula>
    </cfRule>
  </conditionalFormatting>
  <conditionalFormatting sqref="Q441">
    <cfRule type="cellIs" dxfId="4" priority="6" operator="lessThan">
      <formula>0.001</formula>
    </cfRule>
  </conditionalFormatting>
  <conditionalFormatting sqref="Q455">
    <cfRule type="containsText" dxfId="3" priority="3" operator="containsText" text="Starker Zusammenhang">
      <formula>NOT(ISERROR(SEARCH("Starker Zusammenhang",Q455)))</formula>
    </cfRule>
  </conditionalFormatting>
  <conditionalFormatting sqref="Q452">
    <cfRule type="cellIs" dxfId="2" priority="4" operator="lessThan">
      <formula>0.001</formula>
    </cfRule>
  </conditionalFormatting>
  <conditionalFormatting sqref="Q208">
    <cfRule type="containsText" dxfId="1" priority="1" operator="containsText" text="Starker Zusammenhang">
      <formula>NOT(ISERROR(SEARCH("Starker Zusammenhang",Q208)))</formula>
    </cfRule>
  </conditionalFormatting>
  <conditionalFormatting sqref="Q205">
    <cfRule type="cellIs" dxfId="0" priority="2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2024-08-03T22:15:04Z</dcterms:created>
  <dcterms:modified xsi:type="dcterms:W3CDTF">2024-08-12T15:52:25Z</dcterms:modified>
</cp:coreProperties>
</file>