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222F18B-3710-4B22-80F2-0EB205FEE2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V49" i="1"/>
  <c r="W49" i="1"/>
  <c r="X49" i="1"/>
  <c r="U50" i="1"/>
  <c r="V50" i="1"/>
  <c r="V54" i="1" s="1"/>
  <c r="W50" i="1"/>
  <c r="W54" i="1" s="1"/>
  <c r="X50" i="1"/>
  <c r="U51" i="1"/>
  <c r="V51" i="1"/>
  <c r="W51" i="1"/>
  <c r="Z51" i="1" s="1"/>
  <c r="X51" i="1"/>
  <c r="U52" i="1"/>
  <c r="V52" i="1"/>
  <c r="W52" i="1"/>
  <c r="X52" i="1"/>
  <c r="U54" i="1"/>
  <c r="X457" i="1"/>
  <c r="Z455" i="1"/>
  <c r="Y455" i="1"/>
  <c r="X455" i="1"/>
  <c r="W455" i="1"/>
  <c r="V455" i="1"/>
  <c r="U455" i="1"/>
  <c r="Y454" i="1"/>
  <c r="X454" i="1"/>
  <c r="W454" i="1"/>
  <c r="V454" i="1"/>
  <c r="U454" i="1"/>
  <c r="Z454" i="1" s="1"/>
  <c r="Z453" i="1"/>
  <c r="Y453" i="1"/>
  <c r="X453" i="1"/>
  <c r="W453" i="1"/>
  <c r="V453" i="1"/>
  <c r="U453" i="1"/>
  <c r="Y452" i="1"/>
  <c r="X452" i="1"/>
  <c r="W452" i="1"/>
  <c r="V452" i="1"/>
  <c r="U452" i="1"/>
  <c r="Y446" i="1"/>
  <c r="Y444" i="1"/>
  <c r="X444" i="1"/>
  <c r="W444" i="1"/>
  <c r="Z444" i="1" s="1"/>
  <c r="V444" i="1"/>
  <c r="U444" i="1"/>
  <c r="Y443" i="1"/>
  <c r="X443" i="1"/>
  <c r="W443" i="1"/>
  <c r="V443" i="1"/>
  <c r="U443" i="1"/>
  <c r="Y442" i="1"/>
  <c r="X442" i="1"/>
  <c r="W442" i="1"/>
  <c r="V442" i="1"/>
  <c r="U442" i="1"/>
  <c r="Y441" i="1"/>
  <c r="X441" i="1"/>
  <c r="X446" i="1" s="1"/>
  <c r="W441" i="1"/>
  <c r="V441" i="1"/>
  <c r="U441" i="1"/>
  <c r="Y433" i="1"/>
  <c r="X433" i="1"/>
  <c r="W433" i="1"/>
  <c r="V433" i="1"/>
  <c r="U433" i="1"/>
  <c r="Y432" i="1"/>
  <c r="Y435" i="1" s="1"/>
  <c r="X432" i="1"/>
  <c r="W432" i="1"/>
  <c r="V432" i="1"/>
  <c r="U432" i="1"/>
  <c r="Y431" i="1"/>
  <c r="X431" i="1"/>
  <c r="W431" i="1"/>
  <c r="V431" i="1"/>
  <c r="U431" i="1"/>
  <c r="Y430" i="1"/>
  <c r="X430" i="1"/>
  <c r="W430" i="1"/>
  <c r="W435" i="1" s="1"/>
  <c r="V430" i="1"/>
  <c r="V435" i="1" s="1"/>
  <c r="U430" i="1"/>
  <c r="U435" i="1" s="1"/>
  <c r="Y423" i="1"/>
  <c r="Y421" i="1"/>
  <c r="X421" i="1"/>
  <c r="W421" i="1"/>
  <c r="V421" i="1"/>
  <c r="U421" i="1"/>
  <c r="Z421" i="1" s="1"/>
  <c r="Y420" i="1"/>
  <c r="X420" i="1"/>
  <c r="W420" i="1"/>
  <c r="V420" i="1"/>
  <c r="U420" i="1"/>
  <c r="Z420" i="1" s="1"/>
  <c r="Y419" i="1"/>
  <c r="X419" i="1"/>
  <c r="W419" i="1"/>
  <c r="V419" i="1"/>
  <c r="U419" i="1"/>
  <c r="Y418" i="1"/>
  <c r="X418" i="1"/>
  <c r="W418" i="1"/>
  <c r="W423" i="1" s="1"/>
  <c r="V418" i="1"/>
  <c r="U418" i="1"/>
  <c r="Y410" i="1"/>
  <c r="X410" i="1"/>
  <c r="W410" i="1"/>
  <c r="V410" i="1"/>
  <c r="U410" i="1"/>
  <c r="Y409" i="1"/>
  <c r="X409" i="1"/>
  <c r="W409" i="1"/>
  <c r="V409" i="1"/>
  <c r="U409" i="1"/>
  <c r="Z409" i="1" s="1"/>
  <c r="Y408" i="1"/>
  <c r="X408" i="1"/>
  <c r="W408" i="1"/>
  <c r="V408" i="1"/>
  <c r="U408" i="1"/>
  <c r="Y407" i="1"/>
  <c r="X407" i="1"/>
  <c r="W407" i="1"/>
  <c r="V407" i="1"/>
  <c r="U407" i="1"/>
  <c r="Y401" i="1"/>
  <c r="X401" i="1"/>
  <c r="Z399" i="1"/>
  <c r="Y399" i="1"/>
  <c r="X399" i="1"/>
  <c r="W399" i="1"/>
  <c r="V399" i="1"/>
  <c r="U399" i="1"/>
  <c r="Y398" i="1"/>
  <c r="X398" i="1"/>
  <c r="W398" i="1"/>
  <c r="V398" i="1"/>
  <c r="U398" i="1"/>
  <c r="Z398" i="1" s="1"/>
  <c r="Y397" i="1"/>
  <c r="X397" i="1"/>
  <c r="W397" i="1"/>
  <c r="V397" i="1"/>
  <c r="Z397" i="1" s="1"/>
  <c r="U397" i="1"/>
  <c r="Y396" i="1"/>
  <c r="X396" i="1"/>
  <c r="W396" i="1"/>
  <c r="W401" i="1" s="1"/>
  <c r="V396" i="1"/>
  <c r="U396" i="1"/>
  <c r="Y388" i="1"/>
  <c r="X388" i="1"/>
  <c r="W388" i="1"/>
  <c r="V388" i="1"/>
  <c r="U388" i="1"/>
  <c r="Z388" i="1" s="1"/>
  <c r="Y387" i="1"/>
  <c r="X387" i="1"/>
  <c r="W387" i="1"/>
  <c r="V387" i="1"/>
  <c r="U387" i="1"/>
  <c r="Y386" i="1"/>
  <c r="X386" i="1"/>
  <c r="W386" i="1"/>
  <c r="V386" i="1"/>
  <c r="U386" i="1"/>
  <c r="Y385" i="1"/>
  <c r="Y390" i="1" s="1"/>
  <c r="X385" i="1"/>
  <c r="X390" i="1" s="1"/>
  <c r="W385" i="1"/>
  <c r="V385" i="1"/>
  <c r="U385" i="1"/>
  <c r="Y365" i="1"/>
  <c r="X365" i="1"/>
  <c r="W365" i="1"/>
  <c r="V365" i="1"/>
  <c r="U365" i="1"/>
  <c r="Y364" i="1"/>
  <c r="X364" i="1"/>
  <c r="W364" i="1"/>
  <c r="Z364" i="1" s="1"/>
  <c r="V364" i="1"/>
  <c r="U364" i="1"/>
  <c r="Y363" i="1"/>
  <c r="X363" i="1"/>
  <c r="Z363" i="1" s="1"/>
  <c r="W363" i="1"/>
  <c r="V363" i="1"/>
  <c r="U363" i="1"/>
  <c r="Y362" i="1"/>
  <c r="Y367" i="1" s="1"/>
  <c r="X362" i="1"/>
  <c r="W362" i="1"/>
  <c r="V362" i="1"/>
  <c r="U362" i="1"/>
  <c r="Y354" i="1"/>
  <c r="X354" i="1"/>
  <c r="W354" i="1"/>
  <c r="V354" i="1"/>
  <c r="U354" i="1"/>
  <c r="Y353" i="1"/>
  <c r="X353" i="1"/>
  <c r="X356" i="1" s="1"/>
  <c r="W353" i="1"/>
  <c r="V353" i="1"/>
  <c r="U353" i="1"/>
  <c r="Y352" i="1"/>
  <c r="X352" i="1"/>
  <c r="W352" i="1"/>
  <c r="V352" i="1"/>
  <c r="U352" i="1"/>
  <c r="Y351" i="1"/>
  <c r="X351" i="1"/>
  <c r="W351" i="1"/>
  <c r="W356" i="1" s="1"/>
  <c r="V351" i="1"/>
  <c r="V356" i="1" s="1"/>
  <c r="U351" i="1"/>
  <c r="U356" i="1" s="1"/>
  <c r="Y343" i="1"/>
  <c r="X343" i="1"/>
  <c r="W343" i="1"/>
  <c r="V343" i="1"/>
  <c r="U343" i="1"/>
  <c r="Y342" i="1"/>
  <c r="X342" i="1"/>
  <c r="W342" i="1"/>
  <c r="V342" i="1"/>
  <c r="U342" i="1"/>
  <c r="Y341" i="1"/>
  <c r="X341" i="1"/>
  <c r="W341" i="1"/>
  <c r="V341" i="1"/>
  <c r="U341" i="1"/>
  <c r="Y340" i="1"/>
  <c r="X340" i="1"/>
  <c r="W340" i="1"/>
  <c r="V340" i="1"/>
  <c r="U340" i="1"/>
  <c r="Y331" i="1"/>
  <c r="X331" i="1"/>
  <c r="W331" i="1"/>
  <c r="V331" i="1"/>
  <c r="U331" i="1"/>
  <c r="Z331" i="1" s="1"/>
  <c r="Y330" i="1"/>
  <c r="X330" i="1"/>
  <c r="Z330" i="1" s="1"/>
  <c r="W330" i="1"/>
  <c r="V330" i="1"/>
  <c r="U330" i="1"/>
  <c r="Y329" i="1"/>
  <c r="X329" i="1"/>
  <c r="W329" i="1"/>
  <c r="V329" i="1"/>
  <c r="U329" i="1"/>
  <c r="Z329" i="1" s="1"/>
  <c r="Y328" i="1"/>
  <c r="Y333" i="1" s="1"/>
  <c r="X328" i="1"/>
  <c r="X333" i="1" s="1"/>
  <c r="W328" i="1"/>
  <c r="V328" i="1"/>
  <c r="U328" i="1"/>
  <c r="Y320" i="1"/>
  <c r="X320" i="1"/>
  <c r="W320" i="1"/>
  <c r="V320" i="1"/>
  <c r="V322" i="1" s="1"/>
  <c r="U320" i="1"/>
  <c r="Y319" i="1"/>
  <c r="X319" i="1"/>
  <c r="W319" i="1"/>
  <c r="V319" i="1"/>
  <c r="U319" i="1"/>
  <c r="Y318" i="1"/>
  <c r="X318" i="1"/>
  <c r="W318" i="1"/>
  <c r="V318" i="1"/>
  <c r="U318" i="1"/>
  <c r="Y317" i="1"/>
  <c r="Y322" i="1" s="1"/>
  <c r="X317" i="1"/>
  <c r="W317" i="1"/>
  <c r="W322" i="1" s="1"/>
  <c r="V317" i="1"/>
  <c r="U317" i="1"/>
  <c r="Y309" i="1"/>
  <c r="X309" i="1"/>
  <c r="W309" i="1"/>
  <c r="V309" i="1"/>
  <c r="U309" i="1"/>
  <c r="U311" i="1" s="1"/>
  <c r="Y308" i="1"/>
  <c r="X308" i="1"/>
  <c r="W308" i="1"/>
  <c r="V308" i="1"/>
  <c r="U308" i="1"/>
  <c r="Y307" i="1"/>
  <c r="X307" i="1"/>
  <c r="W307" i="1"/>
  <c r="Z307" i="1" s="1"/>
  <c r="V307" i="1"/>
  <c r="U307" i="1"/>
  <c r="Y306" i="1"/>
  <c r="X306" i="1"/>
  <c r="W306" i="1"/>
  <c r="W311" i="1" s="1"/>
  <c r="V306" i="1"/>
  <c r="V311" i="1" s="1"/>
  <c r="U306" i="1"/>
  <c r="Y298" i="1"/>
  <c r="X298" i="1"/>
  <c r="W298" i="1"/>
  <c r="V298" i="1"/>
  <c r="U298" i="1"/>
  <c r="Y297" i="1"/>
  <c r="X297" i="1"/>
  <c r="W297" i="1"/>
  <c r="V297" i="1"/>
  <c r="U297" i="1"/>
  <c r="Y296" i="1"/>
  <c r="X296" i="1"/>
  <c r="W296" i="1"/>
  <c r="V296" i="1"/>
  <c r="U296" i="1"/>
  <c r="Y295" i="1"/>
  <c r="Y300" i="1" s="1"/>
  <c r="X295" i="1"/>
  <c r="W295" i="1"/>
  <c r="V295" i="1"/>
  <c r="V300" i="1" s="1"/>
  <c r="U295" i="1"/>
  <c r="Y287" i="1"/>
  <c r="X287" i="1"/>
  <c r="W287" i="1"/>
  <c r="V287" i="1"/>
  <c r="U287" i="1"/>
  <c r="Y286" i="1"/>
  <c r="X286" i="1"/>
  <c r="W286" i="1"/>
  <c r="V286" i="1"/>
  <c r="U286" i="1"/>
  <c r="Y285" i="1"/>
  <c r="Y289" i="1" s="1"/>
  <c r="X285" i="1"/>
  <c r="X289" i="1" s="1"/>
  <c r="W285" i="1"/>
  <c r="V285" i="1"/>
  <c r="U285" i="1"/>
  <c r="Y284" i="1"/>
  <c r="X284" i="1"/>
  <c r="W284" i="1"/>
  <c r="V284" i="1"/>
  <c r="U284" i="1"/>
  <c r="U277" i="1"/>
  <c r="Y275" i="1"/>
  <c r="Z275" i="1" s="1"/>
  <c r="X275" i="1"/>
  <c r="W275" i="1"/>
  <c r="V275" i="1"/>
  <c r="U275" i="1"/>
  <c r="Y274" i="1"/>
  <c r="X274" i="1"/>
  <c r="W274" i="1"/>
  <c r="V274" i="1"/>
  <c r="U274" i="1"/>
  <c r="Z274" i="1" s="1"/>
  <c r="Y273" i="1"/>
  <c r="Y277" i="1" s="1"/>
  <c r="X273" i="1"/>
  <c r="W273" i="1"/>
  <c r="V273" i="1"/>
  <c r="U273" i="1"/>
  <c r="Y272" i="1"/>
  <c r="X272" i="1"/>
  <c r="W272" i="1"/>
  <c r="W277" i="1" s="1"/>
  <c r="V272" i="1"/>
  <c r="V277" i="1" s="1"/>
  <c r="U272" i="1"/>
  <c r="Z272" i="1" s="1"/>
  <c r="Y266" i="1"/>
  <c r="U266" i="1"/>
  <c r="Y264" i="1"/>
  <c r="X264" i="1"/>
  <c r="W264" i="1"/>
  <c r="V264" i="1"/>
  <c r="U264" i="1"/>
  <c r="Z264" i="1" s="1"/>
  <c r="Y263" i="1"/>
  <c r="X263" i="1"/>
  <c r="W263" i="1"/>
  <c r="V263" i="1"/>
  <c r="U263" i="1"/>
  <c r="Z263" i="1" s="1"/>
  <c r="Y262" i="1"/>
  <c r="X262" i="1"/>
  <c r="W262" i="1"/>
  <c r="V262" i="1"/>
  <c r="U262" i="1"/>
  <c r="Y261" i="1"/>
  <c r="X261" i="1"/>
  <c r="X266" i="1" s="1"/>
  <c r="W261" i="1"/>
  <c r="V261" i="1"/>
  <c r="U261" i="1"/>
  <c r="Y253" i="1"/>
  <c r="X253" i="1"/>
  <c r="W253" i="1"/>
  <c r="V253" i="1"/>
  <c r="U253" i="1"/>
  <c r="Z253" i="1" s="1"/>
  <c r="Y252" i="1"/>
  <c r="X252" i="1"/>
  <c r="W252" i="1"/>
  <c r="V252" i="1"/>
  <c r="Z252" i="1" s="1"/>
  <c r="U252" i="1"/>
  <c r="Y251" i="1"/>
  <c r="X251" i="1"/>
  <c r="W251" i="1"/>
  <c r="V251" i="1"/>
  <c r="U251" i="1"/>
  <c r="Y250" i="1"/>
  <c r="Y255" i="1" s="1"/>
  <c r="X250" i="1"/>
  <c r="X255" i="1" s="1"/>
  <c r="W250" i="1"/>
  <c r="V250" i="1"/>
  <c r="U250" i="1"/>
  <c r="U255" i="1" s="1"/>
  <c r="Y242" i="1"/>
  <c r="X242" i="1"/>
  <c r="W242" i="1"/>
  <c r="V242" i="1"/>
  <c r="U242" i="1"/>
  <c r="Y241" i="1"/>
  <c r="X241" i="1"/>
  <c r="W241" i="1"/>
  <c r="V241" i="1"/>
  <c r="Z241" i="1" s="1"/>
  <c r="U241" i="1"/>
  <c r="Y240" i="1"/>
  <c r="X240" i="1"/>
  <c r="W240" i="1"/>
  <c r="V240" i="1"/>
  <c r="U240" i="1"/>
  <c r="Y239" i="1"/>
  <c r="X239" i="1"/>
  <c r="W239" i="1"/>
  <c r="V239" i="1"/>
  <c r="U239" i="1"/>
  <c r="U244" i="1" s="1"/>
  <c r="Y233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Z218" i="1" s="1"/>
  <c r="Y217" i="1"/>
  <c r="Y222" i="1" s="1"/>
  <c r="X217" i="1"/>
  <c r="W217" i="1"/>
  <c r="V217" i="1"/>
  <c r="U217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X210" i="1" s="1"/>
  <c r="W206" i="1"/>
  <c r="V206" i="1"/>
  <c r="Z206" i="1" s="1"/>
  <c r="U206" i="1"/>
  <c r="Y205" i="1"/>
  <c r="X205" i="1"/>
  <c r="W205" i="1"/>
  <c r="W210" i="1" s="1"/>
  <c r="V205" i="1"/>
  <c r="V210" i="1" s="1"/>
  <c r="U205" i="1"/>
  <c r="U210" i="1" s="1"/>
  <c r="Y199" i="1"/>
  <c r="Y197" i="1"/>
  <c r="X197" i="1"/>
  <c r="W197" i="1"/>
  <c r="V197" i="1"/>
  <c r="U197" i="1"/>
  <c r="Y196" i="1"/>
  <c r="X196" i="1"/>
  <c r="W196" i="1"/>
  <c r="V196" i="1"/>
  <c r="Z196" i="1" s="1"/>
  <c r="U196" i="1"/>
  <c r="Y195" i="1"/>
  <c r="X195" i="1"/>
  <c r="W195" i="1"/>
  <c r="V195" i="1"/>
  <c r="U195" i="1"/>
  <c r="U199" i="1" s="1"/>
  <c r="Y194" i="1"/>
  <c r="X194" i="1"/>
  <c r="W194" i="1"/>
  <c r="W199" i="1" s="1"/>
  <c r="V194" i="1"/>
  <c r="U194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X176" i="1" s="1"/>
  <c r="W172" i="1"/>
  <c r="V172" i="1"/>
  <c r="U172" i="1"/>
  <c r="Y171" i="1"/>
  <c r="Y176" i="1" s="1"/>
  <c r="X171" i="1"/>
  <c r="W171" i="1"/>
  <c r="V171" i="1"/>
  <c r="V176" i="1" s="1"/>
  <c r="U171" i="1"/>
  <c r="U176" i="1" s="1"/>
  <c r="Y163" i="1"/>
  <c r="X163" i="1"/>
  <c r="W163" i="1"/>
  <c r="V163" i="1"/>
  <c r="U163" i="1"/>
  <c r="Z163" i="1" s="1"/>
  <c r="Y162" i="1"/>
  <c r="Z162" i="1" s="1"/>
  <c r="X162" i="1"/>
  <c r="W162" i="1"/>
  <c r="V162" i="1"/>
  <c r="U162" i="1"/>
  <c r="Y161" i="1"/>
  <c r="X161" i="1"/>
  <c r="W161" i="1"/>
  <c r="V161" i="1"/>
  <c r="V165" i="1" s="1"/>
  <c r="U161" i="1"/>
  <c r="Z161" i="1" s="1"/>
  <c r="Y160" i="1"/>
  <c r="Y165" i="1" s="1"/>
  <c r="X160" i="1"/>
  <c r="W160" i="1"/>
  <c r="W165" i="1" s="1"/>
  <c r="V160" i="1"/>
  <c r="U160" i="1"/>
  <c r="Y152" i="1"/>
  <c r="X152" i="1"/>
  <c r="W152" i="1"/>
  <c r="V152" i="1"/>
  <c r="U152" i="1"/>
  <c r="Z152" i="1" s="1"/>
  <c r="Z151" i="1"/>
  <c r="Y151" i="1"/>
  <c r="X151" i="1"/>
  <c r="W151" i="1"/>
  <c r="V151" i="1"/>
  <c r="U151" i="1"/>
  <c r="Y150" i="1"/>
  <c r="X150" i="1"/>
  <c r="W150" i="1"/>
  <c r="V150" i="1"/>
  <c r="U150" i="1"/>
  <c r="Z150" i="1" s="1"/>
  <c r="Z149" i="1"/>
  <c r="Y149" i="1"/>
  <c r="X149" i="1"/>
  <c r="X154" i="1" s="1"/>
  <c r="W149" i="1"/>
  <c r="V149" i="1"/>
  <c r="U149" i="1"/>
  <c r="U154" i="1" s="1"/>
  <c r="W143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Y143" i="1" s="1"/>
  <c r="X138" i="1"/>
  <c r="X143" i="1" s="1"/>
  <c r="W138" i="1"/>
  <c r="V138" i="1"/>
  <c r="U138" i="1"/>
  <c r="Y129" i="1"/>
  <c r="X129" i="1"/>
  <c r="W129" i="1"/>
  <c r="V129" i="1"/>
  <c r="Z129" i="1" s="1"/>
  <c r="U129" i="1"/>
  <c r="Y128" i="1"/>
  <c r="X128" i="1"/>
  <c r="X131" i="1" s="1"/>
  <c r="W128" i="1"/>
  <c r="V128" i="1"/>
  <c r="U128" i="1"/>
  <c r="Y127" i="1"/>
  <c r="X127" i="1"/>
  <c r="W127" i="1"/>
  <c r="V127" i="1"/>
  <c r="U127" i="1"/>
  <c r="Y126" i="1"/>
  <c r="X126" i="1"/>
  <c r="W126" i="1"/>
  <c r="W131" i="1" s="1"/>
  <c r="V126" i="1"/>
  <c r="V131" i="1" s="1"/>
  <c r="U126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V120" i="1" s="1"/>
  <c r="U115" i="1"/>
  <c r="W109" i="1"/>
  <c r="Z107" i="1"/>
  <c r="Y107" i="1"/>
  <c r="X107" i="1"/>
  <c r="W107" i="1"/>
  <c r="V107" i="1"/>
  <c r="U107" i="1"/>
  <c r="Y106" i="1"/>
  <c r="X106" i="1"/>
  <c r="W106" i="1"/>
  <c r="Z106" i="1" s="1"/>
  <c r="V106" i="1"/>
  <c r="U106" i="1"/>
  <c r="Z105" i="1"/>
  <c r="Y105" i="1"/>
  <c r="X105" i="1"/>
  <c r="W105" i="1"/>
  <c r="V105" i="1"/>
  <c r="U105" i="1"/>
  <c r="Y104" i="1"/>
  <c r="Y109" i="1" s="1"/>
  <c r="X104" i="1"/>
  <c r="W104" i="1"/>
  <c r="Z104" i="1" s="1"/>
  <c r="Z109" i="1" s="1"/>
  <c r="V104" i="1"/>
  <c r="V109" i="1" s="1"/>
  <c r="U104" i="1"/>
  <c r="U109" i="1" s="1"/>
  <c r="Y98" i="1"/>
  <c r="W98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Z94" i="1" s="1"/>
  <c r="U94" i="1"/>
  <c r="Y93" i="1"/>
  <c r="X93" i="1"/>
  <c r="X98" i="1" s="1"/>
  <c r="W93" i="1"/>
  <c r="V93" i="1"/>
  <c r="U93" i="1"/>
  <c r="Y87" i="1"/>
  <c r="Y85" i="1"/>
  <c r="X85" i="1"/>
  <c r="W85" i="1"/>
  <c r="V85" i="1"/>
  <c r="U85" i="1"/>
  <c r="Y84" i="1"/>
  <c r="X84" i="1"/>
  <c r="W84" i="1"/>
  <c r="Z84" i="1" s="1"/>
  <c r="V84" i="1"/>
  <c r="U84" i="1"/>
  <c r="Y83" i="1"/>
  <c r="X83" i="1"/>
  <c r="X87" i="1" s="1"/>
  <c r="W83" i="1"/>
  <c r="V83" i="1"/>
  <c r="U83" i="1"/>
  <c r="Y82" i="1"/>
  <c r="X82" i="1"/>
  <c r="W82" i="1"/>
  <c r="V82" i="1"/>
  <c r="U82" i="1"/>
  <c r="U87" i="1" s="1"/>
  <c r="W76" i="1"/>
  <c r="Y74" i="1"/>
  <c r="X74" i="1"/>
  <c r="W74" i="1"/>
  <c r="V74" i="1"/>
  <c r="U74" i="1"/>
  <c r="Z74" i="1" s="1"/>
  <c r="Y73" i="1"/>
  <c r="X73" i="1"/>
  <c r="W73" i="1"/>
  <c r="V73" i="1"/>
  <c r="U73" i="1"/>
  <c r="Z73" i="1" s="1"/>
  <c r="Y72" i="1"/>
  <c r="X72" i="1"/>
  <c r="W72" i="1"/>
  <c r="V72" i="1"/>
  <c r="U72" i="1"/>
  <c r="Z72" i="1" s="1"/>
  <c r="Y71" i="1"/>
  <c r="X71" i="1"/>
  <c r="X76" i="1" s="1"/>
  <c r="W71" i="1"/>
  <c r="V71" i="1"/>
  <c r="U7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B42" i="1" s="1"/>
  <c r="AA37" i="1"/>
  <c r="Z37" i="1"/>
  <c r="Z42" i="1" s="1"/>
  <c r="Y37" i="1"/>
  <c r="AF29" i="1"/>
  <c r="AE29" i="1"/>
  <c r="AD29" i="1"/>
  <c r="AC29" i="1"/>
  <c r="AB29" i="1"/>
  <c r="AA29" i="1"/>
  <c r="AG29" i="1" s="1"/>
  <c r="AF28" i="1"/>
  <c r="AE28" i="1"/>
  <c r="AD28" i="1"/>
  <c r="AC28" i="1"/>
  <c r="AB28" i="1"/>
  <c r="AA28" i="1"/>
  <c r="AF27" i="1"/>
  <c r="AE27" i="1"/>
  <c r="AE31" i="1" s="1"/>
  <c r="AD27" i="1"/>
  <c r="AC27" i="1"/>
  <c r="AB27" i="1"/>
  <c r="AA27" i="1"/>
  <c r="AF26" i="1"/>
  <c r="AE26" i="1"/>
  <c r="AD26" i="1"/>
  <c r="AD31" i="1" s="1"/>
  <c r="AC26" i="1"/>
  <c r="AB26" i="1"/>
  <c r="AA26" i="1"/>
  <c r="AF18" i="1"/>
  <c r="AE18" i="1"/>
  <c r="AD18" i="1"/>
  <c r="AC18" i="1"/>
  <c r="AB18" i="1"/>
  <c r="AA18" i="1"/>
  <c r="AG18" i="1" s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E20" i="1" s="1"/>
  <c r="AD15" i="1"/>
  <c r="AD20" i="1" s="1"/>
  <c r="AC15" i="1"/>
  <c r="AC20" i="1" s="1"/>
  <c r="AB15" i="1"/>
  <c r="AA15" i="1"/>
  <c r="T7" i="1"/>
  <c r="S7" i="1"/>
  <c r="R7" i="1"/>
  <c r="T6" i="1"/>
  <c r="S6" i="1"/>
  <c r="R6" i="1"/>
  <c r="T5" i="1"/>
  <c r="S5" i="1"/>
  <c r="R5" i="1"/>
  <c r="U5" i="1" s="1"/>
  <c r="T4" i="1"/>
  <c r="S4" i="1"/>
  <c r="R4" i="1"/>
  <c r="AL329" i="1" l="1"/>
  <c r="Z277" i="1"/>
  <c r="AH273" i="1" s="1"/>
  <c r="AC31" i="1"/>
  <c r="Z95" i="1"/>
  <c r="W367" i="1"/>
  <c r="AF20" i="1"/>
  <c r="U98" i="1"/>
  <c r="Z117" i="1"/>
  <c r="Z230" i="1"/>
  <c r="V244" i="1"/>
  <c r="Z251" i="1"/>
  <c r="Z273" i="1"/>
  <c r="Z297" i="1"/>
  <c r="X311" i="1"/>
  <c r="Z353" i="1"/>
  <c r="X367" i="1"/>
  <c r="Z386" i="1"/>
  <c r="U423" i="1"/>
  <c r="Z418" i="1"/>
  <c r="Z423" i="1" s="1"/>
  <c r="AL420" i="1" s="1"/>
  <c r="U120" i="1"/>
  <c r="X109" i="1"/>
  <c r="AK107" i="1" s="1"/>
  <c r="U233" i="1"/>
  <c r="Z228" i="1"/>
  <c r="Z286" i="1"/>
  <c r="Z362" i="1"/>
  <c r="U457" i="1"/>
  <c r="Z160" i="1"/>
  <c r="Z165" i="1" s="1"/>
  <c r="AI162" i="1" s="1"/>
  <c r="Y210" i="1"/>
  <c r="Y311" i="1"/>
  <c r="V423" i="1"/>
  <c r="AI420" i="1" s="1"/>
  <c r="AA42" i="1"/>
  <c r="V87" i="1"/>
  <c r="W120" i="1"/>
  <c r="Z185" i="1"/>
  <c r="X199" i="1"/>
  <c r="V233" i="1"/>
  <c r="Y244" i="1"/>
  <c r="Z261" i="1"/>
  <c r="Z342" i="1"/>
  <c r="X423" i="1"/>
  <c r="Z431" i="1"/>
  <c r="AB31" i="1"/>
  <c r="W244" i="1"/>
  <c r="U300" i="1"/>
  <c r="AF31" i="1"/>
  <c r="AG27" i="1"/>
  <c r="U7" i="1"/>
  <c r="W87" i="1"/>
  <c r="Z96" i="1"/>
  <c r="X120" i="1"/>
  <c r="W233" i="1"/>
  <c r="V266" i="1"/>
  <c r="X300" i="1"/>
  <c r="U401" i="1"/>
  <c r="AH397" i="1" s="1"/>
  <c r="Z396" i="1"/>
  <c r="Z401" i="1" s="1"/>
  <c r="AJ397" i="1" s="1"/>
  <c r="U412" i="1"/>
  <c r="V199" i="1"/>
  <c r="Z194" i="1"/>
  <c r="Y120" i="1"/>
  <c r="V188" i="1"/>
  <c r="AI185" i="1" s="1"/>
  <c r="Z183" i="1"/>
  <c r="Z188" i="1" s="1"/>
  <c r="AL185" i="1" s="1"/>
  <c r="Z197" i="1"/>
  <c r="Z219" i="1"/>
  <c r="X233" i="1"/>
  <c r="Z240" i="1"/>
  <c r="W266" i="1"/>
  <c r="V345" i="1"/>
  <c r="Z340" i="1"/>
  <c r="Z365" i="1"/>
  <c r="Z387" i="1"/>
  <c r="V401" i="1"/>
  <c r="Z419" i="1"/>
  <c r="AJ419" i="1" s="1"/>
  <c r="U446" i="1"/>
  <c r="Z50" i="1"/>
  <c r="AJ50" i="1" s="1"/>
  <c r="AC42" i="1"/>
  <c r="Y457" i="1"/>
  <c r="AL453" i="1" s="1"/>
  <c r="Z154" i="1"/>
  <c r="Z141" i="1"/>
  <c r="AE38" i="1"/>
  <c r="W188" i="1"/>
  <c r="W345" i="1"/>
  <c r="Y76" i="1"/>
  <c r="Z116" i="1"/>
  <c r="X188" i="1"/>
  <c r="Z186" i="1"/>
  <c r="V222" i="1"/>
  <c r="Z217" i="1"/>
  <c r="Z229" i="1"/>
  <c r="Z231" i="1"/>
  <c r="Z287" i="1"/>
  <c r="Z296" i="1"/>
  <c r="X345" i="1"/>
  <c r="Z343" i="1"/>
  <c r="Z352" i="1"/>
  <c r="U390" i="1"/>
  <c r="Z385" i="1"/>
  <c r="W446" i="1"/>
  <c r="Z452" i="1"/>
  <c r="Z457" i="1" s="1"/>
  <c r="AH455" i="1" s="1"/>
  <c r="Z207" i="1"/>
  <c r="Z262" i="1"/>
  <c r="Y131" i="1"/>
  <c r="AE40" i="1"/>
  <c r="V143" i="1"/>
  <c r="W176" i="1"/>
  <c r="Y188" i="1"/>
  <c r="W222" i="1"/>
  <c r="V255" i="1"/>
  <c r="AI251" i="1" s="1"/>
  <c r="Z250" i="1"/>
  <c r="Z255" i="1" s="1"/>
  <c r="Y345" i="1"/>
  <c r="V390" i="1"/>
  <c r="Y412" i="1"/>
  <c r="Z432" i="1"/>
  <c r="T9" i="1"/>
  <c r="AA31" i="1"/>
  <c r="AG28" i="1"/>
  <c r="V76" i="1"/>
  <c r="Z83" i="1"/>
  <c r="U131" i="1"/>
  <c r="Y154" i="1"/>
  <c r="AL149" i="1" s="1"/>
  <c r="X165" i="1"/>
  <c r="Z184" i="1"/>
  <c r="X222" i="1"/>
  <c r="Z220" i="1"/>
  <c r="W255" i="1"/>
  <c r="AJ252" i="1" s="1"/>
  <c r="Z308" i="1"/>
  <c r="X322" i="1"/>
  <c r="Z328" i="1"/>
  <c r="Z333" i="1" s="1"/>
  <c r="AL331" i="1" s="1"/>
  <c r="Z341" i="1"/>
  <c r="Y356" i="1"/>
  <c r="W390" i="1"/>
  <c r="Z408" i="1"/>
  <c r="U333" i="1"/>
  <c r="V457" i="1"/>
  <c r="AI453" i="1" s="1"/>
  <c r="U4" i="1"/>
  <c r="U9" i="1" s="1"/>
  <c r="AA20" i="1"/>
  <c r="AG17" i="1"/>
  <c r="U76" i="1"/>
  <c r="Z140" i="1"/>
  <c r="V154" i="1"/>
  <c r="U165" i="1"/>
  <c r="Z195" i="1"/>
  <c r="Z285" i="1"/>
  <c r="V333" i="1"/>
  <c r="AI328" i="1" s="1"/>
  <c r="U367" i="1"/>
  <c r="Z443" i="1"/>
  <c r="W457" i="1"/>
  <c r="AJ454" i="1" s="1"/>
  <c r="S9" i="1"/>
  <c r="AB20" i="1"/>
  <c r="AD42" i="1"/>
  <c r="V98" i="1"/>
  <c r="Z128" i="1"/>
  <c r="U143" i="1"/>
  <c r="W154" i="1"/>
  <c r="AJ150" i="1" s="1"/>
  <c r="Z173" i="1"/>
  <c r="U188" i="1"/>
  <c r="U222" i="1"/>
  <c r="X277" i="1"/>
  <c r="AK273" i="1" s="1"/>
  <c r="U322" i="1"/>
  <c r="Z319" i="1"/>
  <c r="W333" i="1"/>
  <c r="U345" i="1"/>
  <c r="V367" i="1"/>
  <c r="V446" i="1"/>
  <c r="X54" i="1"/>
  <c r="Z174" i="1"/>
  <c r="X244" i="1"/>
  <c r="U289" i="1"/>
  <c r="W300" i="1"/>
  <c r="Z320" i="1"/>
  <c r="V412" i="1"/>
  <c r="X435" i="1"/>
  <c r="AG16" i="1"/>
  <c r="Z85" i="1"/>
  <c r="Z139" i="1"/>
  <c r="Z208" i="1"/>
  <c r="Z242" i="1"/>
  <c r="V289" i="1"/>
  <c r="Z309" i="1"/>
  <c r="Z354" i="1"/>
  <c r="W412" i="1"/>
  <c r="Z433" i="1"/>
  <c r="Z442" i="1"/>
  <c r="Z52" i="1"/>
  <c r="U6" i="1"/>
  <c r="Y42" i="1"/>
  <c r="AE39" i="1"/>
  <c r="Z118" i="1"/>
  <c r="Z127" i="1"/>
  <c r="Z172" i="1"/>
  <c r="W289" i="1"/>
  <c r="Z298" i="1"/>
  <c r="Z318" i="1"/>
  <c r="X412" i="1"/>
  <c r="Z410" i="1"/>
  <c r="Z49" i="1"/>
  <c r="Z54" i="1"/>
  <c r="AI51" i="1" s="1"/>
  <c r="AH453" i="1"/>
  <c r="AH454" i="1"/>
  <c r="AK453" i="1"/>
  <c r="AK454" i="1"/>
  <c r="Z441" i="1"/>
  <c r="Z430" i="1"/>
  <c r="AH418" i="1"/>
  <c r="AH420" i="1"/>
  <c r="AH421" i="1"/>
  <c r="AI418" i="1"/>
  <c r="AI419" i="1"/>
  <c r="AK418" i="1"/>
  <c r="AK420" i="1"/>
  <c r="AK421" i="1"/>
  <c r="AL418" i="1"/>
  <c r="Z407" i="1"/>
  <c r="AI398" i="1"/>
  <c r="AK396" i="1"/>
  <c r="AK397" i="1"/>
  <c r="AK398" i="1"/>
  <c r="Z351" i="1"/>
  <c r="AL330" i="1"/>
  <c r="AH328" i="1"/>
  <c r="AH329" i="1"/>
  <c r="AH330" i="1"/>
  <c r="AH331" i="1"/>
  <c r="AI329" i="1"/>
  <c r="AI331" i="1"/>
  <c r="AJ328" i="1"/>
  <c r="AJ329" i="1"/>
  <c r="AJ330" i="1"/>
  <c r="AJ331" i="1"/>
  <c r="AK328" i="1"/>
  <c r="AK329" i="1"/>
  <c r="AK330" i="1"/>
  <c r="AK331" i="1"/>
  <c r="AL328" i="1"/>
  <c r="Z317" i="1"/>
  <c r="Z306" i="1"/>
  <c r="Z295" i="1"/>
  <c r="Z284" i="1"/>
  <c r="AL274" i="1"/>
  <c r="AH272" i="1"/>
  <c r="AI275" i="1"/>
  <c r="AJ273" i="1"/>
  <c r="AJ274" i="1"/>
  <c r="AJ275" i="1"/>
  <c r="AK272" i="1"/>
  <c r="AL252" i="1"/>
  <c r="AL251" i="1"/>
  <c r="AL253" i="1"/>
  <c r="AH250" i="1"/>
  <c r="AH251" i="1"/>
  <c r="AH252" i="1"/>
  <c r="AH253" i="1"/>
  <c r="AI250" i="1"/>
  <c r="AI252" i="1"/>
  <c r="AI253" i="1"/>
  <c r="AJ250" i="1"/>
  <c r="AJ251" i="1"/>
  <c r="AK250" i="1"/>
  <c r="AK251" i="1"/>
  <c r="AK252" i="1"/>
  <c r="AK253" i="1"/>
  <c r="AL250" i="1"/>
  <c r="Z239" i="1"/>
  <c r="Z205" i="1"/>
  <c r="AH183" i="1"/>
  <c r="AH185" i="1"/>
  <c r="AH186" i="1"/>
  <c r="AI183" i="1"/>
  <c r="AI184" i="1"/>
  <c r="AK183" i="1"/>
  <c r="AK185" i="1"/>
  <c r="AK186" i="1"/>
  <c r="AL183" i="1"/>
  <c r="Z171" i="1"/>
  <c r="AH161" i="1"/>
  <c r="AI163" i="1"/>
  <c r="AK160" i="1"/>
  <c r="AK161" i="1"/>
  <c r="AK163" i="1"/>
  <c r="AH160" i="1"/>
  <c r="AJ162" i="1"/>
  <c r="AL160" i="1"/>
  <c r="AL162" i="1"/>
  <c r="AL163" i="1"/>
  <c r="AH162" i="1"/>
  <c r="AI160" i="1"/>
  <c r="AL151" i="1"/>
  <c r="AL150" i="1"/>
  <c r="AL152" i="1"/>
  <c r="AH149" i="1"/>
  <c r="AH150" i="1"/>
  <c r="AH151" i="1"/>
  <c r="AH152" i="1"/>
  <c r="AI149" i="1"/>
  <c r="AI150" i="1"/>
  <c r="AI151" i="1"/>
  <c r="AI152" i="1"/>
  <c r="AJ151" i="1"/>
  <c r="AK149" i="1"/>
  <c r="AK150" i="1"/>
  <c r="AK151" i="1"/>
  <c r="AK152" i="1"/>
  <c r="Z138" i="1"/>
  <c r="Z126" i="1"/>
  <c r="Z115" i="1"/>
  <c r="AL106" i="1"/>
  <c r="AK105" i="1"/>
  <c r="AI107" i="1"/>
  <c r="AK104" i="1"/>
  <c r="AJ107" i="1"/>
  <c r="AH105" i="1"/>
  <c r="AI104" i="1"/>
  <c r="AJ105" i="1"/>
  <c r="AL104" i="1"/>
  <c r="AH107" i="1"/>
  <c r="AI106" i="1"/>
  <c r="AJ106" i="1"/>
  <c r="AK106" i="1"/>
  <c r="AL105" i="1"/>
  <c r="AL107" i="1"/>
  <c r="AH104" i="1"/>
  <c r="AH106" i="1"/>
  <c r="AI105" i="1"/>
  <c r="AJ104" i="1"/>
  <c r="Z93" i="1"/>
  <c r="Z82" i="1"/>
  <c r="Z71" i="1"/>
  <c r="AE37" i="1"/>
  <c r="AG26" i="1"/>
  <c r="AG15" i="1"/>
  <c r="R9" i="1"/>
  <c r="AK228" i="1" l="1"/>
  <c r="AK362" i="1"/>
  <c r="AH362" i="1"/>
  <c r="AJ399" i="1"/>
  <c r="AK452" i="1"/>
  <c r="AH452" i="1"/>
  <c r="AL184" i="1"/>
  <c r="AL186" i="1"/>
  <c r="AJ152" i="1"/>
  <c r="AJ163" i="1"/>
  <c r="AK162" i="1"/>
  <c r="AK184" i="1"/>
  <c r="AH184" i="1"/>
  <c r="AJ272" i="1"/>
  <c r="AI330" i="1"/>
  <c r="Q328" i="1" s="1"/>
  <c r="Q329" i="1" s="1"/>
  <c r="Q330" i="1" s="1"/>
  <c r="Q331" i="1" s="1"/>
  <c r="AK386" i="1"/>
  <c r="AH386" i="1"/>
  <c r="AI399" i="1"/>
  <c r="AK419" i="1"/>
  <c r="AH419" i="1"/>
  <c r="AJ455" i="1"/>
  <c r="AL454" i="1"/>
  <c r="Z390" i="1"/>
  <c r="AL398" i="1"/>
  <c r="AJ186" i="1"/>
  <c r="AK52" i="1"/>
  <c r="AI274" i="1"/>
  <c r="AI397" i="1"/>
  <c r="AJ421" i="1"/>
  <c r="AJ453" i="1"/>
  <c r="AJ161" i="1"/>
  <c r="AJ160" i="1"/>
  <c r="AJ185" i="1"/>
  <c r="AI273" i="1"/>
  <c r="AJ387" i="1"/>
  <c r="AJ396" i="1"/>
  <c r="AI396" i="1"/>
  <c r="Q396" i="1" s="1"/>
  <c r="Q397" i="1" s="1"/>
  <c r="Q398" i="1" s="1"/>
  <c r="Q399" i="1" s="1"/>
  <c r="AJ420" i="1"/>
  <c r="AL419" i="1"/>
  <c r="AJ452" i="1"/>
  <c r="AJ52" i="1"/>
  <c r="AL455" i="1"/>
  <c r="AL421" i="1"/>
  <c r="Z266" i="1"/>
  <c r="AJ264" i="1" s="1"/>
  <c r="AJ149" i="1"/>
  <c r="Q149" i="1" s="1"/>
  <c r="Q150" i="1" s="1"/>
  <c r="Q151" i="1" s="1"/>
  <c r="Q152" i="1" s="1"/>
  <c r="AH163" i="1"/>
  <c r="AI161" i="1"/>
  <c r="Q160" i="1" s="1"/>
  <c r="Q161" i="1" s="1"/>
  <c r="Q162" i="1" s="1"/>
  <c r="Q163" i="1" s="1"/>
  <c r="AJ184" i="1"/>
  <c r="AH230" i="1"/>
  <c r="AL272" i="1"/>
  <c r="AI272" i="1"/>
  <c r="AK365" i="1"/>
  <c r="AH365" i="1"/>
  <c r="AL397" i="1"/>
  <c r="AH399" i="1"/>
  <c r="AI455" i="1"/>
  <c r="AI52" i="1"/>
  <c r="AL399" i="1"/>
  <c r="Z367" i="1"/>
  <c r="AL365" i="1" s="1"/>
  <c r="AH229" i="1"/>
  <c r="AK275" i="1"/>
  <c r="AH275" i="1"/>
  <c r="AK364" i="1"/>
  <c r="AL396" i="1"/>
  <c r="AH398" i="1"/>
  <c r="AJ418" i="1"/>
  <c r="Q418" i="1" s="1"/>
  <c r="Q419" i="1" s="1"/>
  <c r="Q420" i="1" s="1"/>
  <c r="Q421" i="1" s="1"/>
  <c r="AI454" i="1"/>
  <c r="AH52" i="1"/>
  <c r="Z199" i="1"/>
  <c r="AK363" i="1"/>
  <c r="AH363" i="1"/>
  <c r="AI388" i="1"/>
  <c r="AJ398" i="1"/>
  <c r="AI421" i="1"/>
  <c r="Z345" i="1"/>
  <c r="AL343" i="1" s="1"/>
  <c r="Z233" i="1"/>
  <c r="AL230" i="1" s="1"/>
  <c r="AL273" i="1"/>
  <c r="AL275" i="1"/>
  <c r="AL386" i="1"/>
  <c r="AJ183" i="1"/>
  <c r="Q183" i="1" s="1"/>
  <c r="Q184" i="1" s="1"/>
  <c r="Q185" i="1" s="1"/>
  <c r="Q186" i="1" s="1"/>
  <c r="AI186" i="1"/>
  <c r="AJ253" i="1"/>
  <c r="Q250" i="1" s="1"/>
  <c r="Q251" i="1" s="1"/>
  <c r="Q252" i="1" s="1"/>
  <c r="Q253" i="1" s="1"/>
  <c r="AI264" i="1"/>
  <c r="AK274" i="1"/>
  <c r="AH274" i="1"/>
  <c r="AL161" i="1"/>
  <c r="AK399" i="1"/>
  <c r="AH396" i="1"/>
  <c r="AL452" i="1"/>
  <c r="AI452" i="1"/>
  <c r="AK455" i="1"/>
  <c r="AL262" i="1"/>
  <c r="AL229" i="1"/>
  <c r="Z222" i="1"/>
  <c r="AH219" i="1" s="1"/>
  <c r="AJ230" i="1"/>
  <c r="AK50" i="1"/>
  <c r="AI50" i="1"/>
  <c r="AK49" i="1"/>
  <c r="AH50" i="1"/>
  <c r="AJ49" i="1"/>
  <c r="AH51" i="1"/>
  <c r="AK51" i="1"/>
  <c r="AI49" i="1"/>
  <c r="AH49" i="1"/>
  <c r="AJ51" i="1"/>
  <c r="Q452" i="1"/>
  <c r="Q453" i="1" s="1"/>
  <c r="Q454" i="1" s="1"/>
  <c r="Q455" i="1" s="1"/>
  <c r="Z446" i="1"/>
  <c r="AI441" i="1" s="1"/>
  <c r="AL441" i="1"/>
  <c r="AK441" i="1"/>
  <c r="Z435" i="1"/>
  <c r="AI430" i="1" s="1"/>
  <c r="AL430" i="1"/>
  <c r="AK430" i="1"/>
  <c r="Z412" i="1"/>
  <c r="AH407" i="1" s="1"/>
  <c r="AJ407" i="1"/>
  <c r="AK407" i="1"/>
  <c r="Z356" i="1"/>
  <c r="AL351" i="1" s="1"/>
  <c r="Z322" i="1"/>
  <c r="AL317" i="1" s="1"/>
  <c r="AK317" i="1"/>
  <c r="AI317" i="1"/>
  <c r="AJ317" i="1"/>
  <c r="Z311" i="1"/>
  <c r="AL306" i="1"/>
  <c r="AK306" i="1"/>
  <c r="Z300" i="1"/>
  <c r="Z289" i="1"/>
  <c r="AH284" i="1" s="1"/>
  <c r="AK284" i="1"/>
  <c r="AJ284" i="1"/>
  <c r="Q272" i="1"/>
  <c r="Q273" i="1" s="1"/>
  <c r="Q274" i="1" s="1"/>
  <c r="Q275" i="1" s="1"/>
  <c r="Z244" i="1"/>
  <c r="AI239" i="1" s="1"/>
  <c r="AH239" i="1"/>
  <c r="AL239" i="1"/>
  <c r="Z210" i="1"/>
  <c r="AH205" i="1" s="1"/>
  <c r="AJ205" i="1"/>
  <c r="Z176" i="1"/>
  <c r="AL171" i="1"/>
  <c r="AH171" i="1"/>
  <c r="AK171" i="1"/>
  <c r="Z143" i="1"/>
  <c r="AH138" i="1" s="1"/>
  <c r="Z131" i="1"/>
  <c r="AL126" i="1" s="1"/>
  <c r="AJ126" i="1"/>
  <c r="AK126" i="1"/>
  <c r="AI126" i="1"/>
  <c r="Z120" i="1"/>
  <c r="AI115" i="1"/>
  <c r="AH115" i="1"/>
  <c r="AK115" i="1"/>
  <c r="Q104" i="1"/>
  <c r="Q105" i="1" s="1"/>
  <c r="Q106" i="1" s="1"/>
  <c r="Q107" i="1" s="1"/>
  <c r="Z98" i="1"/>
  <c r="AL93" i="1" s="1"/>
  <c r="Z87" i="1"/>
  <c r="AL82" i="1" s="1"/>
  <c r="Z76" i="1"/>
  <c r="AJ71" i="1" s="1"/>
  <c r="AK71" i="1"/>
  <c r="AE42" i="1"/>
  <c r="AP37" i="1" s="1"/>
  <c r="AQ37" i="1"/>
  <c r="AG31" i="1"/>
  <c r="AR26" i="1" s="1"/>
  <c r="AG20" i="1"/>
  <c r="AR15" i="1"/>
  <c r="AQ15" i="1"/>
  <c r="AI219" i="1" l="1"/>
  <c r="Q49" i="1"/>
  <c r="Q50" i="1" s="1"/>
  <c r="Q51" i="1" s="1"/>
  <c r="Q52" i="1" s="1"/>
  <c r="AJ220" i="1"/>
  <c r="AJ342" i="1"/>
  <c r="AK217" i="1"/>
  <c r="AL219" i="1"/>
  <c r="AK220" i="1"/>
  <c r="AH262" i="1"/>
  <c r="AI263" i="1"/>
  <c r="AJ261" i="1"/>
  <c r="AI220" i="1"/>
  <c r="AI218" i="1"/>
  <c r="AL341" i="1"/>
  <c r="AH218" i="1"/>
  <c r="AH388" i="1"/>
  <c r="AI385" i="1"/>
  <c r="AK385" i="1"/>
  <c r="AL388" i="1"/>
  <c r="AL387" i="1"/>
  <c r="AK388" i="1"/>
  <c r="AJ388" i="1"/>
  <c r="AH385" i="1"/>
  <c r="AL385" i="1"/>
  <c r="AH387" i="1"/>
  <c r="AK387" i="1"/>
  <c r="AI217" i="1"/>
  <c r="AI386" i="1"/>
  <c r="AJ262" i="1"/>
  <c r="AL220" i="1"/>
  <c r="AJ82" i="1"/>
  <c r="AJ197" i="1"/>
  <c r="AL194" i="1"/>
  <c r="AI197" i="1"/>
  <c r="AL195" i="1"/>
  <c r="AH197" i="1"/>
  <c r="AL196" i="1"/>
  <c r="AK196" i="1"/>
  <c r="AH195" i="1"/>
  <c r="AH196" i="1"/>
  <c r="AJ194" i="1"/>
  <c r="AI195" i="1"/>
  <c r="AK195" i="1"/>
  <c r="AK194" i="1"/>
  <c r="AI196" i="1"/>
  <c r="AH194" i="1"/>
  <c r="AJ196" i="1"/>
  <c r="AJ195" i="1"/>
  <c r="AL197" i="1"/>
  <c r="AI194" i="1"/>
  <c r="AK197" i="1"/>
  <c r="AK218" i="1"/>
  <c r="AJ386" i="1"/>
  <c r="AI340" i="1"/>
  <c r="AL340" i="1"/>
  <c r="AI341" i="1"/>
  <c r="AJ343" i="1"/>
  <c r="AK342" i="1"/>
  <c r="AI343" i="1"/>
  <c r="AL342" i="1"/>
  <c r="AJ340" i="1"/>
  <c r="AK343" i="1"/>
  <c r="AJ341" i="1"/>
  <c r="AH342" i="1"/>
  <c r="AH340" i="1"/>
  <c r="AK340" i="1"/>
  <c r="AH341" i="1"/>
  <c r="AK341" i="1"/>
  <c r="AH343" i="1"/>
  <c r="AI82" i="1"/>
  <c r="AK82" i="1"/>
  <c r="AJ93" i="1"/>
  <c r="AH220" i="1"/>
  <c r="AI229" i="1"/>
  <c r="AJ263" i="1"/>
  <c r="AI387" i="1"/>
  <c r="AL363" i="1"/>
  <c r="AL364" i="1"/>
  <c r="AJ365" i="1"/>
  <c r="AH364" i="1"/>
  <c r="AI364" i="1"/>
  <c r="AI362" i="1"/>
  <c r="Q362" i="1" s="1"/>
  <c r="Q363" i="1" s="1"/>
  <c r="Q364" i="1" s="1"/>
  <c r="Q365" i="1" s="1"/>
  <c r="AL362" i="1"/>
  <c r="AJ363" i="1"/>
  <c r="AJ364" i="1"/>
  <c r="AI363" i="1"/>
  <c r="AI365" i="1"/>
  <c r="AJ362" i="1"/>
  <c r="AH217" i="1"/>
  <c r="AJ219" i="1"/>
  <c r="AL218" i="1"/>
  <c r="AJ218" i="1"/>
  <c r="AL217" i="1"/>
  <c r="AJ217" i="1"/>
  <c r="AI262" i="1"/>
  <c r="AL264" i="1"/>
  <c r="AH261" i="1"/>
  <c r="AK261" i="1"/>
  <c r="AK263" i="1"/>
  <c r="AH264" i="1"/>
  <c r="AL261" i="1"/>
  <c r="AL263" i="1"/>
  <c r="AI261" i="1"/>
  <c r="AK264" i="1"/>
  <c r="AH263" i="1"/>
  <c r="AK262" i="1"/>
  <c r="AO37" i="1"/>
  <c r="AK93" i="1"/>
  <c r="AJ138" i="1"/>
  <c r="AI231" i="1"/>
  <c r="AJ229" i="1"/>
  <c r="AH231" i="1"/>
  <c r="AL228" i="1"/>
  <c r="AH228" i="1"/>
  <c r="AI230" i="1"/>
  <c r="AK229" i="1"/>
  <c r="AK230" i="1"/>
  <c r="AJ231" i="1"/>
  <c r="AI228" i="1"/>
  <c r="AJ228" i="1"/>
  <c r="AL231" i="1"/>
  <c r="AK231" i="1"/>
  <c r="AK219" i="1"/>
  <c r="AI342" i="1"/>
  <c r="AJ385" i="1"/>
  <c r="AH441" i="1"/>
  <c r="AI443" i="1"/>
  <c r="AI444" i="1"/>
  <c r="AL444" i="1"/>
  <c r="AJ444" i="1"/>
  <c r="AK444" i="1"/>
  <c r="AH442" i="1"/>
  <c r="AI442" i="1"/>
  <c r="AH444" i="1"/>
  <c r="AJ442" i="1"/>
  <c r="AJ443" i="1"/>
  <c r="AL442" i="1"/>
  <c r="AH443" i="1"/>
  <c r="AK442" i="1"/>
  <c r="AL443" i="1"/>
  <c r="AK443" i="1"/>
  <c r="AJ441" i="1"/>
  <c r="AH430" i="1"/>
  <c r="AI432" i="1"/>
  <c r="AH431" i="1"/>
  <c r="AJ431" i="1"/>
  <c r="AJ432" i="1"/>
  <c r="AH432" i="1"/>
  <c r="AL433" i="1"/>
  <c r="AK433" i="1"/>
  <c r="AJ433" i="1"/>
  <c r="AI433" i="1"/>
  <c r="AH433" i="1"/>
  <c r="AL431" i="1"/>
  <c r="AK431" i="1"/>
  <c r="AL432" i="1"/>
  <c r="AK432" i="1"/>
  <c r="AI431" i="1"/>
  <c r="AJ430" i="1"/>
  <c r="AL407" i="1"/>
  <c r="AI409" i="1"/>
  <c r="AK410" i="1"/>
  <c r="AI410" i="1"/>
  <c r="AJ408" i="1"/>
  <c r="AK409" i="1"/>
  <c r="AH410" i="1"/>
  <c r="AL410" i="1"/>
  <c r="AJ410" i="1"/>
  <c r="AH408" i="1"/>
  <c r="AL408" i="1"/>
  <c r="AK408" i="1"/>
  <c r="AL409" i="1"/>
  <c r="AH409" i="1"/>
  <c r="AI408" i="1"/>
  <c r="AJ409" i="1"/>
  <c r="AI407" i="1"/>
  <c r="AH351" i="1"/>
  <c r="AI351" i="1"/>
  <c r="AJ351" i="1"/>
  <c r="AK351" i="1"/>
  <c r="AJ354" i="1"/>
  <c r="AK354" i="1"/>
  <c r="AH354" i="1"/>
  <c r="AI352" i="1"/>
  <c r="AL354" i="1"/>
  <c r="AI354" i="1"/>
  <c r="AJ352" i="1"/>
  <c r="AJ353" i="1"/>
  <c r="AH352" i="1"/>
  <c r="AH353" i="1"/>
  <c r="AL352" i="1"/>
  <c r="AL353" i="1"/>
  <c r="AK352" i="1"/>
  <c r="AK353" i="1"/>
  <c r="AI353" i="1"/>
  <c r="AH317" i="1"/>
  <c r="AJ318" i="1"/>
  <c r="AK318" i="1"/>
  <c r="AI318" i="1"/>
  <c r="AH318" i="1"/>
  <c r="AK320" i="1"/>
  <c r="AJ319" i="1"/>
  <c r="AL318" i="1"/>
  <c r="AL320" i="1"/>
  <c r="AK319" i="1"/>
  <c r="AH320" i="1"/>
  <c r="AJ320" i="1"/>
  <c r="AL319" i="1"/>
  <c r="AI320" i="1"/>
  <c r="AI319" i="1"/>
  <c r="AH319" i="1"/>
  <c r="AI307" i="1"/>
  <c r="AL308" i="1"/>
  <c r="AI308" i="1"/>
  <c r="AK309" i="1"/>
  <c r="AK307" i="1"/>
  <c r="AL307" i="1"/>
  <c r="AH307" i="1"/>
  <c r="AJ308" i="1"/>
  <c r="AH308" i="1"/>
  <c r="AJ309" i="1"/>
  <c r="AJ307" i="1"/>
  <c r="AH309" i="1"/>
  <c r="AK308" i="1"/>
  <c r="AL309" i="1"/>
  <c r="AI309" i="1"/>
  <c r="AH306" i="1"/>
  <c r="AJ306" i="1"/>
  <c r="AI306" i="1"/>
  <c r="AH297" i="1"/>
  <c r="AK298" i="1"/>
  <c r="AJ298" i="1"/>
  <c r="AH298" i="1"/>
  <c r="AJ296" i="1"/>
  <c r="AI296" i="1"/>
  <c r="AL297" i="1"/>
  <c r="AI297" i="1"/>
  <c r="AL298" i="1"/>
  <c r="AI298" i="1"/>
  <c r="AL296" i="1"/>
  <c r="AK296" i="1"/>
  <c r="AJ297" i="1"/>
  <c r="AK297" i="1"/>
  <c r="AH296" i="1"/>
  <c r="AH295" i="1"/>
  <c r="AI295" i="1"/>
  <c r="AK295" i="1"/>
  <c r="AL295" i="1"/>
  <c r="AJ295" i="1"/>
  <c r="AL284" i="1"/>
  <c r="AH286" i="1"/>
  <c r="AK287" i="1"/>
  <c r="AI287" i="1"/>
  <c r="AJ285" i="1"/>
  <c r="AK286" i="1"/>
  <c r="AJ286" i="1"/>
  <c r="AI286" i="1"/>
  <c r="AL287" i="1"/>
  <c r="AJ287" i="1"/>
  <c r="AH287" i="1"/>
  <c r="AL285" i="1"/>
  <c r="AL286" i="1"/>
  <c r="AK285" i="1"/>
  <c r="AI285" i="1"/>
  <c r="Q284" i="1" s="1"/>
  <c r="Q285" i="1" s="1"/>
  <c r="Q286" i="1" s="1"/>
  <c r="Q287" i="1" s="1"/>
  <c r="AH285" i="1"/>
  <c r="AI284" i="1"/>
  <c r="AJ240" i="1"/>
  <c r="AL241" i="1"/>
  <c r="AK240" i="1"/>
  <c r="AK241" i="1"/>
  <c r="AI241" i="1"/>
  <c r="AH241" i="1"/>
  <c r="AJ241" i="1"/>
  <c r="AH242" i="1"/>
  <c r="AL242" i="1"/>
  <c r="AL240" i="1"/>
  <c r="AK242" i="1"/>
  <c r="AI240" i="1"/>
  <c r="AJ242" i="1"/>
  <c r="AH240" i="1"/>
  <c r="AI242" i="1"/>
  <c r="AJ239" i="1"/>
  <c r="AK239" i="1"/>
  <c r="AK205" i="1"/>
  <c r="Q205" i="1" s="1"/>
  <c r="Q206" i="1" s="1"/>
  <c r="Q207" i="1" s="1"/>
  <c r="Q208" i="1" s="1"/>
  <c r="AL205" i="1"/>
  <c r="AH207" i="1"/>
  <c r="AL208" i="1"/>
  <c r="AI208" i="1"/>
  <c r="AK206" i="1"/>
  <c r="AK207" i="1"/>
  <c r="AL207" i="1"/>
  <c r="AH206" i="1"/>
  <c r="AJ208" i="1"/>
  <c r="AK208" i="1"/>
  <c r="AH208" i="1"/>
  <c r="AJ206" i="1"/>
  <c r="AL206" i="1"/>
  <c r="AI206" i="1"/>
  <c r="AJ207" i="1"/>
  <c r="AI207" i="1"/>
  <c r="AI205" i="1"/>
  <c r="AH173" i="1"/>
  <c r="AL174" i="1"/>
  <c r="AK174" i="1"/>
  <c r="AJ174" i="1"/>
  <c r="AH174" i="1"/>
  <c r="AI174" i="1"/>
  <c r="AH172" i="1"/>
  <c r="AL172" i="1"/>
  <c r="AL173" i="1"/>
  <c r="AK172" i="1"/>
  <c r="AK173" i="1"/>
  <c r="AJ172" i="1"/>
  <c r="AJ173" i="1"/>
  <c r="AI172" i="1"/>
  <c r="AI173" i="1"/>
  <c r="AI171" i="1"/>
  <c r="AJ171" i="1"/>
  <c r="AK138" i="1"/>
  <c r="AL138" i="1"/>
  <c r="AH140" i="1"/>
  <c r="AJ141" i="1"/>
  <c r="AI141" i="1"/>
  <c r="AL141" i="1"/>
  <c r="AK141" i="1"/>
  <c r="AH141" i="1"/>
  <c r="AL139" i="1"/>
  <c r="AK139" i="1"/>
  <c r="AJ139" i="1"/>
  <c r="AJ140" i="1"/>
  <c r="AI139" i="1"/>
  <c r="AI140" i="1"/>
  <c r="AH139" i="1"/>
  <c r="AL140" i="1"/>
  <c r="AK140" i="1"/>
  <c r="AI138" i="1"/>
  <c r="AI128" i="1"/>
  <c r="AL128" i="1"/>
  <c r="AK128" i="1"/>
  <c r="AJ128" i="1"/>
  <c r="AH128" i="1"/>
  <c r="AK129" i="1"/>
  <c r="AI129" i="1"/>
  <c r="AL127" i="1"/>
  <c r="AL129" i="1"/>
  <c r="AK127" i="1"/>
  <c r="AJ129" i="1"/>
  <c r="AJ127" i="1"/>
  <c r="AH129" i="1"/>
  <c r="AI127" i="1"/>
  <c r="AH127" i="1"/>
  <c r="AH126" i="1"/>
  <c r="AI117" i="1"/>
  <c r="AI116" i="1"/>
  <c r="AJ116" i="1"/>
  <c r="AH116" i="1"/>
  <c r="AL116" i="1"/>
  <c r="AK116" i="1"/>
  <c r="AJ118" i="1"/>
  <c r="AH117" i="1"/>
  <c r="AI118" i="1"/>
  <c r="AL118" i="1"/>
  <c r="AH118" i="1"/>
  <c r="AJ117" i="1"/>
  <c r="AK118" i="1"/>
  <c r="AK117" i="1"/>
  <c r="AL117" i="1"/>
  <c r="AJ115" i="1"/>
  <c r="AL115" i="1"/>
  <c r="AH95" i="1"/>
  <c r="AL96" i="1"/>
  <c r="AK96" i="1"/>
  <c r="AJ96" i="1"/>
  <c r="AI96" i="1"/>
  <c r="AH96" i="1"/>
  <c r="AL94" i="1"/>
  <c r="AK94" i="1"/>
  <c r="AL95" i="1"/>
  <c r="AJ94" i="1"/>
  <c r="AK95" i="1"/>
  <c r="AI94" i="1"/>
  <c r="AJ95" i="1"/>
  <c r="AH94" i="1"/>
  <c r="AI95" i="1"/>
  <c r="AH93" i="1"/>
  <c r="AI93" i="1"/>
  <c r="AI83" i="1"/>
  <c r="AJ84" i="1"/>
  <c r="AI84" i="1"/>
  <c r="AK85" i="1"/>
  <c r="AJ85" i="1"/>
  <c r="AJ83" i="1"/>
  <c r="AH83" i="1"/>
  <c r="AL84" i="1"/>
  <c r="AK84" i="1"/>
  <c r="AL85" i="1"/>
  <c r="AL83" i="1"/>
  <c r="AI85" i="1"/>
  <c r="AH85" i="1"/>
  <c r="AH84" i="1"/>
  <c r="AK83" i="1"/>
  <c r="AH82" i="1"/>
  <c r="AH71" i="1"/>
  <c r="AL71" i="1"/>
  <c r="AI71" i="1"/>
  <c r="AH72" i="1"/>
  <c r="AL73" i="1"/>
  <c r="AJ73" i="1"/>
  <c r="AI73" i="1"/>
  <c r="AH73" i="1"/>
  <c r="AL74" i="1"/>
  <c r="AL72" i="1"/>
  <c r="AJ72" i="1"/>
  <c r="AK73" i="1"/>
  <c r="AK74" i="1"/>
  <c r="AK72" i="1"/>
  <c r="AI74" i="1"/>
  <c r="AH74" i="1"/>
  <c r="AJ74" i="1"/>
  <c r="AI72" i="1"/>
  <c r="AL40" i="1"/>
  <c r="AM39" i="1"/>
  <c r="AL38" i="1"/>
  <c r="AP39" i="1"/>
  <c r="AQ39" i="1"/>
  <c r="AM40" i="1"/>
  <c r="AN40" i="1"/>
  <c r="AQ40" i="1"/>
  <c r="AQ38" i="1"/>
  <c r="AO38" i="1"/>
  <c r="AN39" i="1"/>
  <c r="AL39" i="1"/>
  <c r="AO40" i="1"/>
  <c r="AP40" i="1"/>
  <c r="AP38" i="1"/>
  <c r="AO39" i="1"/>
  <c r="AM38" i="1"/>
  <c r="AN38" i="1"/>
  <c r="AM37" i="1"/>
  <c r="AL37" i="1"/>
  <c r="AN37" i="1"/>
  <c r="AQ26" i="1"/>
  <c r="AO27" i="1"/>
  <c r="AQ28" i="1"/>
  <c r="AP28" i="1"/>
  <c r="AP29" i="1"/>
  <c r="AQ29" i="1"/>
  <c r="AN28" i="1"/>
  <c r="AR28" i="1"/>
  <c r="AS28" i="1"/>
  <c r="AS29" i="1"/>
  <c r="AO29" i="1"/>
  <c r="AN29" i="1"/>
  <c r="AR27" i="1"/>
  <c r="AN27" i="1"/>
  <c r="AO28" i="1"/>
  <c r="AR29" i="1"/>
  <c r="AS27" i="1"/>
  <c r="AQ27" i="1"/>
  <c r="AP27" i="1"/>
  <c r="AS26" i="1"/>
  <c r="AO26" i="1"/>
  <c r="AN26" i="1"/>
  <c r="AP26" i="1"/>
  <c r="AS16" i="1"/>
  <c r="AO18" i="1"/>
  <c r="AN18" i="1"/>
  <c r="AP16" i="1"/>
  <c r="AP18" i="1"/>
  <c r="AR16" i="1"/>
  <c r="AQ16" i="1"/>
  <c r="AQ18" i="1"/>
  <c r="AS18" i="1"/>
  <c r="AO16" i="1"/>
  <c r="AQ17" i="1"/>
  <c r="AO17" i="1"/>
  <c r="AS17" i="1"/>
  <c r="AN16" i="1"/>
  <c r="AP17" i="1"/>
  <c r="AR18" i="1"/>
  <c r="AR17" i="1"/>
  <c r="AN17" i="1"/>
  <c r="AO15" i="1"/>
  <c r="AS15" i="1"/>
  <c r="AN15" i="1"/>
  <c r="AP15" i="1"/>
  <c r="Q306" i="1" l="1"/>
  <c r="Q307" i="1" s="1"/>
  <c r="Q308" i="1" s="1"/>
  <c r="Q309" i="1" s="1"/>
  <c r="Q385" i="1"/>
  <c r="Q386" i="1" s="1"/>
  <c r="Q387" i="1" s="1"/>
  <c r="Q388" i="1" s="1"/>
  <c r="Q194" i="1"/>
  <c r="Q195" i="1" s="1"/>
  <c r="Q196" i="1" s="1"/>
  <c r="Q197" i="1" s="1"/>
  <c r="U37" i="1"/>
  <c r="U38" i="1" s="1"/>
  <c r="U39" i="1" s="1"/>
  <c r="Q71" i="1"/>
  <c r="Q72" i="1" s="1"/>
  <c r="Q73" i="1" s="1"/>
  <c r="W15" i="1"/>
  <c r="W16" i="1" s="1"/>
  <c r="W17" i="1" s="1"/>
  <c r="Q228" i="1"/>
  <c r="Q229" i="1" s="1"/>
  <c r="Q230" i="1" s="1"/>
  <c r="Q231" i="1" s="1"/>
  <c r="Q82" i="1"/>
  <c r="Q83" i="1" s="1"/>
  <c r="Q84" i="1" s="1"/>
  <c r="Q85" i="1" s="1"/>
  <c r="Q295" i="1"/>
  <c r="Q296" i="1" s="1"/>
  <c r="Q297" i="1" s="1"/>
  <c r="Q298" i="1" s="1"/>
  <c r="Q217" i="1"/>
  <c r="Q218" i="1" s="1"/>
  <c r="Q219" i="1" s="1"/>
  <c r="Q220" i="1" s="1"/>
  <c r="Q340" i="1"/>
  <c r="Q341" i="1" s="1"/>
  <c r="Q342" i="1" s="1"/>
  <c r="Q343" i="1" s="1"/>
  <c r="Q138" i="1"/>
  <c r="Q139" i="1" s="1"/>
  <c r="Q140" i="1" s="1"/>
  <c r="Q141" i="1" s="1"/>
  <c r="Q171" i="1"/>
  <c r="Q172" i="1" s="1"/>
  <c r="Q173" i="1" s="1"/>
  <c r="Q174" i="1" s="1"/>
  <c r="Q239" i="1"/>
  <c r="Q240" i="1" s="1"/>
  <c r="Q241" i="1" s="1"/>
  <c r="Q242" i="1" s="1"/>
  <c r="Q407" i="1"/>
  <c r="Q408" i="1" s="1"/>
  <c r="Q409" i="1" s="1"/>
  <c r="Q410" i="1" s="1"/>
  <c r="Q115" i="1"/>
  <c r="Q116" i="1" s="1"/>
  <c r="Q117" i="1" s="1"/>
  <c r="Q118" i="1" s="1"/>
  <c r="Q126" i="1"/>
  <c r="Q127" i="1" s="1"/>
  <c r="Q128" i="1" s="1"/>
  <c r="Q129" i="1" s="1"/>
  <c r="W26" i="1"/>
  <c r="W27" i="1" s="1"/>
  <c r="W28" i="1" s="1"/>
  <c r="W29" i="1" s="1"/>
  <c r="Q93" i="1"/>
  <c r="Q94" i="1" s="1"/>
  <c r="Q95" i="1" s="1"/>
  <c r="Q96" i="1" s="1"/>
  <c r="Q261" i="1"/>
  <c r="Q262" i="1" s="1"/>
  <c r="Q263" i="1" s="1"/>
  <c r="Q264" i="1" s="1"/>
  <c r="Q441" i="1"/>
  <c r="Q442" i="1" s="1"/>
  <c r="Q443" i="1" s="1"/>
  <c r="Q444" i="1" s="1"/>
  <c r="Q430" i="1"/>
  <c r="Q431" i="1" s="1"/>
  <c r="Q432" i="1" s="1"/>
  <c r="Q433" i="1" s="1"/>
  <c r="Q351" i="1"/>
  <c r="Q352" i="1" s="1"/>
  <c r="Q353" i="1" s="1"/>
  <c r="Q354" i="1" s="1"/>
  <c r="Q317" i="1"/>
  <c r="Q318" i="1" s="1"/>
  <c r="Q319" i="1" s="1"/>
  <c r="Q320" i="1" s="1"/>
  <c r="Q74" i="1"/>
  <c r="U40" i="1"/>
  <c r="W18" i="1"/>
  <c r="AE6" i="1"/>
  <c r="AE7" i="1"/>
  <c r="AG5" i="1"/>
  <c r="AG7" i="1"/>
  <c r="AF7" i="1"/>
  <c r="AF4" i="1"/>
  <c r="AG6" i="1"/>
  <c r="AE4" i="1"/>
  <c r="O4" i="1" s="1"/>
  <c r="O5" i="1" s="1"/>
  <c r="O6" i="1" s="1"/>
  <c r="AF5" i="1"/>
  <c r="AG4" i="1"/>
  <c r="AF6" i="1"/>
  <c r="AE5" i="1"/>
  <c r="O7" i="1" l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<sst xmlns="http://schemas.openxmlformats.org/spreadsheetml/2006/main" count="826" uniqueCount="93">
  <si>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</si>
  <si>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</si>
  <si>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</si>
  <si>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</si>
  <si>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</si>
  <si>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</si>
  <si>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</si>
  <si>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Leistungs-/Deckungsumfang: Sehr stark</t>
  </si>
  <si>
    <t>Q5: Leistungs-/Deckungsumfang: Stark</t>
  </si>
  <si>
    <t>Q5: Leistungs-/Deckungsumfang: Mäßig</t>
  </si>
  <si>
    <t>Q5: Leistungs-/Deckungsumfang: Wenig</t>
  </si>
  <si>
    <t>Q5: Leistungs-/Deckungsumfang: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</si>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</sst>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M2" sqref="M2"/>
    </sheetView>
  </sheetViews>
  <sheetFormatPr baseColWidth="10" defaultColWidth="9.140625" defaultRowHeight="15" x14ac:dyDescent="0.25"/>
  <cols>
    <col min="1" max="1" width="9.140625" style="15"/>
    <col min="2" max="2" width="41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6" t="s">
        <v>2</v>
      </c>
      <c r="D3" s="17"/>
      <c r="E3" s="16" t="s">
        <v>3</v>
      </c>
      <c r="F3" s="17"/>
      <c r="G3" s="16" t="s">
        <v>4</v>
      </c>
      <c r="H3" s="17"/>
      <c r="I3" s="16" t="s">
        <v>5</v>
      </c>
      <c r="J3" s="17"/>
      <c r="K3" s="16" t="s">
        <v>6</v>
      </c>
      <c r="L3" s="17"/>
    </row>
    <row r="4" spans="2:45" x14ac:dyDescent="0.25">
      <c r="B4" s="3" t="s">
        <v>7</v>
      </c>
      <c r="C4" s="4">
        <v>0.53700000000000003</v>
      </c>
      <c r="D4" s="5">
        <v>87</v>
      </c>
      <c r="E4" s="4">
        <v>0.4506</v>
      </c>
      <c r="F4" s="5">
        <v>73</v>
      </c>
      <c r="G4" s="4">
        <v>6.1999999999999998E-3</v>
      </c>
      <c r="H4" s="5">
        <v>1</v>
      </c>
      <c r="I4" s="4">
        <v>6.1999999999999998E-3</v>
      </c>
      <c r="J4" s="5">
        <v>1</v>
      </c>
      <c r="K4" s="4">
        <v>0.59340000000000004</v>
      </c>
      <c r="L4" s="5">
        <v>162</v>
      </c>
      <c r="N4" s="8" t="s">
        <v>88</v>
      </c>
      <c r="O4" s="9">
        <f>_xlfn.CHISQ.TEST(R4:T7,AE4:AG7)</f>
        <v>0.87379132705159268</v>
      </c>
      <c r="P4" s="10"/>
      <c r="Q4" s="10" t="s">
        <v>89</v>
      </c>
      <c r="R4" s="10">
        <f>D4</f>
        <v>87</v>
      </c>
      <c r="S4" s="10">
        <f>F4</f>
        <v>73</v>
      </c>
      <c r="T4" s="10">
        <f>H4</f>
        <v>1</v>
      </c>
      <c r="U4" s="11">
        <f>SUM(R4:T4)</f>
        <v>161</v>
      </c>
      <c r="V4" s="10"/>
      <c r="W4" s="10"/>
      <c r="X4" s="11"/>
      <c r="Y4" s="10"/>
      <c r="Z4" s="10"/>
      <c r="AA4" s="10"/>
      <c r="AB4" s="10"/>
      <c r="AC4" s="10"/>
      <c r="AD4" s="10" t="s">
        <v>90</v>
      </c>
      <c r="AE4" s="12">
        <f>$U4*R9/$U9</f>
        <v>88.786764705882348</v>
      </c>
      <c r="AF4" s="12">
        <f>$U4*S9/$U9</f>
        <v>71.621323529411768</v>
      </c>
      <c r="AG4" s="12">
        <f>$U4*T9/$U9</f>
        <v>0.59191176470588236</v>
      </c>
    </row>
    <row r="5" spans="2:45" x14ac:dyDescent="0.25">
      <c r="B5" s="3" t="s">
        <v>8</v>
      </c>
      <c r="C5" s="4">
        <v>0.58160000000000001</v>
      </c>
      <c r="D5" s="5">
        <v>57</v>
      </c>
      <c r="E5" s="4">
        <v>0.41839999999999999</v>
      </c>
      <c r="F5" s="5">
        <v>41</v>
      </c>
      <c r="G5" s="4">
        <v>0</v>
      </c>
      <c r="H5" s="5">
        <v>0</v>
      </c>
      <c r="I5" s="4">
        <v>0</v>
      </c>
      <c r="J5" s="5">
        <v>0</v>
      </c>
      <c r="K5" s="4">
        <v>0.35899999999999999</v>
      </c>
      <c r="L5" s="5">
        <v>98</v>
      </c>
      <c r="N5" s="8" t="s">
        <v>91</v>
      </c>
      <c r="O5" s="13">
        <f>_xlfn.CHISQ.INV.RT(O4,6)</f>
        <v>2.4520829819531116</v>
      </c>
      <c r="P5" s="10"/>
      <c r="Q5" s="10"/>
      <c r="R5" s="10">
        <f>D5</f>
        <v>57</v>
      </c>
      <c r="S5" s="10">
        <f>F5</f>
        <v>41</v>
      </c>
      <c r="T5" s="10">
        <f>H5</f>
        <v>0</v>
      </c>
      <c r="U5" s="11">
        <f>SUM(R5:T5)</f>
        <v>98</v>
      </c>
      <c r="V5" s="10"/>
      <c r="W5" s="10"/>
      <c r="Y5" s="10"/>
      <c r="Z5" s="10"/>
      <c r="AA5" s="10"/>
      <c r="AB5" s="10"/>
      <c r="AC5" s="10"/>
      <c r="AD5" s="10"/>
      <c r="AE5" s="12">
        <f>$U5*R9/$U9</f>
        <v>54.044117647058826</v>
      </c>
      <c r="AF5" s="12">
        <f>$U5*S9/$U9</f>
        <v>43.595588235294116</v>
      </c>
      <c r="AG5" s="12">
        <f>$U5*T9/$U9</f>
        <v>0.36029411764705882</v>
      </c>
    </row>
    <row r="6" spans="2:45" x14ac:dyDescent="0.25">
      <c r="B6" s="3" t="s">
        <v>9</v>
      </c>
      <c r="C6" s="4">
        <v>0.5</v>
      </c>
      <c r="D6" s="5">
        <v>6</v>
      </c>
      <c r="E6" s="4">
        <v>0.5</v>
      </c>
      <c r="F6" s="5">
        <v>6</v>
      </c>
      <c r="G6" s="4">
        <v>0</v>
      </c>
      <c r="H6" s="5">
        <v>0</v>
      </c>
      <c r="I6" s="4">
        <v>0</v>
      </c>
      <c r="J6" s="5">
        <v>0</v>
      </c>
      <c r="K6" s="4">
        <v>4.3999999999999997E-2</v>
      </c>
      <c r="L6" s="5">
        <v>12</v>
      </c>
      <c r="N6" s="8" t="s">
        <v>92</v>
      </c>
      <c r="O6" s="14">
        <f>SQRT(O5/(U9*MIN(4-1,3-1)))</f>
        <v>6.7137958574352369E-2</v>
      </c>
      <c r="P6" s="10"/>
      <c r="Q6" s="10"/>
      <c r="R6" s="10">
        <f t="shared" ref="R6:R7" si="0">D6</f>
        <v>6</v>
      </c>
      <c r="S6" s="10">
        <f t="shared" ref="S6:S7" si="1">F6</f>
        <v>6</v>
      </c>
      <c r="T6" s="10">
        <f t="shared" ref="T6:T7" si="2">H6</f>
        <v>0</v>
      </c>
      <c r="U6" s="11">
        <f t="shared" ref="U6:U7" si="3">SUM(R6:T6)</f>
        <v>12</v>
      </c>
      <c r="V6" s="10"/>
      <c r="W6" s="10"/>
      <c r="Y6" s="10"/>
      <c r="Z6" s="10"/>
      <c r="AA6" s="10"/>
      <c r="AB6" s="10"/>
      <c r="AC6" s="10"/>
      <c r="AD6" s="10"/>
      <c r="AE6" s="12">
        <f>$U6*R9/$U9</f>
        <v>6.617647058823529</v>
      </c>
      <c r="AF6" s="12">
        <f>$U6*S9/$U9</f>
        <v>5.3382352941176467</v>
      </c>
      <c r="AG6" s="12">
        <f>$U6*T9/$U9</f>
        <v>4.4117647058823532E-2</v>
      </c>
    </row>
    <row r="7" spans="2:45" x14ac:dyDescent="0.25">
      <c r="B7" s="3" t="s">
        <v>10</v>
      </c>
      <c r="C7" s="4">
        <v>0</v>
      </c>
      <c r="D7" s="5">
        <v>0</v>
      </c>
      <c r="E7" s="4">
        <v>1</v>
      </c>
      <c r="F7" s="5">
        <v>1</v>
      </c>
      <c r="G7" s="4">
        <v>0</v>
      </c>
      <c r="H7" s="5">
        <v>0</v>
      </c>
      <c r="I7" s="4">
        <v>0</v>
      </c>
      <c r="J7" s="5">
        <v>0</v>
      </c>
      <c r="K7" s="4">
        <v>3.7000000000000002E-3</v>
      </c>
      <c r="L7" s="5">
        <v>1</v>
      </c>
      <c r="N7" s="10"/>
      <c r="O7" s="13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0">
        <f t="shared" si="0"/>
        <v>0</v>
      </c>
      <c r="S7" s="10">
        <f t="shared" si="1"/>
        <v>1</v>
      </c>
      <c r="T7" s="10">
        <f t="shared" si="2"/>
        <v>0</v>
      </c>
      <c r="U7" s="11">
        <f t="shared" si="3"/>
        <v>1</v>
      </c>
      <c r="V7" s="10"/>
      <c r="W7" s="10"/>
      <c r="Y7" s="10"/>
      <c r="Z7" s="10"/>
      <c r="AA7" s="10"/>
      <c r="AB7" s="10"/>
      <c r="AC7" s="10"/>
      <c r="AD7" s="10"/>
      <c r="AE7" s="12">
        <f>$U7*R9/$U9</f>
        <v>0.55147058823529416</v>
      </c>
      <c r="AF7" s="12">
        <f>$U7*S9/$U9</f>
        <v>0.44485294117647056</v>
      </c>
      <c r="AG7" s="12">
        <f>$U7*T9/$U9</f>
        <v>3.6764705882352941E-3</v>
      </c>
    </row>
    <row r="8" spans="2:45" x14ac:dyDescent="0.25">
      <c r="B8" s="3" t="s">
        <v>11</v>
      </c>
      <c r="C8" s="4">
        <v>0</v>
      </c>
      <c r="D8" s="5">
        <v>0</v>
      </c>
      <c r="E8" s="4">
        <v>0</v>
      </c>
      <c r="F8" s="5">
        <v>0</v>
      </c>
      <c r="G8" s="4">
        <v>0</v>
      </c>
      <c r="H8" s="5">
        <v>0</v>
      </c>
      <c r="I8" s="4">
        <v>0</v>
      </c>
      <c r="J8" s="5">
        <v>0</v>
      </c>
      <c r="K8" s="4">
        <v>0</v>
      </c>
      <c r="L8" s="5">
        <v>0</v>
      </c>
      <c r="P8" s="5"/>
      <c r="Q8" s="5"/>
      <c r="R8" s="10"/>
      <c r="S8" s="10"/>
      <c r="T8" s="10"/>
      <c r="U8" s="11"/>
      <c r="V8" s="10"/>
      <c r="W8" s="10"/>
      <c r="AE8" s="12"/>
      <c r="AF8" s="12"/>
      <c r="AG8" s="12"/>
    </row>
    <row r="9" spans="2:45" x14ac:dyDescent="0.25">
      <c r="B9" s="3" t="s">
        <v>6</v>
      </c>
      <c r="C9" s="6">
        <v>0.54949999999999999</v>
      </c>
      <c r="D9" s="3">
        <v>150</v>
      </c>
      <c r="E9" s="6">
        <v>0.44319999999999998</v>
      </c>
      <c r="F9" s="3">
        <v>121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273</v>
      </c>
      <c r="P9" s="5"/>
      <c r="Q9" s="5"/>
      <c r="R9" s="11">
        <f>SUM(R4:R8)</f>
        <v>150</v>
      </c>
      <c r="S9" s="11">
        <f t="shared" ref="S9:T9" si="4">SUM(S4:S8)</f>
        <v>121</v>
      </c>
      <c r="T9" s="11">
        <f t="shared" si="4"/>
        <v>1</v>
      </c>
      <c r="U9" s="10">
        <f>SUM(U4:U8)</f>
        <v>272</v>
      </c>
      <c r="V9" s="10"/>
      <c r="W9" s="10"/>
      <c r="AE9" s="12"/>
      <c r="AF9" s="12"/>
      <c r="AG9" s="12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273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6" t="s">
        <v>15</v>
      </c>
      <c r="D14" s="17"/>
      <c r="E14" s="16" t="s">
        <v>16</v>
      </c>
      <c r="F14" s="17"/>
      <c r="G14" s="16" t="s">
        <v>17</v>
      </c>
      <c r="H14" s="17"/>
      <c r="I14" s="16" t="s">
        <v>18</v>
      </c>
      <c r="J14" s="17"/>
      <c r="K14" s="16" t="s">
        <v>19</v>
      </c>
      <c r="L14" s="17"/>
      <c r="M14" s="16" t="s">
        <v>20</v>
      </c>
      <c r="N14" s="17"/>
      <c r="O14" s="16" t="s">
        <v>21</v>
      </c>
      <c r="P14" s="17"/>
      <c r="Q14" s="16" t="s">
        <v>5</v>
      </c>
      <c r="R14" s="17"/>
      <c r="S14" s="16" t="s">
        <v>6</v>
      </c>
      <c r="T14" s="17"/>
    </row>
    <row r="15" spans="2:45" x14ac:dyDescent="0.25">
      <c r="B15" s="3" t="s">
        <v>7</v>
      </c>
      <c r="C15" s="4">
        <v>0</v>
      </c>
      <c r="D15" s="5">
        <v>0</v>
      </c>
      <c r="E15" s="4">
        <v>0.14199999999999999</v>
      </c>
      <c r="F15" s="5">
        <v>23</v>
      </c>
      <c r="G15" s="4">
        <v>0.1235</v>
      </c>
      <c r="H15" s="5">
        <v>20</v>
      </c>
      <c r="I15" s="4">
        <v>0.30249999999999999</v>
      </c>
      <c r="J15" s="5">
        <v>49</v>
      </c>
      <c r="K15" s="4">
        <v>0.30249999999999999</v>
      </c>
      <c r="L15" s="5">
        <v>49</v>
      </c>
      <c r="M15" s="4">
        <v>8.0199999999999994E-2</v>
      </c>
      <c r="N15" s="5">
        <v>13</v>
      </c>
      <c r="O15" s="4">
        <v>3.7000000000000012E-2</v>
      </c>
      <c r="P15" s="5">
        <v>6</v>
      </c>
      <c r="Q15" s="4">
        <v>1.23E-2</v>
      </c>
      <c r="R15" s="5">
        <v>2</v>
      </c>
      <c r="S15" s="4">
        <v>0.59340000000000004</v>
      </c>
      <c r="T15" s="5">
        <v>162</v>
      </c>
      <c r="V15" s="8" t="s">
        <v>88</v>
      </c>
      <c r="W15" s="9">
        <f>_xlfn.CHISQ.TEST(AA15:AF18,AN15:AS18)</f>
        <v>2.6967490075191378E-2</v>
      </c>
      <c r="X15" s="10"/>
      <c r="Y15" s="10" t="s">
        <v>89</v>
      </c>
      <c r="Z15" s="10"/>
      <c r="AA15" s="10">
        <f>F15</f>
        <v>23</v>
      </c>
      <c r="AB15" s="10">
        <f>H15</f>
        <v>20</v>
      </c>
      <c r="AC15">
        <f>J15</f>
        <v>49</v>
      </c>
      <c r="AD15" s="10">
        <f>L15</f>
        <v>49</v>
      </c>
      <c r="AE15" s="10">
        <f>N15</f>
        <v>13</v>
      </c>
      <c r="AF15" s="10">
        <f>P15</f>
        <v>6</v>
      </c>
      <c r="AG15" s="11">
        <f>SUM(AA15:AF15)</f>
        <v>160</v>
      </c>
      <c r="AH15" s="10"/>
      <c r="AI15" s="10"/>
      <c r="AJ15" s="10"/>
      <c r="AK15" s="10"/>
      <c r="AL15" s="10" t="s">
        <v>90</v>
      </c>
      <c r="AM15" s="12"/>
      <c r="AN15" s="12">
        <f>$AG15*AA20/$AG20</f>
        <v>24.797047970479706</v>
      </c>
      <c r="AO15" s="12">
        <f>$AG15*AB20/$AG20</f>
        <v>20.664206642066421</v>
      </c>
      <c r="AP15" s="12">
        <f t="shared" ref="AP15:AS15" si="5">$AG15*AC20/$AG20</f>
        <v>43.690036900369002</v>
      </c>
      <c r="AQ15" s="12">
        <f t="shared" si="5"/>
        <v>46.642066420664207</v>
      </c>
      <c r="AR15" s="12">
        <f t="shared" si="5"/>
        <v>18.892988929889299</v>
      </c>
      <c r="AS15" s="12">
        <f t="shared" si="5"/>
        <v>5.3136531365313653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0.13270000000000001</v>
      </c>
      <c r="F16" s="5">
        <v>13</v>
      </c>
      <c r="G16" s="4">
        <v>0.13270000000000001</v>
      </c>
      <c r="H16" s="5">
        <v>13</v>
      </c>
      <c r="I16" s="4">
        <v>0.23469999999999999</v>
      </c>
      <c r="J16" s="5">
        <v>23</v>
      </c>
      <c r="K16" s="4">
        <v>0.2959</v>
      </c>
      <c r="L16" s="5">
        <v>29</v>
      </c>
      <c r="M16" s="4">
        <v>0.1837</v>
      </c>
      <c r="N16" s="5">
        <v>18</v>
      </c>
      <c r="O16" s="4">
        <v>2.0400000000000001E-2</v>
      </c>
      <c r="P16" s="5">
        <v>2</v>
      </c>
      <c r="Q16" s="4">
        <v>0</v>
      </c>
      <c r="R16" s="5">
        <v>0</v>
      </c>
      <c r="S16" s="4">
        <v>0.35899999999999999</v>
      </c>
      <c r="T16" s="5">
        <v>98</v>
      </c>
      <c r="V16" s="8" t="s">
        <v>91</v>
      </c>
      <c r="W16" s="13">
        <f>_xlfn.CHISQ.INV.RT(W15,15)</f>
        <v>27.223467213299401</v>
      </c>
      <c r="X16" s="10"/>
      <c r="Y16" s="10"/>
      <c r="Z16" s="10"/>
      <c r="AA16" s="10">
        <f t="shared" ref="AA16:AA18" si="6">F16</f>
        <v>13</v>
      </c>
      <c r="AB16" s="10">
        <f t="shared" ref="AB16:AB18" si="7">H16</f>
        <v>13</v>
      </c>
      <c r="AC16">
        <f t="shared" ref="AC16:AC18" si="8">J16</f>
        <v>23</v>
      </c>
      <c r="AD16" s="10">
        <f t="shared" ref="AD16:AD18" si="9">L16</f>
        <v>29</v>
      </c>
      <c r="AE16" s="10">
        <f t="shared" ref="AE16:AE18" si="10">N16</f>
        <v>18</v>
      </c>
      <c r="AF16" s="10">
        <f t="shared" ref="AF16:AF18" si="11">P16</f>
        <v>2</v>
      </c>
      <c r="AG16" s="11">
        <f t="shared" ref="AG16:AG18" si="12">SUM(AA16:AF16)</f>
        <v>98</v>
      </c>
      <c r="AH16" s="10"/>
      <c r="AI16" s="10"/>
      <c r="AJ16" s="10"/>
      <c r="AK16" s="10"/>
      <c r="AL16" s="10"/>
      <c r="AM16" s="12"/>
      <c r="AN16" s="12">
        <f>$AG16*AA20/$AG20</f>
        <v>15.188191881918819</v>
      </c>
      <c r="AO16" s="12">
        <f>$AG16*AB20/$AG20</f>
        <v>12.656826568265682</v>
      </c>
      <c r="AP16" s="12">
        <f t="shared" ref="AP16:AS16" si="13">$AG16*AC20/$AG20</f>
        <v>26.760147601476014</v>
      </c>
      <c r="AQ16" s="12">
        <f t="shared" si="13"/>
        <v>28.568265682656826</v>
      </c>
      <c r="AR16" s="12">
        <f t="shared" si="13"/>
        <v>11.571955719557195</v>
      </c>
      <c r="AS16" s="12">
        <f t="shared" si="13"/>
        <v>3.2546125461254611</v>
      </c>
    </row>
    <row r="17" spans="2:45" x14ac:dyDescent="0.25">
      <c r="B17" s="3" t="s">
        <v>9</v>
      </c>
      <c r="C17" s="4">
        <v>0</v>
      </c>
      <c r="D17" s="5">
        <v>0</v>
      </c>
      <c r="E17" s="4">
        <v>0.5</v>
      </c>
      <c r="F17" s="5">
        <v>6</v>
      </c>
      <c r="G17" s="4">
        <v>8.3299999999999999E-2</v>
      </c>
      <c r="H17" s="5">
        <v>1</v>
      </c>
      <c r="I17" s="4">
        <v>0.16669999999999999</v>
      </c>
      <c r="J17" s="5">
        <v>2</v>
      </c>
      <c r="K17" s="4">
        <v>8.3299999999999999E-2</v>
      </c>
      <c r="L17" s="5">
        <v>1</v>
      </c>
      <c r="M17" s="4">
        <v>8.3299999999999999E-2</v>
      </c>
      <c r="N17" s="5">
        <v>1</v>
      </c>
      <c r="O17" s="4">
        <v>8.3299999999999999E-2</v>
      </c>
      <c r="P17" s="5">
        <v>1</v>
      </c>
      <c r="Q17" s="4">
        <v>0</v>
      </c>
      <c r="R17" s="5">
        <v>0</v>
      </c>
      <c r="S17" s="4">
        <v>4.3999999999999997E-2</v>
      </c>
      <c r="T17" s="5">
        <v>12</v>
      </c>
      <c r="V17" s="8" t="s">
        <v>92</v>
      </c>
      <c r="W17" s="14">
        <f>SQRT(W16/(AG20*MIN(6-1,4-1)))</f>
        <v>0.18298961589214155</v>
      </c>
      <c r="X17" s="10"/>
      <c r="Y17" s="10"/>
      <c r="Z17" s="10"/>
      <c r="AA17" s="10">
        <f t="shared" si="6"/>
        <v>6</v>
      </c>
      <c r="AB17" s="10">
        <f t="shared" si="7"/>
        <v>1</v>
      </c>
      <c r="AC17">
        <f t="shared" si="8"/>
        <v>2</v>
      </c>
      <c r="AD17" s="10">
        <f t="shared" si="9"/>
        <v>1</v>
      </c>
      <c r="AE17" s="10">
        <f t="shared" si="10"/>
        <v>1</v>
      </c>
      <c r="AF17" s="10">
        <f t="shared" si="11"/>
        <v>1</v>
      </c>
      <c r="AG17" s="11">
        <f t="shared" si="12"/>
        <v>12</v>
      </c>
      <c r="AH17" s="10"/>
      <c r="AI17" s="10"/>
      <c r="AJ17" s="10"/>
      <c r="AK17" s="10"/>
      <c r="AL17" s="10"/>
      <c r="AM17" s="12"/>
      <c r="AN17" s="12">
        <f>$AG17*AA20/$AG20</f>
        <v>1.8597785977859778</v>
      </c>
      <c r="AO17" s="12">
        <f>$AG17*AB20/$AG20</f>
        <v>1.5498154981549817</v>
      </c>
      <c r="AP17" s="12">
        <f t="shared" ref="AP17:AS17" si="14">$AG17*AC20/$AG20</f>
        <v>3.2767527675276753</v>
      </c>
      <c r="AQ17" s="12">
        <f t="shared" si="14"/>
        <v>3.4981549815498156</v>
      </c>
      <c r="AR17" s="12">
        <f t="shared" si="14"/>
        <v>1.4169741697416973</v>
      </c>
      <c r="AS17" s="12">
        <f t="shared" si="14"/>
        <v>0.39852398523985239</v>
      </c>
    </row>
    <row r="18" spans="2:45" x14ac:dyDescent="0.25">
      <c r="B18" s="3" t="s">
        <v>10</v>
      </c>
      <c r="C18" s="4">
        <v>0</v>
      </c>
      <c r="D18" s="5">
        <v>0</v>
      </c>
      <c r="E18" s="4">
        <v>0</v>
      </c>
      <c r="F18" s="5">
        <v>0</v>
      </c>
      <c r="G18" s="4">
        <v>1</v>
      </c>
      <c r="H18" s="5">
        <v>1</v>
      </c>
      <c r="I18" s="4">
        <v>0</v>
      </c>
      <c r="J18" s="5">
        <v>0</v>
      </c>
      <c r="K18" s="4">
        <v>0</v>
      </c>
      <c r="L18" s="5">
        <v>0</v>
      </c>
      <c r="M18" s="4">
        <v>0</v>
      </c>
      <c r="N18" s="5">
        <v>0</v>
      </c>
      <c r="O18" s="4">
        <v>0</v>
      </c>
      <c r="P18" s="5">
        <v>0</v>
      </c>
      <c r="Q18" s="4">
        <v>0</v>
      </c>
      <c r="R18" s="5">
        <v>0</v>
      </c>
      <c r="S18" s="4">
        <v>3.7000000000000002E-3</v>
      </c>
      <c r="T18" s="5">
        <v>1</v>
      </c>
      <c r="V18" s="10"/>
      <c r="W18" s="13" t="str">
        <f>IF(AND(W17&gt;0,W17&lt;=0.2),"Schwacher Zusammenhang",IF(AND(W17&gt;0.2,W17&lt;=0.6),"Mittlerer Zusammenhang",IF(W17&gt;0.6,"Starker Zusammenhang","")))</f>
        <v>Schwacher Zusammenhang</v>
      </c>
      <c r="X18" s="5"/>
      <c r="Y18" s="5"/>
      <c r="Z18" s="10"/>
      <c r="AA18" s="10">
        <f t="shared" si="6"/>
        <v>0</v>
      </c>
      <c r="AB18" s="10">
        <f t="shared" si="7"/>
        <v>1</v>
      </c>
      <c r="AC18">
        <f t="shared" si="8"/>
        <v>0</v>
      </c>
      <c r="AD18" s="10">
        <f t="shared" si="9"/>
        <v>0</v>
      </c>
      <c r="AE18" s="10">
        <f t="shared" si="10"/>
        <v>0</v>
      </c>
      <c r="AF18" s="10">
        <f t="shared" si="11"/>
        <v>0</v>
      </c>
      <c r="AG18" s="11">
        <f t="shared" si="12"/>
        <v>1</v>
      </c>
      <c r="AH18" s="10"/>
      <c r="AI18" s="10"/>
      <c r="AJ18" s="10"/>
      <c r="AK18" s="10"/>
      <c r="AL18" s="10"/>
      <c r="AM18" s="12"/>
      <c r="AN18" s="12">
        <f>$AG18*AA20/$AG20</f>
        <v>0.15498154981549817</v>
      </c>
      <c r="AO18" s="12">
        <f>$AG18*AB20/$AG20</f>
        <v>0.12915129151291513</v>
      </c>
      <c r="AP18" s="12">
        <f t="shared" ref="AP18:AS18" si="15">$AG18*AC20/$AG20</f>
        <v>0.27306273062730629</v>
      </c>
      <c r="AQ18" s="12">
        <f>$AG18*AD20/$AG20</f>
        <v>0.29151291512915128</v>
      </c>
      <c r="AR18" s="12">
        <f t="shared" si="15"/>
        <v>0.11808118081180811</v>
      </c>
      <c r="AS18" s="12">
        <f t="shared" si="15"/>
        <v>3.3210332103321034E-2</v>
      </c>
    </row>
    <row r="19" spans="2:45" x14ac:dyDescent="0.25">
      <c r="B19" s="3" t="s">
        <v>11</v>
      </c>
      <c r="C19" s="4">
        <v>0</v>
      </c>
      <c r="D19" s="5">
        <v>0</v>
      </c>
      <c r="E19" s="4">
        <v>0</v>
      </c>
      <c r="F19" s="5">
        <v>0</v>
      </c>
      <c r="G19" s="4">
        <v>0</v>
      </c>
      <c r="H19" s="5">
        <v>0</v>
      </c>
      <c r="I19" s="4">
        <v>0</v>
      </c>
      <c r="J19" s="5">
        <v>0</v>
      </c>
      <c r="K19" s="4">
        <v>0</v>
      </c>
      <c r="L19" s="5">
        <v>0</v>
      </c>
      <c r="M19" s="4">
        <v>0</v>
      </c>
      <c r="N19" s="5">
        <v>0</v>
      </c>
      <c r="O19" s="4">
        <v>0</v>
      </c>
      <c r="P19" s="5">
        <v>0</v>
      </c>
      <c r="Q19" s="4">
        <v>0</v>
      </c>
      <c r="R19" s="5">
        <v>0</v>
      </c>
      <c r="S19" s="4">
        <v>0</v>
      </c>
      <c r="T19" s="5">
        <v>0</v>
      </c>
      <c r="X19" s="5"/>
      <c r="Y19" s="5"/>
      <c r="Z19" s="10"/>
      <c r="AA19" s="10"/>
      <c r="AB19" s="10"/>
      <c r="AD19" s="10"/>
      <c r="AE19" s="10"/>
      <c r="AF19" s="10"/>
      <c r="AG19" s="11"/>
      <c r="AM19" s="12"/>
      <c r="AN19" s="12"/>
      <c r="AO19" s="12"/>
      <c r="AP19" s="12"/>
      <c r="AQ19" s="12"/>
      <c r="AR19" s="12"/>
      <c r="AS19" s="12"/>
    </row>
    <row r="20" spans="2:45" x14ac:dyDescent="0.25">
      <c r="B20" s="3" t="s">
        <v>6</v>
      </c>
      <c r="C20" s="6">
        <v>0</v>
      </c>
      <c r="D20" s="3">
        <v>0</v>
      </c>
      <c r="E20" s="6">
        <v>0.15379999999999999</v>
      </c>
      <c r="F20" s="3">
        <v>42</v>
      </c>
      <c r="G20" s="6">
        <v>0.12820000000000001</v>
      </c>
      <c r="H20" s="3">
        <v>35</v>
      </c>
      <c r="I20" s="6">
        <v>0.27110000000000001</v>
      </c>
      <c r="J20" s="3">
        <v>74</v>
      </c>
      <c r="K20" s="6">
        <v>0.28939999999999999</v>
      </c>
      <c r="L20" s="3">
        <v>79</v>
      </c>
      <c r="M20" s="6">
        <v>0.1172</v>
      </c>
      <c r="N20" s="3">
        <v>32</v>
      </c>
      <c r="O20" s="6">
        <v>3.3000000000000002E-2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273</v>
      </c>
      <c r="X20" s="5"/>
      <c r="Y20" s="5"/>
      <c r="Z20" s="11"/>
      <c r="AA20" s="11">
        <f t="shared" ref="AA20:AF20" si="16">SUM(AA15:AA19)</f>
        <v>42</v>
      </c>
      <c r="AB20" s="11">
        <f t="shared" si="16"/>
        <v>35</v>
      </c>
      <c r="AC20" s="11">
        <f t="shared" si="16"/>
        <v>74</v>
      </c>
      <c r="AD20" s="11">
        <f t="shared" si="16"/>
        <v>79</v>
      </c>
      <c r="AE20" s="11">
        <f t="shared" si="16"/>
        <v>32</v>
      </c>
      <c r="AF20" s="11">
        <f t="shared" si="16"/>
        <v>9</v>
      </c>
      <c r="AG20" s="10">
        <f>SUM(AG15:AG19)</f>
        <v>271</v>
      </c>
      <c r="AM20" s="12"/>
      <c r="AN20" s="12"/>
      <c r="AO20" s="12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273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6" t="s">
        <v>23</v>
      </c>
      <c r="D25" s="17"/>
      <c r="E25" s="16" t="s">
        <v>24</v>
      </c>
      <c r="F25" s="17"/>
      <c r="G25" s="16" t="s">
        <v>25</v>
      </c>
      <c r="H25" s="17"/>
      <c r="I25" s="16" t="s">
        <v>26</v>
      </c>
      <c r="J25" s="17"/>
      <c r="K25" s="16" t="s">
        <v>27</v>
      </c>
      <c r="L25" s="17"/>
      <c r="M25" s="16" t="s">
        <v>28</v>
      </c>
      <c r="N25" s="17"/>
      <c r="O25" s="16" t="s">
        <v>29</v>
      </c>
      <c r="P25" s="17"/>
      <c r="Q25" s="16" t="s">
        <v>5</v>
      </c>
      <c r="R25" s="17"/>
      <c r="S25" s="16" t="s">
        <v>6</v>
      </c>
      <c r="T25" s="17"/>
    </row>
    <row r="26" spans="2:45" x14ac:dyDescent="0.25">
      <c r="B26" s="3" t="s">
        <v>7</v>
      </c>
      <c r="C26" s="4">
        <v>1.23E-2</v>
      </c>
      <c r="D26" s="5">
        <v>2</v>
      </c>
      <c r="E26" s="4">
        <v>0</v>
      </c>
      <c r="F26" s="5">
        <v>0</v>
      </c>
      <c r="G26" s="4">
        <v>0.17280000000000001</v>
      </c>
      <c r="H26" s="5">
        <v>28</v>
      </c>
      <c r="I26" s="4">
        <v>0.17899999999999999</v>
      </c>
      <c r="J26" s="5">
        <v>29</v>
      </c>
      <c r="K26" s="4">
        <v>0.216</v>
      </c>
      <c r="L26" s="5">
        <v>35</v>
      </c>
      <c r="M26" s="4">
        <v>0.40739999999999998</v>
      </c>
      <c r="N26" s="5">
        <v>66</v>
      </c>
      <c r="O26" s="4">
        <v>0</v>
      </c>
      <c r="P26" s="5">
        <v>0</v>
      </c>
      <c r="Q26" s="4">
        <v>1.23E-2</v>
      </c>
      <c r="R26" s="5">
        <v>2</v>
      </c>
      <c r="S26" s="4">
        <v>0.59340000000000004</v>
      </c>
      <c r="T26" s="5">
        <v>162</v>
      </c>
      <c r="V26" s="8" t="s">
        <v>88</v>
      </c>
      <c r="W26" s="9">
        <f>_xlfn.CHISQ.TEST(AA26:AF29,AN26:AS29)</f>
        <v>0.67430062429434545</v>
      </c>
      <c r="X26" s="10"/>
      <c r="Y26" s="10" t="s">
        <v>89</v>
      </c>
      <c r="Z26" s="10"/>
      <c r="AA26" s="10">
        <f>D26</f>
        <v>2</v>
      </c>
      <c r="AB26" s="10">
        <f>H26</f>
        <v>28</v>
      </c>
      <c r="AC26">
        <f>J26</f>
        <v>29</v>
      </c>
      <c r="AD26" s="10">
        <f>L26</f>
        <v>35</v>
      </c>
      <c r="AE26" s="10">
        <f>N26</f>
        <v>66</v>
      </c>
      <c r="AF26" s="10">
        <f>R26</f>
        <v>2</v>
      </c>
      <c r="AG26" s="11">
        <f>SUM(AA26:AF26)</f>
        <v>162</v>
      </c>
      <c r="AH26" s="10"/>
      <c r="AI26" s="10"/>
      <c r="AJ26" s="10"/>
      <c r="AK26" s="10"/>
      <c r="AL26" s="10" t="s">
        <v>90</v>
      </c>
      <c r="AM26" s="12"/>
      <c r="AN26" s="12">
        <f>$AG26*AA31/$AG31</f>
        <v>1.7802197802197801</v>
      </c>
      <c r="AO26" s="12">
        <f>$AG26*AB31/$AG31</f>
        <v>29.670329670329672</v>
      </c>
      <c r="AP26" s="12">
        <f t="shared" ref="AP26:AS26" si="17">$AG26*AC31/$AG31</f>
        <v>32.043956043956044</v>
      </c>
      <c r="AQ26" s="12">
        <f t="shared" si="17"/>
        <v>39.758241758241759</v>
      </c>
      <c r="AR26" s="12">
        <f t="shared" si="17"/>
        <v>56.967032967032964</v>
      </c>
      <c r="AS26" s="12">
        <f t="shared" si="17"/>
        <v>1.7802197802197801</v>
      </c>
    </row>
    <row r="27" spans="2:45" x14ac:dyDescent="0.25">
      <c r="B27" s="3" t="s">
        <v>8</v>
      </c>
      <c r="C27" s="4">
        <v>1.0200000000000001E-2</v>
      </c>
      <c r="D27" s="5">
        <v>1</v>
      </c>
      <c r="E27" s="4">
        <v>0</v>
      </c>
      <c r="F27" s="5">
        <v>0</v>
      </c>
      <c r="G27" s="4">
        <v>0.19389999999999999</v>
      </c>
      <c r="H27" s="5">
        <v>19</v>
      </c>
      <c r="I27" s="4">
        <v>0.21429999999999999</v>
      </c>
      <c r="J27" s="5">
        <v>21</v>
      </c>
      <c r="K27" s="4">
        <v>0.31630000000000003</v>
      </c>
      <c r="L27" s="5">
        <v>31</v>
      </c>
      <c r="M27" s="4">
        <v>0.25509999999999999</v>
      </c>
      <c r="N27" s="5">
        <v>25</v>
      </c>
      <c r="O27" s="4">
        <v>0</v>
      </c>
      <c r="P27" s="5">
        <v>0</v>
      </c>
      <c r="Q27" s="4">
        <v>1.0200000000000001E-2</v>
      </c>
      <c r="R27" s="5">
        <v>1</v>
      </c>
      <c r="S27" s="4">
        <v>0.35899999999999999</v>
      </c>
      <c r="T27" s="5">
        <v>98</v>
      </c>
      <c r="V27" s="8" t="s">
        <v>91</v>
      </c>
      <c r="W27" s="13">
        <f>_xlfn.CHISQ.INV.RT(W26,15)</f>
        <v>12.062389553189371</v>
      </c>
      <c r="X27" s="10"/>
      <c r="Y27" s="10"/>
      <c r="Z27" s="10"/>
      <c r="AA27" s="10">
        <f t="shared" ref="AA27:AA29" si="18">D27</f>
        <v>1</v>
      </c>
      <c r="AB27" s="10">
        <f t="shared" ref="AB27:AB29" si="19">H27</f>
        <v>19</v>
      </c>
      <c r="AC27">
        <f t="shared" ref="AC27:AC29" si="20">J27</f>
        <v>21</v>
      </c>
      <c r="AD27" s="10">
        <f t="shared" ref="AD27:AD29" si="21">L27</f>
        <v>31</v>
      </c>
      <c r="AE27" s="10">
        <f t="shared" ref="AE27:AE29" si="22">N27</f>
        <v>25</v>
      </c>
      <c r="AF27" s="10">
        <f t="shared" ref="AF27:AF29" si="23">R27</f>
        <v>1</v>
      </c>
      <c r="AG27" s="11">
        <f t="shared" ref="AG27:AG29" si="24">SUM(AA27:AF27)</f>
        <v>98</v>
      </c>
      <c r="AH27" s="10"/>
      <c r="AI27" s="10"/>
      <c r="AJ27" s="10"/>
      <c r="AK27" s="10"/>
      <c r="AL27" s="10"/>
      <c r="AM27" s="12"/>
      <c r="AN27" s="12">
        <f>$AG27*AA31/$AG31</f>
        <v>1.0769230769230769</v>
      </c>
      <c r="AO27" s="12">
        <f>$AG27*AB31/$AG31</f>
        <v>17.948717948717949</v>
      </c>
      <c r="AP27" s="12">
        <f t="shared" ref="AP27:AS27" si="25">$AG27*AC31/$AG31</f>
        <v>19.384615384615383</v>
      </c>
      <c r="AQ27" s="12">
        <f t="shared" si="25"/>
        <v>24.051282051282051</v>
      </c>
      <c r="AR27" s="12">
        <f t="shared" si="25"/>
        <v>34.46153846153846</v>
      </c>
      <c r="AS27" s="12">
        <f t="shared" si="25"/>
        <v>1.0769230769230769</v>
      </c>
    </row>
    <row r="28" spans="2:45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0.25</v>
      </c>
      <c r="H28" s="5">
        <v>3</v>
      </c>
      <c r="I28" s="4">
        <v>0.33329999999999999</v>
      </c>
      <c r="J28" s="5">
        <v>4</v>
      </c>
      <c r="K28" s="4">
        <v>8.3299999999999999E-2</v>
      </c>
      <c r="L28" s="5">
        <v>1</v>
      </c>
      <c r="M28" s="4">
        <v>0.33329999999999999</v>
      </c>
      <c r="N28" s="5">
        <v>4</v>
      </c>
      <c r="O28" s="4">
        <v>0</v>
      </c>
      <c r="P28" s="5">
        <v>0</v>
      </c>
      <c r="Q28" s="4">
        <v>0</v>
      </c>
      <c r="R28" s="5">
        <v>0</v>
      </c>
      <c r="S28" s="4">
        <v>4.3999999999999997E-2</v>
      </c>
      <c r="T28" s="5">
        <v>12</v>
      </c>
      <c r="V28" s="8" t="s">
        <v>92</v>
      </c>
      <c r="W28" s="14">
        <f>SQRT(W27/(AG31*MIN(6-1,4-1)))</f>
        <v>0.1213597642245427</v>
      </c>
      <c r="X28" s="10"/>
      <c r="Y28" s="10"/>
      <c r="Z28" s="10"/>
      <c r="AA28" s="10">
        <f t="shared" si="18"/>
        <v>0</v>
      </c>
      <c r="AB28" s="10">
        <f t="shared" si="19"/>
        <v>3</v>
      </c>
      <c r="AC28">
        <f t="shared" si="20"/>
        <v>4</v>
      </c>
      <c r="AD28" s="10">
        <f t="shared" si="21"/>
        <v>1</v>
      </c>
      <c r="AE28" s="10">
        <f t="shared" si="22"/>
        <v>4</v>
      </c>
      <c r="AF28" s="10">
        <f t="shared" si="23"/>
        <v>0</v>
      </c>
      <c r="AG28" s="11">
        <f t="shared" si="24"/>
        <v>12</v>
      </c>
      <c r="AH28" s="10"/>
      <c r="AI28" s="10"/>
      <c r="AJ28" s="10"/>
      <c r="AK28" s="10"/>
      <c r="AL28" s="10"/>
      <c r="AM28" s="12"/>
      <c r="AN28" s="12">
        <f>$AG28*AA31/$AG31</f>
        <v>0.13186813186813187</v>
      </c>
      <c r="AO28" s="12">
        <f>$AG28*AB31/$AG31</f>
        <v>2.197802197802198</v>
      </c>
      <c r="AP28" s="12">
        <f t="shared" ref="AP28:AS28" si="26">$AG28*AC31/$AG31</f>
        <v>2.3736263736263736</v>
      </c>
      <c r="AQ28" s="12">
        <f t="shared" si="26"/>
        <v>2.9450549450549453</v>
      </c>
      <c r="AR28" s="12">
        <f t="shared" si="26"/>
        <v>4.2197802197802199</v>
      </c>
      <c r="AS28" s="12">
        <f t="shared" si="26"/>
        <v>0.13186813186813187</v>
      </c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</v>
      </c>
      <c r="H29" s="5">
        <v>0</v>
      </c>
      <c r="I29" s="4">
        <v>0</v>
      </c>
      <c r="J29" s="5">
        <v>0</v>
      </c>
      <c r="K29" s="4">
        <v>0</v>
      </c>
      <c r="L29" s="5">
        <v>0</v>
      </c>
      <c r="M29" s="4">
        <v>1</v>
      </c>
      <c r="N29" s="5">
        <v>1</v>
      </c>
      <c r="O29" s="4">
        <v>0</v>
      </c>
      <c r="P29" s="5">
        <v>0</v>
      </c>
      <c r="Q29" s="4">
        <v>0</v>
      </c>
      <c r="R29" s="5">
        <v>0</v>
      </c>
      <c r="S29" s="4">
        <v>3.7000000000000002E-3</v>
      </c>
      <c r="T29" s="5">
        <v>1</v>
      </c>
      <c r="V29" s="10"/>
      <c r="W29" s="13" t="str">
        <f>IF(AND(W28&gt;0,W28&lt;=0.2),"Schwacher Zusammenhang",IF(AND(W28&gt;0.2,W28&lt;=0.6),"Mittlerer Zusammenhang",IF(W28&gt;0.6,"Starker Zusammenhang","")))</f>
        <v>Schwacher Zusammenhang</v>
      </c>
      <c r="X29" s="5"/>
      <c r="Y29" s="5"/>
      <c r="Z29" s="10"/>
      <c r="AA29" s="10">
        <f t="shared" si="18"/>
        <v>0</v>
      </c>
      <c r="AB29" s="10">
        <f t="shared" si="19"/>
        <v>0</v>
      </c>
      <c r="AC29">
        <f t="shared" si="20"/>
        <v>0</v>
      </c>
      <c r="AD29" s="10">
        <f t="shared" si="21"/>
        <v>0</v>
      </c>
      <c r="AE29" s="10">
        <f t="shared" si="22"/>
        <v>1</v>
      </c>
      <c r="AF29" s="10">
        <f t="shared" si="23"/>
        <v>0</v>
      </c>
      <c r="AG29" s="11">
        <f t="shared" si="24"/>
        <v>1</v>
      </c>
      <c r="AH29" s="10"/>
      <c r="AI29" s="10"/>
      <c r="AJ29" s="10"/>
      <c r="AK29" s="10"/>
      <c r="AL29" s="10"/>
      <c r="AM29" s="12"/>
      <c r="AN29" s="12">
        <f>$AG29*AA31/$AG31</f>
        <v>1.098901098901099E-2</v>
      </c>
      <c r="AO29" s="12">
        <f>$AG29*AB31/$AG31</f>
        <v>0.18315018315018314</v>
      </c>
      <c r="AP29" s="12">
        <f t="shared" ref="AP29" si="27">$AG29*AC31/$AG31</f>
        <v>0.19780219780219779</v>
      </c>
      <c r="AQ29" s="12">
        <f>$AG29*AD31/$AG31</f>
        <v>0.24542124542124541</v>
      </c>
      <c r="AR29" s="12">
        <f t="shared" ref="AR29:AS29" si="28">$AG29*AE31/$AG31</f>
        <v>0.35164835164835168</v>
      </c>
      <c r="AS29" s="12">
        <f t="shared" si="28"/>
        <v>1.098901098901099E-2</v>
      </c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</v>
      </c>
      <c r="H30" s="5">
        <v>0</v>
      </c>
      <c r="I30" s="4">
        <v>0</v>
      </c>
      <c r="J30" s="5">
        <v>0</v>
      </c>
      <c r="K30" s="4">
        <v>0</v>
      </c>
      <c r="L30" s="5">
        <v>0</v>
      </c>
      <c r="M30" s="4">
        <v>0</v>
      </c>
      <c r="N30" s="5">
        <v>0</v>
      </c>
      <c r="O30" s="4">
        <v>0</v>
      </c>
      <c r="P30" s="5">
        <v>0</v>
      </c>
      <c r="Q30" s="4">
        <v>0</v>
      </c>
      <c r="R30" s="5">
        <v>0</v>
      </c>
      <c r="S30" s="4">
        <v>0</v>
      </c>
      <c r="T30" s="5">
        <v>0</v>
      </c>
      <c r="X30" s="5"/>
      <c r="Y30" s="5"/>
      <c r="Z30" s="10"/>
      <c r="AA30" s="10"/>
      <c r="AB30" s="10"/>
      <c r="AD30" s="10"/>
      <c r="AE30" s="10"/>
      <c r="AF30" s="10"/>
      <c r="AG30" s="11"/>
      <c r="AM30" s="12"/>
      <c r="AN30" s="12"/>
      <c r="AO30" s="12"/>
      <c r="AP30" s="12"/>
      <c r="AQ30" s="12"/>
      <c r="AR30" s="12"/>
      <c r="AS30" s="12"/>
    </row>
    <row r="31" spans="2:45" x14ac:dyDescent="0.25">
      <c r="B31" s="3" t="s">
        <v>6</v>
      </c>
      <c r="C31" s="6">
        <v>1.0999999999999999E-2</v>
      </c>
      <c r="D31" s="3">
        <v>3</v>
      </c>
      <c r="E31" s="6">
        <v>0</v>
      </c>
      <c r="F31" s="3">
        <v>0</v>
      </c>
      <c r="G31" s="6">
        <v>0.1832</v>
      </c>
      <c r="H31" s="3">
        <v>50</v>
      </c>
      <c r="I31" s="6">
        <v>0.1978</v>
      </c>
      <c r="J31" s="3">
        <v>54</v>
      </c>
      <c r="K31" s="6">
        <v>0.24540000000000001</v>
      </c>
      <c r="L31" s="3">
        <v>67</v>
      </c>
      <c r="M31" s="6">
        <v>0.35160000000000002</v>
      </c>
      <c r="N31" s="3">
        <v>96</v>
      </c>
      <c r="O31" s="6">
        <v>0</v>
      </c>
      <c r="P31" s="3">
        <v>0</v>
      </c>
      <c r="Q31" s="6">
        <v>1.0999999999999999E-2</v>
      </c>
      <c r="R31" s="3">
        <v>3</v>
      </c>
      <c r="S31" s="6">
        <v>1</v>
      </c>
      <c r="T31" s="3">
        <v>273</v>
      </c>
      <c r="X31" s="5"/>
      <c r="Y31" s="5"/>
      <c r="Z31" s="11"/>
      <c r="AA31" s="11">
        <f t="shared" ref="AA31:AF31" si="29">SUM(AA26:AA30)</f>
        <v>3</v>
      </c>
      <c r="AB31" s="11">
        <f t="shared" si="29"/>
        <v>50</v>
      </c>
      <c r="AC31" s="11">
        <f t="shared" si="29"/>
        <v>54</v>
      </c>
      <c r="AD31" s="11">
        <f t="shared" si="29"/>
        <v>67</v>
      </c>
      <c r="AE31" s="11">
        <f t="shared" si="29"/>
        <v>96</v>
      </c>
      <c r="AF31" s="11">
        <f t="shared" si="29"/>
        <v>3</v>
      </c>
      <c r="AG31" s="10">
        <f>SUM(AG26:AG30)</f>
        <v>273</v>
      </c>
      <c r="AM31" s="12"/>
      <c r="AN31" s="12"/>
      <c r="AO31" s="12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273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6" t="s">
        <v>31</v>
      </c>
      <c r="D36" s="17"/>
      <c r="E36" s="16" t="s">
        <v>32</v>
      </c>
      <c r="F36" s="17"/>
      <c r="G36" s="16" t="s">
        <v>33</v>
      </c>
      <c r="H36" s="17"/>
      <c r="I36" s="16" t="s">
        <v>34</v>
      </c>
      <c r="J36" s="17"/>
      <c r="K36" s="16" t="s">
        <v>35</v>
      </c>
      <c r="L36" s="17"/>
      <c r="M36" s="16" t="s">
        <v>36</v>
      </c>
      <c r="N36" s="17"/>
      <c r="O36" s="16" t="s">
        <v>5</v>
      </c>
      <c r="P36" s="17"/>
      <c r="Q36" s="16" t="s">
        <v>6</v>
      </c>
      <c r="R36" s="17"/>
    </row>
    <row r="37" spans="2:43" x14ac:dyDescent="0.25">
      <c r="B37" s="3" t="s">
        <v>7</v>
      </c>
      <c r="C37" s="4">
        <v>4.3200000000000002E-2</v>
      </c>
      <c r="D37" s="5">
        <v>7</v>
      </c>
      <c r="E37" s="4">
        <v>0.1358</v>
      </c>
      <c r="F37" s="5">
        <v>22</v>
      </c>
      <c r="G37" s="4">
        <v>0.14810000000000001</v>
      </c>
      <c r="H37" s="5">
        <v>24</v>
      </c>
      <c r="I37" s="4">
        <v>0.19139999999999999</v>
      </c>
      <c r="J37" s="5">
        <v>31</v>
      </c>
      <c r="K37" s="4">
        <v>0.12959999999999999</v>
      </c>
      <c r="L37" s="5">
        <v>21</v>
      </c>
      <c r="M37" s="4">
        <v>0.27779999999999999</v>
      </c>
      <c r="N37" s="5">
        <v>45</v>
      </c>
      <c r="O37" s="4">
        <v>7.4099999999999999E-2</v>
      </c>
      <c r="P37" s="5">
        <v>12</v>
      </c>
      <c r="Q37" s="4">
        <v>0.59340000000000004</v>
      </c>
      <c r="R37" s="5">
        <v>162</v>
      </c>
      <c r="T37" s="8" t="s">
        <v>88</v>
      </c>
      <c r="U37" s="9">
        <f>_xlfn.CHISQ.TEST(Y37:AD40,AL37:AQ40)</f>
        <v>0.32908034247755225</v>
      </c>
      <c r="V37" s="10"/>
      <c r="W37" s="10" t="s">
        <v>89</v>
      </c>
      <c r="X37" s="10"/>
      <c r="Y37" s="10">
        <f>D37</f>
        <v>7</v>
      </c>
      <c r="Z37" s="10">
        <f>F37</f>
        <v>22</v>
      </c>
      <c r="AA37">
        <f>H37</f>
        <v>24</v>
      </c>
      <c r="AB37" s="10">
        <f>J37</f>
        <v>31</v>
      </c>
      <c r="AC37" s="10">
        <f>L37</f>
        <v>21</v>
      </c>
      <c r="AD37" s="10">
        <f>N37</f>
        <v>45</v>
      </c>
      <c r="AE37" s="11">
        <f>SUM(Y37:AD37)</f>
        <v>150</v>
      </c>
      <c r="AF37" s="10"/>
      <c r="AG37" s="10"/>
      <c r="AH37" s="10"/>
      <c r="AI37" s="10"/>
      <c r="AJ37" s="10" t="s">
        <v>90</v>
      </c>
      <c r="AK37" s="12"/>
      <c r="AL37" s="12">
        <f>$AE37*Y42/$AE42</f>
        <v>10.039370078740157</v>
      </c>
      <c r="AM37" s="12">
        <f t="shared" ref="AM37:AQ37" si="30">$AE37*Z42/$AE42</f>
        <v>21.8503937007874</v>
      </c>
      <c r="AN37" s="12">
        <f t="shared" si="30"/>
        <v>28.346456692913385</v>
      </c>
      <c r="AO37" s="12">
        <f t="shared" si="30"/>
        <v>30.118110236220474</v>
      </c>
      <c r="AP37" s="12">
        <f t="shared" si="30"/>
        <v>19.488188976377952</v>
      </c>
      <c r="AQ37" s="12">
        <f t="shared" si="30"/>
        <v>40.15748031496063</v>
      </c>
    </row>
    <row r="38" spans="2:43" x14ac:dyDescent="0.25">
      <c r="B38" s="3" t="s">
        <v>8</v>
      </c>
      <c r="C38" s="4">
        <v>7.1399999999999991E-2</v>
      </c>
      <c r="D38" s="5">
        <v>7</v>
      </c>
      <c r="E38" s="4">
        <v>0.12239999999999999</v>
      </c>
      <c r="F38" s="5">
        <v>12</v>
      </c>
      <c r="G38" s="4">
        <v>0.22450000000000001</v>
      </c>
      <c r="H38" s="5">
        <v>22</v>
      </c>
      <c r="I38" s="4">
        <v>0.19389999999999999</v>
      </c>
      <c r="J38" s="5">
        <v>19</v>
      </c>
      <c r="K38" s="4">
        <v>0.10199999999999999</v>
      </c>
      <c r="L38" s="5">
        <v>10</v>
      </c>
      <c r="M38" s="4">
        <v>0.21429999999999999</v>
      </c>
      <c r="N38" s="5">
        <v>21</v>
      </c>
      <c r="O38" s="4">
        <v>7.1399999999999991E-2</v>
      </c>
      <c r="P38" s="5">
        <v>7</v>
      </c>
      <c r="Q38" s="4">
        <v>0.35899999999999999</v>
      </c>
      <c r="R38" s="5">
        <v>98</v>
      </c>
      <c r="T38" s="8" t="s">
        <v>91</v>
      </c>
      <c r="U38" s="13">
        <f>_xlfn.CHISQ.INV.RT(U37,15)</f>
        <v>16.830785287844112</v>
      </c>
      <c r="V38" s="10"/>
      <c r="W38" s="10"/>
      <c r="X38" s="10"/>
      <c r="Y38" s="10">
        <f t="shared" ref="Y38:Y40" si="31">D38</f>
        <v>7</v>
      </c>
      <c r="Z38" s="10">
        <f t="shared" ref="Z38:Z40" si="32">F38</f>
        <v>12</v>
      </c>
      <c r="AA38">
        <f t="shared" ref="AA38:AA40" si="33">H38</f>
        <v>22</v>
      </c>
      <c r="AB38" s="10">
        <f t="shared" ref="AB38:AB40" si="34">J38</f>
        <v>19</v>
      </c>
      <c r="AC38" s="10">
        <f t="shared" ref="AC38:AC40" si="35">L38</f>
        <v>10</v>
      </c>
      <c r="AD38" s="10">
        <f t="shared" ref="AD38:AD40" si="36">N38</f>
        <v>21</v>
      </c>
      <c r="AE38" s="11">
        <f t="shared" ref="AE38:AE40" si="37">SUM(Y38:AD38)</f>
        <v>91</v>
      </c>
      <c r="AF38" s="10"/>
      <c r="AG38" s="10"/>
      <c r="AH38" s="10"/>
      <c r="AI38" s="10"/>
      <c r="AJ38" s="10"/>
      <c r="AK38" s="12"/>
      <c r="AL38" s="12">
        <f>$AE38*Y42/$AE42</f>
        <v>6.090551181102362</v>
      </c>
      <c r="AM38" s="12">
        <f t="shared" ref="AM38:AQ38" si="38">$AE38*Z42/$AE42</f>
        <v>13.255905511811024</v>
      </c>
      <c r="AN38" s="12">
        <f t="shared" si="38"/>
        <v>17.196850393700789</v>
      </c>
      <c r="AO38" s="12">
        <f t="shared" si="38"/>
        <v>18.271653543307085</v>
      </c>
      <c r="AP38" s="12">
        <f t="shared" si="38"/>
        <v>11.822834645669291</v>
      </c>
      <c r="AQ38" s="12">
        <f t="shared" si="38"/>
        <v>24.362204724409448</v>
      </c>
    </row>
    <row r="39" spans="2:43" x14ac:dyDescent="0.25">
      <c r="B39" s="3" t="s">
        <v>9</v>
      </c>
      <c r="C39" s="4">
        <v>0.25</v>
      </c>
      <c r="D39" s="5">
        <v>3</v>
      </c>
      <c r="E39" s="4">
        <v>0.25</v>
      </c>
      <c r="F39" s="5">
        <v>3</v>
      </c>
      <c r="G39" s="4">
        <v>0.16669999999999999</v>
      </c>
      <c r="H39" s="5">
        <v>2</v>
      </c>
      <c r="I39" s="4">
        <v>8.3299999999999999E-2</v>
      </c>
      <c r="J39" s="5">
        <v>1</v>
      </c>
      <c r="K39" s="4">
        <v>0.16669999999999999</v>
      </c>
      <c r="L39" s="5">
        <v>2</v>
      </c>
      <c r="M39" s="4">
        <v>8.3299999999999999E-2</v>
      </c>
      <c r="N39" s="5">
        <v>1</v>
      </c>
      <c r="O39" s="4">
        <v>0</v>
      </c>
      <c r="P39" s="5">
        <v>0</v>
      </c>
      <c r="Q39" s="4">
        <v>4.3999999999999997E-2</v>
      </c>
      <c r="R39" s="5">
        <v>12</v>
      </c>
      <c r="T39" s="8" t="s">
        <v>92</v>
      </c>
      <c r="U39" s="14">
        <f>SQRT(U38/(AE42*MIN(6-1,4-1)))</f>
        <v>0.14861912640943478</v>
      </c>
      <c r="V39" s="10"/>
      <c r="W39" s="10"/>
      <c r="X39" s="10"/>
      <c r="Y39" s="10">
        <f t="shared" si="31"/>
        <v>3</v>
      </c>
      <c r="Z39" s="10">
        <f t="shared" si="32"/>
        <v>3</v>
      </c>
      <c r="AA39">
        <f t="shared" si="33"/>
        <v>2</v>
      </c>
      <c r="AB39" s="10">
        <f t="shared" si="34"/>
        <v>1</v>
      </c>
      <c r="AC39" s="10">
        <f t="shared" si="35"/>
        <v>2</v>
      </c>
      <c r="AD39" s="10">
        <f t="shared" si="36"/>
        <v>1</v>
      </c>
      <c r="AE39" s="11">
        <f t="shared" si="37"/>
        <v>12</v>
      </c>
      <c r="AF39" s="10"/>
      <c r="AG39" s="10"/>
      <c r="AH39" s="10"/>
      <c r="AI39" s="10"/>
      <c r="AJ39" s="10"/>
      <c r="AK39" s="12"/>
      <c r="AL39" s="12">
        <f>$AE39*Y42/$AE42</f>
        <v>0.80314960629921262</v>
      </c>
      <c r="AM39" s="12">
        <f t="shared" ref="AM39:AQ39" si="39">$AE39*Z42/$AE42</f>
        <v>1.7480314960629921</v>
      </c>
      <c r="AN39" s="12">
        <f t="shared" si="39"/>
        <v>2.2677165354330708</v>
      </c>
      <c r="AO39" s="12">
        <f t="shared" si="39"/>
        <v>2.409448818897638</v>
      </c>
      <c r="AP39" s="12">
        <f t="shared" si="39"/>
        <v>1.5590551181102361</v>
      </c>
      <c r="AQ39" s="12">
        <f t="shared" si="39"/>
        <v>3.2125984251968505</v>
      </c>
    </row>
    <row r="40" spans="2:43" x14ac:dyDescent="0.25">
      <c r="B40" s="3" t="s">
        <v>10</v>
      </c>
      <c r="C40" s="4">
        <v>0</v>
      </c>
      <c r="D40" s="5">
        <v>0</v>
      </c>
      <c r="E40" s="4">
        <v>0</v>
      </c>
      <c r="F40" s="5">
        <v>0</v>
      </c>
      <c r="G40" s="4">
        <v>0</v>
      </c>
      <c r="H40" s="5">
        <v>0</v>
      </c>
      <c r="I40" s="4">
        <v>0</v>
      </c>
      <c r="J40" s="5">
        <v>0</v>
      </c>
      <c r="K40" s="4">
        <v>0</v>
      </c>
      <c r="L40" s="5">
        <v>0</v>
      </c>
      <c r="M40" s="4">
        <v>1</v>
      </c>
      <c r="N40" s="5">
        <v>1</v>
      </c>
      <c r="O40" s="4">
        <v>0</v>
      </c>
      <c r="P40" s="5">
        <v>0</v>
      </c>
      <c r="Q40" s="4">
        <v>3.7000000000000002E-3</v>
      </c>
      <c r="R40" s="5">
        <v>1</v>
      </c>
      <c r="T40" s="10"/>
      <c r="U40" s="13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0"/>
      <c r="Y40" s="10">
        <f t="shared" si="31"/>
        <v>0</v>
      </c>
      <c r="Z40" s="10">
        <f t="shared" si="32"/>
        <v>0</v>
      </c>
      <c r="AA40">
        <f t="shared" si="33"/>
        <v>0</v>
      </c>
      <c r="AB40" s="10">
        <f t="shared" si="34"/>
        <v>0</v>
      </c>
      <c r="AC40" s="10">
        <f t="shared" si="35"/>
        <v>0</v>
      </c>
      <c r="AD40" s="10">
        <f t="shared" si="36"/>
        <v>1</v>
      </c>
      <c r="AE40" s="11">
        <f t="shared" si="37"/>
        <v>1</v>
      </c>
      <c r="AF40" s="10"/>
      <c r="AG40" s="10"/>
      <c r="AH40" s="10"/>
      <c r="AI40" s="10"/>
      <c r="AJ40" s="10"/>
      <c r="AK40" s="12"/>
      <c r="AL40" s="12">
        <f>$AE40*Y42/$AE42</f>
        <v>6.6929133858267723E-2</v>
      </c>
      <c r="AM40" s="12">
        <f t="shared" ref="AM40:AQ40" si="40">$AE40*Z42/$AE42</f>
        <v>0.14566929133858267</v>
      </c>
      <c r="AN40" s="12">
        <f t="shared" si="40"/>
        <v>0.1889763779527559</v>
      </c>
      <c r="AO40" s="12">
        <f t="shared" si="40"/>
        <v>0.20078740157480315</v>
      </c>
      <c r="AP40" s="12">
        <f t="shared" si="40"/>
        <v>0.12992125984251968</v>
      </c>
      <c r="AQ40" s="12">
        <f t="shared" si="40"/>
        <v>0.26771653543307089</v>
      </c>
    </row>
    <row r="41" spans="2:43" x14ac:dyDescent="0.25">
      <c r="B41" s="3" t="s">
        <v>11</v>
      </c>
      <c r="C41" s="4">
        <v>0</v>
      </c>
      <c r="D41" s="5">
        <v>0</v>
      </c>
      <c r="E41" s="4">
        <v>0</v>
      </c>
      <c r="F41" s="5">
        <v>0</v>
      </c>
      <c r="G41" s="4">
        <v>0</v>
      </c>
      <c r="H41" s="5">
        <v>0</v>
      </c>
      <c r="I41" s="4">
        <v>0</v>
      </c>
      <c r="J41" s="5">
        <v>0</v>
      </c>
      <c r="K41" s="4">
        <v>0</v>
      </c>
      <c r="L41" s="5">
        <v>0</v>
      </c>
      <c r="M41" s="4">
        <v>0</v>
      </c>
      <c r="N41" s="5">
        <v>0</v>
      </c>
      <c r="O41" s="4">
        <v>0</v>
      </c>
      <c r="P41" s="5">
        <v>0</v>
      </c>
      <c r="Q41" s="4">
        <v>0</v>
      </c>
      <c r="R41" s="5">
        <v>0</v>
      </c>
      <c r="V41" s="5"/>
      <c r="W41" s="5"/>
      <c r="X41" s="10"/>
      <c r="Y41" s="10"/>
      <c r="Z41" s="10"/>
      <c r="AB41" s="10"/>
      <c r="AC41" s="10"/>
      <c r="AD41" s="10"/>
      <c r="AE41" s="11"/>
      <c r="AK41" s="12"/>
      <c r="AL41" s="12"/>
      <c r="AM41" s="12"/>
      <c r="AN41" s="12"/>
      <c r="AO41" s="12"/>
      <c r="AP41" s="12"/>
      <c r="AQ41" s="12"/>
    </row>
    <row r="42" spans="2:43" x14ac:dyDescent="0.25">
      <c r="B42" s="3" t="s">
        <v>6</v>
      </c>
      <c r="C42" s="6">
        <v>6.2300000000000001E-2</v>
      </c>
      <c r="D42" s="3">
        <v>17</v>
      </c>
      <c r="E42" s="6">
        <v>0.13550000000000001</v>
      </c>
      <c r="F42" s="3">
        <v>37</v>
      </c>
      <c r="G42" s="6">
        <v>0.17580000000000001</v>
      </c>
      <c r="H42" s="3">
        <v>48</v>
      </c>
      <c r="I42" s="6">
        <v>0.18679999999999999</v>
      </c>
      <c r="J42" s="3">
        <v>51</v>
      </c>
      <c r="K42" s="6">
        <v>0.12089999999999999</v>
      </c>
      <c r="L42" s="3">
        <v>33</v>
      </c>
      <c r="M42" s="6">
        <v>0.24909999999999999</v>
      </c>
      <c r="N42" s="3">
        <v>68</v>
      </c>
      <c r="O42" s="6">
        <v>6.9599999999999995E-2</v>
      </c>
      <c r="P42" s="3">
        <v>19</v>
      </c>
      <c r="Q42" s="6">
        <v>1</v>
      </c>
      <c r="R42" s="3">
        <v>273</v>
      </c>
      <c r="V42" s="5"/>
      <c r="W42" s="5"/>
      <c r="X42" s="11"/>
      <c r="Y42" s="11">
        <f t="shared" ref="Y42:AD42" si="41">SUM(Y37:Y41)</f>
        <v>17</v>
      </c>
      <c r="Z42" s="11">
        <f t="shared" si="41"/>
        <v>37</v>
      </c>
      <c r="AA42" s="11">
        <f t="shared" si="41"/>
        <v>48</v>
      </c>
      <c r="AB42" s="11">
        <f t="shared" si="41"/>
        <v>51</v>
      </c>
      <c r="AC42" s="11">
        <f t="shared" si="41"/>
        <v>33</v>
      </c>
      <c r="AD42" s="11">
        <f t="shared" si="41"/>
        <v>68</v>
      </c>
      <c r="AE42" s="10">
        <f>SUM(AE37:AE41)</f>
        <v>254</v>
      </c>
      <c r="AK42" s="12"/>
      <c r="AL42" s="12"/>
      <c r="AM42" s="12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273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6" t="s">
        <v>39</v>
      </c>
      <c r="D48" s="17"/>
      <c r="E48" s="16" t="s">
        <v>40</v>
      </c>
      <c r="F48" s="17"/>
      <c r="G48" s="16" t="s">
        <v>41</v>
      </c>
      <c r="H48" s="17"/>
      <c r="I48" s="16" t="s">
        <v>42</v>
      </c>
      <c r="J48" s="17"/>
      <c r="K48" s="16" t="s">
        <v>43</v>
      </c>
      <c r="L48" s="17"/>
      <c r="M48" s="16" t="s">
        <v>6</v>
      </c>
      <c r="N48" s="17"/>
    </row>
    <row r="49" spans="2:37" x14ac:dyDescent="0.25">
      <c r="B49" s="3" t="s">
        <v>7</v>
      </c>
      <c r="C49" s="4">
        <v>0.27850000000000003</v>
      </c>
      <c r="D49" s="5">
        <v>44</v>
      </c>
      <c r="E49" s="4">
        <v>0.48099999999999998</v>
      </c>
      <c r="F49" s="5">
        <v>76</v>
      </c>
      <c r="G49" s="4">
        <v>0.2215</v>
      </c>
      <c r="H49" s="5">
        <v>35</v>
      </c>
      <c r="I49" s="4">
        <v>1.9E-2</v>
      </c>
      <c r="J49" s="5">
        <v>3</v>
      </c>
      <c r="K49" s="4">
        <v>0</v>
      </c>
      <c r="L49" s="5">
        <v>0</v>
      </c>
      <c r="M49" s="4">
        <v>0.57879999999999998</v>
      </c>
      <c r="N49" s="5">
        <v>158</v>
      </c>
      <c r="P49" s="8" t="s">
        <v>88</v>
      </c>
      <c r="Q49" s="9">
        <f>_xlfn.CHISQ.TEST(U49:X52,AH49:AK52)</f>
        <v>3.3241448678753267E-10</v>
      </c>
      <c r="R49" s="10"/>
      <c r="S49" s="10" t="s">
        <v>89</v>
      </c>
      <c r="T49" s="10"/>
      <c r="U49" s="10">
        <f>D49</f>
        <v>44</v>
      </c>
      <c r="V49" s="10">
        <f>F49</f>
        <v>76</v>
      </c>
      <c r="W49">
        <f>H49</f>
        <v>35</v>
      </c>
      <c r="X49" s="10">
        <f>J49</f>
        <v>3</v>
      </c>
      <c r="Y49" s="10"/>
      <c r="Z49" s="11">
        <f>SUM(U49:Y49)</f>
        <v>158</v>
      </c>
      <c r="AB49" s="10"/>
      <c r="AC49" s="10"/>
      <c r="AD49" s="10"/>
      <c r="AE49" s="10"/>
      <c r="AF49" s="10" t="s">
        <v>90</v>
      </c>
      <c r="AG49" s="12"/>
      <c r="AH49" s="12">
        <f>$Z49*U54/$Z54</f>
        <v>36.09737827715356</v>
      </c>
      <c r="AI49" s="12">
        <f t="shared" ref="AI49:AK49" si="42">$Z49*V54/$Z54</f>
        <v>81.071161048689135</v>
      </c>
      <c r="AJ49" s="12">
        <f t="shared" si="42"/>
        <v>37.872659176029963</v>
      </c>
      <c r="AK49" s="12">
        <f t="shared" si="42"/>
        <v>2.9588014981273409</v>
      </c>
    </row>
    <row r="50" spans="2:37" x14ac:dyDescent="0.25">
      <c r="B50" s="3" t="s">
        <v>8</v>
      </c>
      <c r="C50" s="4">
        <v>0.16669999999999999</v>
      </c>
      <c r="D50" s="5">
        <v>16</v>
      </c>
      <c r="E50" s="4">
        <v>0.57289999999999996</v>
      </c>
      <c r="F50" s="5">
        <v>55</v>
      </c>
      <c r="G50" s="4">
        <v>0.26040000000000002</v>
      </c>
      <c r="H50" s="5">
        <v>25</v>
      </c>
      <c r="I50" s="4">
        <v>0</v>
      </c>
      <c r="J50" s="5">
        <v>0</v>
      </c>
      <c r="K50" s="4">
        <v>0</v>
      </c>
      <c r="L50" s="5">
        <v>0</v>
      </c>
      <c r="M50" s="4">
        <v>0.35160000000000002</v>
      </c>
      <c r="N50" s="5">
        <v>96</v>
      </c>
      <c r="P50" s="8" t="s">
        <v>91</v>
      </c>
      <c r="Q50" s="13">
        <f>_xlfn.CHISQ.INV.RT(Q49,9)</f>
        <v>63.133316646398654</v>
      </c>
      <c r="R50" s="10"/>
      <c r="S50" s="10"/>
      <c r="T50" s="10"/>
      <c r="U50" s="10">
        <f t="shared" ref="U50:U52" si="43">D50</f>
        <v>16</v>
      </c>
      <c r="V50" s="10">
        <f t="shared" ref="V50:V52" si="44">F50</f>
        <v>55</v>
      </c>
      <c r="W50">
        <f t="shared" ref="W50:W52" si="45">H50</f>
        <v>25</v>
      </c>
      <c r="X50" s="10">
        <f t="shared" ref="X50:X52" si="46">J50</f>
        <v>0</v>
      </c>
      <c r="Y50" s="10"/>
      <c r="Z50" s="11">
        <f t="shared" ref="Z50:Z52" si="47">SUM(U50:Y50)</f>
        <v>96</v>
      </c>
      <c r="AB50" s="10"/>
      <c r="AC50" s="10"/>
      <c r="AD50" s="10"/>
      <c r="AE50" s="10"/>
      <c r="AF50" s="10"/>
      <c r="AG50" s="12"/>
      <c r="AH50" s="12">
        <f>$Z50*U54/$Z54</f>
        <v>21.932584269662922</v>
      </c>
      <c r="AI50" s="12">
        <f t="shared" ref="AI50:AK50" si="48">$Z50*V54/$Z54</f>
        <v>49.258426966292134</v>
      </c>
      <c r="AJ50" s="12">
        <f t="shared" si="48"/>
        <v>23.011235955056179</v>
      </c>
      <c r="AK50" s="12">
        <f t="shared" si="48"/>
        <v>1.797752808988764</v>
      </c>
    </row>
    <row r="51" spans="2:37" x14ac:dyDescent="0.25">
      <c r="B51" s="3" t="s">
        <v>9</v>
      </c>
      <c r="C51" s="4">
        <v>8.3299999999999999E-2</v>
      </c>
      <c r="D51" s="5">
        <v>1</v>
      </c>
      <c r="E51" s="4">
        <v>0.5</v>
      </c>
      <c r="F51" s="5">
        <v>6</v>
      </c>
      <c r="G51" s="4">
        <v>0.33329999999999999</v>
      </c>
      <c r="H51" s="5">
        <v>4</v>
      </c>
      <c r="I51" s="4">
        <v>8.3299999999999999E-2</v>
      </c>
      <c r="J51" s="5">
        <v>1</v>
      </c>
      <c r="K51" s="4">
        <v>0</v>
      </c>
      <c r="L51" s="5">
        <v>0</v>
      </c>
      <c r="M51" s="4">
        <v>4.3999999999999997E-2</v>
      </c>
      <c r="N51" s="5">
        <v>12</v>
      </c>
      <c r="P51" s="8" t="s">
        <v>92</v>
      </c>
      <c r="Q51" s="14">
        <f>SQRT(Q50/(Z54*MIN(4-1,4-1)))</f>
        <v>0.28074565562810716</v>
      </c>
      <c r="R51" s="10"/>
      <c r="S51" s="10"/>
      <c r="T51" s="10"/>
      <c r="U51" s="10">
        <f t="shared" si="43"/>
        <v>1</v>
      </c>
      <c r="V51" s="10">
        <f t="shared" si="44"/>
        <v>6</v>
      </c>
      <c r="W51">
        <f t="shared" si="45"/>
        <v>4</v>
      </c>
      <c r="X51" s="10">
        <f t="shared" si="46"/>
        <v>1</v>
      </c>
      <c r="Y51" s="10"/>
      <c r="Z51" s="11">
        <f t="shared" si="47"/>
        <v>12</v>
      </c>
      <c r="AB51" s="10"/>
      <c r="AC51" s="10"/>
      <c r="AD51" s="10"/>
      <c r="AE51" s="10"/>
      <c r="AF51" s="10"/>
      <c r="AG51" s="12"/>
      <c r="AH51" s="12">
        <f>$Z51*U54/$Z54</f>
        <v>2.7415730337078652</v>
      </c>
      <c r="AI51" s="12">
        <f t="shared" ref="AI51:AK51" si="49">$Z51*V54/$Z54</f>
        <v>6.1573033707865168</v>
      </c>
      <c r="AJ51" s="12">
        <f t="shared" si="49"/>
        <v>2.8764044943820224</v>
      </c>
      <c r="AK51" s="12">
        <f t="shared" si="49"/>
        <v>0.2247191011235955</v>
      </c>
    </row>
    <row r="52" spans="2:37" x14ac:dyDescent="0.25">
      <c r="B52" s="3" t="s">
        <v>10</v>
      </c>
      <c r="C52" s="4">
        <v>0</v>
      </c>
      <c r="D52" s="5">
        <v>0</v>
      </c>
      <c r="E52" s="4">
        <v>0</v>
      </c>
      <c r="F52" s="5">
        <v>0</v>
      </c>
      <c r="G52" s="4">
        <v>0</v>
      </c>
      <c r="H52" s="5">
        <v>0</v>
      </c>
      <c r="I52" s="4">
        <v>1</v>
      </c>
      <c r="J52" s="5">
        <v>1</v>
      </c>
      <c r="K52" s="4">
        <v>0</v>
      </c>
      <c r="L52" s="5">
        <v>0</v>
      </c>
      <c r="M52" s="4">
        <v>3.7000000000000002E-3</v>
      </c>
      <c r="N52" s="5">
        <v>1</v>
      </c>
      <c r="P52" s="10"/>
      <c r="Q52" s="13" t="str">
        <f>IF(AND(Q51&gt;0,Q51&lt;=0.2),"Schwacher Zusammenhang",IF(AND(Q51&gt;0.2,Q51&lt;=0.6),"Mittlerer Zusammenhang",IF(Q51&gt;0.6,"Starker Zusammenhang","")))</f>
        <v>Mittlerer Zusammenhang</v>
      </c>
      <c r="R52" s="5"/>
      <c r="S52" s="5"/>
      <c r="T52" s="10"/>
      <c r="U52" s="10">
        <f t="shared" si="43"/>
        <v>0</v>
      </c>
      <c r="V52" s="10">
        <f t="shared" si="44"/>
        <v>0</v>
      </c>
      <c r="W52">
        <f t="shared" si="45"/>
        <v>0</v>
      </c>
      <c r="X52" s="10">
        <f t="shared" si="46"/>
        <v>1</v>
      </c>
      <c r="Y52" s="10"/>
      <c r="Z52" s="11">
        <f t="shared" si="47"/>
        <v>1</v>
      </c>
      <c r="AB52" s="10"/>
      <c r="AC52" s="10"/>
      <c r="AD52" s="10"/>
      <c r="AE52" s="10"/>
      <c r="AF52" s="10"/>
      <c r="AG52" s="12"/>
      <c r="AH52" s="12">
        <f>$Z52*U54/$Z54</f>
        <v>0.22846441947565543</v>
      </c>
      <c r="AI52" s="12">
        <f t="shared" ref="AI52:AK52" si="50">$Z52*V54/$Z54</f>
        <v>0.51310861423220977</v>
      </c>
      <c r="AJ52" s="12">
        <f t="shared" si="50"/>
        <v>0.23970037453183521</v>
      </c>
      <c r="AK52" s="12">
        <f t="shared" si="50"/>
        <v>1.8726591760299626E-2</v>
      </c>
    </row>
    <row r="53" spans="2:37" x14ac:dyDescent="0.25">
      <c r="B53" s="3" t="s">
        <v>11</v>
      </c>
      <c r="C53" s="4">
        <v>0</v>
      </c>
      <c r="D53" s="5">
        <v>0</v>
      </c>
      <c r="E53" s="4">
        <v>0</v>
      </c>
      <c r="F53" s="5">
        <v>0</v>
      </c>
      <c r="G53" s="4">
        <v>0</v>
      </c>
      <c r="H53" s="5">
        <v>0</v>
      </c>
      <c r="I53" s="4">
        <v>0</v>
      </c>
      <c r="J53" s="5">
        <v>0</v>
      </c>
      <c r="K53" s="4">
        <v>0</v>
      </c>
      <c r="L53" s="5">
        <v>0</v>
      </c>
      <c r="M53" s="4">
        <v>0</v>
      </c>
      <c r="N53" s="5">
        <v>0</v>
      </c>
      <c r="R53" s="5"/>
      <c r="S53" s="5"/>
      <c r="T53" s="10"/>
      <c r="U53" s="10"/>
      <c r="V53" s="10"/>
      <c r="X53" s="10"/>
      <c r="Y53" s="10"/>
      <c r="Z53" s="11"/>
      <c r="AG53" s="12"/>
      <c r="AH53" s="12"/>
      <c r="AI53" s="12"/>
      <c r="AJ53" s="12"/>
      <c r="AK53" s="12"/>
    </row>
    <row r="54" spans="2:37" x14ac:dyDescent="0.25">
      <c r="B54" s="3" t="s">
        <v>6</v>
      </c>
      <c r="C54" s="6">
        <v>0.22339999999999999</v>
      </c>
      <c r="D54" s="3">
        <v>61</v>
      </c>
      <c r="E54" s="6">
        <v>0.50180000000000002</v>
      </c>
      <c r="F54" s="3">
        <v>137</v>
      </c>
      <c r="G54" s="6">
        <v>0.2344</v>
      </c>
      <c r="H54" s="3">
        <v>64</v>
      </c>
      <c r="I54" s="6">
        <v>1.83E-2</v>
      </c>
      <c r="J54" s="3">
        <v>5</v>
      </c>
      <c r="K54" s="6">
        <v>0</v>
      </c>
      <c r="L54" s="3">
        <v>0</v>
      </c>
      <c r="M54" s="6">
        <v>1</v>
      </c>
      <c r="N54" s="3">
        <v>273</v>
      </c>
      <c r="R54" s="5"/>
      <c r="S54" s="5"/>
      <c r="T54" s="11"/>
      <c r="U54" s="11">
        <f t="shared" ref="U54:X54" si="51">SUM(U49:U53)</f>
        <v>61</v>
      </c>
      <c r="V54" s="11">
        <f t="shared" si="51"/>
        <v>137</v>
      </c>
      <c r="W54" s="11">
        <f t="shared" si="51"/>
        <v>64</v>
      </c>
      <c r="X54" s="11">
        <f t="shared" si="51"/>
        <v>5</v>
      </c>
      <c r="Y54" s="11"/>
      <c r="Z54" s="10">
        <f>SUM(Z49:Z53)</f>
        <v>267</v>
      </c>
      <c r="AG54" s="12"/>
      <c r="AH54" s="12"/>
      <c r="AI54" s="12"/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273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6" t="s">
        <v>39</v>
      </c>
      <c r="D59" s="17"/>
      <c r="E59" s="16" t="s">
        <v>40</v>
      </c>
      <c r="F59" s="17"/>
      <c r="G59" s="16" t="s">
        <v>41</v>
      </c>
      <c r="H59" s="17"/>
      <c r="I59" s="16" t="s">
        <v>42</v>
      </c>
      <c r="J59" s="17"/>
      <c r="K59" s="16" t="s">
        <v>43</v>
      </c>
      <c r="L59" s="17"/>
      <c r="M59" s="16" t="s">
        <v>6</v>
      </c>
      <c r="N59" s="17"/>
    </row>
    <row r="60" spans="2:37" x14ac:dyDescent="0.25">
      <c r="B60" s="3" t="s">
        <v>7</v>
      </c>
      <c r="C60" s="4">
        <v>1</v>
      </c>
      <c r="D60" s="5">
        <v>162</v>
      </c>
      <c r="E60" s="4">
        <v>0</v>
      </c>
      <c r="F60" s="5">
        <v>0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0.59340000000000004</v>
      </c>
      <c r="N60" s="5">
        <v>162</v>
      </c>
    </row>
    <row r="61" spans="2:37" x14ac:dyDescent="0.25">
      <c r="B61" s="3" t="s">
        <v>8</v>
      </c>
      <c r="C61" s="4">
        <v>0</v>
      </c>
      <c r="D61" s="5">
        <v>0</v>
      </c>
      <c r="E61" s="4">
        <v>1</v>
      </c>
      <c r="F61" s="5">
        <v>98</v>
      </c>
      <c r="G61" s="4">
        <v>0</v>
      </c>
      <c r="H61" s="5">
        <v>0</v>
      </c>
      <c r="I61" s="4">
        <v>0</v>
      </c>
      <c r="J61" s="5">
        <v>0</v>
      </c>
      <c r="K61" s="4">
        <v>0</v>
      </c>
      <c r="L61" s="5">
        <v>0</v>
      </c>
      <c r="M61" s="4">
        <v>0.35899999999999999</v>
      </c>
      <c r="N61" s="5">
        <v>98</v>
      </c>
    </row>
    <row r="62" spans="2:37" x14ac:dyDescent="0.25">
      <c r="B62" s="3" t="s">
        <v>9</v>
      </c>
      <c r="C62" s="4">
        <v>0</v>
      </c>
      <c r="D62" s="5">
        <v>0</v>
      </c>
      <c r="E62" s="4">
        <v>0</v>
      </c>
      <c r="F62" s="5">
        <v>0</v>
      </c>
      <c r="G62" s="4">
        <v>1</v>
      </c>
      <c r="H62" s="5">
        <v>12</v>
      </c>
      <c r="I62" s="4">
        <v>0</v>
      </c>
      <c r="J62" s="5">
        <v>0</v>
      </c>
      <c r="K62" s="4">
        <v>0</v>
      </c>
      <c r="L62" s="5">
        <v>0</v>
      </c>
      <c r="M62" s="4">
        <v>4.3999999999999997E-2</v>
      </c>
      <c r="N62" s="5">
        <v>12</v>
      </c>
    </row>
    <row r="63" spans="2:37" x14ac:dyDescent="0.25">
      <c r="B63" s="3" t="s">
        <v>10</v>
      </c>
      <c r="C63" s="4">
        <v>0</v>
      </c>
      <c r="D63" s="5">
        <v>0</v>
      </c>
      <c r="E63" s="4">
        <v>0</v>
      </c>
      <c r="F63" s="5">
        <v>0</v>
      </c>
      <c r="G63" s="4">
        <v>0</v>
      </c>
      <c r="H63" s="5">
        <v>0</v>
      </c>
      <c r="I63" s="4">
        <v>1</v>
      </c>
      <c r="J63" s="5">
        <v>1</v>
      </c>
      <c r="K63" s="4">
        <v>0</v>
      </c>
      <c r="L63" s="5">
        <v>0</v>
      </c>
      <c r="M63" s="4">
        <v>3.7000000000000002E-3</v>
      </c>
      <c r="N63" s="5">
        <v>1</v>
      </c>
    </row>
    <row r="64" spans="2:37" x14ac:dyDescent="0.25">
      <c r="B64" s="3" t="s">
        <v>11</v>
      </c>
      <c r="C64" s="4">
        <v>0</v>
      </c>
      <c r="D64" s="5">
        <v>0</v>
      </c>
      <c r="E64" s="4">
        <v>0</v>
      </c>
      <c r="F64" s="5">
        <v>0</v>
      </c>
      <c r="G64" s="4">
        <v>0</v>
      </c>
      <c r="H64" s="5">
        <v>0</v>
      </c>
      <c r="I64" s="4">
        <v>0</v>
      </c>
      <c r="J64" s="5">
        <v>0</v>
      </c>
      <c r="K64" s="4">
        <v>0</v>
      </c>
      <c r="L64" s="5">
        <v>0</v>
      </c>
      <c r="M64" s="4">
        <v>0</v>
      </c>
      <c r="N64" s="5">
        <v>0</v>
      </c>
    </row>
    <row r="65" spans="2:38" x14ac:dyDescent="0.25">
      <c r="B65" s="3" t="s">
        <v>6</v>
      </c>
      <c r="C65" s="6">
        <v>0.59340000000000004</v>
      </c>
      <c r="D65" s="3">
        <v>162</v>
      </c>
      <c r="E65" s="6">
        <v>0.35899999999999999</v>
      </c>
      <c r="F65" s="3">
        <v>98</v>
      </c>
      <c r="G65" s="6">
        <v>4.3999999999999997E-2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273</v>
      </c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273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6" t="s">
        <v>39</v>
      </c>
      <c r="D70" s="17"/>
      <c r="E70" s="16" t="s">
        <v>40</v>
      </c>
      <c r="F70" s="17"/>
      <c r="G70" s="16" t="s">
        <v>41</v>
      </c>
      <c r="H70" s="17"/>
      <c r="I70" s="16" t="s">
        <v>42</v>
      </c>
      <c r="J70" s="17"/>
      <c r="K70" s="16" t="s">
        <v>43</v>
      </c>
      <c r="L70" s="17"/>
      <c r="M70" s="16" t="s">
        <v>6</v>
      </c>
      <c r="N70" s="17"/>
    </row>
    <row r="71" spans="2:38" x14ac:dyDescent="0.25">
      <c r="B71" s="3" t="s">
        <v>7</v>
      </c>
      <c r="C71" s="4">
        <v>0.49070000000000003</v>
      </c>
      <c r="D71" s="5">
        <v>79</v>
      </c>
      <c r="E71" s="4">
        <v>0.36020000000000002</v>
      </c>
      <c r="F71" s="5">
        <v>58</v>
      </c>
      <c r="G71" s="4">
        <v>0.1366</v>
      </c>
      <c r="H71" s="5">
        <v>22</v>
      </c>
      <c r="I71" s="4">
        <v>1.24E-2</v>
      </c>
      <c r="J71" s="5">
        <v>2</v>
      </c>
      <c r="K71" s="4">
        <v>0</v>
      </c>
      <c r="L71" s="5">
        <v>0</v>
      </c>
      <c r="M71" s="4">
        <v>0.5897</v>
      </c>
      <c r="N71" s="5">
        <v>161</v>
      </c>
      <c r="P71" s="8" t="s">
        <v>88</v>
      </c>
      <c r="Q71" s="9">
        <f>_xlfn.CHISQ.TEST(U71:Y74,AH71:AL74)</f>
        <v>3.2161014109516828E-6</v>
      </c>
      <c r="R71" s="10"/>
      <c r="S71" s="10" t="s">
        <v>89</v>
      </c>
      <c r="T71" s="10"/>
      <c r="U71" s="10">
        <f>D71</f>
        <v>79</v>
      </c>
      <c r="V71" s="10">
        <f>F71</f>
        <v>58</v>
      </c>
      <c r="W71">
        <f>H71</f>
        <v>22</v>
      </c>
      <c r="X71" s="10">
        <f>J71</f>
        <v>2</v>
      </c>
      <c r="Y71" s="10">
        <f>L71</f>
        <v>0</v>
      </c>
      <c r="Z71" s="11">
        <f>SUM(U71:Y71)</f>
        <v>161</v>
      </c>
      <c r="AB71" s="10"/>
      <c r="AC71" s="10"/>
      <c r="AD71" s="10"/>
      <c r="AE71" s="10"/>
      <c r="AF71" s="10" t="s">
        <v>90</v>
      </c>
      <c r="AG71" s="12"/>
      <c r="AH71" s="12">
        <f>$Z71*U76/$Z76</f>
        <v>64.518382352941174</v>
      </c>
      <c r="AI71" s="12">
        <f t="shared" ref="AI71:AL71" si="52">$Z71*V76/$Z76</f>
        <v>62.150735294117645</v>
      </c>
      <c r="AJ71" s="12">
        <f t="shared" si="52"/>
        <v>27.227941176470587</v>
      </c>
      <c r="AK71" s="12">
        <f t="shared" si="52"/>
        <v>6.5110294117647056</v>
      </c>
      <c r="AL71" s="12">
        <f t="shared" si="52"/>
        <v>0.59191176470588236</v>
      </c>
    </row>
    <row r="72" spans="2:38" x14ac:dyDescent="0.25">
      <c r="B72" s="3" t="s">
        <v>8</v>
      </c>
      <c r="C72" s="4">
        <v>0.2959</v>
      </c>
      <c r="D72" s="5">
        <v>29</v>
      </c>
      <c r="E72" s="4">
        <v>0.39800000000000002</v>
      </c>
      <c r="F72" s="5">
        <v>39</v>
      </c>
      <c r="G72" s="4">
        <v>0.23469999999999999</v>
      </c>
      <c r="H72" s="5">
        <v>23</v>
      </c>
      <c r="I72" s="4">
        <v>7.1399999999999991E-2</v>
      </c>
      <c r="J72" s="5">
        <v>7</v>
      </c>
      <c r="K72" s="4">
        <v>0</v>
      </c>
      <c r="L72" s="5">
        <v>0</v>
      </c>
      <c r="M72" s="4">
        <v>0.35899999999999999</v>
      </c>
      <c r="N72" s="5">
        <v>98</v>
      </c>
      <c r="P72" s="8" t="s">
        <v>91</v>
      </c>
      <c r="Q72" s="13">
        <f>_xlfn.CHISQ.INV.RT(Q71,12)</f>
        <v>47.92880997912998</v>
      </c>
      <c r="R72" s="10"/>
      <c r="S72" s="10"/>
      <c r="T72" s="10"/>
      <c r="U72" s="10">
        <f t="shared" ref="U72:U74" si="53">D72</f>
        <v>29</v>
      </c>
      <c r="V72" s="10">
        <f t="shared" ref="V72:V74" si="54">F72</f>
        <v>39</v>
      </c>
      <c r="W72">
        <f t="shared" ref="W72:W74" si="55">H72</f>
        <v>23</v>
      </c>
      <c r="X72" s="10">
        <f t="shared" ref="X72:X74" si="56">J72</f>
        <v>7</v>
      </c>
      <c r="Y72" s="10">
        <f t="shared" ref="Y72:Y74" si="57">L72</f>
        <v>0</v>
      </c>
      <c r="Z72" s="11">
        <f t="shared" ref="Z72:Z74" si="58">SUM(U72:Y72)</f>
        <v>98</v>
      </c>
      <c r="AB72" s="10"/>
      <c r="AC72" s="10"/>
      <c r="AD72" s="10"/>
      <c r="AE72" s="10"/>
      <c r="AF72" s="10"/>
      <c r="AG72" s="12"/>
      <c r="AH72" s="12">
        <f>$Z72*U76/$Z76</f>
        <v>39.272058823529413</v>
      </c>
      <c r="AI72" s="12">
        <f t="shared" ref="AI72:AL72" si="59">$Z72*V76/$Z76</f>
        <v>37.830882352941174</v>
      </c>
      <c r="AJ72" s="12">
        <f t="shared" si="59"/>
        <v>16.573529411764707</v>
      </c>
      <c r="AK72" s="12">
        <f t="shared" si="59"/>
        <v>3.9632352941176472</v>
      </c>
      <c r="AL72" s="12">
        <f t="shared" si="59"/>
        <v>0.36029411764705882</v>
      </c>
    </row>
    <row r="73" spans="2:38" x14ac:dyDescent="0.25">
      <c r="B73" s="3" t="s">
        <v>9</v>
      </c>
      <c r="C73" s="4">
        <v>8.3299999999999999E-2</v>
      </c>
      <c r="D73" s="5">
        <v>1</v>
      </c>
      <c r="E73" s="4">
        <v>0.58329999999999993</v>
      </c>
      <c r="F73" s="5">
        <v>7</v>
      </c>
      <c r="G73" s="4">
        <v>8.3299999999999999E-2</v>
      </c>
      <c r="H73" s="5">
        <v>1</v>
      </c>
      <c r="I73" s="4">
        <v>0.16669999999999999</v>
      </c>
      <c r="J73" s="5">
        <v>2</v>
      </c>
      <c r="K73" s="4">
        <v>8.3299999999999999E-2</v>
      </c>
      <c r="L73" s="5">
        <v>1</v>
      </c>
      <c r="M73" s="4">
        <v>4.3999999999999997E-2</v>
      </c>
      <c r="N73" s="5">
        <v>12</v>
      </c>
      <c r="P73" s="8" t="s">
        <v>92</v>
      </c>
      <c r="Q73" s="14">
        <f>SQRT(Q72/(Z76*MIN(5-1,4-1)))</f>
        <v>0.24235570292264608</v>
      </c>
      <c r="R73" s="10"/>
      <c r="S73" s="10"/>
      <c r="T73" s="10"/>
      <c r="U73" s="10">
        <f t="shared" si="53"/>
        <v>1</v>
      </c>
      <c r="V73" s="10">
        <f t="shared" si="54"/>
        <v>7</v>
      </c>
      <c r="W73">
        <f t="shared" si="55"/>
        <v>1</v>
      </c>
      <c r="X73" s="10">
        <f t="shared" si="56"/>
        <v>2</v>
      </c>
      <c r="Y73" s="10">
        <f t="shared" si="57"/>
        <v>1</v>
      </c>
      <c r="Z73" s="11">
        <f t="shared" si="58"/>
        <v>12</v>
      </c>
      <c r="AB73" s="10"/>
      <c r="AC73" s="10"/>
      <c r="AD73" s="10"/>
      <c r="AE73" s="10"/>
      <c r="AF73" s="10"/>
      <c r="AG73" s="12"/>
      <c r="AH73" s="12">
        <f>$Z73*U76/$Z76</f>
        <v>4.8088235294117645</v>
      </c>
      <c r="AI73" s="12">
        <f t="shared" ref="AI73:AK73" si="60">$Z73*V76/$Z76</f>
        <v>4.632352941176471</v>
      </c>
      <c r="AJ73" s="12">
        <f t="shared" si="60"/>
        <v>2.0294117647058822</v>
      </c>
      <c r="AK73" s="12">
        <f t="shared" si="60"/>
        <v>0.48529411764705882</v>
      </c>
      <c r="AL73" s="12">
        <f>$Z73*Y76/$Z76</f>
        <v>4.4117647058823532E-2</v>
      </c>
    </row>
    <row r="74" spans="2:38" x14ac:dyDescent="0.25">
      <c r="B74" s="3" t="s">
        <v>10</v>
      </c>
      <c r="C74" s="4">
        <v>0</v>
      </c>
      <c r="D74" s="5">
        <v>0</v>
      </c>
      <c r="E74" s="4">
        <v>1</v>
      </c>
      <c r="F74" s="5">
        <v>1</v>
      </c>
      <c r="G74" s="4">
        <v>0</v>
      </c>
      <c r="H74" s="5">
        <v>0</v>
      </c>
      <c r="I74" s="4">
        <v>0</v>
      </c>
      <c r="J74" s="5">
        <v>0</v>
      </c>
      <c r="K74" s="4">
        <v>0</v>
      </c>
      <c r="L74" s="5">
        <v>0</v>
      </c>
      <c r="M74" s="4">
        <v>3.7000000000000002E-3</v>
      </c>
      <c r="N74" s="5">
        <v>1</v>
      </c>
      <c r="P74" s="10"/>
      <c r="Q74" s="13" t="str">
        <f>IF(AND(Q73&gt;0,Q73&lt;=0.2),"Schwacher Zusammenhang",IF(AND(Q73&gt;0.2,Q73&lt;=0.6),"Mittlerer Zusammenhang",IF(Q73&gt;0.6,"Starker Zusammenhang","")))</f>
        <v>Mittlerer Zusammenhang</v>
      </c>
      <c r="R74" s="5"/>
      <c r="S74" s="5"/>
      <c r="T74" s="10"/>
      <c r="U74" s="10">
        <f t="shared" si="53"/>
        <v>0</v>
      </c>
      <c r="V74" s="10">
        <f t="shared" si="54"/>
        <v>1</v>
      </c>
      <c r="W74">
        <f t="shared" si="55"/>
        <v>0</v>
      </c>
      <c r="X74" s="10">
        <f t="shared" si="56"/>
        <v>0</v>
      </c>
      <c r="Y74" s="10">
        <f t="shared" si="57"/>
        <v>0</v>
      </c>
      <c r="Z74" s="11">
        <f t="shared" si="58"/>
        <v>1</v>
      </c>
      <c r="AB74" s="10"/>
      <c r="AC74" s="10"/>
      <c r="AD74" s="10"/>
      <c r="AE74" s="10"/>
      <c r="AF74" s="10"/>
      <c r="AG74" s="12"/>
      <c r="AH74" s="12">
        <f>$Z74*U76/$Z76</f>
        <v>0.40073529411764708</v>
      </c>
      <c r="AI74" s="12">
        <f t="shared" ref="AI74:AL74" si="61">$Z74*V76/$Z76</f>
        <v>0.3860294117647059</v>
      </c>
      <c r="AJ74" s="12">
        <f t="shared" si="61"/>
        <v>0.16911764705882354</v>
      </c>
      <c r="AK74" s="12">
        <f t="shared" si="61"/>
        <v>4.0441176470588237E-2</v>
      </c>
      <c r="AL74" s="12">
        <f t="shared" si="61"/>
        <v>3.6764705882352941E-3</v>
      </c>
    </row>
    <row r="75" spans="2:38" x14ac:dyDescent="0.25">
      <c r="B75" s="3" t="s">
        <v>11</v>
      </c>
      <c r="C75" s="4">
        <v>0</v>
      </c>
      <c r="D75" s="5">
        <v>0</v>
      </c>
      <c r="E75" s="4">
        <v>0</v>
      </c>
      <c r="F75" s="5">
        <v>0</v>
      </c>
      <c r="G75" s="4">
        <v>0</v>
      </c>
      <c r="H75" s="5">
        <v>0</v>
      </c>
      <c r="I75" s="4">
        <v>0</v>
      </c>
      <c r="J75" s="5">
        <v>0</v>
      </c>
      <c r="K75" s="4">
        <v>0</v>
      </c>
      <c r="L75" s="5">
        <v>0</v>
      </c>
      <c r="M75" s="4">
        <v>0</v>
      </c>
      <c r="N75" s="5">
        <v>0</v>
      </c>
      <c r="R75" s="5"/>
      <c r="S75" s="5"/>
      <c r="T75" s="10"/>
      <c r="U75" s="10"/>
      <c r="V75" s="10"/>
      <c r="X75" s="10"/>
      <c r="Y75" s="10"/>
      <c r="Z75" s="11"/>
      <c r="AG75" s="12"/>
      <c r="AH75" s="12"/>
      <c r="AI75" s="12"/>
      <c r="AJ75" s="12"/>
      <c r="AK75" s="12"/>
      <c r="AL75" s="12"/>
    </row>
    <row r="76" spans="2:38" x14ac:dyDescent="0.25">
      <c r="B76" s="3" t="s">
        <v>6</v>
      </c>
      <c r="C76" s="6">
        <v>0.39929999999999999</v>
      </c>
      <c r="D76" s="3">
        <v>109</v>
      </c>
      <c r="E76" s="6">
        <v>0.3846</v>
      </c>
      <c r="F76" s="3">
        <v>105</v>
      </c>
      <c r="G76" s="6">
        <v>0.16850000000000001</v>
      </c>
      <c r="H76" s="3">
        <v>46</v>
      </c>
      <c r="I76" s="6">
        <v>4.0300000000000002E-2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273</v>
      </c>
      <c r="R76" s="5"/>
      <c r="S76" s="5"/>
      <c r="T76" s="11"/>
      <c r="U76" s="11">
        <f t="shared" ref="U76:Y76" si="62">SUM(U71:U75)</f>
        <v>109</v>
      </c>
      <c r="V76" s="11">
        <f t="shared" si="62"/>
        <v>105</v>
      </c>
      <c r="W76" s="11">
        <f t="shared" si="62"/>
        <v>46</v>
      </c>
      <c r="X76" s="11">
        <f t="shared" si="62"/>
        <v>11</v>
      </c>
      <c r="Y76" s="11">
        <f t="shared" si="62"/>
        <v>1</v>
      </c>
      <c r="Z76" s="10">
        <f>SUM(Z71:Z75)</f>
        <v>272</v>
      </c>
      <c r="AG76" s="12"/>
      <c r="AH76" s="12"/>
      <c r="AI76" s="12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273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6" t="s">
        <v>39</v>
      </c>
      <c r="D81" s="17"/>
      <c r="E81" s="16" t="s">
        <v>40</v>
      </c>
      <c r="F81" s="17"/>
      <c r="G81" s="16" t="s">
        <v>41</v>
      </c>
      <c r="H81" s="17"/>
      <c r="I81" s="16" t="s">
        <v>42</v>
      </c>
      <c r="J81" s="17"/>
      <c r="K81" s="16" t="s">
        <v>43</v>
      </c>
      <c r="L81" s="17"/>
      <c r="M81" s="16" t="s">
        <v>6</v>
      </c>
      <c r="N81" s="17"/>
    </row>
    <row r="82" spans="2:38" x14ac:dyDescent="0.25">
      <c r="B82" s="3" t="s">
        <v>7</v>
      </c>
      <c r="C82" s="4">
        <v>0.32300000000000001</v>
      </c>
      <c r="D82" s="5">
        <v>52</v>
      </c>
      <c r="E82" s="4">
        <v>0.27950000000000003</v>
      </c>
      <c r="F82" s="5">
        <v>45</v>
      </c>
      <c r="G82" s="4">
        <v>0.21740000000000001</v>
      </c>
      <c r="H82" s="5">
        <v>35</v>
      </c>
      <c r="I82" s="4">
        <v>0.1615</v>
      </c>
      <c r="J82" s="5">
        <v>26</v>
      </c>
      <c r="K82" s="4">
        <v>1.8599999999999998E-2</v>
      </c>
      <c r="L82" s="5">
        <v>3</v>
      </c>
      <c r="M82" s="4">
        <v>0.5897</v>
      </c>
      <c r="N82" s="5">
        <v>161</v>
      </c>
      <c r="P82" s="8" t="s">
        <v>88</v>
      </c>
      <c r="Q82" s="9">
        <f>_xlfn.CHISQ.TEST(U82:Y85,AH82:AL85)</f>
        <v>3.418565521370618E-2</v>
      </c>
      <c r="R82" s="10"/>
      <c r="S82" s="10" t="s">
        <v>89</v>
      </c>
      <c r="T82" s="10"/>
      <c r="U82" s="10">
        <f>D82</f>
        <v>52</v>
      </c>
      <c r="V82" s="10">
        <f>F82</f>
        <v>45</v>
      </c>
      <c r="W82">
        <f>H82</f>
        <v>35</v>
      </c>
      <c r="X82" s="10">
        <f>J82</f>
        <v>26</v>
      </c>
      <c r="Y82" s="10">
        <f>L82</f>
        <v>3</v>
      </c>
      <c r="Z82" s="11">
        <f>SUM(U82:Y82)</f>
        <v>161</v>
      </c>
      <c r="AB82" s="10"/>
      <c r="AC82" s="10"/>
      <c r="AD82" s="10"/>
      <c r="AE82" s="10"/>
      <c r="AF82" s="10" t="s">
        <v>90</v>
      </c>
      <c r="AG82" s="12"/>
      <c r="AH82" s="12">
        <f>$Z82*U87/$Z87</f>
        <v>47.527675276752767</v>
      </c>
      <c r="AI82" s="12">
        <f t="shared" ref="AI82" si="63">$Z82*V87/$Z87</f>
        <v>45.15129151291513</v>
      </c>
      <c r="AJ82" s="12">
        <f t="shared" ref="AJ82" si="64">$Z82*W87/$Z87</f>
        <v>38.022140221402211</v>
      </c>
      <c r="AK82" s="12">
        <f t="shared" ref="AK82" si="65">$Z82*X87/$Z87</f>
        <v>23.763837638376383</v>
      </c>
      <c r="AL82" s="12">
        <f t="shared" ref="AL82" si="66">$Z82*Y87/$Z87</f>
        <v>6.5350553505535052</v>
      </c>
    </row>
    <row r="83" spans="2:38" x14ac:dyDescent="0.25">
      <c r="B83" s="3" t="s">
        <v>8</v>
      </c>
      <c r="C83" s="4">
        <v>0.25769999999999998</v>
      </c>
      <c r="D83" s="5">
        <v>25</v>
      </c>
      <c r="E83" s="4">
        <v>0.27839999999999998</v>
      </c>
      <c r="F83" s="5">
        <v>27</v>
      </c>
      <c r="G83" s="4">
        <v>0.27839999999999998</v>
      </c>
      <c r="H83" s="5">
        <v>27</v>
      </c>
      <c r="I83" s="4">
        <v>0.13400000000000001</v>
      </c>
      <c r="J83" s="5">
        <v>13</v>
      </c>
      <c r="K83" s="4">
        <v>5.1499999999999997E-2</v>
      </c>
      <c r="L83" s="5">
        <v>5</v>
      </c>
      <c r="M83" s="4">
        <v>0.3553</v>
      </c>
      <c r="N83" s="5">
        <v>97</v>
      </c>
      <c r="P83" s="8" t="s">
        <v>91</v>
      </c>
      <c r="Q83" s="13">
        <f>_xlfn.CHISQ.INV.RT(Q82,12)</f>
        <v>22.310306419709857</v>
      </c>
      <c r="R83" s="10"/>
      <c r="S83" s="10"/>
      <c r="T83" s="10"/>
      <c r="U83" s="10">
        <f t="shared" ref="U83:U85" si="67">D83</f>
        <v>25</v>
      </c>
      <c r="V83" s="10">
        <f t="shared" ref="V83:V85" si="68">F83</f>
        <v>27</v>
      </c>
      <c r="W83">
        <f t="shared" ref="W83:W85" si="69">H83</f>
        <v>27</v>
      </c>
      <c r="X83" s="10">
        <f t="shared" ref="X83:X85" si="70">J83</f>
        <v>13</v>
      </c>
      <c r="Y83" s="10">
        <f t="shared" ref="Y83:Y85" si="71">L83</f>
        <v>5</v>
      </c>
      <c r="Z83" s="11">
        <f t="shared" ref="Z83:Z85" si="72">SUM(U83:Y83)</f>
        <v>97</v>
      </c>
      <c r="AB83" s="10"/>
      <c r="AC83" s="10"/>
      <c r="AD83" s="10"/>
      <c r="AE83" s="10"/>
      <c r="AF83" s="10"/>
      <c r="AG83" s="12"/>
      <c r="AH83" s="12">
        <f>$Z83*U87/$Z87</f>
        <v>28.634686346863468</v>
      </c>
      <c r="AI83" s="12">
        <f t="shared" ref="AI83" si="73">$Z83*V87/$Z87</f>
        <v>27.202952029520294</v>
      </c>
      <c r="AJ83" s="12">
        <f t="shared" ref="AJ83" si="74">$Z83*W87/$Z87</f>
        <v>22.907749077490774</v>
      </c>
      <c r="AK83" s="12">
        <f t="shared" ref="AK83" si="75">$Z83*X87/$Z87</f>
        <v>14.317343173431734</v>
      </c>
      <c r="AL83" s="12">
        <f t="shared" ref="AL83" si="76">$Z83*Y87/$Z87</f>
        <v>3.9372693726937271</v>
      </c>
    </row>
    <row r="84" spans="2:38" x14ac:dyDescent="0.25">
      <c r="B84" s="3" t="s">
        <v>9</v>
      </c>
      <c r="C84" s="4">
        <v>0.25</v>
      </c>
      <c r="D84" s="5">
        <v>3</v>
      </c>
      <c r="E84" s="4">
        <v>0.33329999999999999</v>
      </c>
      <c r="F84" s="5">
        <v>4</v>
      </c>
      <c r="G84" s="4">
        <v>8.3299999999999999E-2</v>
      </c>
      <c r="H84" s="5">
        <v>1</v>
      </c>
      <c r="I84" s="4">
        <v>8.3299999999999999E-2</v>
      </c>
      <c r="J84" s="5">
        <v>1</v>
      </c>
      <c r="K84" s="4">
        <v>0.25</v>
      </c>
      <c r="L84" s="5">
        <v>3</v>
      </c>
      <c r="M84" s="4">
        <v>4.3999999999999997E-2</v>
      </c>
      <c r="N84" s="5">
        <v>12</v>
      </c>
      <c r="P84" s="8" t="s">
        <v>92</v>
      </c>
      <c r="Q84" s="14">
        <f>SQRT(Q83/(Z87*MIN(5-1,4-1)))</f>
        <v>0.16565612368927471</v>
      </c>
      <c r="R84" s="10"/>
      <c r="S84" s="10"/>
      <c r="T84" s="10"/>
      <c r="U84" s="10">
        <f t="shared" si="67"/>
        <v>3</v>
      </c>
      <c r="V84" s="10">
        <f t="shared" si="68"/>
        <v>4</v>
      </c>
      <c r="W84">
        <f t="shared" si="69"/>
        <v>1</v>
      </c>
      <c r="X84" s="10">
        <f t="shared" si="70"/>
        <v>1</v>
      </c>
      <c r="Y84" s="10">
        <f t="shared" si="71"/>
        <v>3</v>
      </c>
      <c r="Z84" s="11">
        <f t="shared" si="72"/>
        <v>12</v>
      </c>
      <c r="AB84" s="10"/>
      <c r="AC84" s="10"/>
      <c r="AD84" s="10"/>
      <c r="AE84" s="10"/>
      <c r="AF84" s="10"/>
      <c r="AG84" s="12"/>
      <c r="AH84" s="12">
        <f>$Z84*U87/$Z87</f>
        <v>3.5424354243542435</v>
      </c>
      <c r="AI84" s="12">
        <f t="shared" ref="AI84" si="77">$Z84*V87/$Z87</f>
        <v>3.3653136531365315</v>
      </c>
      <c r="AJ84" s="12">
        <f t="shared" ref="AJ84" si="78">$Z84*W87/$Z87</f>
        <v>2.8339483394833946</v>
      </c>
      <c r="AK84" s="12">
        <f t="shared" ref="AK84" si="79">$Z84*X87/$Z87</f>
        <v>1.7712177121771218</v>
      </c>
      <c r="AL84" s="12">
        <f>$Z84*Y87/$Z87</f>
        <v>0.4870848708487085</v>
      </c>
    </row>
    <row r="85" spans="2:38" x14ac:dyDescent="0.25">
      <c r="B85" s="3" t="s">
        <v>10</v>
      </c>
      <c r="C85" s="4">
        <v>0</v>
      </c>
      <c r="D85" s="5">
        <v>0</v>
      </c>
      <c r="E85" s="4">
        <v>0</v>
      </c>
      <c r="F85" s="5">
        <v>0</v>
      </c>
      <c r="G85" s="4">
        <v>1</v>
      </c>
      <c r="H85" s="5">
        <v>1</v>
      </c>
      <c r="I85" s="4">
        <v>0</v>
      </c>
      <c r="J85" s="5">
        <v>0</v>
      </c>
      <c r="K85" s="4">
        <v>0</v>
      </c>
      <c r="L85" s="5">
        <v>0</v>
      </c>
      <c r="M85" s="4">
        <v>3.7000000000000002E-3</v>
      </c>
      <c r="N85" s="5">
        <v>1</v>
      </c>
      <c r="P85" s="10"/>
      <c r="Q85" s="13" t="str">
        <f>IF(AND(Q84&gt;0,Q84&lt;=0.2),"Schwacher Zusammenhang",IF(AND(Q84&gt;0.2,Q84&lt;=0.6),"Mittlerer Zusammenhang",IF(Q84&gt;0.6,"Starker Zusammenhang","")))</f>
        <v>Schwacher Zusammenhang</v>
      </c>
      <c r="R85" s="5"/>
      <c r="S85" s="5"/>
      <c r="T85" s="10"/>
      <c r="U85" s="10">
        <f t="shared" si="67"/>
        <v>0</v>
      </c>
      <c r="V85" s="10">
        <f t="shared" si="68"/>
        <v>0</v>
      </c>
      <c r="W85">
        <f t="shared" si="69"/>
        <v>1</v>
      </c>
      <c r="X85" s="10">
        <f t="shared" si="70"/>
        <v>0</v>
      </c>
      <c r="Y85" s="10">
        <f t="shared" si="71"/>
        <v>0</v>
      </c>
      <c r="Z85" s="11">
        <f t="shared" si="72"/>
        <v>1</v>
      </c>
      <c r="AB85" s="10"/>
      <c r="AC85" s="10"/>
      <c r="AD85" s="10"/>
      <c r="AE85" s="10"/>
      <c r="AF85" s="10"/>
      <c r="AG85" s="12"/>
      <c r="AH85" s="12">
        <f>$Z85*U87/$Z87</f>
        <v>0.29520295202952029</v>
      </c>
      <c r="AI85" s="12">
        <f t="shared" ref="AI85" si="80">$Z85*V87/$Z87</f>
        <v>0.28044280442804426</v>
      </c>
      <c r="AJ85" s="12">
        <f t="shared" ref="AJ85" si="81">$Z85*W87/$Z87</f>
        <v>0.23616236162361623</v>
      </c>
      <c r="AK85" s="12">
        <f t="shared" ref="AK85" si="82">$Z85*X87/$Z87</f>
        <v>0.14760147601476015</v>
      </c>
      <c r="AL85" s="12">
        <f t="shared" ref="AL85" si="83">$Z85*Y87/$Z87</f>
        <v>4.0590405904059039E-2</v>
      </c>
    </row>
    <row r="86" spans="2:38" x14ac:dyDescent="0.25">
      <c r="B86" s="3" t="s">
        <v>11</v>
      </c>
      <c r="C86" s="4">
        <v>0</v>
      </c>
      <c r="D86" s="5">
        <v>0</v>
      </c>
      <c r="E86" s="4">
        <v>0</v>
      </c>
      <c r="F86" s="5">
        <v>0</v>
      </c>
      <c r="G86" s="4">
        <v>0</v>
      </c>
      <c r="H86" s="5">
        <v>0</v>
      </c>
      <c r="I86" s="4">
        <v>0</v>
      </c>
      <c r="J86" s="5">
        <v>0</v>
      </c>
      <c r="K86" s="4">
        <v>0</v>
      </c>
      <c r="L86" s="5">
        <v>0</v>
      </c>
      <c r="M86" s="4">
        <v>0</v>
      </c>
      <c r="N86" s="5">
        <v>0</v>
      </c>
      <c r="R86" s="5"/>
      <c r="S86" s="5"/>
      <c r="T86" s="10"/>
      <c r="U86" s="10"/>
      <c r="V86" s="10"/>
      <c r="X86" s="10"/>
      <c r="Y86" s="10"/>
      <c r="Z86" s="11"/>
      <c r="AG86" s="12"/>
      <c r="AH86" s="12"/>
      <c r="AI86" s="12"/>
      <c r="AJ86" s="12"/>
      <c r="AK86" s="12"/>
      <c r="AL86" s="12"/>
    </row>
    <row r="87" spans="2:38" x14ac:dyDescent="0.25">
      <c r="B87" s="3" t="s">
        <v>6</v>
      </c>
      <c r="C87" s="6">
        <v>0.29299999999999998</v>
      </c>
      <c r="D87" s="3">
        <v>80</v>
      </c>
      <c r="E87" s="6">
        <v>0.27839999999999998</v>
      </c>
      <c r="F87" s="3">
        <v>76</v>
      </c>
      <c r="G87" s="6">
        <v>0.2344</v>
      </c>
      <c r="H87" s="3">
        <v>64</v>
      </c>
      <c r="I87" s="6">
        <v>0.14649999999999999</v>
      </c>
      <c r="J87" s="3">
        <v>40</v>
      </c>
      <c r="K87" s="6">
        <v>4.0300000000000002E-2</v>
      </c>
      <c r="L87" s="3">
        <v>11</v>
      </c>
      <c r="M87" s="6">
        <v>1</v>
      </c>
      <c r="N87" s="3">
        <v>273</v>
      </c>
      <c r="R87" s="5"/>
      <c r="S87" s="5"/>
      <c r="T87" s="11"/>
      <c r="U87" s="11">
        <f t="shared" ref="U87" si="84">SUM(U82:U86)</f>
        <v>80</v>
      </c>
      <c r="V87" s="11">
        <f t="shared" ref="V87" si="85">SUM(V82:V86)</f>
        <v>76</v>
      </c>
      <c r="W87" s="11">
        <f t="shared" ref="W87" si="86">SUM(W82:W86)</f>
        <v>64</v>
      </c>
      <c r="X87" s="11">
        <f t="shared" ref="X87" si="87">SUM(X82:X86)</f>
        <v>40</v>
      </c>
      <c r="Y87" s="11">
        <f t="shared" ref="Y87" si="88">SUM(Y82:Y86)</f>
        <v>11</v>
      </c>
      <c r="Z87" s="10">
        <f>SUM(Z82:Z86)</f>
        <v>271</v>
      </c>
      <c r="AG87" s="12"/>
      <c r="AH87" s="12"/>
      <c r="AI87" s="12"/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273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6" t="s">
        <v>39</v>
      </c>
      <c r="D92" s="17"/>
      <c r="E92" s="16" t="s">
        <v>40</v>
      </c>
      <c r="F92" s="17"/>
      <c r="G92" s="16" t="s">
        <v>41</v>
      </c>
      <c r="H92" s="17"/>
      <c r="I92" s="16" t="s">
        <v>42</v>
      </c>
      <c r="J92" s="17"/>
      <c r="K92" s="16" t="s">
        <v>43</v>
      </c>
      <c r="L92" s="17"/>
      <c r="M92" s="16" t="s">
        <v>6</v>
      </c>
      <c r="N92" s="17"/>
    </row>
    <row r="93" spans="2:38" x14ac:dyDescent="0.25">
      <c r="B93" s="3" t="s">
        <v>7</v>
      </c>
      <c r="C93" s="4">
        <v>0.4753</v>
      </c>
      <c r="D93" s="5">
        <v>77</v>
      </c>
      <c r="E93" s="4">
        <v>0.25309999999999999</v>
      </c>
      <c r="F93" s="5">
        <v>41</v>
      </c>
      <c r="G93" s="4">
        <v>0.16669999999999999</v>
      </c>
      <c r="H93" s="5">
        <v>27</v>
      </c>
      <c r="I93" s="4">
        <v>5.5599999999999997E-2</v>
      </c>
      <c r="J93" s="5">
        <v>9</v>
      </c>
      <c r="K93" s="4">
        <v>4.9400000000000013E-2</v>
      </c>
      <c r="L93" s="5">
        <v>8</v>
      </c>
      <c r="M93" s="4">
        <v>0.59340000000000004</v>
      </c>
      <c r="N93" s="5">
        <v>162</v>
      </c>
      <c r="P93" s="8" t="s">
        <v>88</v>
      </c>
      <c r="Q93" s="9">
        <f>_xlfn.CHISQ.TEST(U93:Y96,AH93:AL96)</f>
        <v>8.4213806505535227E-2</v>
      </c>
      <c r="R93" s="10"/>
      <c r="S93" s="10" t="s">
        <v>89</v>
      </c>
      <c r="T93" s="10"/>
      <c r="U93" s="10">
        <f>D93</f>
        <v>77</v>
      </c>
      <c r="V93" s="10">
        <f>F93</f>
        <v>41</v>
      </c>
      <c r="W93">
        <f>H93</f>
        <v>27</v>
      </c>
      <c r="X93" s="10">
        <f>J93</f>
        <v>9</v>
      </c>
      <c r="Y93" s="10">
        <f>L93</f>
        <v>8</v>
      </c>
      <c r="Z93" s="11">
        <f>SUM(U93:Y93)</f>
        <v>162</v>
      </c>
      <c r="AB93" s="10"/>
      <c r="AC93" s="10"/>
      <c r="AD93" s="10"/>
      <c r="AE93" s="10"/>
      <c r="AF93" s="10" t="s">
        <v>90</v>
      </c>
      <c r="AG93" s="12"/>
      <c r="AH93" s="12">
        <f>$Z93*U98/$Z98</f>
        <v>66.461538461538467</v>
      </c>
      <c r="AI93" s="12">
        <f t="shared" ref="AI93" si="89">$Z93*V98/$Z98</f>
        <v>45.098901098901102</v>
      </c>
      <c r="AJ93" s="12">
        <f t="shared" ref="AJ93" si="90">$Z93*W98/$Z98</f>
        <v>32.637362637362635</v>
      </c>
      <c r="AK93" s="12">
        <f t="shared" ref="AK93" si="91">$Z93*X98/$Z98</f>
        <v>8.3076923076923084</v>
      </c>
      <c r="AL93" s="12">
        <f t="shared" ref="AL93" si="92">$Z93*Y98/$Z98</f>
        <v>9.4945054945054945</v>
      </c>
    </row>
    <row r="94" spans="2:38" x14ac:dyDescent="0.25">
      <c r="B94" s="3" t="s">
        <v>8</v>
      </c>
      <c r="C94" s="4">
        <v>0.30609999999999998</v>
      </c>
      <c r="D94" s="5">
        <v>30</v>
      </c>
      <c r="E94" s="4">
        <v>0.35709999999999997</v>
      </c>
      <c r="F94" s="5">
        <v>35</v>
      </c>
      <c r="G94" s="4">
        <v>0.23469999999999999</v>
      </c>
      <c r="H94" s="5">
        <v>23</v>
      </c>
      <c r="I94" s="4">
        <v>4.0800000000000003E-2</v>
      </c>
      <c r="J94" s="5">
        <v>4</v>
      </c>
      <c r="K94" s="4">
        <v>6.1199999999999997E-2</v>
      </c>
      <c r="L94" s="5">
        <v>6</v>
      </c>
      <c r="M94" s="4">
        <v>0.35899999999999999</v>
      </c>
      <c r="N94" s="5">
        <v>98</v>
      </c>
      <c r="P94" s="8" t="s">
        <v>91</v>
      </c>
      <c r="Q94" s="13">
        <f>_xlfn.CHISQ.INV.RT(Q93,12)</f>
        <v>19.182696663194779</v>
      </c>
      <c r="R94" s="10"/>
      <c r="S94" s="10"/>
      <c r="T94" s="10"/>
      <c r="U94" s="10">
        <f t="shared" ref="U94:U96" si="93">D94</f>
        <v>30</v>
      </c>
      <c r="V94" s="10">
        <f t="shared" ref="V94:V96" si="94">F94</f>
        <v>35</v>
      </c>
      <c r="W94">
        <f t="shared" ref="W94:W96" si="95">H94</f>
        <v>23</v>
      </c>
      <c r="X94" s="10">
        <f t="shared" ref="X94:X96" si="96">J94</f>
        <v>4</v>
      </c>
      <c r="Y94" s="10">
        <f t="shared" ref="Y94:Y96" si="97">L94</f>
        <v>6</v>
      </c>
      <c r="Z94" s="11">
        <f t="shared" ref="Z94:Z96" si="98">SUM(U94:Y94)</f>
        <v>98</v>
      </c>
      <c r="AB94" s="10"/>
      <c r="AC94" s="10"/>
      <c r="AD94" s="10"/>
      <c r="AE94" s="10"/>
      <c r="AF94" s="10"/>
      <c r="AG94" s="12"/>
      <c r="AH94" s="12">
        <f>$Z94*U98/$Z98</f>
        <v>40.205128205128204</v>
      </c>
      <c r="AI94" s="12">
        <f t="shared" ref="AI94" si="99">$Z94*V98/$Z98</f>
        <v>27.282051282051281</v>
      </c>
      <c r="AJ94" s="12">
        <f t="shared" ref="AJ94" si="100">$Z94*W98/$Z98</f>
        <v>19.743589743589745</v>
      </c>
      <c r="AK94" s="12">
        <f t="shared" ref="AK94" si="101">$Z94*X98/$Z98</f>
        <v>5.0256410256410255</v>
      </c>
      <c r="AL94" s="12">
        <f t="shared" ref="AL94" si="102">$Z94*Y98/$Z98</f>
        <v>5.7435897435897436</v>
      </c>
    </row>
    <row r="95" spans="2:38" x14ac:dyDescent="0.25">
      <c r="B95" s="3" t="s">
        <v>9</v>
      </c>
      <c r="C95" s="4">
        <v>0.33329999999999999</v>
      </c>
      <c r="D95" s="5">
        <v>4</v>
      </c>
      <c r="E95" s="4">
        <v>0</v>
      </c>
      <c r="F95" s="5">
        <v>0</v>
      </c>
      <c r="G95" s="4">
        <v>0.41670000000000001</v>
      </c>
      <c r="H95" s="5">
        <v>5</v>
      </c>
      <c r="I95" s="4">
        <v>8.3299999999999999E-2</v>
      </c>
      <c r="J95" s="5">
        <v>1</v>
      </c>
      <c r="K95" s="4">
        <v>0.16669999999999999</v>
      </c>
      <c r="L95" s="5">
        <v>2</v>
      </c>
      <c r="M95" s="4">
        <v>4.3999999999999997E-2</v>
      </c>
      <c r="N95" s="5">
        <v>12</v>
      </c>
      <c r="P95" s="8" t="s">
        <v>92</v>
      </c>
      <c r="Q95" s="14">
        <f>SQRT(Q94/(Z98*MIN(5-1,4-1)))</f>
        <v>0.15304279155797204</v>
      </c>
      <c r="R95" s="10"/>
      <c r="S95" s="10"/>
      <c r="T95" s="10"/>
      <c r="U95" s="10">
        <f t="shared" si="93"/>
        <v>4</v>
      </c>
      <c r="V95" s="10">
        <f t="shared" si="94"/>
        <v>0</v>
      </c>
      <c r="W95">
        <f t="shared" si="95"/>
        <v>5</v>
      </c>
      <c r="X95" s="10">
        <f t="shared" si="96"/>
        <v>1</v>
      </c>
      <c r="Y95" s="10">
        <f t="shared" si="97"/>
        <v>2</v>
      </c>
      <c r="Z95" s="11">
        <f t="shared" si="98"/>
        <v>12</v>
      </c>
      <c r="AB95" s="10"/>
      <c r="AC95" s="10"/>
      <c r="AD95" s="10"/>
      <c r="AE95" s="10"/>
      <c r="AF95" s="10"/>
      <c r="AG95" s="12"/>
      <c r="AH95" s="12">
        <f>$Z95*U98/$Z98</f>
        <v>4.9230769230769234</v>
      </c>
      <c r="AI95" s="12">
        <f t="shared" ref="AI95" si="103">$Z95*V98/$Z98</f>
        <v>3.3406593406593408</v>
      </c>
      <c r="AJ95" s="12">
        <f t="shared" ref="AJ95" si="104">$Z95*W98/$Z98</f>
        <v>2.4175824175824174</v>
      </c>
      <c r="AK95" s="12">
        <f t="shared" ref="AK95" si="105">$Z95*X98/$Z98</f>
        <v>0.61538461538461542</v>
      </c>
      <c r="AL95" s="12">
        <f>$Z95*Y98/$Z98</f>
        <v>0.70329670329670335</v>
      </c>
    </row>
    <row r="96" spans="2:38" x14ac:dyDescent="0.25">
      <c r="B96" s="3" t="s">
        <v>10</v>
      </c>
      <c r="C96" s="4">
        <v>1</v>
      </c>
      <c r="D96" s="5">
        <v>1</v>
      </c>
      <c r="E96" s="4">
        <v>0</v>
      </c>
      <c r="F96" s="5">
        <v>0</v>
      </c>
      <c r="G96" s="4">
        <v>0</v>
      </c>
      <c r="H96" s="5">
        <v>0</v>
      </c>
      <c r="I96" s="4">
        <v>0</v>
      </c>
      <c r="J96" s="5">
        <v>0</v>
      </c>
      <c r="K96" s="4">
        <v>0</v>
      </c>
      <c r="L96" s="5">
        <v>0</v>
      </c>
      <c r="M96" s="4">
        <v>3.7000000000000002E-3</v>
      </c>
      <c r="N96" s="5">
        <v>1</v>
      </c>
      <c r="P96" s="10"/>
      <c r="Q96" s="13" t="str">
        <f>IF(AND(Q95&gt;0,Q95&lt;=0.2),"Schwacher Zusammenhang",IF(AND(Q95&gt;0.2,Q95&lt;=0.6),"Mittlerer Zusammenhang",IF(Q95&gt;0.6,"Starker Zusammenhang","")))</f>
        <v>Schwacher Zusammenhang</v>
      </c>
      <c r="R96" s="5"/>
      <c r="S96" s="5"/>
      <c r="T96" s="10"/>
      <c r="U96" s="10">
        <f t="shared" si="93"/>
        <v>1</v>
      </c>
      <c r="V96" s="10">
        <f t="shared" si="94"/>
        <v>0</v>
      </c>
      <c r="W96">
        <f t="shared" si="95"/>
        <v>0</v>
      </c>
      <c r="X96" s="10">
        <f t="shared" si="96"/>
        <v>0</v>
      </c>
      <c r="Y96" s="10">
        <f t="shared" si="97"/>
        <v>0</v>
      </c>
      <c r="Z96" s="11">
        <f t="shared" si="98"/>
        <v>1</v>
      </c>
      <c r="AB96" s="10"/>
      <c r="AC96" s="10"/>
      <c r="AD96" s="10"/>
      <c r="AE96" s="10"/>
      <c r="AF96" s="10"/>
      <c r="AG96" s="12"/>
      <c r="AH96" s="12">
        <f>$Z96*U98/$Z98</f>
        <v>0.41025641025641024</v>
      </c>
      <c r="AI96" s="12">
        <f t="shared" ref="AI96" si="106">$Z96*V98/$Z98</f>
        <v>0.2783882783882784</v>
      </c>
      <c r="AJ96" s="12">
        <f t="shared" ref="AJ96" si="107">$Z96*W98/$Z98</f>
        <v>0.20146520146520147</v>
      </c>
      <c r="AK96" s="12">
        <f t="shared" ref="AK96" si="108">$Z96*X98/$Z98</f>
        <v>5.128205128205128E-2</v>
      </c>
      <c r="AL96" s="12">
        <f t="shared" ref="AL96" si="109">$Z96*Y98/$Z98</f>
        <v>5.8608058608058608E-2</v>
      </c>
    </row>
    <row r="97" spans="2:38" x14ac:dyDescent="0.25">
      <c r="B97" s="3" t="s">
        <v>11</v>
      </c>
      <c r="C97" s="4">
        <v>0</v>
      </c>
      <c r="D97" s="5">
        <v>0</v>
      </c>
      <c r="E97" s="4">
        <v>0</v>
      </c>
      <c r="F97" s="5">
        <v>0</v>
      </c>
      <c r="G97" s="4">
        <v>0</v>
      </c>
      <c r="H97" s="5">
        <v>0</v>
      </c>
      <c r="I97" s="4">
        <v>0</v>
      </c>
      <c r="J97" s="5">
        <v>0</v>
      </c>
      <c r="K97" s="4">
        <v>0</v>
      </c>
      <c r="L97" s="5">
        <v>0</v>
      </c>
      <c r="M97" s="4">
        <v>0</v>
      </c>
      <c r="N97" s="5">
        <v>0</v>
      </c>
      <c r="R97" s="5"/>
      <c r="S97" s="5"/>
      <c r="T97" s="10"/>
      <c r="U97" s="10"/>
      <c r="V97" s="10"/>
      <c r="X97" s="10"/>
      <c r="Y97" s="10"/>
      <c r="Z97" s="11"/>
      <c r="AG97" s="12"/>
      <c r="AH97" s="12"/>
      <c r="AI97" s="12"/>
      <c r="AJ97" s="12"/>
      <c r="AK97" s="12"/>
      <c r="AL97" s="12"/>
    </row>
    <row r="98" spans="2:38" x14ac:dyDescent="0.25">
      <c r="B98" s="3" t="s">
        <v>6</v>
      </c>
      <c r="C98" s="6">
        <v>0.4103</v>
      </c>
      <c r="D98" s="3">
        <v>112</v>
      </c>
      <c r="E98" s="6">
        <v>0.27839999999999998</v>
      </c>
      <c r="F98" s="3">
        <v>76</v>
      </c>
      <c r="G98" s="6">
        <v>0.20150000000000001</v>
      </c>
      <c r="H98" s="3">
        <v>55</v>
      </c>
      <c r="I98" s="6">
        <v>5.1299999999999998E-2</v>
      </c>
      <c r="J98" s="3">
        <v>14</v>
      </c>
      <c r="K98" s="6">
        <v>5.8600000000000013E-2</v>
      </c>
      <c r="L98" s="3">
        <v>16</v>
      </c>
      <c r="M98" s="6">
        <v>1</v>
      </c>
      <c r="N98" s="3">
        <v>273</v>
      </c>
      <c r="R98" s="5"/>
      <c r="S98" s="5"/>
      <c r="T98" s="11"/>
      <c r="U98" s="11">
        <f t="shared" ref="U98" si="110">SUM(U93:U97)</f>
        <v>112</v>
      </c>
      <c r="V98" s="11">
        <f t="shared" ref="V98" si="111">SUM(V93:V97)</f>
        <v>76</v>
      </c>
      <c r="W98" s="11">
        <f t="shared" ref="W98" si="112">SUM(W93:W97)</f>
        <v>55</v>
      </c>
      <c r="X98" s="11">
        <f t="shared" ref="X98" si="113">SUM(X93:X97)</f>
        <v>14</v>
      </c>
      <c r="Y98" s="11">
        <f t="shared" ref="Y98" si="114">SUM(Y93:Y97)</f>
        <v>16</v>
      </c>
      <c r="Z98" s="10">
        <f>SUM(Z93:Z97)</f>
        <v>273</v>
      </c>
      <c r="AG98" s="12"/>
      <c r="AH98" s="12"/>
      <c r="AI98" s="12"/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273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6" t="s">
        <v>39</v>
      </c>
      <c r="D103" s="17"/>
      <c r="E103" s="16" t="s">
        <v>40</v>
      </c>
      <c r="F103" s="17"/>
      <c r="G103" s="16" t="s">
        <v>41</v>
      </c>
      <c r="H103" s="17"/>
      <c r="I103" s="16" t="s">
        <v>42</v>
      </c>
      <c r="J103" s="17"/>
      <c r="K103" s="16" t="s">
        <v>43</v>
      </c>
      <c r="L103" s="17"/>
      <c r="M103" s="16" t="s">
        <v>6</v>
      </c>
      <c r="N103" s="17"/>
    </row>
    <row r="104" spans="2:38" x14ac:dyDescent="0.25">
      <c r="B104" s="3" t="s">
        <v>7</v>
      </c>
      <c r="C104" s="4">
        <v>0.26540000000000002</v>
      </c>
      <c r="D104" s="5">
        <v>43</v>
      </c>
      <c r="E104" s="4">
        <v>0.42590000000000011</v>
      </c>
      <c r="F104" s="5">
        <v>69</v>
      </c>
      <c r="G104" s="4">
        <v>0.2099</v>
      </c>
      <c r="H104" s="5">
        <v>34</v>
      </c>
      <c r="I104" s="4">
        <v>6.7900000000000002E-2</v>
      </c>
      <c r="J104" s="5">
        <v>11</v>
      </c>
      <c r="K104" s="4">
        <v>3.09E-2</v>
      </c>
      <c r="L104" s="5">
        <v>5</v>
      </c>
      <c r="M104" s="4">
        <v>0.59340000000000004</v>
      </c>
      <c r="N104" s="5">
        <v>162</v>
      </c>
      <c r="P104" s="8" t="s">
        <v>88</v>
      </c>
      <c r="Q104" s="9">
        <f>_xlfn.CHISQ.TEST(U104:Y107,AH104:AL107)</f>
        <v>0.28411963697647274</v>
      </c>
      <c r="R104" s="10"/>
      <c r="S104" s="10" t="s">
        <v>89</v>
      </c>
      <c r="T104" s="10"/>
      <c r="U104" s="10">
        <f>D104</f>
        <v>43</v>
      </c>
      <c r="V104" s="10">
        <f>F104</f>
        <v>69</v>
      </c>
      <c r="W104">
        <f>H104</f>
        <v>34</v>
      </c>
      <c r="X104" s="10">
        <f>J104</f>
        <v>11</v>
      </c>
      <c r="Y104" s="10">
        <f>L104</f>
        <v>5</v>
      </c>
      <c r="Z104" s="11">
        <f>SUM(U104:Y104)</f>
        <v>162</v>
      </c>
      <c r="AB104" s="10"/>
      <c r="AC104" s="10"/>
      <c r="AD104" s="10"/>
      <c r="AE104" s="10"/>
      <c r="AF104" s="10" t="s">
        <v>90</v>
      </c>
      <c r="AG104" s="12"/>
      <c r="AH104" s="12">
        <f>$Z104*U109/$Z109</f>
        <v>33.824175824175825</v>
      </c>
      <c r="AI104" s="12">
        <f t="shared" ref="AI104" si="115">$Z104*V109/$Z109</f>
        <v>77.736263736263737</v>
      </c>
      <c r="AJ104" s="12">
        <f t="shared" ref="AJ104" si="116">$Z104*W109/$Z109</f>
        <v>35.604395604395606</v>
      </c>
      <c r="AK104" s="12">
        <f t="shared" ref="AK104" si="117">$Z104*X109/$Z109</f>
        <v>10.087912087912088</v>
      </c>
      <c r="AL104" s="12">
        <f t="shared" ref="AL104" si="118">$Z104*Y109/$Z109</f>
        <v>4.7472527472527473</v>
      </c>
    </row>
    <row r="105" spans="2:38" x14ac:dyDescent="0.25">
      <c r="B105" s="3" t="s">
        <v>8</v>
      </c>
      <c r="C105" s="4">
        <v>0.1429</v>
      </c>
      <c r="D105" s="5">
        <v>14</v>
      </c>
      <c r="E105" s="4">
        <v>0.53060000000000007</v>
      </c>
      <c r="F105" s="5">
        <v>52</v>
      </c>
      <c r="G105" s="4">
        <v>0.24490000000000001</v>
      </c>
      <c r="H105" s="5">
        <v>24</v>
      </c>
      <c r="I105" s="4">
        <v>6.1199999999999997E-2</v>
      </c>
      <c r="J105" s="5">
        <v>6</v>
      </c>
      <c r="K105" s="4">
        <v>2.0400000000000001E-2</v>
      </c>
      <c r="L105" s="5">
        <v>2</v>
      </c>
      <c r="M105" s="4">
        <v>0.35899999999999999</v>
      </c>
      <c r="N105" s="5">
        <v>98</v>
      </c>
      <c r="P105" s="8" t="s">
        <v>91</v>
      </c>
      <c r="Q105" s="13">
        <f>_xlfn.CHISQ.INV.RT(Q104,12)</f>
        <v>14.264794223903564</v>
      </c>
      <c r="R105" s="10"/>
      <c r="S105" s="10"/>
      <c r="T105" s="10"/>
      <c r="U105" s="10">
        <f t="shared" ref="U105:U107" si="119">D105</f>
        <v>14</v>
      </c>
      <c r="V105" s="10">
        <f t="shared" ref="V105:V107" si="120">F105</f>
        <v>52</v>
      </c>
      <c r="W105">
        <f t="shared" ref="W105:W107" si="121">H105</f>
        <v>24</v>
      </c>
      <c r="X105" s="10">
        <f t="shared" ref="X105:X107" si="122">J105</f>
        <v>6</v>
      </c>
      <c r="Y105" s="10">
        <f t="shared" ref="Y105:Y107" si="123">L105</f>
        <v>2</v>
      </c>
      <c r="Z105" s="11">
        <f t="shared" ref="Z105:Z107" si="124">SUM(U105:Y105)</f>
        <v>98</v>
      </c>
      <c r="AB105" s="10"/>
      <c r="AC105" s="10"/>
      <c r="AD105" s="10"/>
      <c r="AE105" s="10"/>
      <c r="AF105" s="10"/>
      <c r="AG105" s="12"/>
      <c r="AH105" s="12">
        <f>$Z105*U109/$Z109</f>
        <v>20.46153846153846</v>
      </c>
      <c r="AI105" s="12">
        <f t="shared" ref="AI105" si="125">$Z105*V109/$Z109</f>
        <v>47.025641025641029</v>
      </c>
      <c r="AJ105" s="12">
        <f t="shared" ref="AJ105" si="126">$Z105*W109/$Z109</f>
        <v>21.53846153846154</v>
      </c>
      <c r="AK105" s="12">
        <f t="shared" ref="AK105" si="127">$Z105*X109/$Z109</f>
        <v>6.1025641025641022</v>
      </c>
      <c r="AL105" s="12">
        <f t="shared" ref="AL105" si="128">$Z105*Y109/$Z109</f>
        <v>2.8717948717948718</v>
      </c>
    </row>
    <row r="106" spans="2:38" x14ac:dyDescent="0.25">
      <c r="B106" s="3" t="s">
        <v>9</v>
      </c>
      <c r="C106" s="4">
        <v>0</v>
      </c>
      <c r="D106" s="5">
        <v>0</v>
      </c>
      <c r="E106" s="4">
        <v>0.75</v>
      </c>
      <c r="F106" s="5">
        <v>9</v>
      </c>
      <c r="G106" s="4">
        <v>0.16669999999999999</v>
      </c>
      <c r="H106" s="5">
        <v>2</v>
      </c>
      <c r="I106" s="4">
        <v>0</v>
      </c>
      <c r="J106" s="5">
        <v>0</v>
      </c>
      <c r="K106" s="4">
        <v>8.3299999999999999E-2</v>
      </c>
      <c r="L106" s="5">
        <v>1</v>
      </c>
      <c r="M106" s="4">
        <v>4.3999999999999997E-2</v>
      </c>
      <c r="N106" s="5">
        <v>12</v>
      </c>
      <c r="P106" s="8" t="s">
        <v>92</v>
      </c>
      <c r="Q106" s="14">
        <f>SQRT(Q105/(Z109*MIN(5-1,4-1)))</f>
        <v>0.13197473684276631</v>
      </c>
      <c r="R106" s="10"/>
      <c r="S106" s="10"/>
      <c r="T106" s="10"/>
      <c r="U106" s="10">
        <f t="shared" si="119"/>
        <v>0</v>
      </c>
      <c r="V106" s="10">
        <f t="shared" si="120"/>
        <v>9</v>
      </c>
      <c r="W106">
        <f t="shared" si="121"/>
        <v>2</v>
      </c>
      <c r="X106" s="10">
        <f t="shared" si="122"/>
        <v>0</v>
      </c>
      <c r="Y106" s="10">
        <f t="shared" si="123"/>
        <v>1</v>
      </c>
      <c r="Z106" s="11">
        <f t="shared" si="124"/>
        <v>12</v>
      </c>
      <c r="AB106" s="10"/>
      <c r="AC106" s="10"/>
      <c r="AD106" s="10"/>
      <c r="AE106" s="10"/>
      <c r="AF106" s="10"/>
      <c r="AG106" s="12"/>
      <c r="AH106" s="12">
        <f>$Z106*U109/$Z109</f>
        <v>2.5054945054945055</v>
      </c>
      <c r="AI106" s="12">
        <f t="shared" ref="AI106" si="129">$Z106*V109/$Z109</f>
        <v>5.7582417582417582</v>
      </c>
      <c r="AJ106" s="12">
        <f t="shared" ref="AJ106" si="130">$Z106*W109/$Z109</f>
        <v>2.6373626373626373</v>
      </c>
      <c r="AK106" s="12">
        <f t="shared" ref="AK106" si="131">$Z106*X109/$Z109</f>
        <v>0.74725274725274726</v>
      </c>
      <c r="AL106" s="12">
        <f>$Z106*Y109/$Z109</f>
        <v>0.35164835164835168</v>
      </c>
    </row>
    <row r="107" spans="2:38" x14ac:dyDescent="0.25">
      <c r="B107" s="3" t="s">
        <v>10</v>
      </c>
      <c r="C107" s="4">
        <v>0</v>
      </c>
      <c r="D107" s="5">
        <v>0</v>
      </c>
      <c r="E107" s="4">
        <v>1</v>
      </c>
      <c r="F107" s="5">
        <v>1</v>
      </c>
      <c r="G107" s="4">
        <v>0</v>
      </c>
      <c r="H107" s="5">
        <v>0</v>
      </c>
      <c r="I107" s="4">
        <v>0</v>
      </c>
      <c r="J107" s="5">
        <v>0</v>
      </c>
      <c r="K107" s="4">
        <v>0</v>
      </c>
      <c r="L107" s="5">
        <v>0</v>
      </c>
      <c r="M107" s="4">
        <v>3.7000000000000002E-3</v>
      </c>
      <c r="N107" s="5">
        <v>1</v>
      </c>
      <c r="P107" s="10"/>
      <c r="Q107" s="13" t="str">
        <f>IF(AND(Q106&gt;0,Q106&lt;=0.2),"Schwacher Zusammenhang",IF(AND(Q106&gt;0.2,Q106&lt;=0.6),"Mittlerer Zusammenhang",IF(Q106&gt;0.6,"Starker Zusammenhang","")))</f>
        <v>Schwacher Zusammenhang</v>
      </c>
      <c r="R107" s="5"/>
      <c r="S107" s="5"/>
      <c r="T107" s="10"/>
      <c r="U107" s="10">
        <f t="shared" si="119"/>
        <v>0</v>
      </c>
      <c r="V107" s="10">
        <f t="shared" si="120"/>
        <v>1</v>
      </c>
      <c r="W107">
        <f t="shared" si="121"/>
        <v>0</v>
      </c>
      <c r="X107" s="10">
        <f t="shared" si="122"/>
        <v>0</v>
      </c>
      <c r="Y107" s="10">
        <f t="shared" si="123"/>
        <v>0</v>
      </c>
      <c r="Z107" s="11">
        <f t="shared" si="124"/>
        <v>1</v>
      </c>
      <c r="AB107" s="10"/>
      <c r="AC107" s="10"/>
      <c r="AD107" s="10"/>
      <c r="AE107" s="10"/>
      <c r="AF107" s="10"/>
      <c r="AG107" s="12"/>
      <c r="AH107" s="12">
        <f>$Z107*U109/$Z109</f>
        <v>0.2087912087912088</v>
      </c>
      <c r="AI107" s="12">
        <f t="shared" ref="AI107" si="132">$Z107*V109/$Z109</f>
        <v>0.47985347985347987</v>
      </c>
      <c r="AJ107" s="12">
        <f t="shared" ref="AJ107" si="133">$Z107*W109/$Z109</f>
        <v>0.21978021978021978</v>
      </c>
      <c r="AK107" s="12">
        <f t="shared" ref="AK107" si="134">$Z107*X109/$Z109</f>
        <v>6.2271062271062272E-2</v>
      </c>
      <c r="AL107" s="12">
        <f t="shared" ref="AL107" si="135">$Z107*Y109/$Z109</f>
        <v>2.9304029304029304E-2</v>
      </c>
    </row>
    <row r="108" spans="2:38" x14ac:dyDescent="0.25">
      <c r="B108" s="3" t="s">
        <v>11</v>
      </c>
      <c r="C108" s="4">
        <v>0</v>
      </c>
      <c r="D108" s="5">
        <v>0</v>
      </c>
      <c r="E108" s="4">
        <v>0</v>
      </c>
      <c r="F108" s="5">
        <v>0</v>
      </c>
      <c r="G108" s="4">
        <v>0</v>
      </c>
      <c r="H108" s="5">
        <v>0</v>
      </c>
      <c r="I108" s="4">
        <v>0</v>
      </c>
      <c r="J108" s="5">
        <v>0</v>
      </c>
      <c r="K108" s="4">
        <v>0</v>
      </c>
      <c r="L108" s="5">
        <v>0</v>
      </c>
      <c r="M108" s="4">
        <v>0</v>
      </c>
      <c r="N108" s="5">
        <v>0</v>
      </c>
      <c r="R108" s="5"/>
      <c r="S108" s="5"/>
      <c r="T108" s="10"/>
      <c r="U108" s="10"/>
      <c r="V108" s="10"/>
      <c r="X108" s="10"/>
      <c r="Y108" s="10"/>
      <c r="Z108" s="11"/>
      <c r="AG108" s="12"/>
      <c r="AH108" s="12"/>
      <c r="AI108" s="12"/>
      <c r="AJ108" s="12"/>
      <c r="AK108" s="12"/>
      <c r="AL108" s="12"/>
    </row>
    <row r="109" spans="2:38" x14ac:dyDescent="0.25">
      <c r="B109" s="3" t="s">
        <v>6</v>
      </c>
      <c r="C109" s="6">
        <v>0.20880000000000001</v>
      </c>
      <c r="D109" s="3">
        <v>57</v>
      </c>
      <c r="E109" s="6">
        <v>0.47989999999999999</v>
      </c>
      <c r="F109" s="3">
        <v>131</v>
      </c>
      <c r="G109" s="6">
        <v>0.2198</v>
      </c>
      <c r="H109" s="3">
        <v>60</v>
      </c>
      <c r="I109" s="6">
        <v>6.2300000000000001E-2</v>
      </c>
      <c r="J109" s="3">
        <v>17</v>
      </c>
      <c r="K109" s="6">
        <v>2.93E-2</v>
      </c>
      <c r="L109" s="3">
        <v>8</v>
      </c>
      <c r="M109" s="6">
        <v>1</v>
      </c>
      <c r="N109" s="3">
        <v>273</v>
      </c>
      <c r="R109" s="5"/>
      <c r="S109" s="5"/>
      <c r="T109" s="11"/>
      <c r="U109" s="11">
        <f t="shared" ref="U109" si="136">SUM(U104:U108)</f>
        <v>57</v>
      </c>
      <c r="V109" s="11">
        <f t="shared" ref="V109" si="137">SUM(V104:V108)</f>
        <v>131</v>
      </c>
      <c r="W109" s="11">
        <f t="shared" ref="W109" si="138">SUM(W104:W108)</f>
        <v>60</v>
      </c>
      <c r="X109" s="11">
        <f t="shared" ref="X109" si="139">SUM(X104:X108)</f>
        <v>17</v>
      </c>
      <c r="Y109" s="11">
        <f t="shared" ref="Y109" si="140">SUM(Y104:Y108)</f>
        <v>8</v>
      </c>
      <c r="Z109" s="10">
        <f>SUM(Z104:Z108)</f>
        <v>273</v>
      </c>
      <c r="AG109" s="12"/>
      <c r="AH109" s="12"/>
      <c r="AI109" s="12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273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6" t="s">
        <v>39</v>
      </c>
      <c r="D114" s="17"/>
      <c r="E114" s="16" t="s">
        <v>40</v>
      </c>
      <c r="F114" s="17"/>
      <c r="G114" s="16" t="s">
        <v>41</v>
      </c>
      <c r="H114" s="17"/>
      <c r="I114" s="16" t="s">
        <v>42</v>
      </c>
      <c r="J114" s="17"/>
      <c r="K114" s="16" t="s">
        <v>43</v>
      </c>
      <c r="L114" s="17"/>
      <c r="M114" s="16" t="s">
        <v>6</v>
      </c>
      <c r="N114" s="17"/>
    </row>
    <row r="115" spans="2:38" x14ac:dyDescent="0.25">
      <c r="B115" s="3" t="s">
        <v>7</v>
      </c>
      <c r="C115" s="4">
        <v>0.20369999999999999</v>
      </c>
      <c r="D115" s="5">
        <v>33</v>
      </c>
      <c r="E115" s="4">
        <v>0.33950000000000002</v>
      </c>
      <c r="F115" s="5">
        <v>55</v>
      </c>
      <c r="G115" s="4">
        <v>0.28399999999999997</v>
      </c>
      <c r="H115" s="5">
        <v>46</v>
      </c>
      <c r="I115" s="4">
        <v>9.8800000000000013E-2</v>
      </c>
      <c r="J115" s="5">
        <v>16</v>
      </c>
      <c r="K115" s="4">
        <v>7.4099999999999999E-2</v>
      </c>
      <c r="L115" s="5">
        <v>12</v>
      </c>
      <c r="M115" s="4">
        <v>0.59340000000000004</v>
      </c>
      <c r="N115" s="5">
        <v>162</v>
      </c>
      <c r="P115" s="8" t="s">
        <v>88</v>
      </c>
      <c r="Q115" s="9">
        <f>_xlfn.CHISQ.TEST(U115:Y118,AH115:AL118)</f>
        <v>0.84071507310898186</v>
      </c>
      <c r="R115" s="10"/>
      <c r="S115" s="10" t="s">
        <v>89</v>
      </c>
      <c r="T115" s="10"/>
      <c r="U115" s="10">
        <f>D115</f>
        <v>33</v>
      </c>
      <c r="V115" s="10">
        <f>F115</f>
        <v>55</v>
      </c>
      <c r="W115">
        <f>H115</f>
        <v>46</v>
      </c>
      <c r="X115" s="10">
        <f>J115</f>
        <v>16</v>
      </c>
      <c r="Y115" s="10">
        <f>L115</f>
        <v>12</v>
      </c>
      <c r="Z115" s="11">
        <f>SUM(U115:Y115)</f>
        <v>162</v>
      </c>
      <c r="AB115" s="10"/>
      <c r="AC115" s="10"/>
      <c r="AD115" s="10"/>
      <c r="AE115" s="10"/>
      <c r="AF115" s="10" t="s">
        <v>90</v>
      </c>
      <c r="AG115" s="12"/>
      <c r="AH115" s="12">
        <f>$Z115*U120/$Z120</f>
        <v>27.992647058823529</v>
      </c>
      <c r="AI115" s="12">
        <f t="shared" ref="AI115" si="141">$Z115*V120/$Z120</f>
        <v>57.772058823529413</v>
      </c>
      <c r="AJ115" s="12">
        <f t="shared" ref="AJ115" si="142">$Z115*W120/$Z120</f>
        <v>49.433823529411768</v>
      </c>
      <c r="AK115" s="12">
        <f t="shared" ref="AK115" si="143">$Z115*X120/$Z120</f>
        <v>16.676470588235293</v>
      </c>
      <c r="AL115" s="12">
        <f t="shared" ref="AL115" si="144">$Z115*Y120/$Z120</f>
        <v>10.125</v>
      </c>
    </row>
    <row r="116" spans="2:38" x14ac:dyDescent="0.25">
      <c r="B116" s="3" t="s">
        <v>8</v>
      </c>
      <c r="C116" s="4">
        <v>0.13400000000000001</v>
      </c>
      <c r="D116" s="5">
        <v>13</v>
      </c>
      <c r="E116" s="4">
        <v>0.36080000000000001</v>
      </c>
      <c r="F116" s="5">
        <v>35</v>
      </c>
      <c r="G116" s="4">
        <v>0.35049999999999998</v>
      </c>
      <c r="H116" s="5">
        <v>34</v>
      </c>
      <c r="I116" s="4">
        <v>0.1134</v>
      </c>
      <c r="J116" s="5">
        <v>11</v>
      </c>
      <c r="K116" s="4">
        <v>4.1200000000000001E-2</v>
      </c>
      <c r="L116" s="5">
        <v>4</v>
      </c>
      <c r="M116" s="4">
        <v>0.3553</v>
      </c>
      <c r="N116" s="5">
        <v>97</v>
      </c>
      <c r="P116" s="8" t="s">
        <v>91</v>
      </c>
      <c r="Q116" s="13">
        <f>_xlfn.CHISQ.INV.RT(Q115,12)</f>
        <v>7.2492059048501387</v>
      </c>
      <c r="R116" s="10"/>
      <c r="S116" s="10"/>
      <c r="T116" s="10"/>
      <c r="U116" s="10">
        <f t="shared" ref="U116:U118" si="145">D116</f>
        <v>13</v>
      </c>
      <c r="V116" s="10">
        <f t="shared" ref="V116:V118" si="146">F116</f>
        <v>35</v>
      </c>
      <c r="W116">
        <f t="shared" ref="W116:W118" si="147">H116</f>
        <v>34</v>
      </c>
      <c r="X116" s="10">
        <f t="shared" ref="X116:X118" si="148">J116</f>
        <v>11</v>
      </c>
      <c r="Y116" s="10">
        <f t="shared" ref="Y116:Y118" si="149">L116</f>
        <v>4</v>
      </c>
      <c r="Z116" s="11">
        <f t="shared" ref="Z116:Z118" si="150">SUM(U116:Y116)</f>
        <v>97</v>
      </c>
      <c r="AB116" s="10"/>
      <c r="AC116" s="10"/>
      <c r="AD116" s="10"/>
      <c r="AE116" s="10"/>
      <c r="AF116" s="10"/>
      <c r="AG116" s="12"/>
      <c r="AH116" s="12">
        <f>$Z116*U120/$Z120</f>
        <v>16.761029411764707</v>
      </c>
      <c r="AI116" s="12">
        <f t="shared" ref="AI116" si="151">$Z116*V120/$Z120</f>
        <v>34.591911764705884</v>
      </c>
      <c r="AJ116" s="12">
        <f t="shared" ref="AJ116" si="152">$Z116*W120/$Z120</f>
        <v>29.599264705882351</v>
      </c>
      <c r="AK116" s="12">
        <f t="shared" ref="AK116" si="153">$Z116*X120/$Z120</f>
        <v>9.985294117647058</v>
      </c>
      <c r="AL116" s="12">
        <f t="shared" ref="AL116" si="154">$Z116*Y120/$Z120</f>
        <v>6.0625</v>
      </c>
    </row>
    <row r="117" spans="2:38" x14ac:dyDescent="0.25">
      <c r="B117" s="3" t="s">
        <v>9</v>
      </c>
      <c r="C117" s="4">
        <v>8.3299999999999999E-2</v>
      </c>
      <c r="D117" s="5">
        <v>1</v>
      </c>
      <c r="E117" s="4">
        <v>0.5</v>
      </c>
      <c r="F117" s="5">
        <v>6</v>
      </c>
      <c r="G117" s="4">
        <v>0.25</v>
      </c>
      <c r="H117" s="5">
        <v>3</v>
      </c>
      <c r="I117" s="4">
        <v>8.3299999999999999E-2</v>
      </c>
      <c r="J117" s="5">
        <v>1</v>
      </c>
      <c r="K117" s="4">
        <v>8.3299999999999999E-2</v>
      </c>
      <c r="L117" s="5">
        <v>1</v>
      </c>
      <c r="M117" s="4">
        <v>4.3999999999999997E-2</v>
      </c>
      <c r="N117" s="5">
        <v>12</v>
      </c>
      <c r="P117" s="8" t="s">
        <v>92</v>
      </c>
      <c r="Q117" s="14">
        <f>SQRT(Q116/(Z120*MIN(5-1,4-1)))</f>
        <v>9.4254075592240139E-2</v>
      </c>
      <c r="R117" s="10"/>
      <c r="S117" s="10"/>
      <c r="T117" s="10"/>
      <c r="U117" s="10">
        <f t="shared" si="145"/>
        <v>1</v>
      </c>
      <c r="V117" s="10">
        <f t="shared" si="146"/>
        <v>6</v>
      </c>
      <c r="W117">
        <f t="shared" si="147"/>
        <v>3</v>
      </c>
      <c r="X117" s="10">
        <f t="shared" si="148"/>
        <v>1</v>
      </c>
      <c r="Y117" s="10">
        <f t="shared" si="149"/>
        <v>1</v>
      </c>
      <c r="Z117" s="11">
        <f t="shared" si="150"/>
        <v>12</v>
      </c>
      <c r="AB117" s="10"/>
      <c r="AC117" s="10"/>
      <c r="AD117" s="10"/>
      <c r="AE117" s="10"/>
      <c r="AF117" s="10"/>
      <c r="AG117" s="12"/>
      <c r="AH117" s="12">
        <f>$Z117*U120/$Z120</f>
        <v>2.0735294117647061</v>
      </c>
      <c r="AI117" s="12">
        <f t="shared" ref="AI117" si="155">$Z117*V120/$Z120</f>
        <v>4.2794117647058822</v>
      </c>
      <c r="AJ117" s="12">
        <f t="shared" ref="AJ117" si="156">$Z117*W120/$Z120</f>
        <v>3.6617647058823528</v>
      </c>
      <c r="AK117" s="12">
        <f t="shared" ref="AK117" si="157">$Z117*X120/$Z120</f>
        <v>1.2352941176470589</v>
      </c>
      <c r="AL117" s="12">
        <f>$Z117*Y120/$Z120</f>
        <v>0.75</v>
      </c>
    </row>
    <row r="118" spans="2:38" x14ac:dyDescent="0.25">
      <c r="B118" s="3" t="s">
        <v>10</v>
      </c>
      <c r="C118" s="4">
        <v>0</v>
      </c>
      <c r="D118" s="5">
        <v>0</v>
      </c>
      <c r="E118" s="4">
        <v>1</v>
      </c>
      <c r="F118" s="5">
        <v>1</v>
      </c>
      <c r="G118" s="4">
        <v>0</v>
      </c>
      <c r="H118" s="5">
        <v>0</v>
      </c>
      <c r="I118" s="4">
        <v>0</v>
      </c>
      <c r="J118" s="5">
        <v>0</v>
      </c>
      <c r="K118" s="4">
        <v>0</v>
      </c>
      <c r="L118" s="5">
        <v>0</v>
      </c>
      <c r="M118" s="4">
        <v>3.7000000000000002E-3</v>
      </c>
      <c r="N118" s="5">
        <v>1</v>
      </c>
      <c r="P118" s="10"/>
      <c r="Q118" s="13" t="str">
        <f>IF(AND(Q117&gt;0,Q117&lt;=0.2),"Schwacher Zusammenhang",IF(AND(Q117&gt;0.2,Q117&lt;=0.6),"Mittlerer Zusammenhang",IF(Q117&gt;0.6,"Starker Zusammenhang","")))</f>
        <v>Schwacher Zusammenhang</v>
      </c>
      <c r="R118" s="5"/>
      <c r="S118" s="5"/>
      <c r="T118" s="10"/>
      <c r="U118" s="10">
        <f t="shared" si="145"/>
        <v>0</v>
      </c>
      <c r="V118" s="10">
        <f t="shared" si="146"/>
        <v>1</v>
      </c>
      <c r="W118">
        <f t="shared" si="147"/>
        <v>0</v>
      </c>
      <c r="X118" s="10">
        <f t="shared" si="148"/>
        <v>0</v>
      </c>
      <c r="Y118" s="10">
        <f t="shared" si="149"/>
        <v>0</v>
      </c>
      <c r="Z118" s="11">
        <f t="shared" si="150"/>
        <v>1</v>
      </c>
      <c r="AB118" s="10"/>
      <c r="AC118" s="10"/>
      <c r="AD118" s="10"/>
      <c r="AE118" s="10"/>
      <c r="AF118" s="10"/>
      <c r="AG118" s="12"/>
      <c r="AH118" s="12">
        <f>$Z118*U120/$Z120</f>
        <v>0.17279411764705882</v>
      </c>
      <c r="AI118" s="12">
        <f t="shared" ref="AI118" si="158">$Z118*V120/$Z120</f>
        <v>0.35661764705882354</v>
      </c>
      <c r="AJ118" s="12">
        <f t="shared" ref="AJ118" si="159">$Z118*W120/$Z120</f>
        <v>0.30514705882352944</v>
      </c>
      <c r="AK118" s="12">
        <f t="shared" ref="AK118" si="160">$Z118*X120/$Z120</f>
        <v>0.10294117647058823</v>
      </c>
      <c r="AL118" s="12">
        <f t="shared" ref="AL118" si="161">$Z118*Y120/$Z120</f>
        <v>6.25E-2</v>
      </c>
    </row>
    <row r="119" spans="2:38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</v>
      </c>
      <c r="H119" s="5">
        <v>0</v>
      </c>
      <c r="I119" s="4">
        <v>0</v>
      </c>
      <c r="J119" s="5">
        <v>0</v>
      </c>
      <c r="K119" s="4">
        <v>0</v>
      </c>
      <c r="L119" s="5">
        <v>0</v>
      </c>
      <c r="M119" s="4">
        <v>0</v>
      </c>
      <c r="N119" s="5">
        <v>0</v>
      </c>
      <c r="R119" s="5"/>
      <c r="S119" s="5"/>
      <c r="T119" s="10"/>
      <c r="U119" s="10"/>
      <c r="V119" s="10"/>
      <c r="X119" s="10"/>
      <c r="Y119" s="10"/>
      <c r="Z119" s="11"/>
      <c r="AG119" s="12"/>
      <c r="AH119" s="12"/>
      <c r="AI119" s="12"/>
      <c r="AJ119" s="12"/>
      <c r="AK119" s="12"/>
      <c r="AL119" s="12"/>
    </row>
    <row r="120" spans="2:38" x14ac:dyDescent="0.25">
      <c r="B120" s="3" t="s">
        <v>6</v>
      </c>
      <c r="C120" s="6">
        <v>0.17219999999999999</v>
      </c>
      <c r="D120" s="3">
        <v>47</v>
      </c>
      <c r="E120" s="6">
        <v>0.3553</v>
      </c>
      <c r="F120" s="3">
        <v>97</v>
      </c>
      <c r="G120" s="6">
        <v>0.30399999999999999</v>
      </c>
      <c r="H120" s="3">
        <v>83</v>
      </c>
      <c r="I120" s="6">
        <v>0.1026</v>
      </c>
      <c r="J120" s="3">
        <v>28</v>
      </c>
      <c r="K120" s="6">
        <v>6.2300000000000001E-2</v>
      </c>
      <c r="L120" s="3">
        <v>17</v>
      </c>
      <c r="M120" s="6">
        <v>1</v>
      </c>
      <c r="N120" s="3">
        <v>273</v>
      </c>
      <c r="R120" s="5"/>
      <c r="S120" s="5"/>
      <c r="T120" s="11"/>
      <c r="U120" s="11">
        <f t="shared" ref="U120" si="162">SUM(U115:U119)</f>
        <v>47</v>
      </c>
      <c r="V120" s="11">
        <f t="shared" ref="V120" si="163">SUM(V115:V119)</f>
        <v>97</v>
      </c>
      <c r="W120" s="11">
        <f t="shared" ref="W120" si="164">SUM(W115:W119)</f>
        <v>83</v>
      </c>
      <c r="X120" s="11">
        <f t="shared" ref="X120" si="165">SUM(X115:X119)</f>
        <v>28</v>
      </c>
      <c r="Y120" s="11">
        <f t="shared" ref="Y120" si="166">SUM(Y115:Y119)</f>
        <v>17</v>
      </c>
      <c r="Z120" s="10">
        <f>SUM(Z115:Z119)</f>
        <v>272</v>
      </c>
      <c r="AG120" s="12"/>
      <c r="AH120" s="12"/>
      <c r="AI120" s="12"/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273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6" t="s">
        <v>39</v>
      </c>
      <c r="D125" s="17"/>
      <c r="E125" s="16" t="s">
        <v>40</v>
      </c>
      <c r="F125" s="17"/>
      <c r="G125" s="16" t="s">
        <v>41</v>
      </c>
      <c r="H125" s="17"/>
      <c r="I125" s="16" t="s">
        <v>42</v>
      </c>
      <c r="J125" s="17"/>
      <c r="K125" s="16" t="s">
        <v>43</v>
      </c>
      <c r="L125" s="17"/>
      <c r="M125" s="16" t="s">
        <v>6</v>
      </c>
      <c r="N125" s="17"/>
    </row>
    <row r="126" spans="2:38" x14ac:dyDescent="0.25">
      <c r="B126" s="3" t="s">
        <v>7</v>
      </c>
      <c r="C126" s="4">
        <v>0.29630000000000001</v>
      </c>
      <c r="D126" s="5">
        <v>48</v>
      </c>
      <c r="E126" s="4">
        <v>0.43830000000000002</v>
      </c>
      <c r="F126" s="5">
        <v>71</v>
      </c>
      <c r="G126" s="4">
        <v>0.22220000000000001</v>
      </c>
      <c r="H126" s="5">
        <v>36</v>
      </c>
      <c r="I126" s="4">
        <v>3.09E-2</v>
      </c>
      <c r="J126" s="5">
        <v>5</v>
      </c>
      <c r="K126" s="4">
        <v>1.23E-2</v>
      </c>
      <c r="L126" s="5">
        <v>2</v>
      </c>
      <c r="M126" s="4">
        <v>0.59340000000000004</v>
      </c>
      <c r="N126" s="5">
        <v>162</v>
      </c>
      <c r="P126" s="8" t="s">
        <v>88</v>
      </c>
      <c r="Q126" s="9">
        <f>_xlfn.CHISQ.TEST(U126:Y129,AH126:AL129)</f>
        <v>0.188346056147699</v>
      </c>
      <c r="R126" s="10"/>
      <c r="S126" s="10" t="s">
        <v>89</v>
      </c>
      <c r="T126" s="10"/>
      <c r="U126" s="10">
        <f>D126</f>
        <v>48</v>
      </c>
      <c r="V126" s="10">
        <f>F126</f>
        <v>71</v>
      </c>
      <c r="W126">
        <f>H126</f>
        <v>36</v>
      </c>
      <c r="X126" s="10">
        <f>J126</f>
        <v>5</v>
      </c>
      <c r="Y126" s="10">
        <f>L126</f>
        <v>2</v>
      </c>
      <c r="Z126" s="11">
        <f>SUM(U126:Y126)</f>
        <v>162</v>
      </c>
      <c r="AB126" s="10"/>
      <c r="AC126" s="10"/>
      <c r="AD126" s="10"/>
      <c r="AE126" s="10"/>
      <c r="AF126" s="10" t="s">
        <v>90</v>
      </c>
      <c r="AG126" s="12"/>
      <c r="AH126" s="12">
        <f>$Z126*U131/$Z131</f>
        <v>39.308823529411768</v>
      </c>
      <c r="AI126" s="12">
        <f t="shared" ref="AI126" si="167">$Z126*V131/$Z131</f>
        <v>76.235294117647058</v>
      </c>
      <c r="AJ126" s="12">
        <f t="shared" ref="AJ126" si="168">$Z126*W131/$Z131</f>
        <v>38.117647058823529</v>
      </c>
      <c r="AK126" s="12">
        <f t="shared" ref="AK126" si="169">$Z126*X131/$Z131</f>
        <v>5.9558823529411766</v>
      </c>
      <c r="AL126" s="12">
        <f t="shared" ref="AL126" si="170">$Z126*Y131/$Z131</f>
        <v>2.3823529411764706</v>
      </c>
    </row>
    <row r="127" spans="2:38" x14ac:dyDescent="0.25">
      <c r="B127" s="3" t="s">
        <v>8</v>
      </c>
      <c r="C127" s="4">
        <v>0.15459999999999999</v>
      </c>
      <c r="D127" s="5">
        <v>15</v>
      </c>
      <c r="E127" s="4">
        <v>0.5464</v>
      </c>
      <c r="F127" s="5">
        <v>53</v>
      </c>
      <c r="G127" s="4">
        <v>0.24740000000000001</v>
      </c>
      <c r="H127" s="5">
        <v>24</v>
      </c>
      <c r="I127" s="4">
        <v>4.1200000000000001E-2</v>
      </c>
      <c r="J127" s="5">
        <v>4</v>
      </c>
      <c r="K127" s="4">
        <v>1.03E-2</v>
      </c>
      <c r="L127" s="5">
        <v>1</v>
      </c>
      <c r="M127" s="4">
        <v>0.3553</v>
      </c>
      <c r="N127" s="5">
        <v>97</v>
      </c>
      <c r="P127" s="8" t="s">
        <v>91</v>
      </c>
      <c r="Q127" s="13">
        <f>_xlfn.CHISQ.INV.RT(Q126,12)</f>
        <v>16.063475100373722</v>
      </c>
      <c r="R127" s="10"/>
      <c r="S127" s="10"/>
      <c r="T127" s="10"/>
      <c r="U127" s="10">
        <f t="shared" ref="U127:U129" si="171">D127</f>
        <v>15</v>
      </c>
      <c r="V127" s="10">
        <f t="shared" ref="V127:V129" si="172">F127</f>
        <v>53</v>
      </c>
      <c r="W127">
        <f t="shared" ref="W127:W129" si="173">H127</f>
        <v>24</v>
      </c>
      <c r="X127" s="10">
        <f t="shared" ref="X127:X129" si="174">J127</f>
        <v>4</v>
      </c>
      <c r="Y127" s="10">
        <f t="shared" ref="Y127:Y129" si="175">L127</f>
        <v>1</v>
      </c>
      <c r="Z127" s="11">
        <f t="shared" ref="Z127:Z129" si="176">SUM(U127:Y127)</f>
        <v>97</v>
      </c>
      <c r="AB127" s="10"/>
      <c r="AC127" s="10"/>
      <c r="AD127" s="10"/>
      <c r="AE127" s="10"/>
      <c r="AF127" s="10"/>
      <c r="AG127" s="12"/>
      <c r="AH127" s="12">
        <f>$Z127*U131/$Z131</f>
        <v>23.536764705882351</v>
      </c>
      <c r="AI127" s="12">
        <f t="shared" ref="AI127" si="177">$Z127*V131/$Z131</f>
        <v>45.647058823529413</v>
      </c>
      <c r="AJ127" s="12">
        <f t="shared" ref="AJ127" si="178">$Z127*W131/$Z131</f>
        <v>22.823529411764707</v>
      </c>
      <c r="AK127" s="12">
        <f t="shared" ref="AK127" si="179">$Z127*X131/$Z131</f>
        <v>3.5661764705882355</v>
      </c>
      <c r="AL127" s="12">
        <f t="shared" ref="AL127" si="180">$Z127*Y131/$Z131</f>
        <v>1.4264705882352942</v>
      </c>
    </row>
    <row r="128" spans="2:38" x14ac:dyDescent="0.25">
      <c r="B128" s="3" t="s">
        <v>9</v>
      </c>
      <c r="C128" s="4">
        <v>0.16669999999999999</v>
      </c>
      <c r="D128" s="5">
        <v>2</v>
      </c>
      <c r="E128" s="4">
        <v>0.33329999999999999</v>
      </c>
      <c r="F128" s="5">
        <v>4</v>
      </c>
      <c r="G128" s="4">
        <v>0.33329999999999999</v>
      </c>
      <c r="H128" s="5">
        <v>4</v>
      </c>
      <c r="I128" s="4">
        <v>8.3299999999999999E-2</v>
      </c>
      <c r="J128" s="5">
        <v>1</v>
      </c>
      <c r="K128" s="4">
        <v>8.3299999999999999E-2</v>
      </c>
      <c r="L128" s="5">
        <v>1</v>
      </c>
      <c r="M128" s="4">
        <v>4.3999999999999997E-2</v>
      </c>
      <c r="N128" s="5">
        <v>12</v>
      </c>
      <c r="P128" s="8" t="s">
        <v>92</v>
      </c>
      <c r="Q128" s="14">
        <f>SQRT(Q127/(Z131*MIN(5-1,4-1)))</f>
        <v>0.14030549258834449</v>
      </c>
      <c r="R128" s="10"/>
      <c r="S128" s="10"/>
      <c r="T128" s="10"/>
      <c r="U128" s="10">
        <f t="shared" si="171"/>
        <v>2</v>
      </c>
      <c r="V128" s="10">
        <f t="shared" si="172"/>
        <v>4</v>
      </c>
      <c r="W128">
        <f t="shared" si="173"/>
        <v>4</v>
      </c>
      <c r="X128" s="10">
        <f t="shared" si="174"/>
        <v>1</v>
      </c>
      <c r="Y128" s="10">
        <f t="shared" si="175"/>
        <v>1</v>
      </c>
      <c r="Z128" s="11">
        <f t="shared" si="176"/>
        <v>12</v>
      </c>
      <c r="AB128" s="10"/>
      <c r="AC128" s="10"/>
      <c r="AD128" s="10"/>
      <c r="AE128" s="10"/>
      <c r="AF128" s="10"/>
      <c r="AG128" s="12"/>
      <c r="AH128" s="12">
        <f>$Z128*U131/$Z131</f>
        <v>2.9117647058823528</v>
      </c>
      <c r="AI128" s="12">
        <f t="shared" ref="AI128" si="181">$Z128*V131/$Z131</f>
        <v>5.6470588235294121</v>
      </c>
      <c r="AJ128" s="12">
        <f t="shared" ref="AJ128" si="182">$Z128*W131/$Z131</f>
        <v>2.8235294117647061</v>
      </c>
      <c r="AK128" s="12">
        <f t="shared" ref="AK128" si="183">$Z128*X131/$Z131</f>
        <v>0.44117647058823528</v>
      </c>
      <c r="AL128" s="12">
        <f>$Z128*Y131/$Z131</f>
        <v>0.17647058823529413</v>
      </c>
    </row>
    <row r="129" spans="2:38" x14ac:dyDescent="0.25">
      <c r="B129" s="3" t="s">
        <v>10</v>
      </c>
      <c r="C129" s="4">
        <v>1</v>
      </c>
      <c r="D129" s="5">
        <v>1</v>
      </c>
      <c r="E129" s="4">
        <v>0</v>
      </c>
      <c r="F129" s="5">
        <v>0</v>
      </c>
      <c r="G129" s="4">
        <v>0</v>
      </c>
      <c r="H129" s="5">
        <v>0</v>
      </c>
      <c r="I129" s="4">
        <v>0</v>
      </c>
      <c r="J129" s="5">
        <v>0</v>
      </c>
      <c r="K129" s="4">
        <v>0</v>
      </c>
      <c r="L129" s="5">
        <v>0</v>
      </c>
      <c r="M129" s="4">
        <v>3.7000000000000002E-3</v>
      </c>
      <c r="N129" s="5">
        <v>1</v>
      </c>
      <c r="P129" s="10"/>
      <c r="Q129" s="13" t="str">
        <f>IF(AND(Q128&gt;0,Q128&lt;=0.2),"Schwacher Zusammenhang",IF(AND(Q128&gt;0.2,Q128&lt;=0.6),"Mittlerer Zusammenhang",IF(Q128&gt;0.6,"Starker Zusammenhang","")))</f>
        <v>Schwacher Zusammenhang</v>
      </c>
      <c r="R129" s="5"/>
      <c r="S129" s="5"/>
      <c r="T129" s="10"/>
      <c r="U129" s="10">
        <f t="shared" si="171"/>
        <v>1</v>
      </c>
      <c r="V129" s="10">
        <f t="shared" si="172"/>
        <v>0</v>
      </c>
      <c r="W129">
        <f t="shared" si="173"/>
        <v>0</v>
      </c>
      <c r="X129" s="10">
        <f t="shared" si="174"/>
        <v>0</v>
      </c>
      <c r="Y129" s="10">
        <f t="shared" si="175"/>
        <v>0</v>
      </c>
      <c r="Z129" s="11">
        <f t="shared" si="176"/>
        <v>1</v>
      </c>
      <c r="AB129" s="10"/>
      <c r="AC129" s="10"/>
      <c r="AD129" s="10"/>
      <c r="AE129" s="10"/>
      <c r="AF129" s="10"/>
      <c r="AG129" s="12"/>
      <c r="AH129" s="12">
        <f>$Z129*U131/$Z131</f>
        <v>0.24264705882352941</v>
      </c>
      <c r="AI129" s="12">
        <f t="shared" ref="AI129" si="184">$Z129*V131/$Z131</f>
        <v>0.47058823529411764</v>
      </c>
      <c r="AJ129" s="12">
        <f t="shared" ref="AJ129" si="185">$Z129*W131/$Z131</f>
        <v>0.23529411764705882</v>
      </c>
      <c r="AK129" s="12">
        <f t="shared" ref="AK129" si="186">$Z129*X131/$Z131</f>
        <v>3.6764705882352942E-2</v>
      </c>
      <c r="AL129" s="12">
        <f t="shared" ref="AL129" si="187">$Z129*Y131/$Z131</f>
        <v>1.4705882352941176E-2</v>
      </c>
    </row>
    <row r="130" spans="2:38" x14ac:dyDescent="0.25">
      <c r="B130" s="3" t="s">
        <v>11</v>
      </c>
      <c r="C130" s="4">
        <v>0</v>
      </c>
      <c r="D130" s="5">
        <v>0</v>
      </c>
      <c r="E130" s="4">
        <v>0</v>
      </c>
      <c r="F130" s="5">
        <v>0</v>
      </c>
      <c r="G130" s="4">
        <v>0</v>
      </c>
      <c r="H130" s="5">
        <v>0</v>
      </c>
      <c r="I130" s="4">
        <v>0</v>
      </c>
      <c r="J130" s="5">
        <v>0</v>
      </c>
      <c r="K130" s="4">
        <v>0</v>
      </c>
      <c r="L130" s="5">
        <v>0</v>
      </c>
      <c r="M130" s="4">
        <v>0</v>
      </c>
      <c r="N130" s="5">
        <v>0</v>
      </c>
      <c r="R130" s="5"/>
      <c r="S130" s="5"/>
      <c r="T130" s="10"/>
      <c r="U130" s="10"/>
      <c r="V130" s="10"/>
      <c r="X130" s="10"/>
      <c r="Y130" s="10"/>
      <c r="Z130" s="11"/>
      <c r="AG130" s="12"/>
      <c r="AH130" s="12"/>
      <c r="AI130" s="12"/>
      <c r="AJ130" s="12"/>
      <c r="AK130" s="12"/>
      <c r="AL130" s="12"/>
    </row>
    <row r="131" spans="2:38" x14ac:dyDescent="0.25">
      <c r="B131" s="3" t="s">
        <v>6</v>
      </c>
      <c r="C131" s="6">
        <v>0.24179999999999999</v>
      </c>
      <c r="D131" s="3">
        <v>66</v>
      </c>
      <c r="E131" s="6">
        <v>0.46889999999999998</v>
      </c>
      <c r="F131" s="3">
        <v>128</v>
      </c>
      <c r="G131" s="6">
        <v>0.2344</v>
      </c>
      <c r="H131" s="3">
        <v>64</v>
      </c>
      <c r="I131" s="6">
        <v>3.6600000000000001E-2</v>
      </c>
      <c r="J131" s="3">
        <v>10</v>
      </c>
      <c r="K131" s="6">
        <v>1.47E-2</v>
      </c>
      <c r="L131" s="3">
        <v>4</v>
      </c>
      <c r="M131" s="6">
        <v>1</v>
      </c>
      <c r="N131" s="3">
        <v>273</v>
      </c>
      <c r="R131" s="5"/>
      <c r="S131" s="5"/>
      <c r="T131" s="11"/>
      <c r="U131" s="11">
        <f t="shared" ref="U131" si="188">SUM(U126:U130)</f>
        <v>66</v>
      </c>
      <c r="V131" s="11">
        <f t="shared" ref="V131" si="189">SUM(V126:V130)</f>
        <v>128</v>
      </c>
      <c r="W131" s="11">
        <f t="shared" ref="W131" si="190">SUM(W126:W130)</f>
        <v>64</v>
      </c>
      <c r="X131" s="11">
        <f t="shared" ref="X131" si="191">SUM(X126:X130)</f>
        <v>10</v>
      </c>
      <c r="Y131" s="11">
        <f t="shared" ref="Y131" si="192">SUM(Y126:Y130)</f>
        <v>4</v>
      </c>
      <c r="Z131" s="10">
        <f>SUM(Z126:Z130)</f>
        <v>272</v>
      </c>
      <c r="AG131" s="12"/>
      <c r="AH131" s="12"/>
      <c r="AI131" s="12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273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6" t="s">
        <v>39</v>
      </c>
      <c r="D137" s="17"/>
      <c r="E137" s="16" t="s">
        <v>40</v>
      </c>
      <c r="F137" s="17"/>
      <c r="G137" s="16" t="s">
        <v>41</v>
      </c>
      <c r="H137" s="17"/>
      <c r="I137" s="16" t="s">
        <v>42</v>
      </c>
      <c r="J137" s="17"/>
      <c r="K137" s="16" t="s">
        <v>43</v>
      </c>
      <c r="L137" s="17"/>
      <c r="M137" s="16" t="s">
        <v>6</v>
      </c>
      <c r="N137" s="17"/>
    </row>
    <row r="138" spans="2:38" x14ac:dyDescent="0.25">
      <c r="B138" s="3" t="s">
        <v>7</v>
      </c>
      <c r="C138" s="4">
        <v>0.2422</v>
      </c>
      <c r="D138" s="5">
        <v>39</v>
      </c>
      <c r="E138" s="4">
        <v>0.40369999999999989</v>
      </c>
      <c r="F138" s="5">
        <v>65</v>
      </c>
      <c r="G138" s="4">
        <v>0.1739</v>
      </c>
      <c r="H138" s="5">
        <v>28</v>
      </c>
      <c r="I138" s="4">
        <v>0.1118</v>
      </c>
      <c r="J138" s="5">
        <v>18</v>
      </c>
      <c r="K138" s="4">
        <v>6.83E-2</v>
      </c>
      <c r="L138" s="5">
        <v>11</v>
      </c>
      <c r="M138" s="4">
        <v>0.59189999999999998</v>
      </c>
      <c r="N138" s="5">
        <v>161</v>
      </c>
      <c r="P138" s="8" t="s">
        <v>88</v>
      </c>
      <c r="Q138" s="9">
        <f>_xlfn.CHISQ.TEST(U138:Y141,AH138:AL141)</f>
        <v>9.975440844968736E-2</v>
      </c>
      <c r="R138" s="10"/>
      <c r="S138" s="10" t="s">
        <v>89</v>
      </c>
      <c r="T138" s="10"/>
      <c r="U138" s="10">
        <f>D138</f>
        <v>39</v>
      </c>
      <c r="V138" s="10">
        <f>F138</f>
        <v>65</v>
      </c>
      <c r="W138">
        <f>H138</f>
        <v>28</v>
      </c>
      <c r="X138" s="10">
        <f>J138</f>
        <v>18</v>
      </c>
      <c r="Y138" s="10">
        <f>L138</f>
        <v>11</v>
      </c>
      <c r="Z138" s="11">
        <f>SUM(U138:Y138)</f>
        <v>161</v>
      </c>
      <c r="AB138" s="10"/>
      <c r="AC138" s="10"/>
      <c r="AD138" s="10"/>
      <c r="AE138" s="10"/>
      <c r="AF138" s="10" t="s">
        <v>90</v>
      </c>
      <c r="AG138" s="12"/>
      <c r="AH138" s="12">
        <f>$Z138*U143/$Z143</f>
        <v>29.110701107011071</v>
      </c>
      <c r="AI138" s="12">
        <f t="shared" ref="AI138" si="193">$Z138*V143/$Z143</f>
        <v>70.697416974169741</v>
      </c>
      <c r="AJ138" s="12">
        <f t="shared" ref="AJ138" si="194">$Z138*W143/$Z143</f>
        <v>33.269372693726936</v>
      </c>
      <c r="AK138" s="12">
        <f t="shared" ref="AK138" si="195">$Z138*X143/$Z143</f>
        <v>19.605166051660518</v>
      </c>
      <c r="AL138" s="12">
        <f t="shared" ref="AL138" si="196">$Z138*Y143/$Z143</f>
        <v>8.317343173431734</v>
      </c>
    </row>
    <row r="139" spans="2:38" x14ac:dyDescent="0.25">
      <c r="B139" s="3" t="s">
        <v>8</v>
      </c>
      <c r="C139" s="4">
        <v>0.1031</v>
      </c>
      <c r="D139" s="5">
        <v>10</v>
      </c>
      <c r="E139" s="4">
        <v>0.48449999999999999</v>
      </c>
      <c r="F139" s="5">
        <v>47</v>
      </c>
      <c r="G139" s="4">
        <v>0.24740000000000001</v>
      </c>
      <c r="H139" s="5">
        <v>24</v>
      </c>
      <c r="I139" s="4">
        <v>0.13400000000000001</v>
      </c>
      <c r="J139" s="5">
        <v>13</v>
      </c>
      <c r="K139" s="4">
        <v>3.09E-2</v>
      </c>
      <c r="L139" s="5">
        <v>3</v>
      </c>
      <c r="M139" s="4">
        <v>0.35659999999999997</v>
      </c>
      <c r="N139" s="5">
        <v>97</v>
      </c>
      <c r="P139" s="8" t="s">
        <v>91</v>
      </c>
      <c r="Q139" s="13">
        <f>_xlfn.CHISQ.INV.RT(Q138,12)</f>
        <v>18.558516955309273</v>
      </c>
      <c r="R139" s="10"/>
      <c r="S139" s="10"/>
      <c r="T139" s="10"/>
      <c r="U139" s="10">
        <f t="shared" ref="U139:U141" si="197">D139</f>
        <v>10</v>
      </c>
      <c r="V139" s="10">
        <f t="shared" ref="V139:V141" si="198">F139</f>
        <v>47</v>
      </c>
      <c r="W139">
        <f t="shared" ref="W139:W141" si="199">H139</f>
        <v>24</v>
      </c>
      <c r="X139" s="10">
        <f t="shared" ref="X139:X141" si="200">J139</f>
        <v>13</v>
      </c>
      <c r="Y139" s="10">
        <f t="shared" ref="Y139:Y141" si="201">L139</f>
        <v>3</v>
      </c>
      <c r="Z139" s="11">
        <f t="shared" ref="Z139:Z141" si="202">SUM(U139:Y139)</f>
        <v>97</v>
      </c>
      <c r="AB139" s="10"/>
      <c r="AC139" s="10"/>
      <c r="AD139" s="10"/>
      <c r="AE139" s="10"/>
      <c r="AF139" s="10"/>
      <c r="AG139" s="12"/>
      <c r="AH139" s="12">
        <f>$Z139*U143/$Z143</f>
        <v>17.538745387453876</v>
      </c>
      <c r="AI139" s="12">
        <f t="shared" ref="AI139" si="203">$Z139*V143/$Z143</f>
        <v>42.594095940959413</v>
      </c>
      <c r="AJ139" s="12">
        <f t="shared" ref="AJ139" si="204">$Z139*W143/$Z143</f>
        <v>20.044280442804428</v>
      </c>
      <c r="AK139" s="12">
        <f t="shared" ref="AK139" si="205">$Z139*X143/$Z143</f>
        <v>11.811808118081181</v>
      </c>
      <c r="AL139" s="12">
        <f t="shared" ref="AL139" si="206">$Z139*Y143/$Z143</f>
        <v>5.0110701107011071</v>
      </c>
    </row>
    <row r="140" spans="2:38" x14ac:dyDescent="0.25">
      <c r="B140" s="3" t="s">
        <v>9</v>
      </c>
      <c r="C140" s="4">
        <v>0</v>
      </c>
      <c r="D140" s="5">
        <v>0</v>
      </c>
      <c r="E140" s="4">
        <v>0.58329999999999993</v>
      </c>
      <c r="F140" s="5">
        <v>7</v>
      </c>
      <c r="G140" s="4">
        <v>0.25</v>
      </c>
      <c r="H140" s="5">
        <v>3</v>
      </c>
      <c r="I140" s="4">
        <v>0.16669999999999999</v>
      </c>
      <c r="J140" s="5">
        <v>2</v>
      </c>
      <c r="K140" s="4">
        <v>0</v>
      </c>
      <c r="L140" s="5">
        <v>0</v>
      </c>
      <c r="M140" s="4">
        <v>4.41E-2</v>
      </c>
      <c r="N140" s="5">
        <v>12</v>
      </c>
      <c r="P140" s="8" t="s">
        <v>92</v>
      </c>
      <c r="Q140" s="14">
        <f>SQRT(Q139/(Z143*MIN(5-1,4-1)))</f>
        <v>0.15108674371721589</v>
      </c>
      <c r="R140" s="10"/>
      <c r="S140" s="10"/>
      <c r="T140" s="10"/>
      <c r="U140" s="10">
        <f t="shared" si="197"/>
        <v>0</v>
      </c>
      <c r="V140" s="10">
        <f t="shared" si="198"/>
        <v>7</v>
      </c>
      <c r="W140">
        <f t="shared" si="199"/>
        <v>3</v>
      </c>
      <c r="X140" s="10">
        <f t="shared" si="200"/>
        <v>2</v>
      </c>
      <c r="Y140" s="10">
        <f t="shared" si="201"/>
        <v>0</v>
      </c>
      <c r="Z140" s="11">
        <f t="shared" si="202"/>
        <v>12</v>
      </c>
      <c r="AB140" s="10"/>
      <c r="AC140" s="10"/>
      <c r="AD140" s="10"/>
      <c r="AE140" s="10"/>
      <c r="AF140" s="10"/>
      <c r="AG140" s="12"/>
      <c r="AH140" s="12">
        <f>$Z140*U143/$Z143</f>
        <v>2.1697416974169741</v>
      </c>
      <c r="AI140" s="12">
        <f t="shared" ref="AI140" si="207">$Z140*V143/$Z143</f>
        <v>5.269372693726937</v>
      </c>
      <c r="AJ140" s="12">
        <f t="shared" ref="AJ140" si="208">$Z140*W143/$Z143</f>
        <v>2.4797047970479706</v>
      </c>
      <c r="AK140" s="12">
        <f t="shared" ref="AK140" si="209">$Z140*X143/$Z143</f>
        <v>1.4612546125461254</v>
      </c>
      <c r="AL140" s="12">
        <f>$Z140*Y143/$Z143</f>
        <v>0.61992619926199266</v>
      </c>
    </row>
    <row r="141" spans="2:38" x14ac:dyDescent="0.25">
      <c r="B141" s="3" t="s">
        <v>10</v>
      </c>
      <c r="C141" s="4">
        <v>0</v>
      </c>
      <c r="D141" s="5">
        <v>0</v>
      </c>
      <c r="E141" s="4">
        <v>0</v>
      </c>
      <c r="F141" s="5">
        <v>0</v>
      </c>
      <c r="G141" s="4">
        <v>1</v>
      </c>
      <c r="H141" s="5">
        <v>1</v>
      </c>
      <c r="I141" s="4">
        <v>0</v>
      </c>
      <c r="J141" s="5">
        <v>0</v>
      </c>
      <c r="K141" s="4">
        <v>0</v>
      </c>
      <c r="L141" s="5">
        <v>0</v>
      </c>
      <c r="M141" s="4">
        <v>3.7000000000000002E-3</v>
      </c>
      <c r="N141" s="5">
        <v>1</v>
      </c>
      <c r="P141" s="10"/>
      <c r="Q141" s="13" t="str">
        <f>IF(AND(Q140&gt;0,Q140&lt;=0.2),"Schwacher Zusammenhang",IF(AND(Q140&gt;0.2,Q140&lt;=0.6),"Mittlerer Zusammenhang",IF(Q140&gt;0.6,"Starker Zusammenhang","")))</f>
        <v>Schwacher Zusammenhang</v>
      </c>
      <c r="R141" s="5"/>
      <c r="S141" s="5"/>
      <c r="T141" s="10"/>
      <c r="U141" s="10">
        <f t="shared" si="197"/>
        <v>0</v>
      </c>
      <c r="V141" s="10">
        <f t="shared" si="198"/>
        <v>0</v>
      </c>
      <c r="W141">
        <f t="shared" si="199"/>
        <v>1</v>
      </c>
      <c r="X141" s="10">
        <f t="shared" si="200"/>
        <v>0</v>
      </c>
      <c r="Y141" s="10">
        <f t="shared" si="201"/>
        <v>0</v>
      </c>
      <c r="Z141" s="11">
        <f t="shared" si="202"/>
        <v>1</v>
      </c>
      <c r="AB141" s="10"/>
      <c r="AC141" s="10"/>
      <c r="AD141" s="10"/>
      <c r="AE141" s="10"/>
      <c r="AF141" s="10"/>
      <c r="AG141" s="12"/>
      <c r="AH141" s="12">
        <f>$Z141*U143/$Z143</f>
        <v>0.18081180811808117</v>
      </c>
      <c r="AI141" s="12">
        <f t="shared" ref="AI141" si="210">$Z141*V143/$Z143</f>
        <v>0.43911439114391143</v>
      </c>
      <c r="AJ141" s="12">
        <f t="shared" ref="AJ141" si="211">$Z141*W143/$Z143</f>
        <v>0.20664206642066421</v>
      </c>
      <c r="AK141" s="12">
        <f t="shared" ref="AK141" si="212">$Z141*X143/$Z143</f>
        <v>0.12177121771217712</v>
      </c>
      <c r="AL141" s="12">
        <f t="shared" ref="AL141" si="213">$Z141*Y143/$Z143</f>
        <v>5.1660516605166053E-2</v>
      </c>
    </row>
    <row r="142" spans="2:38" x14ac:dyDescent="0.25">
      <c r="B142" s="3" t="s">
        <v>11</v>
      </c>
      <c r="C142" s="4">
        <v>0</v>
      </c>
      <c r="D142" s="5">
        <v>0</v>
      </c>
      <c r="E142" s="4">
        <v>0</v>
      </c>
      <c r="F142" s="5">
        <v>0</v>
      </c>
      <c r="G142" s="4">
        <v>0</v>
      </c>
      <c r="H142" s="5">
        <v>0</v>
      </c>
      <c r="I142" s="4">
        <v>0</v>
      </c>
      <c r="J142" s="5">
        <v>0</v>
      </c>
      <c r="K142" s="4">
        <v>0</v>
      </c>
      <c r="L142" s="5">
        <v>0</v>
      </c>
      <c r="M142" s="4">
        <v>0</v>
      </c>
      <c r="N142" s="5">
        <v>0</v>
      </c>
      <c r="R142" s="5"/>
      <c r="S142" s="5"/>
      <c r="T142" s="10"/>
      <c r="U142" s="10"/>
      <c r="V142" s="10"/>
      <c r="X142" s="10"/>
      <c r="Y142" s="10"/>
      <c r="Z142" s="11"/>
      <c r="AG142" s="12"/>
      <c r="AH142" s="12"/>
      <c r="AI142" s="12"/>
      <c r="AJ142" s="12"/>
      <c r="AK142" s="12"/>
      <c r="AL142" s="12"/>
    </row>
    <row r="143" spans="2:38" x14ac:dyDescent="0.25">
      <c r="B143" s="3" t="s">
        <v>6</v>
      </c>
      <c r="C143" s="6">
        <v>0.18010000000000001</v>
      </c>
      <c r="D143" s="3">
        <v>49</v>
      </c>
      <c r="E143" s="6">
        <v>0.4375</v>
      </c>
      <c r="F143" s="3">
        <v>119</v>
      </c>
      <c r="G143" s="6">
        <v>0.2059</v>
      </c>
      <c r="H143" s="3">
        <v>56</v>
      </c>
      <c r="I143" s="6">
        <v>0.12130000000000001</v>
      </c>
      <c r="J143" s="3">
        <v>33</v>
      </c>
      <c r="K143" s="6">
        <v>5.1499999999999997E-2</v>
      </c>
      <c r="L143" s="3">
        <v>14</v>
      </c>
      <c r="M143" s="6">
        <v>1</v>
      </c>
      <c r="N143" s="3">
        <v>272</v>
      </c>
      <c r="R143" s="5"/>
      <c r="S143" s="5"/>
      <c r="T143" s="11"/>
      <c r="U143" s="11">
        <f t="shared" ref="U143" si="214">SUM(U138:U142)</f>
        <v>49</v>
      </c>
      <c r="V143" s="11">
        <f t="shared" ref="V143" si="215">SUM(V138:V142)</f>
        <v>119</v>
      </c>
      <c r="W143" s="11">
        <f t="shared" ref="W143" si="216">SUM(W138:W142)</f>
        <v>56</v>
      </c>
      <c r="X143" s="11">
        <f t="shared" ref="X143" si="217">SUM(X138:X142)</f>
        <v>33</v>
      </c>
      <c r="Y143" s="11">
        <f t="shared" ref="Y143" si="218">SUM(Y138:Y142)</f>
        <v>14</v>
      </c>
      <c r="Z143" s="10">
        <f>SUM(Z138:Z142)</f>
        <v>271</v>
      </c>
      <c r="AG143" s="12"/>
      <c r="AH143" s="12"/>
      <c r="AI143" s="12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272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6" t="s">
        <v>39</v>
      </c>
      <c r="D148" s="17"/>
      <c r="E148" s="16" t="s">
        <v>40</v>
      </c>
      <c r="F148" s="17"/>
      <c r="G148" s="16" t="s">
        <v>41</v>
      </c>
      <c r="H148" s="17"/>
      <c r="I148" s="16" t="s">
        <v>42</v>
      </c>
      <c r="J148" s="17"/>
      <c r="K148" s="16" t="s">
        <v>43</v>
      </c>
      <c r="L148" s="17"/>
      <c r="M148" s="16" t="s">
        <v>6</v>
      </c>
      <c r="N148" s="17"/>
    </row>
    <row r="149" spans="2:38" x14ac:dyDescent="0.25">
      <c r="B149" s="3" t="s">
        <v>7</v>
      </c>
      <c r="C149" s="4">
        <v>1.8800000000000001E-2</v>
      </c>
      <c r="D149" s="5">
        <v>3</v>
      </c>
      <c r="E149" s="4">
        <v>0.05</v>
      </c>
      <c r="F149" s="5">
        <v>8</v>
      </c>
      <c r="G149" s="4">
        <v>0.1125</v>
      </c>
      <c r="H149" s="5">
        <v>18</v>
      </c>
      <c r="I149" s="4">
        <v>0.1875</v>
      </c>
      <c r="J149" s="5">
        <v>30</v>
      </c>
      <c r="K149" s="4">
        <v>0.63129999999999997</v>
      </c>
      <c r="L149" s="5">
        <v>101</v>
      </c>
      <c r="M149" s="4">
        <v>0.58820000000000006</v>
      </c>
      <c r="N149" s="5">
        <v>160</v>
      </c>
      <c r="P149" s="8" t="s">
        <v>88</v>
      </c>
      <c r="Q149" s="9">
        <f>_xlfn.CHISQ.TEST(U149:Y152,AH149:AL152)</f>
        <v>1.7911621269527001E-2</v>
      </c>
      <c r="R149" s="10"/>
      <c r="S149" s="10" t="s">
        <v>89</v>
      </c>
      <c r="T149" s="10"/>
      <c r="U149" s="10">
        <f>D149</f>
        <v>3</v>
      </c>
      <c r="V149" s="10">
        <f>F149</f>
        <v>8</v>
      </c>
      <c r="W149">
        <f>H149</f>
        <v>18</v>
      </c>
      <c r="X149" s="10">
        <f>J149</f>
        <v>30</v>
      </c>
      <c r="Y149" s="10">
        <f>L149</f>
        <v>101</v>
      </c>
      <c r="Z149" s="11">
        <f>SUM(U149:Y149)</f>
        <v>160</v>
      </c>
      <c r="AB149" s="10"/>
      <c r="AC149" s="10"/>
      <c r="AD149" s="10"/>
      <c r="AE149" s="10"/>
      <c r="AF149" s="10" t="s">
        <v>90</v>
      </c>
      <c r="AG149" s="12"/>
      <c r="AH149" s="12">
        <f>$Z149*U154/$Z154</f>
        <v>2.3703703703703702</v>
      </c>
      <c r="AI149" s="12">
        <f t="shared" ref="AI149" si="219">$Z149*V154/$Z154</f>
        <v>8.8888888888888893</v>
      </c>
      <c r="AJ149" s="12">
        <f t="shared" ref="AJ149" si="220">$Z149*W154/$Z154</f>
        <v>20.148148148148149</v>
      </c>
      <c r="AK149" s="12">
        <f t="shared" ref="AK149" si="221">$Z149*X154/$Z154</f>
        <v>32</v>
      </c>
      <c r="AL149" s="12">
        <f t="shared" ref="AL149" si="222">$Z149*Y154/$Z154</f>
        <v>96.592592592592595</v>
      </c>
    </row>
    <row r="150" spans="2:38" x14ac:dyDescent="0.25">
      <c r="B150" s="3" t="s">
        <v>8</v>
      </c>
      <c r="C150" s="4">
        <v>1.03E-2</v>
      </c>
      <c r="D150" s="5">
        <v>1</v>
      </c>
      <c r="E150" s="4">
        <v>4.1200000000000001E-2</v>
      </c>
      <c r="F150" s="5">
        <v>4</v>
      </c>
      <c r="G150" s="4">
        <v>0.13400000000000001</v>
      </c>
      <c r="H150" s="5">
        <v>13</v>
      </c>
      <c r="I150" s="4">
        <v>0.2165</v>
      </c>
      <c r="J150" s="5">
        <v>21</v>
      </c>
      <c r="K150" s="4">
        <v>0.59789999999999999</v>
      </c>
      <c r="L150" s="5">
        <v>58</v>
      </c>
      <c r="M150" s="4">
        <v>0.35659999999999997</v>
      </c>
      <c r="N150" s="5">
        <v>97</v>
      </c>
      <c r="P150" s="8" t="s">
        <v>91</v>
      </c>
      <c r="Q150" s="13">
        <f>_xlfn.CHISQ.INV.RT(Q149,12)</f>
        <v>24.404387965656824</v>
      </c>
      <c r="R150" s="10"/>
      <c r="S150" s="10"/>
      <c r="T150" s="10"/>
      <c r="U150" s="10">
        <f t="shared" ref="U150:U152" si="223">D150</f>
        <v>1</v>
      </c>
      <c r="V150" s="10">
        <f t="shared" ref="V150:V152" si="224">F150</f>
        <v>4</v>
      </c>
      <c r="W150">
        <f t="shared" ref="W150:W152" si="225">H150</f>
        <v>13</v>
      </c>
      <c r="X150" s="10">
        <f t="shared" ref="X150:X152" si="226">J150</f>
        <v>21</v>
      </c>
      <c r="Y150" s="10">
        <f t="shared" ref="Y150:Y152" si="227">L150</f>
        <v>58</v>
      </c>
      <c r="Z150" s="11">
        <f t="shared" ref="Z150:Z152" si="228">SUM(U150:Y150)</f>
        <v>97</v>
      </c>
      <c r="AB150" s="10"/>
      <c r="AC150" s="10"/>
      <c r="AD150" s="10"/>
      <c r="AE150" s="10"/>
      <c r="AF150" s="10"/>
      <c r="AG150" s="12"/>
      <c r="AH150" s="12">
        <f>$Z150*U154/$Z154</f>
        <v>1.4370370370370371</v>
      </c>
      <c r="AI150" s="12">
        <f t="shared" ref="AI150" si="229">$Z150*V154/$Z154</f>
        <v>5.3888888888888893</v>
      </c>
      <c r="AJ150" s="12">
        <f t="shared" ref="AJ150" si="230">$Z150*W154/$Z154</f>
        <v>12.214814814814815</v>
      </c>
      <c r="AK150" s="12">
        <f t="shared" ref="AK150" si="231">$Z150*X154/$Z154</f>
        <v>19.399999999999999</v>
      </c>
      <c r="AL150" s="12">
        <f t="shared" ref="AL150" si="232">$Z150*Y154/$Z154</f>
        <v>58.559259259259257</v>
      </c>
    </row>
    <row r="151" spans="2:38" x14ac:dyDescent="0.25">
      <c r="B151" s="3" t="s">
        <v>9</v>
      </c>
      <c r="C151" s="4">
        <v>0</v>
      </c>
      <c r="D151" s="5">
        <v>0</v>
      </c>
      <c r="E151" s="4">
        <v>0.16669999999999999</v>
      </c>
      <c r="F151" s="5">
        <v>2</v>
      </c>
      <c r="G151" s="4">
        <v>0.25</v>
      </c>
      <c r="H151" s="5">
        <v>3</v>
      </c>
      <c r="I151" s="4">
        <v>0.25</v>
      </c>
      <c r="J151" s="5">
        <v>3</v>
      </c>
      <c r="K151" s="4">
        <v>0.33329999999999999</v>
      </c>
      <c r="L151" s="5">
        <v>4</v>
      </c>
      <c r="M151" s="4">
        <v>4.41E-2</v>
      </c>
      <c r="N151" s="5">
        <v>12</v>
      </c>
      <c r="P151" s="8" t="s">
        <v>92</v>
      </c>
      <c r="Q151" s="14">
        <f>SQRT(Q150/(Z154*MIN(5-1,4-1)))</f>
        <v>0.1735767093583557</v>
      </c>
      <c r="R151" s="10"/>
      <c r="S151" s="10"/>
      <c r="T151" s="10"/>
      <c r="U151" s="10">
        <f t="shared" si="223"/>
        <v>0</v>
      </c>
      <c r="V151" s="10">
        <f t="shared" si="224"/>
        <v>2</v>
      </c>
      <c r="W151">
        <f t="shared" si="225"/>
        <v>3</v>
      </c>
      <c r="X151" s="10">
        <f t="shared" si="226"/>
        <v>3</v>
      </c>
      <c r="Y151" s="10">
        <f t="shared" si="227"/>
        <v>4</v>
      </c>
      <c r="Z151" s="11">
        <f t="shared" si="228"/>
        <v>12</v>
      </c>
      <c r="AB151" s="10"/>
      <c r="AC151" s="10"/>
      <c r="AD151" s="10"/>
      <c r="AE151" s="10"/>
      <c r="AF151" s="10"/>
      <c r="AG151" s="12"/>
      <c r="AH151" s="12">
        <f>$Z151*U154/$Z154</f>
        <v>0.17777777777777778</v>
      </c>
      <c r="AI151" s="12">
        <f t="shared" ref="AI151" si="233">$Z151*V154/$Z154</f>
        <v>0.66666666666666663</v>
      </c>
      <c r="AJ151" s="12">
        <f t="shared" ref="AJ151" si="234">$Z151*W154/$Z154</f>
        <v>1.5111111111111111</v>
      </c>
      <c r="AK151" s="12">
        <f t="shared" ref="AK151" si="235">$Z151*X154/$Z154</f>
        <v>2.4</v>
      </c>
      <c r="AL151" s="12">
        <f>$Z151*Y154/$Z154</f>
        <v>7.2444444444444445</v>
      </c>
    </row>
    <row r="152" spans="2:38" x14ac:dyDescent="0.25">
      <c r="B152" s="3" t="s">
        <v>10</v>
      </c>
      <c r="C152" s="4">
        <v>0</v>
      </c>
      <c r="D152" s="5">
        <v>0</v>
      </c>
      <c r="E152" s="4">
        <v>1</v>
      </c>
      <c r="F152" s="5">
        <v>1</v>
      </c>
      <c r="G152" s="4">
        <v>0</v>
      </c>
      <c r="H152" s="5">
        <v>0</v>
      </c>
      <c r="I152" s="4">
        <v>0</v>
      </c>
      <c r="J152" s="5">
        <v>0</v>
      </c>
      <c r="K152" s="4">
        <v>0</v>
      </c>
      <c r="L152" s="5">
        <v>0</v>
      </c>
      <c r="M152" s="4">
        <v>3.7000000000000002E-3</v>
      </c>
      <c r="N152" s="5">
        <v>1</v>
      </c>
      <c r="P152" s="10"/>
      <c r="Q152" s="13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0"/>
      <c r="U152" s="10">
        <f t="shared" si="223"/>
        <v>0</v>
      </c>
      <c r="V152" s="10">
        <f t="shared" si="224"/>
        <v>1</v>
      </c>
      <c r="W152">
        <f t="shared" si="225"/>
        <v>0</v>
      </c>
      <c r="X152" s="10">
        <f t="shared" si="226"/>
        <v>0</v>
      </c>
      <c r="Y152" s="10">
        <f t="shared" si="227"/>
        <v>0</v>
      </c>
      <c r="Z152" s="11">
        <f t="shared" si="228"/>
        <v>1</v>
      </c>
      <c r="AB152" s="10"/>
      <c r="AC152" s="10"/>
      <c r="AD152" s="10"/>
      <c r="AE152" s="10"/>
      <c r="AF152" s="10"/>
      <c r="AG152" s="12"/>
      <c r="AH152" s="12">
        <f>$Z152*U154/$Z154</f>
        <v>1.4814814814814815E-2</v>
      </c>
      <c r="AI152" s="12">
        <f t="shared" ref="AI152" si="236">$Z152*V154/$Z154</f>
        <v>5.5555555555555552E-2</v>
      </c>
      <c r="AJ152" s="12">
        <f t="shared" ref="AJ152" si="237">$Z152*W154/$Z154</f>
        <v>0.12592592592592591</v>
      </c>
      <c r="AK152" s="12">
        <f t="shared" ref="AK152" si="238">$Z152*X154/$Z154</f>
        <v>0.2</v>
      </c>
      <c r="AL152" s="12">
        <f t="shared" ref="AL152" si="239">$Z152*Y154/$Z154</f>
        <v>0.60370370370370374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</v>
      </c>
      <c r="J153" s="5">
        <v>0</v>
      </c>
      <c r="K153" s="4">
        <v>0</v>
      </c>
      <c r="L153" s="5">
        <v>0</v>
      </c>
      <c r="M153" s="4">
        <v>0</v>
      </c>
      <c r="N153" s="5">
        <v>0</v>
      </c>
      <c r="R153" s="5"/>
      <c r="S153" s="5"/>
      <c r="T153" s="10"/>
      <c r="U153" s="10"/>
      <c r="V153" s="10"/>
      <c r="X153" s="10"/>
      <c r="Y153" s="10"/>
      <c r="Z153" s="11"/>
      <c r="AG153" s="12"/>
      <c r="AH153" s="12"/>
      <c r="AI153" s="12"/>
      <c r="AJ153" s="12"/>
      <c r="AK153" s="12"/>
      <c r="AL153" s="12"/>
    </row>
    <row r="154" spans="2:38" x14ac:dyDescent="0.25">
      <c r="B154" s="3" t="s">
        <v>6</v>
      </c>
      <c r="C154" s="6">
        <v>1.47E-2</v>
      </c>
      <c r="D154" s="3">
        <v>4</v>
      </c>
      <c r="E154" s="6">
        <v>5.5100000000000003E-2</v>
      </c>
      <c r="F154" s="3">
        <v>15</v>
      </c>
      <c r="G154" s="6">
        <v>0.125</v>
      </c>
      <c r="H154" s="3">
        <v>34</v>
      </c>
      <c r="I154" s="6">
        <v>0.19850000000000001</v>
      </c>
      <c r="J154" s="3">
        <v>54</v>
      </c>
      <c r="K154" s="6">
        <v>0.59929999999999994</v>
      </c>
      <c r="L154" s="3">
        <v>163</v>
      </c>
      <c r="M154" s="6">
        <v>1</v>
      </c>
      <c r="N154" s="3">
        <v>272</v>
      </c>
      <c r="R154" s="5"/>
      <c r="S154" s="5"/>
      <c r="T154" s="11"/>
      <c r="U154" s="11">
        <f t="shared" ref="U154" si="240">SUM(U149:U153)</f>
        <v>4</v>
      </c>
      <c r="V154" s="11">
        <f t="shared" ref="V154" si="241">SUM(V149:V153)</f>
        <v>15</v>
      </c>
      <c r="W154" s="11">
        <f t="shared" ref="W154" si="242">SUM(W149:W153)</f>
        <v>34</v>
      </c>
      <c r="X154" s="11">
        <f t="shared" ref="X154" si="243">SUM(X149:X153)</f>
        <v>54</v>
      </c>
      <c r="Y154" s="11">
        <f t="shared" ref="Y154" si="244">SUM(Y149:Y153)</f>
        <v>163</v>
      </c>
      <c r="Z154" s="10">
        <f>SUM(Z149:Z153)</f>
        <v>270</v>
      </c>
      <c r="AG154" s="12"/>
      <c r="AH154" s="12"/>
      <c r="AI154" s="12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272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6" t="s">
        <v>39</v>
      </c>
      <c r="D159" s="17"/>
      <c r="E159" s="16" t="s">
        <v>40</v>
      </c>
      <c r="F159" s="17"/>
      <c r="G159" s="16" t="s">
        <v>41</v>
      </c>
      <c r="H159" s="17"/>
      <c r="I159" s="16" t="s">
        <v>42</v>
      </c>
      <c r="J159" s="17"/>
      <c r="K159" s="16" t="s">
        <v>43</v>
      </c>
      <c r="L159" s="17"/>
      <c r="M159" s="16" t="s">
        <v>6</v>
      </c>
      <c r="N159" s="17"/>
    </row>
    <row r="160" spans="2:38" x14ac:dyDescent="0.25">
      <c r="B160" s="3" t="s">
        <v>7</v>
      </c>
      <c r="C160" s="4">
        <v>0.1013</v>
      </c>
      <c r="D160" s="5">
        <v>16</v>
      </c>
      <c r="E160" s="4">
        <v>0.33539999999999998</v>
      </c>
      <c r="F160" s="5">
        <v>53</v>
      </c>
      <c r="G160" s="4">
        <v>0.26579999999999998</v>
      </c>
      <c r="H160" s="5">
        <v>42</v>
      </c>
      <c r="I160" s="4">
        <v>0.20250000000000001</v>
      </c>
      <c r="J160" s="5">
        <v>32</v>
      </c>
      <c r="K160" s="4">
        <v>9.4899999999999998E-2</v>
      </c>
      <c r="L160" s="5">
        <v>15</v>
      </c>
      <c r="M160" s="4">
        <v>0.58090000000000008</v>
      </c>
      <c r="N160" s="5">
        <v>158</v>
      </c>
      <c r="P160" s="8" t="s">
        <v>88</v>
      </c>
      <c r="Q160" s="9">
        <f>_xlfn.CHISQ.TEST(U160:Y163,AH160:AL163)</f>
        <v>2.7844482514555944E-4</v>
      </c>
      <c r="R160" s="10"/>
      <c r="S160" s="10" t="s">
        <v>89</v>
      </c>
      <c r="T160" s="10"/>
      <c r="U160" s="10">
        <f>D160</f>
        <v>16</v>
      </c>
      <c r="V160" s="10">
        <f>F160</f>
        <v>53</v>
      </c>
      <c r="W160">
        <f>H160</f>
        <v>42</v>
      </c>
      <c r="X160" s="10">
        <f>J160</f>
        <v>32</v>
      </c>
      <c r="Y160" s="10">
        <f>L160</f>
        <v>15</v>
      </c>
      <c r="Z160" s="11">
        <f>SUM(U160:Y160)</f>
        <v>158</v>
      </c>
      <c r="AB160" s="10"/>
      <c r="AC160" s="10"/>
      <c r="AD160" s="10"/>
      <c r="AE160" s="10"/>
      <c r="AF160" s="10" t="s">
        <v>90</v>
      </c>
      <c r="AG160" s="12"/>
      <c r="AH160" s="12">
        <f>$Z160*U165/$Z165</f>
        <v>10.611940298507463</v>
      </c>
      <c r="AI160" s="12">
        <f t="shared" ref="AI160" si="245">$Z160*V165/$Z165</f>
        <v>45.985074626865675</v>
      </c>
      <c r="AJ160" s="12">
        <f t="shared" ref="AJ160" si="246">$Z160*W165/$Z165</f>
        <v>54.828358208955223</v>
      </c>
      <c r="AK160" s="12">
        <f t="shared" ref="AK160" si="247">$Z160*X165/$Z165</f>
        <v>32.42537313432836</v>
      </c>
      <c r="AL160" s="12">
        <f t="shared" ref="AL160" si="248">$Z160*Y165/$Z165</f>
        <v>14.149253731343284</v>
      </c>
    </row>
    <row r="161" spans="2:38" x14ac:dyDescent="0.25">
      <c r="B161" s="3" t="s">
        <v>8</v>
      </c>
      <c r="C161" s="4">
        <v>1.03E-2</v>
      </c>
      <c r="D161" s="5">
        <v>1</v>
      </c>
      <c r="E161" s="4">
        <v>0.23710000000000001</v>
      </c>
      <c r="F161" s="5">
        <v>23</v>
      </c>
      <c r="G161" s="4">
        <v>0.47420000000000001</v>
      </c>
      <c r="H161" s="5">
        <v>46</v>
      </c>
      <c r="I161" s="4">
        <v>0.18559999999999999</v>
      </c>
      <c r="J161" s="5">
        <v>18</v>
      </c>
      <c r="K161" s="4">
        <v>9.2799999999999994E-2</v>
      </c>
      <c r="L161" s="5">
        <v>9</v>
      </c>
      <c r="M161" s="4">
        <v>0.35659999999999997</v>
      </c>
      <c r="N161" s="5">
        <v>97</v>
      </c>
      <c r="P161" s="8" t="s">
        <v>91</v>
      </c>
      <c r="Q161" s="13">
        <f>_xlfn.CHISQ.INV.RT(Q160,12)</f>
        <v>36.408617395162523</v>
      </c>
      <c r="R161" s="10"/>
      <c r="S161" s="10"/>
      <c r="T161" s="10"/>
      <c r="U161" s="10">
        <f t="shared" ref="U161:U163" si="249">D161</f>
        <v>1</v>
      </c>
      <c r="V161" s="10">
        <f t="shared" ref="V161:V163" si="250">F161</f>
        <v>23</v>
      </c>
      <c r="W161">
        <f t="shared" ref="W161:W163" si="251">H161</f>
        <v>46</v>
      </c>
      <c r="X161" s="10">
        <f t="shared" ref="X161:X163" si="252">J161</f>
        <v>18</v>
      </c>
      <c r="Y161" s="10">
        <f t="shared" ref="Y161:Y163" si="253">L161</f>
        <v>9</v>
      </c>
      <c r="Z161" s="11">
        <f t="shared" ref="Z161:Z163" si="254">SUM(U161:Y161)</f>
        <v>97</v>
      </c>
      <c r="AB161" s="10"/>
      <c r="AC161" s="10"/>
      <c r="AD161" s="10"/>
      <c r="AE161" s="10"/>
      <c r="AF161" s="10"/>
      <c r="AG161" s="12"/>
      <c r="AH161" s="12">
        <f>$Z161*U165/$Z165</f>
        <v>6.5149253731343286</v>
      </c>
      <c r="AI161" s="12">
        <f t="shared" ref="AI161" si="255">$Z161*V165/$Z165</f>
        <v>28.231343283582088</v>
      </c>
      <c r="AJ161" s="12">
        <f t="shared" ref="AJ161" si="256">$Z161*W165/$Z165</f>
        <v>33.660447761194028</v>
      </c>
      <c r="AK161" s="12">
        <f t="shared" ref="AK161" si="257">$Z161*X165/$Z165</f>
        <v>19.906716417910449</v>
      </c>
      <c r="AL161" s="12">
        <f t="shared" ref="AL161" si="258">$Z161*Y165/$Z165</f>
        <v>8.6865671641791042</v>
      </c>
    </row>
    <row r="162" spans="2:38" x14ac:dyDescent="0.25">
      <c r="B162" s="3" t="s">
        <v>9</v>
      </c>
      <c r="C162" s="4">
        <v>0</v>
      </c>
      <c r="D162" s="5">
        <v>0</v>
      </c>
      <c r="E162" s="4">
        <v>0.16669999999999999</v>
      </c>
      <c r="F162" s="5">
        <v>2</v>
      </c>
      <c r="G162" s="4">
        <v>0.41670000000000001</v>
      </c>
      <c r="H162" s="5">
        <v>5</v>
      </c>
      <c r="I162" s="4">
        <v>0.41670000000000001</v>
      </c>
      <c r="J162" s="5">
        <v>5</v>
      </c>
      <c r="K162" s="4">
        <v>0</v>
      </c>
      <c r="L162" s="5">
        <v>0</v>
      </c>
      <c r="M162" s="4">
        <v>4.41E-2</v>
      </c>
      <c r="N162" s="5">
        <v>12</v>
      </c>
      <c r="P162" s="8" t="s">
        <v>92</v>
      </c>
      <c r="Q162" s="14">
        <f>SQRT(Q161/(Z165*MIN(5-1,4-1)))</f>
        <v>0.21280119829075972</v>
      </c>
      <c r="R162" s="10"/>
      <c r="S162" s="10"/>
      <c r="T162" s="10"/>
      <c r="U162" s="10">
        <f t="shared" si="249"/>
        <v>0</v>
      </c>
      <c r="V162" s="10">
        <f t="shared" si="250"/>
        <v>2</v>
      </c>
      <c r="W162">
        <f t="shared" si="251"/>
        <v>5</v>
      </c>
      <c r="X162" s="10">
        <f t="shared" si="252"/>
        <v>5</v>
      </c>
      <c r="Y162" s="10">
        <f t="shared" si="253"/>
        <v>0</v>
      </c>
      <c r="Z162" s="11">
        <f t="shared" si="254"/>
        <v>12</v>
      </c>
      <c r="AB162" s="10"/>
      <c r="AC162" s="10"/>
      <c r="AD162" s="10"/>
      <c r="AE162" s="10"/>
      <c r="AF162" s="10"/>
      <c r="AG162" s="12"/>
      <c r="AH162" s="12">
        <f>$Z162*U165/$Z165</f>
        <v>0.80597014925373134</v>
      </c>
      <c r="AI162" s="12">
        <f t="shared" ref="AI162" si="259">$Z162*V165/$Z165</f>
        <v>3.4925373134328357</v>
      </c>
      <c r="AJ162" s="12">
        <f t="shared" ref="AJ162" si="260">$Z162*W165/$Z165</f>
        <v>4.1641791044776122</v>
      </c>
      <c r="AK162" s="12">
        <f t="shared" ref="AK162" si="261">$Z162*X165/$Z165</f>
        <v>2.4626865671641789</v>
      </c>
      <c r="AL162" s="12">
        <f>$Z162*Y165/$Z165</f>
        <v>1.0746268656716418</v>
      </c>
    </row>
    <row r="163" spans="2:38" x14ac:dyDescent="0.25">
      <c r="B163" s="3" t="s">
        <v>10</v>
      </c>
      <c r="C163" s="4">
        <v>1</v>
      </c>
      <c r="D163" s="5">
        <v>1</v>
      </c>
      <c r="E163" s="4">
        <v>0</v>
      </c>
      <c r="F163" s="5">
        <v>0</v>
      </c>
      <c r="G163" s="4">
        <v>0</v>
      </c>
      <c r="H163" s="5">
        <v>0</v>
      </c>
      <c r="I163" s="4">
        <v>0</v>
      </c>
      <c r="J163" s="5">
        <v>0</v>
      </c>
      <c r="K163" s="4">
        <v>0</v>
      </c>
      <c r="L163" s="5">
        <v>0</v>
      </c>
      <c r="M163" s="4">
        <v>3.7000000000000002E-3</v>
      </c>
      <c r="N163" s="5">
        <v>1</v>
      </c>
      <c r="P163" s="10"/>
      <c r="Q163" s="13" t="str">
        <f>IF(AND(Q162&gt;0,Q162&lt;=0.2),"Schwacher Zusammenhang",IF(AND(Q162&gt;0.2,Q162&lt;=0.6),"Mittlerer Zusammenhang",IF(Q162&gt;0.6,"Starker Zusammenhang","")))</f>
        <v>Mittlerer Zusammenhang</v>
      </c>
      <c r="R163" s="5"/>
      <c r="S163" s="5"/>
      <c r="T163" s="10"/>
      <c r="U163" s="10">
        <f t="shared" si="249"/>
        <v>1</v>
      </c>
      <c r="V163" s="10">
        <f t="shared" si="250"/>
        <v>0</v>
      </c>
      <c r="W163">
        <f t="shared" si="251"/>
        <v>0</v>
      </c>
      <c r="X163" s="10">
        <f t="shared" si="252"/>
        <v>0</v>
      </c>
      <c r="Y163" s="10">
        <f t="shared" si="253"/>
        <v>0</v>
      </c>
      <c r="Z163" s="11">
        <f t="shared" si="254"/>
        <v>1</v>
      </c>
      <c r="AB163" s="10"/>
      <c r="AC163" s="10"/>
      <c r="AD163" s="10"/>
      <c r="AE163" s="10"/>
      <c r="AF163" s="10"/>
      <c r="AG163" s="12"/>
      <c r="AH163" s="12">
        <f>$Z163*U165/$Z165</f>
        <v>6.7164179104477612E-2</v>
      </c>
      <c r="AI163" s="12">
        <f t="shared" ref="AI163" si="262">$Z163*V165/$Z165</f>
        <v>0.29104477611940299</v>
      </c>
      <c r="AJ163" s="12">
        <f t="shared" ref="AJ163" si="263">$Z163*W165/$Z165</f>
        <v>0.34701492537313433</v>
      </c>
      <c r="AK163" s="12">
        <f t="shared" ref="AK163" si="264">$Z163*X165/$Z165</f>
        <v>0.20522388059701493</v>
      </c>
      <c r="AL163" s="12">
        <f t="shared" ref="AL163" si="265">$Z163*Y165/$Z165</f>
        <v>8.9552238805970144E-2</v>
      </c>
    </row>
    <row r="164" spans="2:38" x14ac:dyDescent="0.25">
      <c r="B164" s="3" t="s">
        <v>11</v>
      </c>
      <c r="C164" s="4">
        <v>0</v>
      </c>
      <c r="D164" s="5">
        <v>0</v>
      </c>
      <c r="E164" s="4">
        <v>0</v>
      </c>
      <c r="F164" s="5">
        <v>0</v>
      </c>
      <c r="G164" s="4">
        <v>0</v>
      </c>
      <c r="H164" s="5">
        <v>0</v>
      </c>
      <c r="I164" s="4">
        <v>0</v>
      </c>
      <c r="J164" s="5">
        <v>0</v>
      </c>
      <c r="K164" s="4">
        <v>0</v>
      </c>
      <c r="L164" s="5">
        <v>0</v>
      </c>
      <c r="M164" s="4">
        <v>0</v>
      </c>
      <c r="N164" s="5">
        <v>0</v>
      </c>
      <c r="R164" s="5"/>
      <c r="S164" s="5"/>
      <c r="T164" s="10"/>
      <c r="U164" s="10"/>
      <c r="V164" s="10"/>
      <c r="X164" s="10"/>
      <c r="Y164" s="10"/>
      <c r="Z164" s="11"/>
      <c r="AG164" s="12"/>
      <c r="AH164" s="12"/>
      <c r="AI164" s="12"/>
      <c r="AJ164" s="12"/>
      <c r="AK164" s="12"/>
      <c r="AL164" s="12"/>
    </row>
    <row r="165" spans="2:38" x14ac:dyDescent="0.25">
      <c r="B165" s="3" t="s">
        <v>6</v>
      </c>
      <c r="C165" s="6">
        <v>6.6199999999999995E-2</v>
      </c>
      <c r="D165" s="3">
        <v>18</v>
      </c>
      <c r="E165" s="6">
        <v>0.2868</v>
      </c>
      <c r="F165" s="3">
        <v>78</v>
      </c>
      <c r="G165" s="6">
        <v>0.34189999999999998</v>
      </c>
      <c r="H165" s="3">
        <v>93</v>
      </c>
      <c r="I165" s="6">
        <v>0.20219999999999999</v>
      </c>
      <c r="J165" s="3">
        <v>55</v>
      </c>
      <c r="K165" s="6">
        <v>8.8200000000000001E-2</v>
      </c>
      <c r="L165" s="3">
        <v>24</v>
      </c>
      <c r="M165" s="6">
        <v>1</v>
      </c>
      <c r="N165" s="3">
        <v>272</v>
      </c>
      <c r="R165" s="5"/>
      <c r="S165" s="5"/>
      <c r="T165" s="11"/>
      <c r="U165" s="11">
        <f t="shared" ref="U165" si="266">SUM(U160:U164)</f>
        <v>18</v>
      </c>
      <c r="V165" s="11">
        <f t="shared" ref="V165" si="267">SUM(V160:V164)</f>
        <v>78</v>
      </c>
      <c r="W165" s="11">
        <f t="shared" ref="W165" si="268">SUM(W160:W164)</f>
        <v>93</v>
      </c>
      <c r="X165" s="11">
        <f t="shared" ref="X165" si="269">SUM(X160:X164)</f>
        <v>55</v>
      </c>
      <c r="Y165" s="11">
        <f t="shared" ref="Y165" si="270">SUM(Y160:Y164)</f>
        <v>24</v>
      </c>
      <c r="Z165" s="10">
        <f>SUM(Z160:Z164)</f>
        <v>268</v>
      </c>
      <c r="AG165" s="12"/>
      <c r="AH165" s="12"/>
      <c r="AI165" s="12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272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6" t="s">
        <v>39</v>
      </c>
      <c r="D170" s="17"/>
      <c r="E170" s="16" t="s">
        <v>40</v>
      </c>
      <c r="F170" s="17"/>
      <c r="G170" s="16" t="s">
        <v>41</v>
      </c>
      <c r="H170" s="17"/>
      <c r="I170" s="16" t="s">
        <v>42</v>
      </c>
      <c r="J170" s="17"/>
      <c r="K170" s="16" t="s">
        <v>43</v>
      </c>
      <c r="L170" s="17"/>
      <c r="M170" s="16" t="s">
        <v>6</v>
      </c>
      <c r="N170" s="17"/>
    </row>
    <row r="171" spans="2:38" x14ac:dyDescent="0.25">
      <c r="B171" s="3" t="s">
        <v>7</v>
      </c>
      <c r="C171" s="4">
        <v>7.5499999999999998E-2</v>
      </c>
      <c r="D171" s="5">
        <v>12</v>
      </c>
      <c r="E171" s="4">
        <v>0.15090000000000001</v>
      </c>
      <c r="F171" s="5">
        <v>24</v>
      </c>
      <c r="G171" s="4">
        <v>0.20749999999999999</v>
      </c>
      <c r="H171" s="5">
        <v>33</v>
      </c>
      <c r="I171" s="4">
        <v>0.25790000000000002</v>
      </c>
      <c r="J171" s="5">
        <v>41</v>
      </c>
      <c r="K171" s="4">
        <v>0.30819999999999997</v>
      </c>
      <c r="L171" s="5">
        <v>49</v>
      </c>
      <c r="M171" s="4">
        <v>0.58460000000000001</v>
      </c>
      <c r="N171" s="5">
        <v>159</v>
      </c>
      <c r="P171" s="8" t="s">
        <v>88</v>
      </c>
      <c r="Q171" s="9">
        <f>_xlfn.CHISQ.TEST(U171:Y174,AH171:AL174)</f>
        <v>0.21293747265323604</v>
      </c>
      <c r="R171" s="10"/>
      <c r="S171" s="10" t="s">
        <v>89</v>
      </c>
      <c r="T171" s="10"/>
      <c r="U171" s="10">
        <f>D171</f>
        <v>12</v>
      </c>
      <c r="V171" s="10">
        <f>F171</f>
        <v>24</v>
      </c>
      <c r="W171">
        <f>H171</f>
        <v>33</v>
      </c>
      <c r="X171" s="10">
        <f>J171</f>
        <v>41</v>
      </c>
      <c r="Y171" s="10">
        <f>L171</f>
        <v>49</v>
      </c>
      <c r="Z171" s="11">
        <f>SUM(U171:Y171)</f>
        <v>159</v>
      </c>
      <c r="AB171" s="10"/>
      <c r="AC171" s="10"/>
      <c r="AD171" s="10"/>
      <c r="AE171" s="10"/>
      <c r="AF171" s="10" t="s">
        <v>90</v>
      </c>
      <c r="AG171" s="12"/>
      <c r="AH171" s="12">
        <f>$Z171*U176/$Z176</f>
        <v>8.8661710037174721</v>
      </c>
      <c r="AI171" s="12">
        <f t="shared" ref="AI171" si="271">$Z171*V176/$Z176</f>
        <v>26.598513011152416</v>
      </c>
      <c r="AJ171" s="12">
        <f t="shared" ref="AJ171" si="272">$Z171*W176/$Z176</f>
        <v>39.602230483271377</v>
      </c>
      <c r="AK171" s="12">
        <f t="shared" ref="AK171" si="273">$Z171*X176/$Z176</f>
        <v>42.557620817843869</v>
      </c>
      <c r="AL171" s="12">
        <f t="shared" ref="AL171" si="274">$Z171*Y176/$Z176</f>
        <v>41.375464684014872</v>
      </c>
    </row>
    <row r="172" spans="2:38" x14ac:dyDescent="0.25">
      <c r="B172" s="3" t="s">
        <v>8</v>
      </c>
      <c r="C172" s="4">
        <v>3.09E-2</v>
      </c>
      <c r="D172" s="5">
        <v>3</v>
      </c>
      <c r="E172" s="4">
        <v>0.19589999999999999</v>
      </c>
      <c r="F172" s="5">
        <v>19</v>
      </c>
      <c r="G172" s="4">
        <v>0.32990000000000003</v>
      </c>
      <c r="H172" s="5">
        <v>32</v>
      </c>
      <c r="I172" s="4">
        <v>0.26800000000000002</v>
      </c>
      <c r="J172" s="5">
        <v>26</v>
      </c>
      <c r="K172" s="4">
        <v>0.17530000000000001</v>
      </c>
      <c r="L172" s="5">
        <v>17</v>
      </c>
      <c r="M172" s="4">
        <v>0.35659999999999997</v>
      </c>
      <c r="N172" s="5">
        <v>97</v>
      </c>
      <c r="P172" s="8" t="s">
        <v>91</v>
      </c>
      <c r="Q172" s="13">
        <f>_xlfn.CHISQ.INV.RT(Q171,12)</f>
        <v>15.545763786518293</v>
      </c>
      <c r="R172" s="10"/>
      <c r="S172" s="10"/>
      <c r="T172" s="10"/>
      <c r="U172" s="10">
        <f t="shared" ref="U172:U174" si="275">D172</f>
        <v>3</v>
      </c>
      <c r="V172" s="10">
        <f t="shared" ref="V172:V174" si="276">F172</f>
        <v>19</v>
      </c>
      <c r="W172">
        <f t="shared" ref="W172:W174" si="277">H172</f>
        <v>32</v>
      </c>
      <c r="X172" s="10">
        <f t="shared" ref="X172:X174" si="278">J172</f>
        <v>26</v>
      </c>
      <c r="Y172" s="10">
        <f t="shared" ref="Y172:Y174" si="279">L172</f>
        <v>17</v>
      </c>
      <c r="Z172" s="11">
        <f t="shared" ref="Z172:Z174" si="280">SUM(U172:Y172)</f>
        <v>97</v>
      </c>
      <c r="AB172" s="10"/>
      <c r="AC172" s="10"/>
      <c r="AD172" s="10"/>
      <c r="AE172" s="10"/>
      <c r="AF172" s="10"/>
      <c r="AG172" s="12"/>
      <c r="AH172" s="12">
        <f>$Z172*U176/$Z176</f>
        <v>5.4089219330855016</v>
      </c>
      <c r="AI172" s="12">
        <f t="shared" ref="AI172" si="281">$Z172*V176/$Z176</f>
        <v>16.226765799256505</v>
      </c>
      <c r="AJ172" s="12">
        <f t="shared" ref="AJ172" si="282">$Z172*W176/$Z176</f>
        <v>24.159851301115243</v>
      </c>
      <c r="AK172" s="12">
        <f t="shared" ref="AK172" si="283">$Z172*X176/$Z176</f>
        <v>25.96282527881041</v>
      </c>
      <c r="AL172" s="12">
        <f t="shared" ref="AL172" si="284">$Z172*Y176/$Z176</f>
        <v>25.241635687732341</v>
      </c>
    </row>
    <row r="173" spans="2:38" x14ac:dyDescent="0.25">
      <c r="B173" s="3" t="s">
        <v>9</v>
      </c>
      <c r="C173" s="4">
        <v>0</v>
      </c>
      <c r="D173" s="5">
        <v>0</v>
      </c>
      <c r="E173" s="4">
        <v>0.16669999999999999</v>
      </c>
      <c r="F173" s="5">
        <v>2</v>
      </c>
      <c r="G173" s="4">
        <v>0.16669999999999999</v>
      </c>
      <c r="H173" s="5">
        <v>2</v>
      </c>
      <c r="I173" s="4">
        <v>0.41670000000000001</v>
      </c>
      <c r="J173" s="5">
        <v>5</v>
      </c>
      <c r="K173" s="4">
        <v>0.25</v>
      </c>
      <c r="L173" s="5">
        <v>3</v>
      </c>
      <c r="M173" s="4">
        <v>4.41E-2</v>
      </c>
      <c r="N173" s="5">
        <v>12</v>
      </c>
      <c r="P173" s="8" t="s">
        <v>92</v>
      </c>
      <c r="Q173" s="14">
        <f>SQRT(Q172/(Z176*MIN(5-1,4-1)))</f>
        <v>0.13879354385117718</v>
      </c>
      <c r="R173" s="10"/>
      <c r="S173" s="10"/>
      <c r="T173" s="10"/>
      <c r="U173" s="10">
        <f t="shared" si="275"/>
        <v>0</v>
      </c>
      <c r="V173" s="10">
        <f t="shared" si="276"/>
        <v>2</v>
      </c>
      <c r="W173">
        <f t="shared" si="277"/>
        <v>2</v>
      </c>
      <c r="X173" s="10">
        <f t="shared" si="278"/>
        <v>5</v>
      </c>
      <c r="Y173" s="10">
        <f t="shared" si="279"/>
        <v>3</v>
      </c>
      <c r="Z173" s="11">
        <f t="shared" si="280"/>
        <v>12</v>
      </c>
      <c r="AB173" s="10"/>
      <c r="AC173" s="10"/>
      <c r="AD173" s="10"/>
      <c r="AE173" s="10"/>
      <c r="AF173" s="10"/>
      <c r="AG173" s="12"/>
      <c r="AH173" s="12">
        <f>$Z173*U176/$Z176</f>
        <v>0.66914498141263945</v>
      </c>
      <c r="AI173" s="12">
        <f t="shared" ref="AI173" si="285">$Z173*V176/$Z176</f>
        <v>2.007434944237918</v>
      </c>
      <c r="AJ173" s="12">
        <f t="shared" ref="AJ173" si="286">$Z173*W176/$Z176</f>
        <v>2.9888475836431225</v>
      </c>
      <c r="AK173" s="12">
        <f t="shared" ref="AK173" si="287">$Z173*X176/$Z176</f>
        <v>3.2118959107806693</v>
      </c>
      <c r="AL173" s="12">
        <f>$Z173*Y176/$Z176</f>
        <v>3.1226765799256504</v>
      </c>
    </row>
    <row r="174" spans="2:38" x14ac:dyDescent="0.25">
      <c r="B174" s="3" t="s">
        <v>10</v>
      </c>
      <c r="C174" s="4">
        <v>0</v>
      </c>
      <c r="D174" s="5">
        <v>0</v>
      </c>
      <c r="E174" s="4">
        <v>0</v>
      </c>
      <c r="F174" s="5">
        <v>0</v>
      </c>
      <c r="G174" s="4">
        <v>0</v>
      </c>
      <c r="H174" s="5">
        <v>0</v>
      </c>
      <c r="I174" s="4">
        <v>0</v>
      </c>
      <c r="J174" s="5">
        <v>0</v>
      </c>
      <c r="K174" s="4">
        <v>1</v>
      </c>
      <c r="L174" s="5">
        <v>1</v>
      </c>
      <c r="M174" s="4">
        <v>3.7000000000000002E-3</v>
      </c>
      <c r="N174" s="5">
        <v>1</v>
      </c>
      <c r="P174" s="10"/>
      <c r="Q174" s="13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0"/>
      <c r="U174" s="10">
        <f t="shared" si="275"/>
        <v>0</v>
      </c>
      <c r="V174" s="10">
        <f t="shared" si="276"/>
        <v>0</v>
      </c>
      <c r="W174">
        <f t="shared" si="277"/>
        <v>0</v>
      </c>
      <c r="X174" s="10">
        <f t="shared" si="278"/>
        <v>0</v>
      </c>
      <c r="Y174" s="10">
        <f t="shared" si="279"/>
        <v>1</v>
      </c>
      <c r="Z174" s="11">
        <f t="shared" si="280"/>
        <v>1</v>
      </c>
      <c r="AB174" s="10"/>
      <c r="AC174" s="10"/>
      <c r="AD174" s="10"/>
      <c r="AE174" s="10"/>
      <c r="AF174" s="10"/>
      <c r="AG174" s="12"/>
      <c r="AH174" s="12">
        <f>$Z174*U176/$Z176</f>
        <v>5.5762081784386616E-2</v>
      </c>
      <c r="AI174" s="12">
        <f t="shared" ref="AI174" si="288">$Z174*V176/$Z176</f>
        <v>0.16728624535315986</v>
      </c>
      <c r="AJ174" s="12">
        <f t="shared" ref="AJ174" si="289">$Z174*W176/$Z176</f>
        <v>0.24907063197026022</v>
      </c>
      <c r="AK174" s="12">
        <f t="shared" ref="AK174" si="290">$Z174*X176/$Z176</f>
        <v>0.26765799256505574</v>
      </c>
      <c r="AL174" s="12">
        <f t="shared" ref="AL174" si="291">$Z174*Y176/$Z176</f>
        <v>0.26022304832713755</v>
      </c>
    </row>
    <row r="175" spans="2:38" x14ac:dyDescent="0.25">
      <c r="B175" s="3" t="s">
        <v>11</v>
      </c>
      <c r="C175" s="4">
        <v>0</v>
      </c>
      <c r="D175" s="5">
        <v>0</v>
      </c>
      <c r="E175" s="4">
        <v>0</v>
      </c>
      <c r="F175" s="5">
        <v>0</v>
      </c>
      <c r="G175" s="4">
        <v>0</v>
      </c>
      <c r="H175" s="5">
        <v>0</v>
      </c>
      <c r="I175" s="4">
        <v>0</v>
      </c>
      <c r="J175" s="5">
        <v>0</v>
      </c>
      <c r="K175" s="4">
        <v>0</v>
      </c>
      <c r="L175" s="5">
        <v>0</v>
      </c>
      <c r="M175" s="4">
        <v>0</v>
      </c>
      <c r="N175" s="5">
        <v>0</v>
      </c>
      <c r="R175" s="5"/>
      <c r="S175" s="5"/>
      <c r="T175" s="10"/>
      <c r="U175" s="10"/>
      <c r="V175" s="10"/>
      <c r="X175" s="10"/>
      <c r="Y175" s="10"/>
      <c r="Z175" s="11"/>
      <c r="AG175" s="12"/>
      <c r="AH175" s="12"/>
      <c r="AI175" s="12"/>
      <c r="AJ175" s="12"/>
      <c r="AK175" s="12"/>
      <c r="AL175" s="12"/>
    </row>
    <row r="176" spans="2:38" x14ac:dyDescent="0.25">
      <c r="B176" s="3" t="s">
        <v>6</v>
      </c>
      <c r="C176" s="6">
        <v>5.5100000000000003E-2</v>
      </c>
      <c r="D176" s="3">
        <v>15</v>
      </c>
      <c r="E176" s="6">
        <v>0.16539999999999999</v>
      </c>
      <c r="F176" s="3">
        <v>45</v>
      </c>
      <c r="G176" s="6">
        <v>0.24629999999999999</v>
      </c>
      <c r="H176" s="3">
        <v>67</v>
      </c>
      <c r="I176" s="6">
        <v>0.26469999999999999</v>
      </c>
      <c r="J176" s="3">
        <v>72</v>
      </c>
      <c r="K176" s="6">
        <v>0.25740000000000002</v>
      </c>
      <c r="L176" s="3">
        <v>70</v>
      </c>
      <c r="M176" s="6">
        <v>1</v>
      </c>
      <c r="N176" s="3">
        <v>272</v>
      </c>
      <c r="R176" s="5"/>
      <c r="S176" s="5"/>
      <c r="T176" s="11"/>
      <c r="U176" s="11">
        <f t="shared" ref="U176" si="292">SUM(U171:U175)</f>
        <v>15</v>
      </c>
      <c r="V176" s="11">
        <f t="shared" ref="V176" si="293">SUM(V171:V175)</f>
        <v>45</v>
      </c>
      <c r="W176" s="11">
        <f t="shared" ref="W176" si="294">SUM(W171:W175)</f>
        <v>67</v>
      </c>
      <c r="X176" s="11">
        <f t="shared" ref="X176" si="295">SUM(X171:X175)</f>
        <v>72</v>
      </c>
      <c r="Y176" s="11">
        <f t="shared" ref="Y176" si="296">SUM(Y171:Y175)</f>
        <v>70</v>
      </c>
      <c r="Z176" s="10">
        <f>SUM(Z171:Z175)</f>
        <v>269</v>
      </c>
      <c r="AG176" s="12"/>
      <c r="AH176" s="12"/>
      <c r="AI176" s="12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272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6" t="s">
        <v>39</v>
      </c>
      <c r="D182" s="17"/>
      <c r="E182" s="16" t="s">
        <v>40</v>
      </c>
      <c r="F182" s="17"/>
      <c r="G182" s="16" t="s">
        <v>41</v>
      </c>
      <c r="H182" s="17"/>
      <c r="I182" s="16" t="s">
        <v>42</v>
      </c>
      <c r="J182" s="17"/>
      <c r="K182" s="16" t="s">
        <v>43</v>
      </c>
      <c r="L182" s="17"/>
      <c r="M182" s="16" t="s">
        <v>6</v>
      </c>
      <c r="N182" s="17"/>
    </row>
    <row r="183" spans="2:38" x14ac:dyDescent="0.25">
      <c r="B183" s="3" t="s">
        <v>7</v>
      </c>
      <c r="C183" s="4">
        <v>6.1699999999999998E-2</v>
      </c>
      <c r="D183" s="5">
        <v>10</v>
      </c>
      <c r="E183" s="4">
        <v>0.19750000000000001</v>
      </c>
      <c r="F183" s="5">
        <v>32</v>
      </c>
      <c r="G183" s="4">
        <v>0.25929999999999997</v>
      </c>
      <c r="H183" s="5">
        <v>42</v>
      </c>
      <c r="I183" s="4">
        <v>0.20369999999999999</v>
      </c>
      <c r="J183" s="5">
        <v>33</v>
      </c>
      <c r="K183" s="4">
        <v>0.27779999999999999</v>
      </c>
      <c r="L183" s="5">
        <v>45</v>
      </c>
      <c r="M183" s="4">
        <v>0.59560000000000002</v>
      </c>
      <c r="N183" s="5">
        <v>162</v>
      </c>
      <c r="P183" s="8" t="s">
        <v>88</v>
      </c>
      <c r="Q183" s="9">
        <f>_xlfn.CHISQ.TEST(U183:Y186,AH183:AL186)</f>
        <v>0.91114011086724223</v>
      </c>
      <c r="R183" s="10"/>
      <c r="S183" s="10" t="s">
        <v>89</v>
      </c>
      <c r="T183" s="10"/>
      <c r="U183" s="10">
        <f>D183</f>
        <v>10</v>
      </c>
      <c r="V183" s="10">
        <f>F183</f>
        <v>32</v>
      </c>
      <c r="W183">
        <f>H183</f>
        <v>42</v>
      </c>
      <c r="X183" s="10">
        <f>J183</f>
        <v>33</v>
      </c>
      <c r="Y183" s="10">
        <f>L183</f>
        <v>45</v>
      </c>
      <c r="Z183" s="11">
        <f>SUM(U183:Y183)</f>
        <v>162</v>
      </c>
      <c r="AB183" s="10"/>
      <c r="AC183" s="10"/>
      <c r="AD183" s="10"/>
      <c r="AE183" s="10"/>
      <c r="AF183" s="10" t="s">
        <v>90</v>
      </c>
      <c r="AG183" s="12"/>
      <c r="AH183" s="12">
        <f>$Z183*U188/$Z188</f>
        <v>8.3382352941176467</v>
      </c>
      <c r="AI183" s="12">
        <f t="shared" ref="AI183" si="297">$Z183*V188/$Z188</f>
        <v>32.161764705882355</v>
      </c>
      <c r="AJ183" s="12">
        <f t="shared" ref="AJ183" si="298">$Z183*W188/$Z188</f>
        <v>43.477941176470587</v>
      </c>
      <c r="AK183" s="12">
        <f t="shared" ref="AK183" si="299">$Z183*X188/$Z188</f>
        <v>35.735294117647058</v>
      </c>
      <c r="AL183" s="12">
        <f t="shared" ref="AL183" si="300">$Z183*Y188/$Z188</f>
        <v>42.286764705882355</v>
      </c>
    </row>
    <row r="184" spans="2:38" x14ac:dyDescent="0.25">
      <c r="B184" s="3" t="s">
        <v>8</v>
      </c>
      <c r="C184" s="4">
        <v>4.0800000000000003E-2</v>
      </c>
      <c r="D184" s="5">
        <v>4</v>
      </c>
      <c r="E184" s="4">
        <v>0.2041</v>
      </c>
      <c r="F184" s="5">
        <v>20</v>
      </c>
      <c r="G184" s="4">
        <v>0.28570000000000001</v>
      </c>
      <c r="H184" s="5">
        <v>28</v>
      </c>
      <c r="I184" s="4">
        <v>0.23469999999999999</v>
      </c>
      <c r="J184" s="5">
        <v>23</v>
      </c>
      <c r="K184" s="4">
        <v>0.23469999999999999</v>
      </c>
      <c r="L184" s="5">
        <v>23</v>
      </c>
      <c r="M184" s="4">
        <v>0.36030000000000001</v>
      </c>
      <c r="N184" s="5">
        <v>98</v>
      </c>
      <c r="P184" s="8" t="s">
        <v>91</v>
      </c>
      <c r="Q184" s="13">
        <f>_xlfn.CHISQ.INV.RT(Q183,12)</f>
        <v>6.09648888268958</v>
      </c>
      <c r="R184" s="10"/>
      <c r="S184" s="10"/>
      <c r="T184" s="10"/>
      <c r="U184" s="10">
        <f t="shared" ref="U184:U186" si="301">D184</f>
        <v>4</v>
      </c>
      <c r="V184" s="10">
        <f t="shared" ref="V184:V186" si="302">F184</f>
        <v>20</v>
      </c>
      <c r="W184">
        <f t="shared" ref="W184:W186" si="303">H184</f>
        <v>28</v>
      </c>
      <c r="X184" s="10">
        <f t="shared" ref="X184:X186" si="304">J184</f>
        <v>23</v>
      </c>
      <c r="Y184" s="10">
        <f t="shared" ref="Y184:Y186" si="305">L184</f>
        <v>23</v>
      </c>
      <c r="Z184" s="11">
        <f t="shared" ref="Z184:Z186" si="306">SUM(U184:Y184)</f>
        <v>98</v>
      </c>
      <c r="AB184" s="10"/>
      <c r="AC184" s="10"/>
      <c r="AD184" s="10"/>
      <c r="AE184" s="10"/>
      <c r="AF184" s="10"/>
      <c r="AG184" s="12"/>
      <c r="AH184" s="12">
        <f>$Z184*U188/$Z188</f>
        <v>5.0441176470588234</v>
      </c>
      <c r="AI184" s="12">
        <f t="shared" ref="AI184" si="307">$Z184*V188/$Z188</f>
        <v>19.455882352941178</v>
      </c>
      <c r="AJ184" s="12">
        <f t="shared" ref="AJ184" si="308">$Z184*W188/$Z188</f>
        <v>26.301470588235293</v>
      </c>
      <c r="AK184" s="12">
        <f t="shared" ref="AK184" si="309">$Z184*X188/$Z188</f>
        <v>21.617647058823529</v>
      </c>
      <c r="AL184" s="12">
        <f t="shared" ref="AL184" si="310">$Z184*Y188/$Z188</f>
        <v>25.580882352941178</v>
      </c>
    </row>
    <row r="185" spans="2:38" x14ac:dyDescent="0.25">
      <c r="B185" s="3" t="s">
        <v>9</v>
      </c>
      <c r="C185" s="4">
        <v>0</v>
      </c>
      <c r="D185" s="5">
        <v>0</v>
      </c>
      <c r="E185" s="4">
        <v>0.18179999999999999</v>
      </c>
      <c r="F185" s="5">
        <v>2</v>
      </c>
      <c r="G185" s="4">
        <v>0.18179999999999999</v>
      </c>
      <c r="H185" s="5">
        <v>2</v>
      </c>
      <c r="I185" s="4">
        <v>0.36359999999999998</v>
      </c>
      <c r="J185" s="5">
        <v>4</v>
      </c>
      <c r="K185" s="4">
        <v>0.2727</v>
      </c>
      <c r="L185" s="5">
        <v>3</v>
      </c>
      <c r="M185" s="4">
        <v>4.0399999999999998E-2</v>
      </c>
      <c r="N185" s="5">
        <v>11</v>
      </c>
      <c r="P185" s="8" t="s">
        <v>92</v>
      </c>
      <c r="Q185" s="14">
        <f>SQRT(Q184/(Z188*MIN(5-1,4-1)))</f>
        <v>8.6436030428503771E-2</v>
      </c>
      <c r="R185" s="10"/>
      <c r="S185" s="10"/>
      <c r="T185" s="10"/>
      <c r="U185" s="10">
        <f t="shared" si="301"/>
        <v>0</v>
      </c>
      <c r="V185" s="10">
        <f t="shared" si="302"/>
        <v>2</v>
      </c>
      <c r="W185">
        <f t="shared" si="303"/>
        <v>2</v>
      </c>
      <c r="X185" s="10">
        <f t="shared" si="304"/>
        <v>4</v>
      </c>
      <c r="Y185" s="10">
        <f t="shared" si="305"/>
        <v>3</v>
      </c>
      <c r="Z185" s="11">
        <f t="shared" si="306"/>
        <v>11</v>
      </c>
      <c r="AB185" s="10"/>
      <c r="AC185" s="10"/>
      <c r="AD185" s="10"/>
      <c r="AE185" s="10"/>
      <c r="AF185" s="10"/>
      <c r="AG185" s="12"/>
      <c r="AH185" s="12">
        <f>$Z185*U188/$Z188</f>
        <v>0.56617647058823528</v>
      </c>
      <c r="AI185" s="12">
        <f t="shared" ref="AI185" si="311">$Z185*V188/$Z188</f>
        <v>2.1838235294117645</v>
      </c>
      <c r="AJ185" s="12">
        <f t="shared" ref="AJ185" si="312">$Z185*W188/$Z188</f>
        <v>2.9522058823529411</v>
      </c>
      <c r="AK185" s="12">
        <f t="shared" ref="AK185" si="313">$Z185*X188/$Z188</f>
        <v>2.4264705882352939</v>
      </c>
      <c r="AL185" s="12">
        <f>$Z185*Y188/$Z188</f>
        <v>2.8713235294117645</v>
      </c>
    </row>
    <row r="186" spans="2:38" x14ac:dyDescent="0.25">
      <c r="B186" s="3" t="s">
        <v>10</v>
      </c>
      <c r="C186" s="4">
        <v>0</v>
      </c>
      <c r="D186" s="5">
        <v>0</v>
      </c>
      <c r="E186" s="4">
        <v>0</v>
      </c>
      <c r="F186" s="5">
        <v>0</v>
      </c>
      <c r="G186" s="4">
        <v>1</v>
      </c>
      <c r="H186" s="5">
        <v>1</v>
      </c>
      <c r="I186" s="4">
        <v>0</v>
      </c>
      <c r="J186" s="5">
        <v>0</v>
      </c>
      <c r="K186" s="4">
        <v>0</v>
      </c>
      <c r="L186" s="5">
        <v>0</v>
      </c>
      <c r="M186" s="4">
        <v>3.7000000000000002E-3</v>
      </c>
      <c r="N186" s="5">
        <v>1</v>
      </c>
      <c r="P186" s="10"/>
      <c r="Q186" s="13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0"/>
      <c r="U186" s="10">
        <f t="shared" si="301"/>
        <v>0</v>
      </c>
      <c r="V186" s="10">
        <f t="shared" si="302"/>
        <v>0</v>
      </c>
      <c r="W186">
        <f t="shared" si="303"/>
        <v>1</v>
      </c>
      <c r="X186" s="10">
        <f t="shared" si="304"/>
        <v>0</v>
      </c>
      <c r="Y186" s="10">
        <f t="shared" si="305"/>
        <v>0</v>
      </c>
      <c r="Z186" s="11">
        <f t="shared" si="306"/>
        <v>1</v>
      </c>
      <c r="AB186" s="10"/>
      <c r="AC186" s="10"/>
      <c r="AD186" s="10"/>
      <c r="AE186" s="10"/>
      <c r="AF186" s="10"/>
      <c r="AG186" s="12"/>
      <c r="AH186" s="12">
        <f>$Z186*U188/$Z188</f>
        <v>5.1470588235294115E-2</v>
      </c>
      <c r="AI186" s="12">
        <f t="shared" ref="AI186" si="314">$Z186*V188/$Z188</f>
        <v>0.19852941176470587</v>
      </c>
      <c r="AJ186" s="12">
        <f t="shared" ref="AJ186" si="315">$Z186*W188/$Z188</f>
        <v>0.26838235294117646</v>
      </c>
      <c r="AK186" s="12">
        <f t="shared" ref="AK186" si="316">$Z186*X188/$Z188</f>
        <v>0.22058823529411764</v>
      </c>
      <c r="AL186" s="12">
        <f t="shared" ref="AL186" si="317">$Z186*Y188/$Z188</f>
        <v>0.2610294117647059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0</v>
      </c>
      <c r="F187" s="5">
        <v>0</v>
      </c>
      <c r="G187" s="4">
        <v>0</v>
      </c>
      <c r="H187" s="5">
        <v>0</v>
      </c>
      <c r="I187" s="4">
        <v>0</v>
      </c>
      <c r="J187" s="5">
        <v>0</v>
      </c>
      <c r="K187" s="4">
        <v>0</v>
      </c>
      <c r="L187" s="5">
        <v>0</v>
      </c>
      <c r="M187" s="4">
        <v>0</v>
      </c>
      <c r="N187" s="5">
        <v>0</v>
      </c>
      <c r="R187" s="5"/>
      <c r="S187" s="5"/>
      <c r="T187" s="10"/>
      <c r="U187" s="10"/>
      <c r="V187" s="10"/>
      <c r="X187" s="10"/>
      <c r="Y187" s="10"/>
      <c r="Z187" s="11"/>
      <c r="AG187" s="12"/>
      <c r="AH187" s="12"/>
      <c r="AI187" s="12"/>
      <c r="AJ187" s="12"/>
      <c r="AK187" s="12"/>
      <c r="AL187" s="12"/>
    </row>
    <row r="188" spans="2:38" x14ac:dyDescent="0.25">
      <c r="B188" s="3" t="s">
        <v>6</v>
      </c>
      <c r="C188" s="6">
        <v>5.1499999999999997E-2</v>
      </c>
      <c r="D188" s="3">
        <v>14</v>
      </c>
      <c r="E188" s="6">
        <v>0.19850000000000001</v>
      </c>
      <c r="F188" s="3">
        <v>54</v>
      </c>
      <c r="G188" s="6">
        <v>0.26840000000000003</v>
      </c>
      <c r="H188" s="3">
        <v>73</v>
      </c>
      <c r="I188" s="6">
        <v>0.22059999999999999</v>
      </c>
      <c r="J188" s="3">
        <v>60</v>
      </c>
      <c r="K188" s="6">
        <v>0.26100000000000001</v>
      </c>
      <c r="L188" s="3">
        <v>71</v>
      </c>
      <c r="M188" s="6">
        <v>1</v>
      </c>
      <c r="N188" s="3">
        <v>272</v>
      </c>
      <c r="R188" s="5"/>
      <c r="S188" s="5"/>
      <c r="T188" s="11"/>
      <c r="U188" s="11">
        <f t="shared" ref="U188" si="318">SUM(U183:U187)</f>
        <v>14</v>
      </c>
      <c r="V188" s="11">
        <f t="shared" ref="V188" si="319">SUM(V183:V187)</f>
        <v>54</v>
      </c>
      <c r="W188" s="11">
        <f t="shared" ref="W188" si="320">SUM(W183:W187)</f>
        <v>73</v>
      </c>
      <c r="X188" s="11">
        <f t="shared" ref="X188" si="321">SUM(X183:X187)</f>
        <v>60</v>
      </c>
      <c r="Y188" s="11">
        <f t="shared" ref="Y188" si="322">SUM(Y183:Y187)</f>
        <v>71</v>
      </c>
      <c r="Z188" s="10">
        <f>SUM(Z183:Z187)</f>
        <v>272</v>
      </c>
      <c r="AG188" s="12"/>
      <c r="AH188" s="12"/>
      <c r="AI188" s="12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272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6" t="s">
        <v>39</v>
      </c>
      <c r="D193" s="17"/>
      <c r="E193" s="16" t="s">
        <v>40</v>
      </c>
      <c r="F193" s="17"/>
      <c r="G193" s="16" t="s">
        <v>41</v>
      </c>
      <c r="H193" s="17"/>
      <c r="I193" s="16" t="s">
        <v>42</v>
      </c>
      <c r="J193" s="17"/>
      <c r="K193" s="16" t="s">
        <v>43</v>
      </c>
      <c r="L193" s="17"/>
      <c r="M193" s="16" t="s">
        <v>6</v>
      </c>
      <c r="N193" s="17"/>
    </row>
    <row r="194" spans="2:38" x14ac:dyDescent="0.25">
      <c r="B194" s="3" t="s">
        <v>7</v>
      </c>
      <c r="C194" s="4">
        <v>6.1999999999999998E-3</v>
      </c>
      <c r="D194" s="5">
        <v>1</v>
      </c>
      <c r="E194" s="4">
        <v>3.7000000000000012E-2</v>
      </c>
      <c r="F194" s="5">
        <v>6</v>
      </c>
      <c r="G194" s="4">
        <v>0.1173</v>
      </c>
      <c r="H194" s="5">
        <v>19</v>
      </c>
      <c r="I194" s="4">
        <v>0.19750000000000001</v>
      </c>
      <c r="J194" s="5">
        <v>32</v>
      </c>
      <c r="K194" s="4">
        <v>0.64200000000000002</v>
      </c>
      <c r="L194" s="5">
        <v>104</v>
      </c>
      <c r="M194" s="4">
        <v>0.59560000000000002</v>
      </c>
      <c r="N194" s="5">
        <v>162</v>
      </c>
      <c r="P194" s="8" t="s">
        <v>88</v>
      </c>
      <c r="Q194" s="9">
        <f>_xlfn.CHISQ.TEST(U194:Y197,AH194:AL197)</f>
        <v>0.73991753893134504</v>
      </c>
      <c r="R194" s="10"/>
      <c r="S194" s="10" t="s">
        <v>89</v>
      </c>
      <c r="T194" s="10"/>
      <c r="U194" s="10">
        <f>D194</f>
        <v>1</v>
      </c>
      <c r="V194" s="10">
        <f>F194</f>
        <v>6</v>
      </c>
      <c r="W194">
        <f>H194</f>
        <v>19</v>
      </c>
      <c r="X194" s="10">
        <f>J194</f>
        <v>32</v>
      </c>
      <c r="Y194" s="10">
        <f>L194</f>
        <v>104</v>
      </c>
      <c r="Z194" s="11">
        <f>SUM(U194:Y194)</f>
        <v>162</v>
      </c>
      <c r="AB194" s="10"/>
      <c r="AC194" s="10"/>
      <c r="AD194" s="10"/>
      <c r="AE194" s="10"/>
      <c r="AF194" s="10" t="s">
        <v>90</v>
      </c>
      <c r="AG194" s="12"/>
      <c r="AH194" s="12">
        <f>$Z194*U199/$Z199</f>
        <v>1.1911764705882353</v>
      </c>
      <c r="AI194" s="12">
        <f t="shared" ref="AI194" si="323">$Z194*V199/$Z199</f>
        <v>5.3602941176470589</v>
      </c>
      <c r="AJ194" s="12">
        <f t="shared" ref="AJ194" si="324">$Z194*W199/$Z199</f>
        <v>25.014705882352942</v>
      </c>
      <c r="AK194" s="12">
        <f t="shared" ref="AK194" si="325">$Z194*X199/$Z199</f>
        <v>32.161764705882355</v>
      </c>
      <c r="AL194" s="12">
        <f t="shared" ref="AL194" si="326">$Z194*Y199/$Z199</f>
        <v>98.272058823529406</v>
      </c>
    </row>
    <row r="195" spans="2:38" x14ac:dyDescent="0.25">
      <c r="B195" s="3" t="s">
        <v>8</v>
      </c>
      <c r="C195" s="4">
        <v>1.0200000000000001E-2</v>
      </c>
      <c r="D195" s="5">
        <v>1</v>
      </c>
      <c r="E195" s="4">
        <v>3.0599999999999999E-2</v>
      </c>
      <c r="F195" s="5">
        <v>3</v>
      </c>
      <c r="G195" s="4">
        <v>0.2041</v>
      </c>
      <c r="H195" s="5">
        <v>20</v>
      </c>
      <c r="I195" s="4">
        <v>0.1837</v>
      </c>
      <c r="J195" s="5">
        <v>18</v>
      </c>
      <c r="K195" s="4">
        <v>0.57140000000000002</v>
      </c>
      <c r="L195" s="5">
        <v>56</v>
      </c>
      <c r="M195" s="4">
        <v>0.36030000000000001</v>
      </c>
      <c r="N195" s="5">
        <v>98</v>
      </c>
      <c r="P195" s="8" t="s">
        <v>91</v>
      </c>
      <c r="Q195" s="13">
        <f>_xlfn.CHISQ.INV.RT(Q194,12)</f>
        <v>8.5607723885650593</v>
      </c>
      <c r="R195" s="10"/>
      <c r="S195" s="10"/>
      <c r="T195" s="10"/>
      <c r="U195" s="10">
        <f t="shared" ref="U195:U197" si="327">D195</f>
        <v>1</v>
      </c>
      <c r="V195" s="10">
        <f t="shared" ref="V195:V197" si="328">F195</f>
        <v>3</v>
      </c>
      <c r="W195">
        <f t="shared" ref="W195:W197" si="329">H195</f>
        <v>20</v>
      </c>
      <c r="X195" s="10">
        <f t="shared" ref="X195:X197" si="330">J195</f>
        <v>18</v>
      </c>
      <c r="Y195" s="10">
        <f t="shared" ref="Y195:Y197" si="331">L195</f>
        <v>56</v>
      </c>
      <c r="Z195" s="11">
        <f t="shared" ref="Z195:Z197" si="332">SUM(U195:Y195)</f>
        <v>98</v>
      </c>
      <c r="AB195" s="10"/>
      <c r="AC195" s="10"/>
      <c r="AD195" s="10"/>
      <c r="AE195" s="10"/>
      <c r="AF195" s="10"/>
      <c r="AG195" s="12"/>
      <c r="AH195" s="12">
        <f>$Z195*U199/$Z199</f>
        <v>0.72058823529411764</v>
      </c>
      <c r="AI195" s="12">
        <f t="shared" ref="AI195" si="333">$Z195*V199/$Z199</f>
        <v>3.2426470588235294</v>
      </c>
      <c r="AJ195" s="12">
        <f t="shared" ref="AJ195" si="334">$Z195*W199/$Z199</f>
        <v>15.132352941176471</v>
      </c>
      <c r="AK195" s="12">
        <f t="shared" ref="AK195" si="335">$Z195*X199/$Z199</f>
        <v>19.455882352941178</v>
      </c>
      <c r="AL195" s="12">
        <f t="shared" ref="AL195" si="336">$Z195*Y199/$Z199</f>
        <v>59.448529411764703</v>
      </c>
    </row>
    <row r="196" spans="2:38" x14ac:dyDescent="0.25">
      <c r="B196" s="3" t="s">
        <v>9</v>
      </c>
      <c r="C196" s="4">
        <v>0</v>
      </c>
      <c r="D196" s="5">
        <v>0</v>
      </c>
      <c r="E196" s="4">
        <v>0</v>
      </c>
      <c r="F196" s="5">
        <v>0</v>
      </c>
      <c r="G196" s="4">
        <v>0.2727</v>
      </c>
      <c r="H196" s="5">
        <v>3</v>
      </c>
      <c r="I196" s="4">
        <v>0.36359999999999998</v>
      </c>
      <c r="J196" s="5">
        <v>4</v>
      </c>
      <c r="K196" s="4">
        <v>0.36359999999999998</v>
      </c>
      <c r="L196" s="5">
        <v>4</v>
      </c>
      <c r="M196" s="4">
        <v>4.0399999999999998E-2</v>
      </c>
      <c r="N196" s="5">
        <v>11</v>
      </c>
      <c r="P196" s="8" t="s">
        <v>92</v>
      </c>
      <c r="Q196" s="14">
        <f>SQRT(Q195/(Z199*MIN(5-1,4-1)))</f>
        <v>0.10242627901591181</v>
      </c>
      <c r="R196" s="10"/>
      <c r="S196" s="10"/>
      <c r="T196" s="10"/>
      <c r="U196" s="10">
        <f t="shared" si="327"/>
        <v>0</v>
      </c>
      <c r="V196" s="10">
        <f t="shared" si="328"/>
        <v>0</v>
      </c>
      <c r="W196">
        <f t="shared" si="329"/>
        <v>3</v>
      </c>
      <c r="X196" s="10">
        <f t="shared" si="330"/>
        <v>4</v>
      </c>
      <c r="Y196" s="10">
        <f t="shared" si="331"/>
        <v>4</v>
      </c>
      <c r="Z196" s="11">
        <f t="shared" si="332"/>
        <v>11</v>
      </c>
      <c r="AB196" s="10"/>
      <c r="AC196" s="10"/>
      <c r="AD196" s="10"/>
      <c r="AE196" s="10"/>
      <c r="AF196" s="10"/>
      <c r="AG196" s="12"/>
      <c r="AH196" s="12">
        <f>$Z196*U199/$Z199</f>
        <v>8.0882352941176475E-2</v>
      </c>
      <c r="AI196" s="12">
        <f t="shared" ref="AI196" si="337">$Z196*V199/$Z199</f>
        <v>0.3639705882352941</v>
      </c>
      <c r="AJ196" s="12">
        <f t="shared" ref="AJ196" si="338">$Z196*W199/$Z199</f>
        <v>1.6985294117647058</v>
      </c>
      <c r="AK196" s="12">
        <f t="shared" ref="AK196" si="339">$Z196*X199/$Z199</f>
        <v>2.1838235294117645</v>
      </c>
      <c r="AL196" s="12">
        <f>$Z196*Y199/$Z199</f>
        <v>6.6727941176470589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0</v>
      </c>
      <c r="H197" s="5">
        <v>0</v>
      </c>
      <c r="I197" s="4">
        <v>0</v>
      </c>
      <c r="J197" s="5">
        <v>0</v>
      </c>
      <c r="K197" s="4">
        <v>1</v>
      </c>
      <c r="L197" s="5">
        <v>1</v>
      </c>
      <c r="M197" s="4">
        <v>3.7000000000000002E-3</v>
      </c>
      <c r="N197" s="5">
        <v>1</v>
      </c>
      <c r="P197" s="10"/>
      <c r="Q197" s="13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0"/>
      <c r="U197" s="10">
        <f t="shared" si="327"/>
        <v>0</v>
      </c>
      <c r="V197" s="10">
        <f t="shared" si="328"/>
        <v>0</v>
      </c>
      <c r="W197">
        <f t="shared" si="329"/>
        <v>0</v>
      </c>
      <c r="X197" s="10">
        <f t="shared" si="330"/>
        <v>0</v>
      </c>
      <c r="Y197" s="10">
        <f t="shared" si="331"/>
        <v>1</v>
      </c>
      <c r="Z197" s="11">
        <f t="shared" si="332"/>
        <v>1</v>
      </c>
      <c r="AB197" s="10"/>
      <c r="AC197" s="10"/>
      <c r="AD197" s="10"/>
      <c r="AE197" s="10"/>
      <c r="AF197" s="10"/>
      <c r="AG197" s="12"/>
      <c r="AH197" s="12">
        <f>$Z197*U199/$Z199</f>
        <v>7.3529411764705881E-3</v>
      </c>
      <c r="AI197" s="12">
        <f t="shared" ref="AI197" si="340">$Z197*V199/$Z199</f>
        <v>3.3088235294117647E-2</v>
      </c>
      <c r="AJ197" s="12">
        <f t="shared" ref="AJ197" si="341">$Z197*W199/$Z199</f>
        <v>0.15441176470588236</v>
      </c>
      <c r="AK197" s="12">
        <f t="shared" ref="AK197" si="342">$Z197*X199/$Z199</f>
        <v>0.19852941176470587</v>
      </c>
      <c r="AL197" s="12">
        <f t="shared" ref="AL197" si="343">$Z197*Y199/$Z199</f>
        <v>0.60661764705882348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0</v>
      </c>
      <c r="J198" s="5">
        <v>0</v>
      </c>
      <c r="K198" s="4">
        <v>0</v>
      </c>
      <c r="L198" s="5">
        <v>0</v>
      </c>
      <c r="M198" s="4">
        <v>0</v>
      </c>
      <c r="N198" s="5">
        <v>0</v>
      </c>
      <c r="R198" s="5"/>
      <c r="S198" s="5"/>
      <c r="T198" s="10"/>
      <c r="U198" s="10"/>
      <c r="V198" s="10"/>
      <c r="X198" s="10"/>
      <c r="Y198" s="10"/>
      <c r="Z198" s="11"/>
      <c r="AG198" s="12"/>
      <c r="AH198" s="12"/>
      <c r="AI198" s="12"/>
      <c r="AJ198" s="12"/>
      <c r="AK198" s="12"/>
      <c r="AL198" s="12"/>
    </row>
    <row r="199" spans="2:38" x14ac:dyDescent="0.25">
      <c r="B199" s="3" t="s">
        <v>6</v>
      </c>
      <c r="C199" s="6">
        <v>7.4000000000000003E-3</v>
      </c>
      <c r="D199" s="3">
        <v>2</v>
      </c>
      <c r="E199" s="6">
        <v>3.3099999999999997E-2</v>
      </c>
      <c r="F199" s="3">
        <v>9</v>
      </c>
      <c r="G199" s="6">
        <v>0.15440000000000001</v>
      </c>
      <c r="H199" s="3">
        <v>42</v>
      </c>
      <c r="I199" s="6">
        <v>0.19850000000000001</v>
      </c>
      <c r="J199" s="3">
        <v>54</v>
      </c>
      <c r="K199" s="6">
        <v>0.60659999999999992</v>
      </c>
      <c r="L199" s="3">
        <v>165</v>
      </c>
      <c r="M199" s="6">
        <v>1</v>
      </c>
      <c r="N199" s="3">
        <v>272</v>
      </c>
      <c r="R199" s="5"/>
      <c r="S199" s="5"/>
      <c r="T199" s="11"/>
      <c r="U199" s="11">
        <f t="shared" ref="U199" si="344">SUM(U194:U198)</f>
        <v>2</v>
      </c>
      <c r="V199" s="11">
        <f t="shared" ref="V199" si="345">SUM(V194:V198)</f>
        <v>9</v>
      </c>
      <c r="W199" s="11">
        <f t="shared" ref="W199" si="346">SUM(W194:W198)</f>
        <v>42</v>
      </c>
      <c r="X199" s="11">
        <f t="shared" ref="X199" si="347">SUM(X194:X198)</f>
        <v>54</v>
      </c>
      <c r="Y199" s="11">
        <f t="shared" ref="Y199" si="348">SUM(Y194:Y198)</f>
        <v>165</v>
      </c>
      <c r="Z199" s="10">
        <f>SUM(Z194:Z198)</f>
        <v>272</v>
      </c>
      <c r="AG199" s="12"/>
      <c r="AH199" s="12"/>
      <c r="AI199" s="12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272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6" t="s">
        <v>39</v>
      </c>
      <c r="D204" s="17"/>
      <c r="E204" s="16" t="s">
        <v>40</v>
      </c>
      <c r="F204" s="17"/>
      <c r="G204" s="16" t="s">
        <v>41</v>
      </c>
      <c r="H204" s="17"/>
      <c r="I204" s="16" t="s">
        <v>42</v>
      </c>
      <c r="J204" s="17"/>
      <c r="K204" s="16" t="s">
        <v>43</v>
      </c>
      <c r="L204" s="17"/>
      <c r="M204" s="16" t="s">
        <v>6</v>
      </c>
      <c r="N204" s="17"/>
    </row>
    <row r="205" spans="2:38" x14ac:dyDescent="0.25">
      <c r="B205" s="3" t="s">
        <v>7</v>
      </c>
      <c r="C205" s="4">
        <v>9.8800000000000013E-2</v>
      </c>
      <c r="D205" s="5">
        <v>16</v>
      </c>
      <c r="E205" s="4">
        <v>0.25309999999999999</v>
      </c>
      <c r="F205" s="5">
        <v>41</v>
      </c>
      <c r="G205" s="4">
        <v>0.19139999999999999</v>
      </c>
      <c r="H205" s="5">
        <v>31</v>
      </c>
      <c r="I205" s="4">
        <v>0.16669999999999999</v>
      </c>
      <c r="J205" s="5">
        <v>27</v>
      </c>
      <c r="K205" s="4">
        <v>0.29010000000000002</v>
      </c>
      <c r="L205" s="5">
        <v>47</v>
      </c>
      <c r="M205" s="4">
        <v>0.59560000000000002</v>
      </c>
      <c r="N205" s="5">
        <v>162</v>
      </c>
      <c r="P205" s="8" t="s">
        <v>88</v>
      </c>
      <c r="Q205" s="9">
        <f>_xlfn.CHISQ.TEST(U205:Y208,AH205:AL208)</f>
        <v>0.7424802131536733</v>
      </c>
      <c r="R205" s="10"/>
      <c r="S205" s="10" t="s">
        <v>89</v>
      </c>
      <c r="T205" s="10"/>
      <c r="U205" s="10">
        <f>D205</f>
        <v>16</v>
      </c>
      <c r="V205" s="10">
        <f>F205</f>
        <v>41</v>
      </c>
      <c r="W205">
        <f>H205</f>
        <v>31</v>
      </c>
      <c r="X205" s="10">
        <f>J205</f>
        <v>27</v>
      </c>
      <c r="Y205" s="10">
        <f>L205</f>
        <v>47</v>
      </c>
      <c r="Z205" s="11">
        <f>SUM(U205:Y205)</f>
        <v>162</v>
      </c>
      <c r="AB205" s="10"/>
      <c r="AC205" s="10"/>
      <c r="AD205" s="10"/>
      <c r="AE205" s="10"/>
      <c r="AF205" s="10" t="s">
        <v>90</v>
      </c>
      <c r="AG205" s="12"/>
      <c r="AH205" s="12">
        <f>$Z205*U210/$Z210</f>
        <v>12.507352941176471</v>
      </c>
      <c r="AI205" s="12">
        <f t="shared" ref="AI205" si="349">$Z205*V210/$Z210</f>
        <v>39.308823529411768</v>
      </c>
      <c r="AJ205" s="12">
        <f t="shared" ref="AJ205" si="350">$Z205*W210/$Z210</f>
        <v>35.139705882352942</v>
      </c>
      <c r="AK205" s="12">
        <f t="shared" ref="AK205" si="351">$Z205*X210/$Z210</f>
        <v>25.610294117647058</v>
      </c>
      <c r="AL205" s="12">
        <f t="shared" ref="AL205" si="352">$Z205*Y210/$Z210</f>
        <v>49.433823529411768</v>
      </c>
    </row>
    <row r="206" spans="2:38" x14ac:dyDescent="0.25">
      <c r="B206" s="3" t="s">
        <v>8</v>
      </c>
      <c r="C206" s="4">
        <v>4.0800000000000003E-2</v>
      </c>
      <c r="D206" s="5">
        <v>4</v>
      </c>
      <c r="E206" s="4">
        <v>0.23469999999999999</v>
      </c>
      <c r="F206" s="5">
        <v>23</v>
      </c>
      <c r="G206" s="4">
        <v>0.26529999999999998</v>
      </c>
      <c r="H206" s="5">
        <v>26</v>
      </c>
      <c r="I206" s="4">
        <v>0.13270000000000001</v>
      </c>
      <c r="J206" s="5">
        <v>13</v>
      </c>
      <c r="K206" s="4">
        <v>0.32650000000000001</v>
      </c>
      <c r="L206" s="5">
        <v>32</v>
      </c>
      <c r="M206" s="4">
        <v>0.36030000000000001</v>
      </c>
      <c r="N206" s="5">
        <v>98</v>
      </c>
      <c r="P206" s="8" t="s">
        <v>91</v>
      </c>
      <c r="Q206" s="13">
        <f>_xlfn.CHISQ.INV.RT(Q205,12)</f>
        <v>8.5297976260565136</v>
      </c>
      <c r="R206" s="10"/>
      <c r="S206" s="10"/>
      <c r="T206" s="10"/>
      <c r="U206" s="10">
        <f t="shared" ref="U206:U208" si="353">D206</f>
        <v>4</v>
      </c>
      <c r="V206" s="10">
        <f t="shared" ref="V206:V208" si="354">F206</f>
        <v>23</v>
      </c>
      <c r="W206">
        <f t="shared" ref="W206:W208" si="355">H206</f>
        <v>26</v>
      </c>
      <c r="X206" s="10">
        <f t="shared" ref="X206:X208" si="356">J206</f>
        <v>13</v>
      </c>
      <c r="Y206" s="10">
        <f t="shared" ref="Y206:Y208" si="357">L206</f>
        <v>32</v>
      </c>
      <c r="Z206" s="11">
        <f t="shared" ref="Z206:Z208" si="358">SUM(U206:Y206)</f>
        <v>98</v>
      </c>
      <c r="AB206" s="10"/>
      <c r="AC206" s="10"/>
      <c r="AD206" s="10"/>
      <c r="AE206" s="10"/>
      <c r="AF206" s="10"/>
      <c r="AG206" s="12"/>
      <c r="AH206" s="12">
        <f>$Z206*U210/$Z210</f>
        <v>7.5661764705882355</v>
      </c>
      <c r="AI206" s="12">
        <f t="shared" ref="AI206" si="359">$Z206*V210/$Z210</f>
        <v>23.779411764705884</v>
      </c>
      <c r="AJ206" s="12">
        <f t="shared" ref="AJ206" si="360">$Z206*W210/$Z210</f>
        <v>21.257352941176471</v>
      </c>
      <c r="AK206" s="12">
        <f t="shared" ref="AK206" si="361">$Z206*X210/$Z210</f>
        <v>15.492647058823529</v>
      </c>
      <c r="AL206" s="12">
        <f t="shared" ref="AL206" si="362">$Z206*Y210/$Z210</f>
        <v>29.904411764705884</v>
      </c>
    </row>
    <row r="207" spans="2:38" x14ac:dyDescent="0.25">
      <c r="B207" s="3" t="s">
        <v>9</v>
      </c>
      <c r="C207" s="4">
        <v>9.0899999999999995E-2</v>
      </c>
      <c r="D207" s="5">
        <v>1</v>
      </c>
      <c r="E207" s="4">
        <v>0.18179999999999999</v>
      </c>
      <c r="F207" s="5">
        <v>2</v>
      </c>
      <c r="G207" s="4">
        <v>0.18179999999999999</v>
      </c>
      <c r="H207" s="5">
        <v>2</v>
      </c>
      <c r="I207" s="4">
        <v>0.2727</v>
      </c>
      <c r="J207" s="5">
        <v>3</v>
      </c>
      <c r="K207" s="4">
        <v>0.2727</v>
      </c>
      <c r="L207" s="5">
        <v>3</v>
      </c>
      <c r="M207" s="4">
        <v>4.0399999999999998E-2</v>
      </c>
      <c r="N207" s="5">
        <v>11</v>
      </c>
      <c r="P207" s="8" t="s">
        <v>92</v>
      </c>
      <c r="Q207" s="14">
        <f>SQRT(Q206/(Z210*MIN(5-1,4-1)))</f>
        <v>0.10224081066416353</v>
      </c>
      <c r="R207" s="10"/>
      <c r="S207" s="10"/>
      <c r="T207" s="10"/>
      <c r="U207" s="10">
        <f t="shared" si="353"/>
        <v>1</v>
      </c>
      <c r="V207" s="10">
        <f t="shared" si="354"/>
        <v>2</v>
      </c>
      <c r="W207">
        <f t="shared" si="355"/>
        <v>2</v>
      </c>
      <c r="X207" s="10">
        <f t="shared" si="356"/>
        <v>3</v>
      </c>
      <c r="Y207" s="10">
        <f t="shared" si="357"/>
        <v>3</v>
      </c>
      <c r="Z207" s="11">
        <f t="shared" si="358"/>
        <v>11</v>
      </c>
      <c r="AB207" s="10"/>
      <c r="AC207" s="10"/>
      <c r="AD207" s="10"/>
      <c r="AE207" s="10"/>
      <c r="AF207" s="10"/>
      <c r="AG207" s="12"/>
      <c r="AH207" s="12">
        <f>$Z207*U210/$Z210</f>
        <v>0.84926470588235292</v>
      </c>
      <c r="AI207" s="12">
        <f t="shared" ref="AI207" si="363">$Z207*V210/$Z210</f>
        <v>2.6691176470588234</v>
      </c>
      <c r="AJ207" s="12">
        <f t="shared" ref="AJ207" si="364">$Z207*W210/$Z210</f>
        <v>2.3860294117647061</v>
      </c>
      <c r="AK207" s="12">
        <f t="shared" ref="AK207" si="365">$Z207*X210/$Z210</f>
        <v>1.7389705882352942</v>
      </c>
      <c r="AL207" s="12">
        <f>$Z207*Y210/$Z210</f>
        <v>3.3566176470588234</v>
      </c>
    </row>
    <row r="208" spans="2:38" x14ac:dyDescent="0.25">
      <c r="B208" s="3" t="s">
        <v>10</v>
      </c>
      <c r="C208" s="4">
        <v>0</v>
      </c>
      <c r="D208" s="5">
        <v>0</v>
      </c>
      <c r="E208" s="4">
        <v>0</v>
      </c>
      <c r="F208" s="5">
        <v>0</v>
      </c>
      <c r="G208" s="4">
        <v>0</v>
      </c>
      <c r="H208" s="5">
        <v>0</v>
      </c>
      <c r="I208" s="4">
        <v>0</v>
      </c>
      <c r="J208" s="5">
        <v>0</v>
      </c>
      <c r="K208" s="4">
        <v>1</v>
      </c>
      <c r="L208" s="5">
        <v>1</v>
      </c>
      <c r="M208" s="4">
        <v>3.7000000000000002E-3</v>
      </c>
      <c r="N208" s="5">
        <v>1</v>
      </c>
      <c r="P208" s="10"/>
      <c r="Q208" s="13" t="str">
        <f>IF(AND(Q207&gt;0,Q207&lt;=0.2),"Schwacher Zusammenhang",IF(AND(Q207&gt;0.2,Q207&lt;=0.6),"Mittlerer Zusammenhang",IF(Q207&gt;0.6,"Starker Zusammenhang","")))</f>
        <v>Schwacher Zusammenhang</v>
      </c>
      <c r="R208" s="5"/>
      <c r="S208" s="5"/>
      <c r="T208" s="10"/>
      <c r="U208" s="10">
        <f t="shared" si="353"/>
        <v>0</v>
      </c>
      <c r="V208" s="10">
        <f t="shared" si="354"/>
        <v>0</v>
      </c>
      <c r="W208">
        <f t="shared" si="355"/>
        <v>0</v>
      </c>
      <c r="X208" s="10">
        <f t="shared" si="356"/>
        <v>0</v>
      </c>
      <c r="Y208" s="10">
        <f t="shared" si="357"/>
        <v>1</v>
      </c>
      <c r="Z208" s="11">
        <f t="shared" si="358"/>
        <v>1</v>
      </c>
      <c r="AB208" s="10"/>
      <c r="AC208" s="10"/>
      <c r="AD208" s="10"/>
      <c r="AE208" s="10"/>
      <c r="AF208" s="10"/>
      <c r="AG208" s="12"/>
      <c r="AH208" s="12">
        <f>$Z208*U210/$Z210</f>
        <v>7.720588235294118E-2</v>
      </c>
      <c r="AI208" s="12">
        <f t="shared" ref="AI208" si="366">$Z208*V210/$Z210</f>
        <v>0.24264705882352941</v>
      </c>
      <c r="AJ208" s="12">
        <f t="shared" ref="AJ208" si="367">$Z208*W210/$Z210</f>
        <v>0.21691176470588236</v>
      </c>
      <c r="AK208" s="12">
        <f t="shared" ref="AK208" si="368">$Z208*X210/$Z210</f>
        <v>0.15808823529411764</v>
      </c>
      <c r="AL208" s="12">
        <f t="shared" ref="AL208" si="369">$Z208*Y210/$Z210</f>
        <v>0.30514705882352944</v>
      </c>
    </row>
    <row r="209" spans="2:38" x14ac:dyDescent="0.25">
      <c r="B209" s="3" t="s">
        <v>11</v>
      </c>
      <c r="C209" s="4">
        <v>0</v>
      </c>
      <c r="D209" s="5">
        <v>0</v>
      </c>
      <c r="E209" s="4">
        <v>0</v>
      </c>
      <c r="F209" s="5">
        <v>0</v>
      </c>
      <c r="G209" s="4">
        <v>0</v>
      </c>
      <c r="H209" s="5">
        <v>0</v>
      </c>
      <c r="I209" s="4">
        <v>0</v>
      </c>
      <c r="J209" s="5">
        <v>0</v>
      </c>
      <c r="K209" s="4">
        <v>0</v>
      </c>
      <c r="L209" s="5">
        <v>0</v>
      </c>
      <c r="M209" s="4">
        <v>0</v>
      </c>
      <c r="N209" s="5">
        <v>0</v>
      </c>
      <c r="R209" s="5"/>
      <c r="S209" s="5"/>
      <c r="T209" s="10"/>
      <c r="U209" s="10"/>
      <c r="V209" s="10"/>
      <c r="X209" s="10"/>
      <c r="Y209" s="10"/>
      <c r="Z209" s="11"/>
      <c r="AG209" s="12"/>
      <c r="AH209" s="12"/>
      <c r="AI209" s="12"/>
      <c r="AJ209" s="12"/>
      <c r="AK209" s="12"/>
      <c r="AL209" s="12"/>
    </row>
    <row r="210" spans="2:38" x14ac:dyDescent="0.25">
      <c r="B210" s="3" t="s">
        <v>6</v>
      </c>
      <c r="C210" s="6">
        <v>7.7199999999999991E-2</v>
      </c>
      <c r="D210" s="3">
        <v>21</v>
      </c>
      <c r="E210" s="6">
        <v>0.24260000000000001</v>
      </c>
      <c r="F210" s="3">
        <v>66</v>
      </c>
      <c r="G210" s="6">
        <v>0.21690000000000001</v>
      </c>
      <c r="H210" s="3">
        <v>59</v>
      </c>
      <c r="I210" s="6">
        <v>0.15809999999999999</v>
      </c>
      <c r="J210" s="3">
        <v>43</v>
      </c>
      <c r="K210" s="6">
        <v>0.30509999999999998</v>
      </c>
      <c r="L210" s="3">
        <v>83</v>
      </c>
      <c r="M210" s="6">
        <v>1</v>
      </c>
      <c r="N210" s="3">
        <v>272</v>
      </c>
      <c r="R210" s="5"/>
      <c r="S210" s="5"/>
      <c r="T210" s="11"/>
      <c r="U210" s="11">
        <f t="shared" ref="U210" si="370">SUM(U205:U209)</f>
        <v>21</v>
      </c>
      <c r="V210" s="11">
        <f t="shared" ref="V210" si="371">SUM(V205:V209)</f>
        <v>66</v>
      </c>
      <c r="W210" s="11">
        <f t="shared" ref="W210" si="372">SUM(W205:W209)</f>
        <v>59</v>
      </c>
      <c r="X210" s="11">
        <f t="shared" ref="X210" si="373">SUM(X205:X209)</f>
        <v>43</v>
      </c>
      <c r="Y210" s="11">
        <f t="shared" ref="Y210" si="374">SUM(Y205:Y209)</f>
        <v>83</v>
      </c>
      <c r="Z210" s="10">
        <f>SUM(Z205:Z209)</f>
        <v>272</v>
      </c>
      <c r="AG210" s="12"/>
      <c r="AH210" s="12"/>
      <c r="AI210" s="12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272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6" t="s">
        <v>39</v>
      </c>
      <c r="D216" s="17"/>
      <c r="E216" s="16" t="s">
        <v>40</v>
      </c>
      <c r="F216" s="17"/>
      <c r="G216" s="16" t="s">
        <v>41</v>
      </c>
      <c r="H216" s="17"/>
      <c r="I216" s="16" t="s">
        <v>42</v>
      </c>
      <c r="J216" s="17"/>
      <c r="K216" s="16" t="s">
        <v>43</v>
      </c>
      <c r="L216" s="17"/>
      <c r="M216" s="16" t="s">
        <v>6</v>
      </c>
      <c r="N216" s="17"/>
    </row>
    <row r="217" spans="2:38" x14ac:dyDescent="0.25">
      <c r="B217" s="3" t="s">
        <v>7</v>
      </c>
      <c r="C217" s="4">
        <v>0.1605</v>
      </c>
      <c r="D217" s="5">
        <v>26</v>
      </c>
      <c r="E217" s="4">
        <v>0.3765</v>
      </c>
      <c r="F217" s="5">
        <v>61</v>
      </c>
      <c r="G217" s="4">
        <v>0.33950000000000002</v>
      </c>
      <c r="H217" s="5">
        <v>55</v>
      </c>
      <c r="I217" s="4">
        <v>9.2600000000000002E-2</v>
      </c>
      <c r="J217" s="5">
        <v>15</v>
      </c>
      <c r="K217" s="4">
        <v>3.09E-2</v>
      </c>
      <c r="L217" s="5">
        <v>5</v>
      </c>
      <c r="M217" s="4">
        <v>0.59560000000000002</v>
      </c>
      <c r="N217" s="5">
        <v>162</v>
      </c>
      <c r="P217" s="8" t="s">
        <v>88</v>
      </c>
      <c r="Q217" s="9">
        <f>_xlfn.CHISQ.TEST(U217:Y220,AH217:AL220)</f>
        <v>0.38071942579829299</v>
      </c>
      <c r="R217" s="10"/>
      <c r="S217" s="10" t="s">
        <v>89</v>
      </c>
      <c r="T217" s="10"/>
      <c r="U217" s="10">
        <f>D217</f>
        <v>26</v>
      </c>
      <c r="V217" s="10">
        <f>F217</f>
        <v>61</v>
      </c>
      <c r="W217">
        <f>H217</f>
        <v>55</v>
      </c>
      <c r="X217" s="10">
        <f>J217</f>
        <v>15</v>
      </c>
      <c r="Y217" s="10">
        <f>L217</f>
        <v>5</v>
      </c>
      <c r="Z217" s="11">
        <f>SUM(U217:Y217)</f>
        <v>162</v>
      </c>
      <c r="AB217" s="10"/>
      <c r="AC217" s="10"/>
      <c r="AD217" s="10"/>
      <c r="AE217" s="10"/>
      <c r="AF217" s="10" t="s">
        <v>90</v>
      </c>
      <c r="AG217" s="12"/>
      <c r="AH217" s="12">
        <f>$Z217*U222/$Z222</f>
        <v>21.441176470588236</v>
      </c>
      <c r="AI217" s="12">
        <f t="shared" ref="AI217" si="375">$Z217*V222/$Z222</f>
        <v>64.32352941176471</v>
      </c>
      <c r="AJ217" s="12">
        <f t="shared" ref="AJ217" si="376">$Z217*W222/$Z222</f>
        <v>55.985294117647058</v>
      </c>
      <c r="AK217" s="12">
        <f t="shared" ref="AK217" si="377">$Z217*X222/$Z222</f>
        <v>14.294117647058824</v>
      </c>
      <c r="AL217" s="12">
        <f t="shared" ref="AL217" si="378">$Z217*Y222/$Z222</f>
        <v>5.9558823529411766</v>
      </c>
    </row>
    <row r="218" spans="2:38" x14ac:dyDescent="0.25">
      <c r="B218" s="3" t="s">
        <v>8</v>
      </c>
      <c r="C218" s="4">
        <v>9.1799999999999993E-2</v>
      </c>
      <c r="D218" s="5">
        <v>9</v>
      </c>
      <c r="E218" s="4">
        <v>0.43880000000000002</v>
      </c>
      <c r="F218" s="5">
        <v>43</v>
      </c>
      <c r="G218" s="4">
        <v>0.34689999999999999</v>
      </c>
      <c r="H218" s="5">
        <v>34</v>
      </c>
      <c r="I218" s="4">
        <v>9.1799999999999993E-2</v>
      </c>
      <c r="J218" s="5">
        <v>9</v>
      </c>
      <c r="K218" s="4">
        <v>3.0599999999999999E-2</v>
      </c>
      <c r="L218" s="5">
        <v>3</v>
      </c>
      <c r="M218" s="4">
        <v>0.36030000000000001</v>
      </c>
      <c r="N218" s="5">
        <v>98</v>
      </c>
      <c r="P218" s="8" t="s">
        <v>91</v>
      </c>
      <c r="Q218" s="13">
        <f>_xlfn.CHISQ.INV.RT(Q217,12)</f>
        <v>12.840774011339514</v>
      </c>
      <c r="R218" s="10"/>
      <c r="S218" s="10"/>
      <c r="T218" s="10"/>
      <c r="U218" s="10">
        <f t="shared" ref="U218:U220" si="379">D218</f>
        <v>9</v>
      </c>
      <c r="V218" s="10">
        <f t="shared" ref="V218:V220" si="380">F218</f>
        <v>43</v>
      </c>
      <c r="W218">
        <f t="shared" ref="W218:W220" si="381">H218</f>
        <v>34</v>
      </c>
      <c r="X218" s="10">
        <f t="shared" ref="X218:X220" si="382">J218</f>
        <v>9</v>
      </c>
      <c r="Y218" s="10">
        <f t="shared" ref="Y218:Y220" si="383">L218</f>
        <v>3</v>
      </c>
      <c r="Z218" s="11">
        <f t="shared" ref="Z218:Z220" si="384">SUM(U218:Y218)</f>
        <v>98</v>
      </c>
      <c r="AB218" s="10"/>
      <c r="AC218" s="10"/>
      <c r="AD218" s="10"/>
      <c r="AE218" s="10"/>
      <c r="AF218" s="10"/>
      <c r="AG218" s="12"/>
      <c r="AH218" s="12">
        <f>$Z218*U222/$Z222</f>
        <v>12.970588235294118</v>
      </c>
      <c r="AI218" s="12">
        <f t="shared" ref="AI218" si="385">$Z218*V222/$Z222</f>
        <v>38.911764705882355</v>
      </c>
      <c r="AJ218" s="12">
        <f t="shared" ref="AJ218" si="386">$Z218*W222/$Z222</f>
        <v>33.867647058823529</v>
      </c>
      <c r="AK218" s="12">
        <f t="shared" ref="AK218" si="387">$Z218*X222/$Z222</f>
        <v>8.6470588235294112</v>
      </c>
      <c r="AL218" s="12">
        <f t="shared" ref="AL218" si="388">$Z218*Y222/$Z222</f>
        <v>3.6029411764705883</v>
      </c>
    </row>
    <row r="219" spans="2:38" x14ac:dyDescent="0.25">
      <c r="B219" s="3" t="s">
        <v>9</v>
      </c>
      <c r="C219" s="4">
        <v>9.0899999999999995E-2</v>
      </c>
      <c r="D219" s="5">
        <v>1</v>
      </c>
      <c r="E219" s="4">
        <v>0.2727</v>
      </c>
      <c r="F219" s="5">
        <v>3</v>
      </c>
      <c r="G219" s="4">
        <v>0.45450000000000002</v>
      </c>
      <c r="H219" s="5">
        <v>5</v>
      </c>
      <c r="I219" s="4">
        <v>0</v>
      </c>
      <c r="J219" s="5">
        <v>0</v>
      </c>
      <c r="K219" s="4">
        <v>0.18179999999999999</v>
      </c>
      <c r="L219" s="5">
        <v>2</v>
      </c>
      <c r="M219" s="4">
        <v>4.0399999999999998E-2</v>
      </c>
      <c r="N219" s="5">
        <v>11</v>
      </c>
      <c r="P219" s="8" t="s">
        <v>92</v>
      </c>
      <c r="Q219" s="14">
        <f>SQRT(Q218/(Z222*MIN(5-1,4-1)))</f>
        <v>0.12544418145516073</v>
      </c>
      <c r="R219" s="10"/>
      <c r="S219" s="10"/>
      <c r="T219" s="10"/>
      <c r="U219" s="10">
        <f t="shared" si="379"/>
        <v>1</v>
      </c>
      <c r="V219" s="10">
        <f t="shared" si="380"/>
        <v>3</v>
      </c>
      <c r="W219">
        <f t="shared" si="381"/>
        <v>5</v>
      </c>
      <c r="X219" s="10">
        <f t="shared" si="382"/>
        <v>0</v>
      </c>
      <c r="Y219" s="10">
        <f t="shared" si="383"/>
        <v>2</v>
      </c>
      <c r="Z219" s="11">
        <f t="shared" si="384"/>
        <v>11</v>
      </c>
      <c r="AB219" s="10"/>
      <c r="AC219" s="10"/>
      <c r="AD219" s="10"/>
      <c r="AE219" s="10"/>
      <c r="AF219" s="10"/>
      <c r="AG219" s="12"/>
      <c r="AH219" s="12">
        <f>$Z219*U222/$Z222</f>
        <v>1.4558823529411764</v>
      </c>
      <c r="AI219" s="12">
        <f t="shared" ref="AI219" si="389">$Z219*V222/$Z222</f>
        <v>4.367647058823529</v>
      </c>
      <c r="AJ219" s="12">
        <f t="shared" ref="AJ219" si="390">$Z219*W222/$Z222</f>
        <v>3.8014705882352939</v>
      </c>
      <c r="AK219" s="12">
        <f t="shared" ref="AK219" si="391">$Z219*X222/$Z222</f>
        <v>0.97058823529411764</v>
      </c>
      <c r="AL219" s="12">
        <f>$Z219*Y222/$Z222</f>
        <v>0.40441176470588236</v>
      </c>
    </row>
    <row r="220" spans="2:38" x14ac:dyDescent="0.25">
      <c r="B220" s="3" t="s">
        <v>10</v>
      </c>
      <c r="C220" s="4">
        <v>0</v>
      </c>
      <c r="D220" s="5">
        <v>0</v>
      </c>
      <c r="E220" s="4">
        <v>1</v>
      </c>
      <c r="F220" s="5">
        <v>1</v>
      </c>
      <c r="G220" s="4">
        <v>0</v>
      </c>
      <c r="H220" s="5">
        <v>0</v>
      </c>
      <c r="I220" s="4">
        <v>0</v>
      </c>
      <c r="J220" s="5">
        <v>0</v>
      </c>
      <c r="K220" s="4">
        <v>0</v>
      </c>
      <c r="L220" s="5">
        <v>0</v>
      </c>
      <c r="M220" s="4">
        <v>3.7000000000000002E-3</v>
      </c>
      <c r="N220" s="5">
        <v>1</v>
      </c>
      <c r="P220" s="10"/>
      <c r="Q220" s="13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0"/>
      <c r="U220" s="10">
        <f t="shared" si="379"/>
        <v>0</v>
      </c>
      <c r="V220" s="10">
        <f t="shared" si="380"/>
        <v>1</v>
      </c>
      <c r="W220">
        <f t="shared" si="381"/>
        <v>0</v>
      </c>
      <c r="X220" s="10">
        <f t="shared" si="382"/>
        <v>0</v>
      </c>
      <c r="Y220" s="10">
        <f t="shared" si="383"/>
        <v>0</v>
      </c>
      <c r="Z220" s="11">
        <f t="shared" si="384"/>
        <v>1</v>
      </c>
      <c r="AB220" s="10"/>
      <c r="AC220" s="10"/>
      <c r="AD220" s="10"/>
      <c r="AE220" s="10"/>
      <c r="AF220" s="10"/>
      <c r="AG220" s="12"/>
      <c r="AH220" s="12">
        <f>$Z220*U222/$Z222</f>
        <v>0.13235294117647059</v>
      </c>
      <c r="AI220" s="12">
        <f t="shared" ref="AI220" si="392">$Z220*V222/$Z222</f>
        <v>0.39705882352941174</v>
      </c>
      <c r="AJ220" s="12">
        <f t="shared" ref="AJ220" si="393">$Z220*W222/$Z222</f>
        <v>0.34558823529411764</v>
      </c>
      <c r="AK220" s="12">
        <f t="shared" ref="AK220" si="394">$Z220*X222/$Z222</f>
        <v>8.8235294117647065E-2</v>
      </c>
      <c r="AL220" s="12">
        <f t="shared" ref="AL220" si="395">$Z220*Y222/$Z222</f>
        <v>3.6764705882352942E-2</v>
      </c>
    </row>
    <row r="221" spans="2:38" x14ac:dyDescent="0.25">
      <c r="B221" s="3" t="s">
        <v>11</v>
      </c>
      <c r="C221" s="4">
        <v>0</v>
      </c>
      <c r="D221" s="5">
        <v>0</v>
      </c>
      <c r="E221" s="4">
        <v>0</v>
      </c>
      <c r="F221" s="5">
        <v>0</v>
      </c>
      <c r="G221" s="4">
        <v>0</v>
      </c>
      <c r="H221" s="5">
        <v>0</v>
      </c>
      <c r="I221" s="4">
        <v>0</v>
      </c>
      <c r="J221" s="5">
        <v>0</v>
      </c>
      <c r="K221" s="4">
        <v>0</v>
      </c>
      <c r="L221" s="5">
        <v>0</v>
      </c>
      <c r="M221" s="4">
        <v>0</v>
      </c>
      <c r="N221" s="5">
        <v>0</v>
      </c>
      <c r="R221" s="5"/>
      <c r="S221" s="5"/>
      <c r="T221" s="10"/>
      <c r="U221" s="10"/>
      <c r="V221" s="10"/>
      <c r="X221" s="10"/>
      <c r="Y221" s="10"/>
      <c r="Z221" s="11"/>
      <c r="AG221" s="12"/>
      <c r="AH221" s="12"/>
      <c r="AI221" s="12"/>
      <c r="AJ221" s="12"/>
      <c r="AK221" s="12"/>
      <c r="AL221" s="12"/>
    </row>
    <row r="222" spans="2:38" x14ac:dyDescent="0.25">
      <c r="B222" s="3" t="s">
        <v>6</v>
      </c>
      <c r="C222" s="6">
        <v>0.13239999999999999</v>
      </c>
      <c r="D222" s="3">
        <v>36</v>
      </c>
      <c r="E222" s="6">
        <v>0.39710000000000001</v>
      </c>
      <c r="F222" s="3">
        <v>108</v>
      </c>
      <c r="G222" s="6">
        <v>0.34560000000000002</v>
      </c>
      <c r="H222" s="3">
        <v>94</v>
      </c>
      <c r="I222" s="6">
        <v>8.8200000000000001E-2</v>
      </c>
      <c r="J222" s="3">
        <v>24</v>
      </c>
      <c r="K222" s="6">
        <v>3.6799999999999999E-2</v>
      </c>
      <c r="L222" s="3">
        <v>10</v>
      </c>
      <c r="M222" s="6">
        <v>1</v>
      </c>
      <c r="N222" s="3">
        <v>272</v>
      </c>
      <c r="R222" s="5"/>
      <c r="S222" s="5"/>
      <c r="T222" s="11"/>
      <c r="U222" s="11">
        <f t="shared" ref="U222" si="396">SUM(U217:U221)</f>
        <v>36</v>
      </c>
      <c r="V222" s="11">
        <f t="shared" ref="V222" si="397">SUM(V217:V221)</f>
        <v>108</v>
      </c>
      <c r="W222" s="11">
        <f t="shared" ref="W222" si="398">SUM(W217:W221)</f>
        <v>94</v>
      </c>
      <c r="X222" s="11">
        <f t="shared" ref="X222" si="399">SUM(X217:X221)</f>
        <v>24</v>
      </c>
      <c r="Y222" s="11">
        <f t="shared" ref="Y222" si="400">SUM(Y217:Y221)</f>
        <v>10</v>
      </c>
      <c r="Z222" s="10">
        <f>SUM(Z217:Z221)</f>
        <v>272</v>
      </c>
      <c r="AG222" s="12"/>
      <c r="AH222" s="12"/>
      <c r="AI222" s="12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272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6" t="s">
        <v>39</v>
      </c>
      <c r="D227" s="17"/>
      <c r="E227" s="16" t="s">
        <v>40</v>
      </c>
      <c r="F227" s="17"/>
      <c r="G227" s="16" t="s">
        <v>41</v>
      </c>
      <c r="H227" s="17"/>
      <c r="I227" s="16" t="s">
        <v>42</v>
      </c>
      <c r="J227" s="17"/>
      <c r="K227" s="16" t="s">
        <v>43</v>
      </c>
      <c r="L227" s="17"/>
      <c r="M227" s="16" t="s">
        <v>6</v>
      </c>
      <c r="N227" s="17"/>
    </row>
    <row r="228" spans="2:38" x14ac:dyDescent="0.25">
      <c r="B228" s="3" t="s">
        <v>7</v>
      </c>
      <c r="C228" s="4">
        <v>0.1173</v>
      </c>
      <c r="D228" s="5">
        <v>19</v>
      </c>
      <c r="E228" s="4">
        <v>0.39510000000000001</v>
      </c>
      <c r="F228" s="5">
        <v>64</v>
      </c>
      <c r="G228" s="4">
        <v>0.37040000000000001</v>
      </c>
      <c r="H228" s="5">
        <v>60</v>
      </c>
      <c r="I228" s="4">
        <v>8.6400000000000005E-2</v>
      </c>
      <c r="J228" s="5">
        <v>14</v>
      </c>
      <c r="K228" s="4">
        <v>3.09E-2</v>
      </c>
      <c r="L228" s="5">
        <v>5</v>
      </c>
      <c r="M228" s="4">
        <v>0.59560000000000002</v>
      </c>
      <c r="N228" s="5">
        <v>162</v>
      </c>
      <c r="P228" s="8" t="s">
        <v>88</v>
      </c>
      <c r="Q228" s="9">
        <f>_xlfn.CHISQ.TEST(U228:Y231,AH228:AL231)</f>
        <v>0.14383236419166295</v>
      </c>
      <c r="R228" s="10"/>
      <c r="S228" s="10" t="s">
        <v>89</v>
      </c>
      <c r="T228" s="10"/>
      <c r="U228" s="10">
        <f>D228</f>
        <v>19</v>
      </c>
      <c r="V228" s="10">
        <f>F228</f>
        <v>64</v>
      </c>
      <c r="W228">
        <f>H228</f>
        <v>60</v>
      </c>
      <c r="X228" s="10">
        <f>J228</f>
        <v>14</v>
      </c>
      <c r="Y228" s="10">
        <f>L228</f>
        <v>5</v>
      </c>
      <c r="Z228" s="11">
        <f>SUM(U228:Y228)</f>
        <v>162</v>
      </c>
      <c r="AB228" s="10"/>
      <c r="AC228" s="10"/>
      <c r="AD228" s="10"/>
      <c r="AE228" s="10"/>
      <c r="AF228" s="10" t="s">
        <v>90</v>
      </c>
      <c r="AG228" s="12"/>
      <c r="AH228" s="12">
        <f>$Z228*U233/$Z233</f>
        <v>14.294117647058824</v>
      </c>
      <c r="AI228" s="12">
        <f t="shared" ref="AI228" si="401">$Z228*V233/$Z233</f>
        <v>64.919117647058826</v>
      </c>
      <c r="AJ228" s="12">
        <f t="shared" ref="AJ228" si="402">$Z228*W233/$Z233</f>
        <v>62.536764705882355</v>
      </c>
      <c r="AK228" s="12">
        <f t="shared" ref="AK228" si="403">$Z228*X233/$Z233</f>
        <v>14.889705882352942</v>
      </c>
      <c r="AL228" s="12">
        <f t="shared" ref="AL228" si="404">$Z228*Y233/$Z233</f>
        <v>5.3602941176470589</v>
      </c>
    </row>
    <row r="229" spans="2:38" x14ac:dyDescent="0.25">
      <c r="B229" s="3" t="s">
        <v>8</v>
      </c>
      <c r="C229" s="4">
        <v>4.0800000000000003E-2</v>
      </c>
      <c r="D229" s="5">
        <v>4</v>
      </c>
      <c r="E229" s="4">
        <v>0.40820000000000001</v>
      </c>
      <c r="F229" s="5">
        <v>40</v>
      </c>
      <c r="G229" s="4">
        <v>0.41839999999999999</v>
      </c>
      <c r="H229" s="5">
        <v>41</v>
      </c>
      <c r="I229" s="4">
        <v>0.10199999999999999</v>
      </c>
      <c r="J229" s="5">
        <v>10</v>
      </c>
      <c r="K229" s="4">
        <v>3.0599999999999999E-2</v>
      </c>
      <c r="L229" s="5">
        <v>3</v>
      </c>
      <c r="M229" s="4">
        <v>0.36030000000000001</v>
      </c>
      <c r="N229" s="5">
        <v>98</v>
      </c>
      <c r="P229" s="8" t="s">
        <v>91</v>
      </c>
      <c r="Q229" s="13">
        <f>_xlfn.CHISQ.INV.RT(Q228,12)</f>
        <v>17.155735915842985</v>
      </c>
      <c r="R229" s="10"/>
      <c r="S229" s="10"/>
      <c r="T229" s="10"/>
      <c r="U229" s="10">
        <f t="shared" ref="U229:U231" si="405">D229</f>
        <v>4</v>
      </c>
      <c r="V229" s="10">
        <f t="shared" ref="V229:V231" si="406">F229</f>
        <v>40</v>
      </c>
      <c r="W229">
        <f t="shared" ref="W229:W231" si="407">H229</f>
        <v>41</v>
      </c>
      <c r="X229" s="10">
        <f t="shared" ref="X229:X231" si="408">J229</f>
        <v>10</v>
      </c>
      <c r="Y229" s="10">
        <f t="shared" ref="Y229:Y231" si="409">L229</f>
        <v>3</v>
      </c>
      <c r="Z229" s="11">
        <f t="shared" ref="Z229:Z231" si="410">SUM(U229:Y229)</f>
        <v>98</v>
      </c>
      <c r="AB229" s="10"/>
      <c r="AC229" s="10"/>
      <c r="AD229" s="10"/>
      <c r="AE229" s="10"/>
      <c r="AF229" s="10"/>
      <c r="AG229" s="12"/>
      <c r="AH229" s="12">
        <f>$Z229*U233/$Z233</f>
        <v>8.6470588235294112</v>
      </c>
      <c r="AI229" s="12">
        <f t="shared" ref="AI229" si="411">$Z229*V233/$Z233</f>
        <v>39.272058823529413</v>
      </c>
      <c r="AJ229" s="12">
        <f t="shared" ref="AJ229" si="412">$Z229*W233/$Z233</f>
        <v>37.830882352941174</v>
      </c>
      <c r="AK229" s="12">
        <f t="shared" ref="AK229" si="413">$Z229*X233/$Z233</f>
        <v>9.007352941176471</v>
      </c>
      <c r="AL229" s="12">
        <f t="shared" ref="AL229" si="414">$Z229*Y233/$Z233</f>
        <v>3.2426470588235294</v>
      </c>
    </row>
    <row r="230" spans="2:38" x14ac:dyDescent="0.25">
      <c r="B230" s="3" t="s">
        <v>9</v>
      </c>
      <c r="C230" s="4">
        <v>0</v>
      </c>
      <c r="D230" s="5">
        <v>0</v>
      </c>
      <c r="E230" s="4">
        <v>0.45450000000000002</v>
      </c>
      <c r="F230" s="5">
        <v>5</v>
      </c>
      <c r="G230" s="4">
        <v>0.36359999999999998</v>
      </c>
      <c r="H230" s="5">
        <v>4</v>
      </c>
      <c r="I230" s="4">
        <v>9.0899999999999995E-2</v>
      </c>
      <c r="J230" s="5">
        <v>1</v>
      </c>
      <c r="K230" s="4">
        <v>9.0899999999999995E-2</v>
      </c>
      <c r="L230" s="5">
        <v>1</v>
      </c>
      <c r="M230" s="4">
        <v>4.0399999999999998E-2</v>
      </c>
      <c r="N230" s="5">
        <v>11</v>
      </c>
      <c r="P230" s="8" t="s">
        <v>92</v>
      </c>
      <c r="Q230" s="14">
        <f>SQRT(Q229/(Z233*MIN(5-1,4-1)))</f>
        <v>0.14499719366724381</v>
      </c>
      <c r="R230" s="10"/>
      <c r="S230" s="10"/>
      <c r="T230" s="10"/>
      <c r="U230" s="10">
        <f t="shared" si="405"/>
        <v>0</v>
      </c>
      <c r="V230" s="10">
        <f t="shared" si="406"/>
        <v>5</v>
      </c>
      <c r="W230">
        <f t="shared" si="407"/>
        <v>4</v>
      </c>
      <c r="X230" s="10">
        <f t="shared" si="408"/>
        <v>1</v>
      </c>
      <c r="Y230" s="10">
        <f t="shared" si="409"/>
        <v>1</v>
      </c>
      <c r="Z230" s="11">
        <f t="shared" si="410"/>
        <v>11</v>
      </c>
      <c r="AB230" s="10"/>
      <c r="AC230" s="10"/>
      <c r="AD230" s="10"/>
      <c r="AE230" s="10"/>
      <c r="AF230" s="10"/>
      <c r="AG230" s="12"/>
      <c r="AH230" s="12">
        <f>$Z230*U233/$Z233</f>
        <v>0.97058823529411764</v>
      </c>
      <c r="AI230" s="12">
        <f t="shared" ref="AI230" si="415">$Z230*V233/$Z233</f>
        <v>4.4080882352941178</v>
      </c>
      <c r="AJ230" s="12">
        <f t="shared" ref="AJ230" si="416">$Z230*W233/$Z233</f>
        <v>4.2463235294117645</v>
      </c>
      <c r="AK230" s="12">
        <f t="shared" ref="AK230" si="417">$Z230*X233/$Z233</f>
        <v>1.0110294117647058</v>
      </c>
      <c r="AL230" s="12">
        <f>$Z230*Y233/$Z233</f>
        <v>0.3639705882352941</v>
      </c>
    </row>
    <row r="231" spans="2:38" x14ac:dyDescent="0.25">
      <c r="B231" s="3" t="s">
        <v>10</v>
      </c>
      <c r="C231" s="4">
        <v>1</v>
      </c>
      <c r="D231" s="5">
        <v>1</v>
      </c>
      <c r="E231" s="4">
        <v>0</v>
      </c>
      <c r="F231" s="5">
        <v>0</v>
      </c>
      <c r="G231" s="4">
        <v>0</v>
      </c>
      <c r="H231" s="5">
        <v>0</v>
      </c>
      <c r="I231" s="4">
        <v>0</v>
      </c>
      <c r="J231" s="5">
        <v>0</v>
      </c>
      <c r="K231" s="4">
        <v>0</v>
      </c>
      <c r="L231" s="5">
        <v>0</v>
      </c>
      <c r="M231" s="4">
        <v>3.7000000000000002E-3</v>
      </c>
      <c r="N231" s="5">
        <v>1</v>
      </c>
      <c r="P231" s="10"/>
      <c r="Q231" s="13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0"/>
      <c r="U231" s="10">
        <f t="shared" si="405"/>
        <v>1</v>
      </c>
      <c r="V231" s="10">
        <f t="shared" si="406"/>
        <v>0</v>
      </c>
      <c r="W231">
        <f t="shared" si="407"/>
        <v>0</v>
      </c>
      <c r="X231" s="10">
        <f t="shared" si="408"/>
        <v>0</v>
      </c>
      <c r="Y231" s="10">
        <f t="shared" si="409"/>
        <v>0</v>
      </c>
      <c r="Z231" s="11">
        <f t="shared" si="410"/>
        <v>1</v>
      </c>
      <c r="AB231" s="10"/>
      <c r="AC231" s="10"/>
      <c r="AD231" s="10"/>
      <c r="AE231" s="10"/>
      <c r="AF231" s="10"/>
      <c r="AG231" s="12"/>
      <c r="AH231" s="12">
        <f>$Z231*U233/$Z233</f>
        <v>8.8235294117647065E-2</v>
      </c>
      <c r="AI231" s="12">
        <f t="shared" ref="AI231" si="418">$Z231*V233/$Z233</f>
        <v>0.40073529411764708</v>
      </c>
      <c r="AJ231" s="12">
        <f t="shared" ref="AJ231" si="419">$Z231*W233/$Z233</f>
        <v>0.3860294117647059</v>
      </c>
      <c r="AK231" s="12">
        <f t="shared" ref="AK231" si="420">$Z231*X233/$Z233</f>
        <v>9.1911764705882359E-2</v>
      </c>
      <c r="AL231" s="12">
        <f t="shared" ref="AL231" si="421">$Z231*Y233/$Z233</f>
        <v>3.3088235294117647E-2</v>
      </c>
    </row>
    <row r="232" spans="2:38" x14ac:dyDescent="0.25">
      <c r="B232" s="3" t="s">
        <v>11</v>
      </c>
      <c r="C232" s="4">
        <v>0</v>
      </c>
      <c r="D232" s="5">
        <v>0</v>
      </c>
      <c r="E232" s="4">
        <v>0</v>
      </c>
      <c r="F232" s="5">
        <v>0</v>
      </c>
      <c r="G232" s="4">
        <v>0</v>
      </c>
      <c r="H232" s="5">
        <v>0</v>
      </c>
      <c r="I232" s="4">
        <v>0</v>
      </c>
      <c r="J232" s="5">
        <v>0</v>
      </c>
      <c r="K232" s="4">
        <v>0</v>
      </c>
      <c r="L232" s="5">
        <v>0</v>
      </c>
      <c r="M232" s="4">
        <v>0</v>
      </c>
      <c r="N232" s="5">
        <v>0</v>
      </c>
      <c r="R232" s="5"/>
      <c r="S232" s="5"/>
      <c r="T232" s="10"/>
      <c r="U232" s="10"/>
      <c r="V232" s="10"/>
      <c r="X232" s="10"/>
      <c r="Y232" s="10"/>
      <c r="Z232" s="11"/>
      <c r="AG232" s="12"/>
      <c r="AH232" s="12"/>
      <c r="AI232" s="12"/>
      <c r="AJ232" s="12"/>
      <c r="AK232" s="12"/>
      <c r="AL232" s="12"/>
    </row>
    <row r="233" spans="2:38" x14ac:dyDescent="0.25">
      <c r="B233" s="3" t="s">
        <v>6</v>
      </c>
      <c r="C233" s="6">
        <v>8.8200000000000001E-2</v>
      </c>
      <c r="D233" s="3">
        <v>24</v>
      </c>
      <c r="E233" s="6">
        <v>0.4007</v>
      </c>
      <c r="F233" s="3">
        <v>109</v>
      </c>
      <c r="G233" s="6">
        <v>0.38600000000000001</v>
      </c>
      <c r="H233" s="3">
        <v>105</v>
      </c>
      <c r="I233" s="6">
        <v>9.1899999999999996E-2</v>
      </c>
      <c r="J233" s="3">
        <v>25</v>
      </c>
      <c r="K233" s="6">
        <v>3.3099999999999997E-2</v>
      </c>
      <c r="L233" s="3">
        <v>9</v>
      </c>
      <c r="M233" s="6">
        <v>1</v>
      </c>
      <c r="N233" s="3">
        <v>272</v>
      </c>
      <c r="R233" s="5"/>
      <c r="S233" s="5"/>
      <c r="T233" s="11"/>
      <c r="U233" s="11">
        <f t="shared" ref="U233" si="422">SUM(U228:U232)</f>
        <v>24</v>
      </c>
      <c r="V233" s="11">
        <f t="shared" ref="V233" si="423">SUM(V228:V232)</f>
        <v>109</v>
      </c>
      <c r="W233" s="11">
        <f t="shared" ref="W233" si="424">SUM(W228:W232)</f>
        <v>105</v>
      </c>
      <c r="X233" s="11">
        <f t="shared" ref="X233" si="425">SUM(X228:X232)</f>
        <v>25</v>
      </c>
      <c r="Y233" s="11">
        <f t="shared" ref="Y233" si="426">SUM(Y228:Y232)</f>
        <v>9</v>
      </c>
      <c r="Z233" s="10">
        <f>SUM(Z228:Z232)</f>
        <v>272</v>
      </c>
      <c r="AG233" s="12"/>
      <c r="AH233" s="12"/>
      <c r="AI233" s="12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272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6" t="s">
        <v>39</v>
      </c>
      <c r="D238" s="17"/>
      <c r="E238" s="16" t="s">
        <v>40</v>
      </c>
      <c r="F238" s="17"/>
      <c r="G238" s="16" t="s">
        <v>41</v>
      </c>
      <c r="H238" s="17"/>
      <c r="I238" s="16" t="s">
        <v>42</v>
      </c>
      <c r="J238" s="17"/>
      <c r="K238" s="16" t="s">
        <v>43</v>
      </c>
      <c r="L238" s="17"/>
      <c r="M238" s="16" t="s">
        <v>6</v>
      </c>
      <c r="N238" s="17"/>
    </row>
    <row r="239" spans="2:38" x14ac:dyDescent="0.25">
      <c r="B239" s="3" t="s">
        <v>7</v>
      </c>
      <c r="C239" s="4">
        <v>1.23E-2</v>
      </c>
      <c r="D239" s="5">
        <v>2</v>
      </c>
      <c r="E239" s="4">
        <v>9.2600000000000002E-2</v>
      </c>
      <c r="F239" s="5">
        <v>15</v>
      </c>
      <c r="G239" s="4">
        <v>0.38269999999999998</v>
      </c>
      <c r="H239" s="5">
        <v>62</v>
      </c>
      <c r="I239" s="4">
        <v>0.24690000000000001</v>
      </c>
      <c r="J239" s="5">
        <v>40</v>
      </c>
      <c r="K239" s="4">
        <v>0.26540000000000002</v>
      </c>
      <c r="L239" s="5">
        <v>43</v>
      </c>
      <c r="M239" s="4">
        <v>0.59560000000000002</v>
      </c>
      <c r="N239" s="5">
        <v>162</v>
      </c>
      <c r="P239" s="8" t="s">
        <v>88</v>
      </c>
      <c r="Q239" s="9">
        <f>_xlfn.CHISQ.TEST(U239:Y242,AH239:AL242)</f>
        <v>0.7676151479398482</v>
      </c>
      <c r="R239" s="10"/>
      <c r="S239" s="10" t="s">
        <v>89</v>
      </c>
      <c r="T239" s="10"/>
      <c r="U239" s="10">
        <f>D239</f>
        <v>2</v>
      </c>
      <c r="V239" s="10">
        <f>F239</f>
        <v>15</v>
      </c>
      <c r="W239">
        <f>H239</f>
        <v>62</v>
      </c>
      <c r="X239" s="10">
        <f>J239</f>
        <v>40</v>
      </c>
      <c r="Y239" s="10">
        <f>L239</f>
        <v>43</v>
      </c>
      <c r="Z239" s="11">
        <f>SUM(U239:Y239)</f>
        <v>162</v>
      </c>
      <c r="AB239" s="10"/>
      <c r="AC239" s="10"/>
      <c r="AD239" s="10"/>
      <c r="AE239" s="10"/>
      <c r="AF239" s="10" t="s">
        <v>90</v>
      </c>
      <c r="AG239" s="12"/>
      <c r="AH239" s="12">
        <f>$Z239*U244/$Z244</f>
        <v>1.786764705882353</v>
      </c>
      <c r="AI239" s="12">
        <f t="shared" ref="AI239" si="427">$Z239*V244/$Z244</f>
        <v>13.102941176470589</v>
      </c>
      <c r="AJ239" s="12">
        <f t="shared" ref="AJ239" si="428">$Z239*W244/$Z244</f>
        <v>63.132352941176471</v>
      </c>
      <c r="AK239" s="12">
        <f t="shared" ref="AK239" si="429">$Z239*X244/$Z244</f>
        <v>46.455882352941174</v>
      </c>
      <c r="AL239" s="12">
        <f t="shared" ref="AL239" si="430">$Z239*Y244/$Z244</f>
        <v>37.522058823529413</v>
      </c>
    </row>
    <row r="240" spans="2:38" x14ac:dyDescent="0.25">
      <c r="B240" s="3" t="s">
        <v>8</v>
      </c>
      <c r="C240" s="4">
        <v>1.0200000000000001E-2</v>
      </c>
      <c r="D240" s="5">
        <v>1</v>
      </c>
      <c r="E240" s="4">
        <v>7.1399999999999991E-2</v>
      </c>
      <c r="F240" s="5">
        <v>7</v>
      </c>
      <c r="G240" s="4">
        <v>0.37759999999999999</v>
      </c>
      <c r="H240" s="5">
        <v>37</v>
      </c>
      <c r="I240" s="4">
        <v>0.35709999999999997</v>
      </c>
      <c r="J240" s="5">
        <v>35</v>
      </c>
      <c r="K240" s="4">
        <v>0.1837</v>
      </c>
      <c r="L240" s="5">
        <v>18</v>
      </c>
      <c r="M240" s="4">
        <v>0.36030000000000001</v>
      </c>
      <c r="N240" s="5">
        <v>98</v>
      </c>
      <c r="P240" s="8" t="s">
        <v>91</v>
      </c>
      <c r="Q240" s="13">
        <f>_xlfn.CHISQ.INV.RT(Q239,12)</f>
        <v>8.2211884047049981</v>
      </c>
      <c r="R240" s="10"/>
      <c r="S240" s="10"/>
      <c r="T240" s="10"/>
      <c r="U240" s="10">
        <f t="shared" ref="U240:U242" si="431">D240</f>
        <v>1</v>
      </c>
      <c r="V240" s="10">
        <f t="shared" ref="V240:V242" si="432">F240</f>
        <v>7</v>
      </c>
      <c r="W240">
        <f t="shared" ref="W240:W242" si="433">H240</f>
        <v>37</v>
      </c>
      <c r="X240" s="10">
        <f t="shared" ref="X240:X242" si="434">J240</f>
        <v>35</v>
      </c>
      <c r="Y240" s="10">
        <f t="shared" ref="Y240:Y242" si="435">L240</f>
        <v>18</v>
      </c>
      <c r="Z240" s="11">
        <f t="shared" ref="Z240:Z242" si="436">SUM(U240:Y240)</f>
        <v>98</v>
      </c>
      <c r="AB240" s="10"/>
      <c r="AC240" s="10"/>
      <c r="AD240" s="10"/>
      <c r="AE240" s="10"/>
      <c r="AF240" s="10"/>
      <c r="AG240" s="12"/>
      <c r="AH240" s="12">
        <f>$Z240*U244/$Z244</f>
        <v>1.0808823529411764</v>
      </c>
      <c r="AI240" s="12">
        <f t="shared" ref="AI240" si="437">$Z240*V244/$Z244</f>
        <v>7.9264705882352944</v>
      </c>
      <c r="AJ240" s="12">
        <f t="shared" ref="AJ240" si="438">$Z240*W244/$Z244</f>
        <v>38.191176470588232</v>
      </c>
      <c r="AK240" s="12">
        <f t="shared" ref="AK240" si="439">$Z240*X244/$Z244</f>
        <v>28.102941176470587</v>
      </c>
      <c r="AL240" s="12">
        <f t="shared" ref="AL240" si="440">$Z240*Y244/$Z244</f>
        <v>22.698529411764707</v>
      </c>
    </row>
    <row r="241" spans="2:38" x14ac:dyDescent="0.25">
      <c r="B241" s="3" t="s">
        <v>9</v>
      </c>
      <c r="C241" s="4">
        <v>0</v>
      </c>
      <c r="D241" s="5">
        <v>0</v>
      </c>
      <c r="E241" s="4">
        <v>0</v>
      </c>
      <c r="F241" s="5">
        <v>0</v>
      </c>
      <c r="G241" s="4">
        <v>0.54549999999999998</v>
      </c>
      <c r="H241" s="5">
        <v>6</v>
      </c>
      <c r="I241" s="4">
        <v>0.2727</v>
      </c>
      <c r="J241" s="5">
        <v>3</v>
      </c>
      <c r="K241" s="4">
        <v>0.18179999999999999</v>
      </c>
      <c r="L241" s="5">
        <v>2</v>
      </c>
      <c r="M241" s="4">
        <v>4.0399999999999998E-2</v>
      </c>
      <c r="N241" s="5">
        <v>11</v>
      </c>
      <c r="P241" s="8" t="s">
        <v>92</v>
      </c>
      <c r="Q241" s="14">
        <f>SQRT(Q240/(Z244*MIN(5-1,4-1)))</f>
        <v>0.10037422871474358</v>
      </c>
      <c r="R241" s="10"/>
      <c r="S241" s="10"/>
      <c r="T241" s="10"/>
      <c r="U241" s="10">
        <f t="shared" si="431"/>
        <v>0</v>
      </c>
      <c r="V241" s="10">
        <f t="shared" si="432"/>
        <v>0</v>
      </c>
      <c r="W241">
        <f t="shared" si="433"/>
        <v>6</v>
      </c>
      <c r="X241" s="10">
        <f t="shared" si="434"/>
        <v>3</v>
      </c>
      <c r="Y241" s="10">
        <f t="shared" si="435"/>
        <v>2</v>
      </c>
      <c r="Z241" s="11">
        <f t="shared" si="436"/>
        <v>11</v>
      </c>
      <c r="AB241" s="10"/>
      <c r="AC241" s="10"/>
      <c r="AD241" s="10"/>
      <c r="AE241" s="10"/>
      <c r="AF241" s="10"/>
      <c r="AG241" s="12"/>
      <c r="AH241" s="12">
        <f>$Z241*U244/$Z244</f>
        <v>0.12132352941176471</v>
      </c>
      <c r="AI241" s="12">
        <f t="shared" ref="AI241" si="441">$Z241*V244/$Z244</f>
        <v>0.88970588235294112</v>
      </c>
      <c r="AJ241" s="12">
        <f t="shared" ref="AJ241" si="442">$Z241*W244/$Z244</f>
        <v>4.2867647058823533</v>
      </c>
      <c r="AK241" s="12">
        <f t="shared" ref="AK241" si="443">$Z241*X244/$Z244</f>
        <v>3.1544117647058822</v>
      </c>
      <c r="AL241" s="12">
        <f>$Z241*Y244/$Z244</f>
        <v>2.5477941176470589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</v>
      </c>
      <c r="F242" s="5">
        <v>0</v>
      </c>
      <c r="G242" s="4">
        <v>1</v>
      </c>
      <c r="H242" s="5">
        <v>1</v>
      </c>
      <c r="I242" s="4">
        <v>0</v>
      </c>
      <c r="J242" s="5">
        <v>0</v>
      </c>
      <c r="K242" s="4">
        <v>0</v>
      </c>
      <c r="L242" s="5">
        <v>0</v>
      </c>
      <c r="M242" s="4">
        <v>3.7000000000000002E-3</v>
      </c>
      <c r="N242" s="5">
        <v>1</v>
      </c>
      <c r="P242" s="10"/>
      <c r="Q242" s="13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0"/>
      <c r="U242" s="10">
        <f t="shared" si="431"/>
        <v>0</v>
      </c>
      <c r="V242" s="10">
        <f t="shared" si="432"/>
        <v>0</v>
      </c>
      <c r="W242">
        <f t="shared" si="433"/>
        <v>1</v>
      </c>
      <c r="X242" s="10">
        <f t="shared" si="434"/>
        <v>0</v>
      </c>
      <c r="Y242" s="10">
        <f t="shared" si="435"/>
        <v>0</v>
      </c>
      <c r="Z242" s="11">
        <f t="shared" si="436"/>
        <v>1</v>
      </c>
      <c r="AB242" s="10"/>
      <c r="AC242" s="10"/>
      <c r="AD242" s="10"/>
      <c r="AE242" s="10"/>
      <c r="AF242" s="10"/>
      <c r="AG242" s="12"/>
      <c r="AH242" s="12">
        <f>$Z242*U244/$Z244</f>
        <v>1.1029411764705883E-2</v>
      </c>
      <c r="AI242" s="12">
        <f t="shared" ref="AI242" si="444">$Z242*V244/$Z244</f>
        <v>8.0882352941176475E-2</v>
      </c>
      <c r="AJ242" s="12">
        <f t="shared" ref="AJ242" si="445">$Z242*W244/$Z244</f>
        <v>0.38970588235294118</v>
      </c>
      <c r="AK242" s="12">
        <f t="shared" ref="AK242" si="446">$Z242*X244/$Z244</f>
        <v>0.28676470588235292</v>
      </c>
      <c r="AL242" s="12">
        <f t="shared" ref="AL242" si="447">$Z242*Y244/$Z244</f>
        <v>0.23161764705882354</v>
      </c>
    </row>
    <row r="243" spans="2:38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</v>
      </c>
      <c r="H243" s="5">
        <v>0</v>
      </c>
      <c r="I243" s="4">
        <v>0</v>
      </c>
      <c r="J243" s="5">
        <v>0</v>
      </c>
      <c r="K243" s="4">
        <v>0</v>
      </c>
      <c r="L243" s="5">
        <v>0</v>
      </c>
      <c r="M243" s="4">
        <v>0</v>
      </c>
      <c r="N243" s="5">
        <v>0</v>
      </c>
      <c r="R243" s="5"/>
      <c r="S243" s="5"/>
      <c r="T243" s="10"/>
      <c r="U243" s="10"/>
      <c r="V243" s="10"/>
      <c r="X243" s="10"/>
      <c r="Y243" s="10"/>
      <c r="Z243" s="11"/>
      <c r="AG243" s="12"/>
      <c r="AH243" s="12"/>
      <c r="AI243" s="12"/>
      <c r="AJ243" s="12"/>
      <c r="AK243" s="12"/>
      <c r="AL243" s="12"/>
    </row>
    <row r="244" spans="2:38" x14ac:dyDescent="0.25">
      <c r="B244" s="3" t="s">
        <v>6</v>
      </c>
      <c r="C244" s="6">
        <v>1.0999999999999999E-2</v>
      </c>
      <c r="D244" s="3">
        <v>3</v>
      </c>
      <c r="E244" s="6">
        <v>8.09E-2</v>
      </c>
      <c r="F244" s="3">
        <v>22</v>
      </c>
      <c r="G244" s="6">
        <v>0.38969999999999999</v>
      </c>
      <c r="H244" s="3">
        <v>106</v>
      </c>
      <c r="I244" s="6">
        <v>0.2868</v>
      </c>
      <c r="J244" s="3">
        <v>78</v>
      </c>
      <c r="K244" s="6">
        <v>0.2316</v>
      </c>
      <c r="L244" s="3">
        <v>63</v>
      </c>
      <c r="M244" s="6">
        <v>1</v>
      </c>
      <c r="N244" s="3">
        <v>272</v>
      </c>
      <c r="R244" s="5"/>
      <c r="S244" s="5"/>
      <c r="T244" s="11"/>
      <c r="U244" s="11">
        <f t="shared" ref="U244" si="448">SUM(U239:U243)</f>
        <v>3</v>
      </c>
      <c r="V244" s="11">
        <f t="shared" ref="V244" si="449">SUM(V239:V243)</f>
        <v>22</v>
      </c>
      <c r="W244" s="11">
        <f t="shared" ref="W244" si="450">SUM(W239:W243)</f>
        <v>106</v>
      </c>
      <c r="X244" s="11">
        <f t="shared" ref="X244" si="451">SUM(X239:X243)</f>
        <v>78</v>
      </c>
      <c r="Y244" s="11">
        <f t="shared" ref="Y244" si="452">SUM(Y239:Y243)</f>
        <v>63</v>
      </c>
      <c r="Z244" s="10">
        <f>SUM(Z239:Z243)</f>
        <v>272</v>
      </c>
      <c r="AG244" s="12"/>
      <c r="AH244" s="12"/>
      <c r="AI244" s="12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272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6" t="s">
        <v>39</v>
      </c>
      <c r="D249" s="17"/>
      <c r="E249" s="16" t="s">
        <v>40</v>
      </c>
      <c r="F249" s="17"/>
      <c r="G249" s="16" t="s">
        <v>41</v>
      </c>
      <c r="H249" s="17"/>
      <c r="I249" s="16" t="s">
        <v>42</v>
      </c>
      <c r="J249" s="17"/>
      <c r="K249" s="16" t="s">
        <v>43</v>
      </c>
      <c r="L249" s="17"/>
      <c r="M249" s="16" t="s">
        <v>6</v>
      </c>
      <c r="N249" s="17"/>
    </row>
    <row r="250" spans="2:38" x14ac:dyDescent="0.25">
      <c r="B250" s="3" t="s">
        <v>7</v>
      </c>
      <c r="C250" s="4">
        <v>2.47E-2</v>
      </c>
      <c r="D250" s="5">
        <v>4</v>
      </c>
      <c r="E250" s="4">
        <v>9.2600000000000002E-2</v>
      </c>
      <c r="F250" s="5">
        <v>15</v>
      </c>
      <c r="G250" s="4">
        <v>0.3765</v>
      </c>
      <c r="H250" s="5">
        <v>61</v>
      </c>
      <c r="I250" s="4">
        <v>0.22839999999999999</v>
      </c>
      <c r="J250" s="5">
        <v>37</v>
      </c>
      <c r="K250" s="4">
        <v>0.27779999999999999</v>
      </c>
      <c r="L250" s="5">
        <v>45</v>
      </c>
      <c r="M250" s="4">
        <v>0.59560000000000002</v>
      </c>
      <c r="N250" s="5">
        <v>162</v>
      </c>
      <c r="P250" s="8" t="s">
        <v>88</v>
      </c>
      <c r="Q250" s="9">
        <f>_xlfn.CHISQ.TEST(U250:Y253,AH250:AL253)</f>
        <v>0.26440376886566835</v>
      </c>
      <c r="R250" s="10"/>
      <c r="S250" s="10" t="s">
        <v>89</v>
      </c>
      <c r="T250" s="10"/>
      <c r="U250" s="10">
        <f>D250</f>
        <v>4</v>
      </c>
      <c r="V250" s="10">
        <f>F250</f>
        <v>15</v>
      </c>
      <c r="W250">
        <f>H250</f>
        <v>61</v>
      </c>
      <c r="X250" s="10">
        <f>J250</f>
        <v>37</v>
      </c>
      <c r="Y250" s="10">
        <f>L250</f>
        <v>45</v>
      </c>
      <c r="Z250" s="11">
        <f>SUM(U250:Y250)</f>
        <v>162</v>
      </c>
      <c r="AB250" s="10"/>
      <c r="AC250" s="10"/>
      <c r="AD250" s="10"/>
      <c r="AE250" s="10"/>
      <c r="AF250" s="10" t="s">
        <v>90</v>
      </c>
      <c r="AG250" s="12"/>
      <c r="AH250" s="12">
        <f>$Z250*U255/$Z255</f>
        <v>2.3911439114391144</v>
      </c>
      <c r="AI250" s="12">
        <f t="shared" ref="AI250" si="453">$Z250*V255/$Z255</f>
        <v>13.749077490774908</v>
      </c>
      <c r="AJ250" s="12">
        <f t="shared" ref="AJ250" si="454">$Z250*W255/$Z255</f>
        <v>63.365313653136532</v>
      </c>
      <c r="AK250" s="12">
        <f t="shared" ref="AK250" si="455">$Z250*X255/$Z255</f>
        <v>45.431734317343171</v>
      </c>
      <c r="AL250" s="12">
        <f t="shared" ref="AL250" si="456">$Z250*Y255/$Z255</f>
        <v>37.062730627306273</v>
      </c>
    </row>
    <row r="251" spans="2:38" x14ac:dyDescent="0.25">
      <c r="B251" s="3" t="s">
        <v>8</v>
      </c>
      <c r="C251" s="4">
        <v>0</v>
      </c>
      <c r="D251" s="5">
        <v>0</v>
      </c>
      <c r="E251" s="4">
        <v>8.2500000000000004E-2</v>
      </c>
      <c r="F251" s="5">
        <v>8</v>
      </c>
      <c r="G251" s="4">
        <v>0.39179999999999998</v>
      </c>
      <c r="H251" s="5">
        <v>38</v>
      </c>
      <c r="I251" s="4">
        <v>0.37109999999999999</v>
      </c>
      <c r="J251" s="5">
        <v>36</v>
      </c>
      <c r="K251" s="4">
        <v>0.15459999999999999</v>
      </c>
      <c r="L251" s="5">
        <v>15</v>
      </c>
      <c r="M251" s="4">
        <v>0.35659999999999997</v>
      </c>
      <c r="N251" s="5">
        <v>97</v>
      </c>
      <c r="P251" s="8" t="s">
        <v>91</v>
      </c>
      <c r="Q251" s="13">
        <f>_xlfn.CHISQ.INV.RT(Q250,12)</f>
        <v>14.593823849120504</v>
      </c>
      <c r="R251" s="10"/>
      <c r="S251" s="10"/>
      <c r="T251" s="10"/>
      <c r="U251" s="10">
        <f t="shared" ref="U251:U253" si="457">D251</f>
        <v>0</v>
      </c>
      <c r="V251" s="10">
        <f t="shared" ref="V251:V253" si="458">F251</f>
        <v>8</v>
      </c>
      <c r="W251">
        <f t="shared" ref="W251:W253" si="459">H251</f>
        <v>38</v>
      </c>
      <c r="X251" s="10">
        <f t="shared" ref="X251:X253" si="460">J251</f>
        <v>36</v>
      </c>
      <c r="Y251" s="10">
        <f t="shared" ref="Y251:Y253" si="461">L251</f>
        <v>15</v>
      </c>
      <c r="Z251" s="11">
        <f t="shared" ref="Z251:Z253" si="462">SUM(U251:Y251)</f>
        <v>97</v>
      </c>
      <c r="AB251" s="10"/>
      <c r="AC251" s="10"/>
      <c r="AD251" s="10"/>
      <c r="AE251" s="10"/>
      <c r="AF251" s="10"/>
      <c r="AG251" s="12"/>
      <c r="AH251" s="12">
        <f>$Z251*U255/$Z255</f>
        <v>1.4317343173431734</v>
      </c>
      <c r="AI251" s="12">
        <f t="shared" ref="AI251" si="463">$Z251*V255/$Z255</f>
        <v>8.232472324723247</v>
      </c>
      <c r="AJ251" s="12">
        <f t="shared" ref="AJ251" si="464">$Z251*W255/$Z255</f>
        <v>37.940959409594093</v>
      </c>
      <c r="AK251" s="12">
        <f t="shared" ref="AK251" si="465">$Z251*X255/$Z255</f>
        <v>27.202952029520294</v>
      </c>
      <c r="AL251" s="12">
        <f t="shared" ref="AL251" si="466">$Z251*Y255/$Z255</f>
        <v>22.191881918819188</v>
      </c>
    </row>
    <row r="252" spans="2:38" x14ac:dyDescent="0.25">
      <c r="B252" s="3" t="s">
        <v>9</v>
      </c>
      <c r="C252" s="4">
        <v>0</v>
      </c>
      <c r="D252" s="5">
        <v>0</v>
      </c>
      <c r="E252" s="4">
        <v>0</v>
      </c>
      <c r="F252" s="5">
        <v>0</v>
      </c>
      <c r="G252" s="4">
        <v>0.54549999999999998</v>
      </c>
      <c r="H252" s="5">
        <v>6</v>
      </c>
      <c r="I252" s="4">
        <v>0.2727</v>
      </c>
      <c r="J252" s="5">
        <v>3</v>
      </c>
      <c r="K252" s="4">
        <v>0.18179999999999999</v>
      </c>
      <c r="L252" s="5">
        <v>2</v>
      </c>
      <c r="M252" s="4">
        <v>4.0399999999999998E-2</v>
      </c>
      <c r="N252" s="5">
        <v>11</v>
      </c>
      <c r="P252" s="8" t="s">
        <v>92</v>
      </c>
      <c r="Q252" s="14">
        <f>SQRT(Q251/(Z255*MIN(5-1,4-1)))</f>
        <v>0.13397978519256784</v>
      </c>
      <c r="R252" s="10"/>
      <c r="S252" s="10"/>
      <c r="T252" s="10"/>
      <c r="U252" s="10">
        <f t="shared" si="457"/>
        <v>0</v>
      </c>
      <c r="V252" s="10">
        <f t="shared" si="458"/>
        <v>0</v>
      </c>
      <c r="W252">
        <f t="shared" si="459"/>
        <v>6</v>
      </c>
      <c r="X252" s="10">
        <f t="shared" si="460"/>
        <v>3</v>
      </c>
      <c r="Y252" s="10">
        <f t="shared" si="461"/>
        <v>2</v>
      </c>
      <c r="Z252" s="11">
        <f t="shared" si="462"/>
        <v>11</v>
      </c>
      <c r="AB252" s="10"/>
      <c r="AC252" s="10"/>
      <c r="AD252" s="10"/>
      <c r="AE252" s="10"/>
      <c r="AF252" s="10"/>
      <c r="AG252" s="12"/>
      <c r="AH252" s="12">
        <f>$Z252*U255/$Z255</f>
        <v>0.16236162361623616</v>
      </c>
      <c r="AI252" s="12">
        <f t="shared" ref="AI252" si="467">$Z252*V255/$Z255</f>
        <v>0.93357933579335795</v>
      </c>
      <c r="AJ252" s="12">
        <f t="shared" ref="AJ252" si="468">$Z252*W255/$Z255</f>
        <v>4.3025830258302582</v>
      </c>
      <c r="AK252" s="12">
        <f t="shared" ref="AK252" si="469">$Z252*X255/$Z255</f>
        <v>3.084870848708487</v>
      </c>
      <c r="AL252" s="12">
        <f>$Z252*Y255/$Z255</f>
        <v>2.5166051660516606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0</v>
      </c>
      <c r="F253" s="5">
        <v>0</v>
      </c>
      <c r="G253" s="4">
        <v>1</v>
      </c>
      <c r="H253" s="5">
        <v>1</v>
      </c>
      <c r="I253" s="4">
        <v>0</v>
      </c>
      <c r="J253" s="5">
        <v>0</v>
      </c>
      <c r="K253" s="4">
        <v>0</v>
      </c>
      <c r="L253" s="5">
        <v>0</v>
      </c>
      <c r="M253" s="4">
        <v>3.7000000000000002E-3</v>
      </c>
      <c r="N253" s="5">
        <v>1</v>
      </c>
      <c r="P253" s="10"/>
      <c r="Q253" s="13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0"/>
      <c r="U253" s="10">
        <f t="shared" si="457"/>
        <v>0</v>
      </c>
      <c r="V253" s="10">
        <f t="shared" si="458"/>
        <v>0</v>
      </c>
      <c r="W253">
        <f t="shared" si="459"/>
        <v>1</v>
      </c>
      <c r="X253" s="10">
        <f t="shared" si="460"/>
        <v>0</v>
      </c>
      <c r="Y253" s="10">
        <f t="shared" si="461"/>
        <v>0</v>
      </c>
      <c r="Z253" s="11">
        <f t="shared" si="462"/>
        <v>1</v>
      </c>
      <c r="AB253" s="10"/>
      <c r="AC253" s="10"/>
      <c r="AD253" s="10"/>
      <c r="AE253" s="10"/>
      <c r="AF253" s="10"/>
      <c r="AG253" s="12"/>
      <c r="AH253" s="12">
        <f>$Z253*U255/$Z255</f>
        <v>1.4760147601476014E-2</v>
      </c>
      <c r="AI253" s="12">
        <f t="shared" ref="AI253" si="470">$Z253*V255/$Z255</f>
        <v>8.4870848708487087E-2</v>
      </c>
      <c r="AJ253" s="12">
        <f t="shared" ref="AJ253" si="471">$Z253*W255/$Z255</f>
        <v>0.39114391143911437</v>
      </c>
      <c r="AK253" s="12">
        <f t="shared" ref="AK253" si="472">$Z253*X255/$Z255</f>
        <v>0.28044280442804426</v>
      </c>
      <c r="AL253" s="12">
        <f t="shared" ref="AL253" si="473">$Z253*Y255/$Z255</f>
        <v>0.22878228782287824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</v>
      </c>
      <c r="H254" s="5">
        <v>0</v>
      </c>
      <c r="I254" s="4">
        <v>0</v>
      </c>
      <c r="J254" s="5">
        <v>0</v>
      </c>
      <c r="K254" s="4">
        <v>0</v>
      </c>
      <c r="L254" s="5">
        <v>0</v>
      </c>
      <c r="M254" s="4">
        <v>0</v>
      </c>
      <c r="N254" s="5">
        <v>0</v>
      </c>
      <c r="R254" s="5"/>
      <c r="S254" s="5"/>
      <c r="T254" s="10"/>
      <c r="U254" s="10"/>
      <c r="V254" s="10"/>
      <c r="X254" s="10"/>
      <c r="Y254" s="10"/>
      <c r="Z254" s="11"/>
      <c r="AG254" s="12"/>
      <c r="AH254" s="12"/>
      <c r="AI254" s="12"/>
      <c r="AJ254" s="12"/>
      <c r="AK254" s="12"/>
      <c r="AL254" s="12"/>
    </row>
    <row r="255" spans="2:38" x14ac:dyDescent="0.25">
      <c r="B255" s="3" t="s">
        <v>6</v>
      </c>
      <c r="C255" s="6">
        <v>1.47E-2</v>
      </c>
      <c r="D255" s="3">
        <v>4</v>
      </c>
      <c r="E255" s="6">
        <v>8.4600000000000009E-2</v>
      </c>
      <c r="F255" s="3">
        <v>23</v>
      </c>
      <c r="G255" s="6">
        <v>0.38969999999999999</v>
      </c>
      <c r="H255" s="3">
        <v>106</v>
      </c>
      <c r="I255" s="6">
        <v>0.27939999999999998</v>
      </c>
      <c r="J255" s="3">
        <v>76</v>
      </c>
      <c r="K255" s="6">
        <v>0.22789999999999999</v>
      </c>
      <c r="L255" s="3">
        <v>62</v>
      </c>
      <c r="M255" s="6">
        <v>1</v>
      </c>
      <c r="N255" s="3">
        <v>272</v>
      </c>
      <c r="R255" s="5"/>
      <c r="S255" s="5"/>
      <c r="T255" s="11"/>
      <c r="U255" s="11">
        <f t="shared" ref="U255" si="474">SUM(U250:U254)</f>
        <v>4</v>
      </c>
      <c r="V255" s="11">
        <f t="shared" ref="V255" si="475">SUM(V250:V254)</f>
        <v>23</v>
      </c>
      <c r="W255" s="11">
        <f t="shared" ref="W255" si="476">SUM(W250:W254)</f>
        <v>106</v>
      </c>
      <c r="X255" s="11">
        <f t="shared" ref="X255" si="477">SUM(X250:X254)</f>
        <v>76</v>
      </c>
      <c r="Y255" s="11">
        <f t="shared" ref="Y255" si="478">SUM(Y250:Y254)</f>
        <v>62</v>
      </c>
      <c r="Z255" s="10">
        <f>SUM(Z250:Z254)</f>
        <v>271</v>
      </c>
      <c r="AG255" s="12"/>
      <c r="AH255" s="12"/>
      <c r="AI255" s="12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272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6" t="s">
        <v>39</v>
      </c>
      <c r="D260" s="17"/>
      <c r="E260" s="16" t="s">
        <v>40</v>
      </c>
      <c r="F260" s="17"/>
      <c r="G260" s="16" t="s">
        <v>41</v>
      </c>
      <c r="H260" s="17"/>
      <c r="I260" s="16" t="s">
        <v>42</v>
      </c>
      <c r="J260" s="17"/>
      <c r="K260" s="16" t="s">
        <v>43</v>
      </c>
      <c r="L260" s="17"/>
      <c r="M260" s="16" t="s">
        <v>6</v>
      </c>
      <c r="N260" s="17"/>
    </row>
    <row r="261" spans="2:38" x14ac:dyDescent="0.25">
      <c r="B261" s="3" t="s">
        <v>7</v>
      </c>
      <c r="C261" s="4">
        <v>0.10489999999999999</v>
      </c>
      <c r="D261" s="5">
        <v>17</v>
      </c>
      <c r="E261" s="4">
        <v>0.46300000000000002</v>
      </c>
      <c r="F261" s="5">
        <v>75</v>
      </c>
      <c r="G261" s="4">
        <v>0.32100000000000001</v>
      </c>
      <c r="H261" s="5">
        <v>52</v>
      </c>
      <c r="I261" s="4">
        <v>3.09E-2</v>
      </c>
      <c r="J261" s="5">
        <v>5</v>
      </c>
      <c r="K261" s="4">
        <v>8.0199999999999994E-2</v>
      </c>
      <c r="L261" s="5">
        <v>13</v>
      </c>
      <c r="M261" s="4">
        <v>0.59560000000000002</v>
      </c>
      <c r="N261" s="5">
        <v>162</v>
      </c>
      <c r="P261" s="8" t="s">
        <v>88</v>
      </c>
      <c r="Q261" s="9">
        <f>_xlfn.CHISQ.TEST(U261:Y264,AH261:AL264)</f>
        <v>2.8595312755323683E-2</v>
      </c>
      <c r="R261" s="10"/>
      <c r="S261" s="10" t="s">
        <v>89</v>
      </c>
      <c r="T261" s="10"/>
      <c r="U261" s="10">
        <f>D261</f>
        <v>17</v>
      </c>
      <c r="V261" s="10">
        <f>F261</f>
        <v>75</v>
      </c>
      <c r="W261">
        <f>H261</f>
        <v>52</v>
      </c>
      <c r="X261" s="10">
        <f>J261</f>
        <v>5</v>
      </c>
      <c r="Y261" s="10">
        <f>L261</f>
        <v>13</v>
      </c>
      <c r="Z261" s="11">
        <f>SUM(U261:Y261)</f>
        <v>162</v>
      </c>
      <c r="AB261" s="10"/>
      <c r="AC261" s="10"/>
      <c r="AD261" s="10"/>
      <c r="AE261" s="10"/>
      <c r="AF261" s="10" t="s">
        <v>90</v>
      </c>
      <c r="AG261" s="12"/>
      <c r="AH261" s="12">
        <f>$Z261*U266/$Z266</f>
        <v>14.346863468634686</v>
      </c>
      <c r="AI261" s="12">
        <f t="shared" ref="AI261" si="479">$Z261*V266/$Z266</f>
        <v>76.516605166051662</v>
      </c>
      <c r="AJ261" s="12">
        <f t="shared" ref="AJ261" si="480">$Z261*W266/$Z266</f>
        <v>53.202952029520297</v>
      </c>
      <c r="AK261" s="12">
        <f t="shared" ref="AK261" si="481">$Z261*X266/$Z266</f>
        <v>7.7712177121771218</v>
      </c>
      <c r="AL261" s="12">
        <f t="shared" ref="AL261" si="482">$Z261*Y266/$Z266</f>
        <v>10.162361623616237</v>
      </c>
    </row>
    <row r="262" spans="2:38" x14ac:dyDescent="0.25">
      <c r="B262" s="3" t="s">
        <v>8</v>
      </c>
      <c r="C262" s="4">
        <v>6.1899999999999997E-2</v>
      </c>
      <c r="D262" s="5">
        <v>6</v>
      </c>
      <c r="E262" s="4">
        <v>0.49480000000000002</v>
      </c>
      <c r="F262" s="5">
        <v>48</v>
      </c>
      <c r="G262" s="4">
        <v>0.35049999999999998</v>
      </c>
      <c r="H262" s="5">
        <v>34</v>
      </c>
      <c r="I262" s="4">
        <v>7.22E-2</v>
      </c>
      <c r="J262" s="5">
        <v>7</v>
      </c>
      <c r="K262" s="4">
        <v>2.06E-2</v>
      </c>
      <c r="L262" s="5">
        <v>2</v>
      </c>
      <c r="M262" s="4">
        <v>0.35659999999999997</v>
      </c>
      <c r="N262" s="5">
        <v>97</v>
      </c>
      <c r="P262" s="8" t="s">
        <v>91</v>
      </c>
      <c r="Q262" s="13">
        <f>_xlfn.CHISQ.INV.RT(Q261,12)</f>
        <v>22.899048984863533</v>
      </c>
      <c r="R262" s="10"/>
      <c r="S262" s="10"/>
      <c r="T262" s="10"/>
      <c r="U262" s="10">
        <f t="shared" ref="U262:U264" si="483">D262</f>
        <v>6</v>
      </c>
      <c r="V262" s="10">
        <f t="shared" ref="V262:V264" si="484">F262</f>
        <v>48</v>
      </c>
      <c r="W262">
        <f t="shared" ref="W262:W264" si="485">H262</f>
        <v>34</v>
      </c>
      <c r="X262" s="10">
        <f t="shared" ref="X262:X264" si="486">J262</f>
        <v>7</v>
      </c>
      <c r="Y262" s="10">
        <f t="shared" ref="Y262:Y264" si="487">L262</f>
        <v>2</v>
      </c>
      <c r="Z262" s="11">
        <f t="shared" ref="Z262:Z264" si="488">SUM(U262:Y262)</f>
        <v>97</v>
      </c>
      <c r="AB262" s="10"/>
      <c r="AC262" s="10"/>
      <c r="AD262" s="10"/>
      <c r="AE262" s="10"/>
      <c r="AF262" s="10"/>
      <c r="AG262" s="12"/>
      <c r="AH262" s="12">
        <f>$Z262*U266/$Z266</f>
        <v>8.5904059040590415</v>
      </c>
      <c r="AI262" s="12">
        <f t="shared" ref="AI262" si="489">$Z262*V266/$Z266</f>
        <v>45.815498154981547</v>
      </c>
      <c r="AJ262" s="12">
        <f t="shared" ref="AJ262" si="490">$Z262*W266/$Z266</f>
        <v>31.85608856088561</v>
      </c>
      <c r="AK262" s="12">
        <f t="shared" ref="AK262" si="491">$Z262*X266/$Z266</f>
        <v>4.6531365313653135</v>
      </c>
      <c r="AL262" s="12">
        <f t="shared" ref="AL262" si="492">$Z262*Y266/$Z266</f>
        <v>6.084870848708487</v>
      </c>
    </row>
    <row r="263" spans="2:38" x14ac:dyDescent="0.25">
      <c r="B263" s="3" t="s">
        <v>9</v>
      </c>
      <c r="C263" s="4">
        <v>9.0899999999999995E-2</v>
      </c>
      <c r="D263" s="5">
        <v>1</v>
      </c>
      <c r="E263" s="4">
        <v>0.45450000000000002</v>
      </c>
      <c r="F263" s="5">
        <v>5</v>
      </c>
      <c r="G263" s="4">
        <v>0.2727</v>
      </c>
      <c r="H263" s="5">
        <v>3</v>
      </c>
      <c r="I263" s="4">
        <v>9.0899999999999995E-2</v>
      </c>
      <c r="J263" s="5">
        <v>1</v>
      </c>
      <c r="K263" s="4">
        <v>9.0899999999999995E-2</v>
      </c>
      <c r="L263" s="5">
        <v>1</v>
      </c>
      <c r="M263" s="4">
        <v>4.0399999999999998E-2</v>
      </c>
      <c r="N263" s="5">
        <v>11</v>
      </c>
      <c r="P263" s="8" t="s">
        <v>92</v>
      </c>
      <c r="Q263" s="14">
        <f>SQRT(Q262/(Z266*MIN(5-1,4-1)))</f>
        <v>0.16782762559394465</v>
      </c>
      <c r="R263" s="10"/>
      <c r="S263" s="10"/>
      <c r="T263" s="10"/>
      <c r="U263" s="10">
        <f t="shared" si="483"/>
        <v>1</v>
      </c>
      <c r="V263" s="10">
        <f t="shared" si="484"/>
        <v>5</v>
      </c>
      <c r="W263">
        <f t="shared" si="485"/>
        <v>3</v>
      </c>
      <c r="X263" s="10">
        <f t="shared" si="486"/>
        <v>1</v>
      </c>
      <c r="Y263" s="10">
        <f t="shared" si="487"/>
        <v>1</v>
      </c>
      <c r="Z263" s="11">
        <f t="shared" si="488"/>
        <v>11</v>
      </c>
      <c r="AB263" s="10"/>
      <c r="AC263" s="10"/>
      <c r="AD263" s="10"/>
      <c r="AE263" s="10"/>
      <c r="AF263" s="10"/>
      <c r="AG263" s="12"/>
      <c r="AH263" s="12">
        <f>$Z263*U266/$Z266</f>
        <v>0.97416974169741699</v>
      </c>
      <c r="AI263" s="12">
        <f t="shared" ref="AI263" si="493">$Z263*V266/$Z266</f>
        <v>5.195571955719557</v>
      </c>
      <c r="AJ263" s="12">
        <f t="shared" ref="AJ263" si="494">$Z263*W266/$Z266</f>
        <v>3.6125461254612548</v>
      </c>
      <c r="AK263" s="12">
        <f t="shared" ref="AK263" si="495">$Z263*X266/$Z266</f>
        <v>0.52767527675276749</v>
      </c>
      <c r="AL263" s="12">
        <f>$Z263*Y266/$Z266</f>
        <v>0.69003690036900367</v>
      </c>
    </row>
    <row r="264" spans="2:38" x14ac:dyDescent="0.25">
      <c r="B264" s="3" t="s">
        <v>10</v>
      </c>
      <c r="C264" s="4">
        <v>0</v>
      </c>
      <c r="D264" s="5">
        <v>0</v>
      </c>
      <c r="E264" s="4">
        <v>0</v>
      </c>
      <c r="F264" s="5">
        <v>0</v>
      </c>
      <c r="G264" s="4">
        <v>0</v>
      </c>
      <c r="H264" s="5">
        <v>0</v>
      </c>
      <c r="I264" s="4">
        <v>0</v>
      </c>
      <c r="J264" s="5">
        <v>0</v>
      </c>
      <c r="K264" s="4">
        <v>1</v>
      </c>
      <c r="L264" s="5">
        <v>1</v>
      </c>
      <c r="M264" s="4">
        <v>3.7000000000000002E-3</v>
      </c>
      <c r="N264" s="5">
        <v>1</v>
      </c>
      <c r="P264" s="10"/>
      <c r="Q264" s="13" t="str">
        <f>IF(AND(Q263&gt;0,Q263&lt;=0.2),"Schwacher Zusammenhang",IF(AND(Q263&gt;0.2,Q263&lt;=0.6),"Mittlerer Zusammenhang",IF(Q263&gt;0.6,"Starker Zusammenhang","")))</f>
        <v>Schwacher Zusammenhang</v>
      </c>
      <c r="R264" s="5"/>
      <c r="S264" s="5"/>
      <c r="T264" s="10"/>
      <c r="U264" s="10">
        <f t="shared" si="483"/>
        <v>0</v>
      </c>
      <c r="V264" s="10">
        <f t="shared" si="484"/>
        <v>0</v>
      </c>
      <c r="W264">
        <f t="shared" si="485"/>
        <v>0</v>
      </c>
      <c r="X264" s="10">
        <f t="shared" si="486"/>
        <v>0</v>
      </c>
      <c r="Y264" s="10">
        <f t="shared" si="487"/>
        <v>1</v>
      </c>
      <c r="Z264" s="11">
        <f t="shared" si="488"/>
        <v>1</v>
      </c>
      <c r="AB264" s="10"/>
      <c r="AC264" s="10"/>
      <c r="AD264" s="10"/>
      <c r="AE264" s="10"/>
      <c r="AF264" s="10"/>
      <c r="AG264" s="12"/>
      <c r="AH264" s="12">
        <f>$Z264*U266/$Z266</f>
        <v>8.8560885608856083E-2</v>
      </c>
      <c r="AI264" s="12">
        <f t="shared" ref="AI264" si="496">$Z264*V266/$Z266</f>
        <v>0.47232472324723246</v>
      </c>
      <c r="AJ264" s="12">
        <f t="shared" ref="AJ264" si="497">$Z264*W266/$Z266</f>
        <v>0.32841328413284132</v>
      </c>
      <c r="AK264" s="12">
        <f t="shared" ref="AK264" si="498">$Z264*X266/$Z266</f>
        <v>4.797047970479705E-2</v>
      </c>
      <c r="AL264" s="12">
        <f t="shared" ref="AL264" si="499">$Z264*Y266/$Z266</f>
        <v>6.273062730627306E-2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</v>
      </c>
      <c r="F265" s="5">
        <v>0</v>
      </c>
      <c r="G265" s="4">
        <v>0</v>
      </c>
      <c r="H265" s="5">
        <v>0</v>
      </c>
      <c r="I265" s="4">
        <v>0</v>
      </c>
      <c r="J265" s="5">
        <v>0</v>
      </c>
      <c r="K265" s="4">
        <v>0</v>
      </c>
      <c r="L265" s="5">
        <v>0</v>
      </c>
      <c r="M265" s="4">
        <v>0</v>
      </c>
      <c r="N265" s="5">
        <v>0</v>
      </c>
      <c r="R265" s="5"/>
      <c r="S265" s="5"/>
      <c r="T265" s="10"/>
      <c r="U265" s="10"/>
      <c r="V265" s="10"/>
      <c r="X265" s="10"/>
      <c r="Y265" s="10"/>
      <c r="Z265" s="11"/>
      <c r="AG265" s="12"/>
      <c r="AH265" s="12"/>
      <c r="AI265" s="12"/>
      <c r="AJ265" s="12"/>
      <c r="AK265" s="12"/>
      <c r="AL265" s="12"/>
    </row>
    <row r="266" spans="2:38" x14ac:dyDescent="0.25">
      <c r="B266" s="3" t="s">
        <v>6</v>
      </c>
      <c r="C266" s="6">
        <v>8.8200000000000001E-2</v>
      </c>
      <c r="D266" s="3">
        <v>24</v>
      </c>
      <c r="E266" s="6">
        <v>0.47060000000000002</v>
      </c>
      <c r="F266" s="3">
        <v>128</v>
      </c>
      <c r="G266" s="6">
        <v>0.32719999999999999</v>
      </c>
      <c r="H266" s="3">
        <v>89</v>
      </c>
      <c r="I266" s="6">
        <v>4.7800000000000002E-2</v>
      </c>
      <c r="J266" s="3">
        <v>13</v>
      </c>
      <c r="K266" s="6">
        <v>6.25E-2</v>
      </c>
      <c r="L266" s="3">
        <v>17</v>
      </c>
      <c r="M266" s="6">
        <v>1</v>
      </c>
      <c r="N266" s="3">
        <v>272</v>
      </c>
      <c r="R266" s="5"/>
      <c r="S266" s="5"/>
      <c r="T266" s="11"/>
      <c r="U266" s="11">
        <f t="shared" ref="U266" si="500">SUM(U261:U265)</f>
        <v>24</v>
      </c>
      <c r="V266" s="11">
        <f t="shared" ref="V266" si="501">SUM(V261:V265)</f>
        <v>128</v>
      </c>
      <c r="W266" s="11">
        <f t="shared" ref="W266" si="502">SUM(W261:W265)</f>
        <v>89</v>
      </c>
      <c r="X266" s="11">
        <f t="shared" ref="X266" si="503">SUM(X261:X265)</f>
        <v>13</v>
      </c>
      <c r="Y266" s="11">
        <f t="shared" ref="Y266" si="504">SUM(Y261:Y265)</f>
        <v>17</v>
      </c>
      <c r="Z266" s="10">
        <f>SUM(Z261:Z265)</f>
        <v>271</v>
      </c>
      <c r="AG266" s="12"/>
      <c r="AH266" s="12"/>
      <c r="AI266" s="12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272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6" t="s">
        <v>39</v>
      </c>
      <c r="D271" s="17"/>
      <c r="E271" s="16" t="s">
        <v>40</v>
      </c>
      <c r="F271" s="17"/>
      <c r="G271" s="16" t="s">
        <v>41</v>
      </c>
      <c r="H271" s="17"/>
      <c r="I271" s="16" t="s">
        <v>42</v>
      </c>
      <c r="J271" s="17"/>
      <c r="K271" s="16" t="s">
        <v>43</v>
      </c>
      <c r="L271" s="17"/>
      <c r="M271" s="16" t="s">
        <v>6</v>
      </c>
      <c r="N271" s="17"/>
    </row>
    <row r="272" spans="2:38" x14ac:dyDescent="0.25">
      <c r="B272" s="3" t="s">
        <v>7</v>
      </c>
      <c r="C272" s="4">
        <v>5.5599999999999997E-2</v>
      </c>
      <c r="D272" s="5">
        <v>9</v>
      </c>
      <c r="E272" s="4">
        <v>0.29630000000000001</v>
      </c>
      <c r="F272" s="5">
        <v>48</v>
      </c>
      <c r="G272" s="4">
        <v>0.37040000000000001</v>
      </c>
      <c r="H272" s="5">
        <v>60</v>
      </c>
      <c r="I272" s="4">
        <v>0.15429999999999999</v>
      </c>
      <c r="J272" s="5">
        <v>25</v>
      </c>
      <c r="K272" s="4">
        <v>0.1235</v>
      </c>
      <c r="L272" s="5">
        <v>20</v>
      </c>
      <c r="M272" s="4">
        <v>0.59560000000000002</v>
      </c>
      <c r="N272" s="5">
        <v>162</v>
      </c>
      <c r="P272" s="8" t="s">
        <v>88</v>
      </c>
      <c r="Q272" s="9">
        <f>_xlfn.CHISQ.TEST(U272:Y275,AH272:AL275)</f>
        <v>0.71282287290261648</v>
      </c>
      <c r="R272" s="10"/>
      <c r="S272" s="10" t="s">
        <v>89</v>
      </c>
      <c r="T272" s="10"/>
      <c r="U272" s="10">
        <f>D272</f>
        <v>9</v>
      </c>
      <c r="V272" s="10">
        <f>F272</f>
        <v>48</v>
      </c>
      <c r="W272">
        <f>H272</f>
        <v>60</v>
      </c>
      <c r="X272" s="10">
        <f>J272</f>
        <v>25</v>
      </c>
      <c r="Y272" s="10">
        <f>L272</f>
        <v>20</v>
      </c>
      <c r="Z272" s="11">
        <f>SUM(U272:Y272)</f>
        <v>162</v>
      </c>
      <c r="AB272" s="10"/>
      <c r="AC272" s="10"/>
      <c r="AD272" s="10"/>
      <c r="AE272" s="10"/>
      <c r="AF272" s="10" t="s">
        <v>90</v>
      </c>
      <c r="AG272" s="12"/>
      <c r="AH272" s="12">
        <f>$Z272*U277/$Z277</f>
        <v>6.5514705882352944</v>
      </c>
      <c r="AI272" s="12">
        <f t="shared" ref="AI272" si="505">$Z272*V277/$Z277</f>
        <v>44.073529411764703</v>
      </c>
      <c r="AJ272" s="12">
        <f t="shared" ref="AJ272" si="506">$Z272*W277/$Z277</f>
        <v>64.32352941176471</v>
      </c>
      <c r="AK272" s="12">
        <f t="shared" ref="AK272" si="507">$Z272*X277/$Z277</f>
        <v>28.588235294117649</v>
      </c>
      <c r="AL272" s="12">
        <f t="shared" ref="AL272" si="508">$Z272*Y277/$Z277</f>
        <v>18.463235294117649</v>
      </c>
    </row>
    <row r="273" spans="2:38" x14ac:dyDescent="0.25">
      <c r="B273" s="3" t="s">
        <v>8</v>
      </c>
      <c r="C273" s="4">
        <v>2.0400000000000001E-2</v>
      </c>
      <c r="D273" s="5">
        <v>2</v>
      </c>
      <c r="E273" s="4">
        <v>0.23469999999999999</v>
      </c>
      <c r="F273" s="5">
        <v>23</v>
      </c>
      <c r="G273" s="4">
        <v>0.42859999999999998</v>
      </c>
      <c r="H273" s="5">
        <v>42</v>
      </c>
      <c r="I273" s="4">
        <v>0.21429999999999999</v>
      </c>
      <c r="J273" s="5">
        <v>21</v>
      </c>
      <c r="K273" s="4">
        <v>0.10199999999999999</v>
      </c>
      <c r="L273" s="5">
        <v>10</v>
      </c>
      <c r="M273" s="4">
        <v>0.36030000000000001</v>
      </c>
      <c r="N273" s="5">
        <v>98</v>
      </c>
      <c r="P273" s="8" t="s">
        <v>91</v>
      </c>
      <c r="Q273" s="13">
        <f>_xlfn.CHISQ.INV.RT(Q272,12)</f>
        <v>8.8837912130282852</v>
      </c>
      <c r="R273" s="10"/>
      <c r="S273" s="10"/>
      <c r="T273" s="10"/>
      <c r="U273" s="10">
        <f t="shared" ref="U273:U275" si="509">D273</f>
        <v>2</v>
      </c>
      <c r="V273" s="10">
        <f t="shared" ref="V273:V275" si="510">F273</f>
        <v>23</v>
      </c>
      <c r="W273">
        <f t="shared" ref="W273:W275" si="511">H273</f>
        <v>42</v>
      </c>
      <c r="X273" s="10">
        <f t="shared" ref="X273:X275" si="512">J273</f>
        <v>21</v>
      </c>
      <c r="Y273" s="10">
        <f t="shared" ref="Y273:Y275" si="513">L273</f>
        <v>10</v>
      </c>
      <c r="Z273" s="11">
        <f t="shared" ref="Z273:Z275" si="514">SUM(U273:Y273)</f>
        <v>98</v>
      </c>
      <c r="AB273" s="10"/>
      <c r="AC273" s="10"/>
      <c r="AD273" s="10"/>
      <c r="AE273" s="10"/>
      <c r="AF273" s="10"/>
      <c r="AG273" s="12"/>
      <c r="AH273" s="12">
        <f>$Z273*U277/$Z277</f>
        <v>3.9632352941176472</v>
      </c>
      <c r="AI273" s="12">
        <f t="shared" ref="AI273" si="515">$Z273*V277/$Z277</f>
        <v>26.661764705882351</v>
      </c>
      <c r="AJ273" s="12">
        <f t="shared" ref="AJ273" si="516">$Z273*W277/$Z277</f>
        <v>38.911764705882355</v>
      </c>
      <c r="AK273" s="12">
        <f t="shared" ref="AK273" si="517">$Z273*X277/$Z277</f>
        <v>17.294117647058822</v>
      </c>
      <c r="AL273" s="12">
        <f t="shared" ref="AL273" si="518">$Z273*Y277/$Z277</f>
        <v>11.169117647058824</v>
      </c>
    </row>
    <row r="274" spans="2:38" x14ac:dyDescent="0.25">
      <c r="B274" s="3" t="s">
        <v>9</v>
      </c>
      <c r="C274" s="4">
        <v>0</v>
      </c>
      <c r="D274" s="5">
        <v>0</v>
      </c>
      <c r="E274" s="4">
        <v>0.18179999999999999</v>
      </c>
      <c r="F274" s="5">
        <v>2</v>
      </c>
      <c r="G274" s="4">
        <v>0.54549999999999998</v>
      </c>
      <c r="H274" s="5">
        <v>6</v>
      </c>
      <c r="I274" s="4">
        <v>0.18179999999999999</v>
      </c>
      <c r="J274" s="5">
        <v>2</v>
      </c>
      <c r="K274" s="4">
        <v>9.0899999999999995E-2</v>
      </c>
      <c r="L274" s="5">
        <v>1</v>
      </c>
      <c r="M274" s="4">
        <v>4.0399999999999998E-2</v>
      </c>
      <c r="N274" s="5">
        <v>11</v>
      </c>
      <c r="P274" s="8" t="s">
        <v>92</v>
      </c>
      <c r="Q274" s="14">
        <f>SQRT(Q273/(Z277*MIN(5-1,4-1)))</f>
        <v>0.10434078318459124</v>
      </c>
      <c r="R274" s="10"/>
      <c r="S274" s="10"/>
      <c r="T274" s="10"/>
      <c r="U274" s="10">
        <f t="shared" si="509"/>
        <v>0</v>
      </c>
      <c r="V274" s="10">
        <f t="shared" si="510"/>
        <v>2</v>
      </c>
      <c r="W274">
        <f t="shared" si="511"/>
        <v>6</v>
      </c>
      <c r="X274" s="10">
        <f t="shared" si="512"/>
        <v>2</v>
      </c>
      <c r="Y274" s="10">
        <f t="shared" si="513"/>
        <v>1</v>
      </c>
      <c r="Z274" s="11">
        <f t="shared" si="514"/>
        <v>11</v>
      </c>
      <c r="AB274" s="10"/>
      <c r="AC274" s="10"/>
      <c r="AD274" s="10"/>
      <c r="AE274" s="10"/>
      <c r="AF274" s="10"/>
      <c r="AG274" s="12"/>
      <c r="AH274" s="12">
        <f>$Z274*U277/$Z277</f>
        <v>0.44485294117647056</v>
      </c>
      <c r="AI274" s="12">
        <f t="shared" ref="AI274" si="519">$Z274*V277/$Z277</f>
        <v>2.9926470588235294</v>
      </c>
      <c r="AJ274" s="12">
        <f t="shared" ref="AJ274" si="520">$Z274*W277/$Z277</f>
        <v>4.367647058823529</v>
      </c>
      <c r="AK274" s="12">
        <f t="shared" ref="AK274" si="521">$Z274*X277/$Z277</f>
        <v>1.9411764705882353</v>
      </c>
      <c r="AL274" s="12">
        <f>$Z274*Y277/$Z277</f>
        <v>1.2536764705882353</v>
      </c>
    </row>
    <row r="275" spans="2:38" x14ac:dyDescent="0.25">
      <c r="B275" s="3" t="s">
        <v>10</v>
      </c>
      <c r="C275" s="4">
        <v>0</v>
      </c>
      <c r="D275" s="5">
        <v>0</v>
      </c>
      <c r="E275" s="4">
        <v>1</v>
      </c>
      <c r="F275" s="5">
        <v>1</v>
      </c>
      <c r="G275" s="4">
        <v>0</v>
      </c>
      <c r="H275" s="5">
        <v>0</v>
      </c>
      <c r="I275" s="4">
        <v>0</v>
      </c>
      <c r="J275" s="5">
        <v>0</v>
      </c>
      <c r="K275" s="4">
        <v>0</v>
      </c>
      <c r="L275" s="5">
        <v>0</v>
      </c>
      <c r="M275" s="4">
        <v>3.7000000000000002E-3</v>
      </c>
      <c r="N275" s="5">
        <v>1</v>
      </c>
      <c r="P275" s="10"/>
      <c r="Q275" s="13" t="str">
        <f>IF(AND(Q274&gt;0,Q274&lt;=0.2),"Schwacher Zusammenhang",IF(AND(Q274&gt;0.2,Q274&lt;=0.6),"Mittlerer Zusammenhang",IF(Q274&gt;0.6,"Starker Zusammenhang","")))</f>
        <v>Schwacher Zusammenhang</v>
      </c>
      <c r="R275" s="5"/>
      <c r="S275" s="5"/>
      <c r="T275" s="10"/>
      <c r="U275" s="10">
        <f t="shared" si="509"/>
        <v>0</v>
      </c>
      <c r="V275" s="10">
        <f t="shared" si="510"/>
        <v>1</v>
      </c>
      <c r="W275">
        <f t="shared" si="511"/>
        <v>0</v>
      </c>
      <c r="X275" s="10">
        <f t="shared" si="512"/>
        <v>0</v>
      </c>
      <c r="Y275" s="10">
        <f t="shared" si="513"/>
        <v>0</v>
      </c>
      <c r="Z275" s="11">
        <f t="shared" si="514"/>
        <v>1</v>
      </c>
      <c r="AB275" s="10"/>
      <c r="AC275" s="10"/>
      <c r="AD275" s="10"/>
      <c r="AE275" s="10"/>
      <c r="AF275" s="10"/>
      <c r="AG275" s="12"/>
      <c r="AH275" s="12">
        <f>$Z275*U277/$Z277</f>
        <v>4.0441176470588237E-2</v>
      </c>
      <c r="AI275" s="12">
        <f t="shared" ref="AI275" si="522">$Z275*V277/$Z277</f>
        <v>0.27205882352941174</v>
      </c>
      <c r="AJ275" s="12">
        <f t="shared" ref="AJ275" si="523">$Z275*W277/$Z277</f>
        <v>0.39705882352941174</v>
      </c>
      <c r="AK275" s="12">
        <f t="shared" ref="AK275" si="524">$Z275*X277/$Z277</f>
        <v>0.17647058823529413</v>
      </c>
      <c r="AL275" s="12">
        <f t="shared" ref="AL275" si="525">$Z275*Y277/$Z277</f>
        <v>0.11397058823529412</v>
      </c>
    </row>
    <row r="276" spans="2:38" x14ac:dyDescent="0.25">
      <c r="B276" s="3" t="s">
        <v>11</v>
      </c>
      <c r="C276" s="4">
        <v>0</v>
      </c>
      <c r="D276" s="5">
        <v>0</v>
      </c>
      <c r="E276" s="4">
        <v>0</v>
      </c>
      <c r="F276" s="5">
        <v>0</v>
      </c>
      <c r="G276" s="4">
        <v>0</v>
      </c>
      <c r="H276" s="5">
        <v>0</v>
      </c>
      <c r="I276" s="4">
        <v>0</v>
      </c>
      <c r="J276" s="5">
        <v>0</v>
      </c>
      <c r="K276" s="4">
        <v>0</v>
      </c>
      <c r="L276" s="5">
        <v>0</v>
      </c>
      <c r="M276" s="4">
        <v>0</v>
      </c>
      <c r="N276" s="5">
        <v>0</v>
      </c>
      <c r="R276" s="5"/>
      <c r="S276" s="5"/>
      <c r="T276" s="10"/>
      <c r="U276" s="10"/>
      <c r="V276" s="10"/>
      <c r="X276" s="10"/>
      <c r="Y276" s="10"/>
      <c r="Z276" s="11"/>
      <c r="AG276" s="12"/>
      <c r="AH276" s="12"/>
      <c r="AI276" s="12"/>
      <c r="AJ276" s="12"/>
      <c r="AK276" s="12"/>
      <c r="AL276" s="12"/>
    </row>
    <row r="277" spans="2:38" x14ac:dyDescent="0.25">
      <c r="B277" s="3" t="s">
        <v>6</v>
      </c>
      <c r="C277" s="6">
        <v>4.0399999999999998E-2</v>
      </c>
      <c r="D277" s="3">
        <v>11</v>
      </c>
      <c r="E277" s="6">
        <v>0.27210000000000001</v>
      </c>
      <c r="F277" s="3">
        <v>74</v>
      </c>
      <c r="G277" s="6">
        <v>0.39710000000000001</v>
      </c>
      <c r="H277" s="3">
        <v>108</v>
      </c>
      <c r="I277" s="6">
        <v>0.17649999999999999</v>
      </c>
      <c r="J277" s="3">
        <v>48</v>
      </c>
      <c r="K277" s="6">
        <v>0.114</v>
      </c>
      <c r="L277" s="3">
        <v>31</v>
      </c>
      <c r="M277" s="6">
        <v>1</v>
      </c>
      <c r="N277" s="3">
        <v>272</v>
      </c>
      <c r="R277" s="5"/>
      <c r="S277" s="5"/>
      <c r="T277" s="11"/>
      <c r="U277" s="11">
        <f t="shared" ref="U277" si="526">SUM(U272:U276)</f>
        <v>11</v>
      </c>
      <c r="V277" s="11">
        <f t="shared" ref="V277" si="527">SUM(V272:V276)</f>
        <v>74</v>
      </c>
      <c r="W277" s="11">
        <f t="shared" ref="W277" si="528">SUM(W272:W276)</f>
        <v>108</v>
      </c>
      <c r="X277" s="11">
        <f t="shared" ref="X277" si="529">SUM(X272:X276)</f>
        <v>48</v>
      </c>
      <c r="Y277" s="11">
        <f t="shared" ref="Y277" si="530">SUM(Y272:Y276)</f>
        <v>31</v>
      </c>
      <c r="Z277" s="10">
        <f>SUM(Z272:Z276)</f>
        <v>272</v>
      </c>
      <c r="AG277" s="12"/>
      <c r="AH277" s="12"/>
      <c r="AI277" s="12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272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6" t="s">
        <v>39</v>
      </c>
      <c r="D283" s="17"/>
      <c r="E283" s="16" t="s">
        <v>40</v>
      </c>
      <c r="F283" s="17"/>
      <c r="G283" s="16" t="s">
        <v>41</v>
      </c>
      <c r="H283" s="17"/>
      <c r="I283" s="16" t="s">
        <v>69</v>
      </c>
      <c r="J283" s="17"/>
      <c r="K283" s="16" t="s">
        <v>43</v>
      </c>
      <c r="L283" s="17"/>
      <c r="M283" s="16" t="s">
        <v>6</v>
      </c>
      <c r="N283" s="17"/>
    </row>
    <row r="284" spans="2:38" x14ac:dyDescent="0.25">
      <c r="B284" s="3" t="s">
        <v>7</v>
      </c>
      <c r="C284" s="4">
        <v>0.1019</v>
      </c>
      <c r="D284" s="5">
        <v>16</v>
      </c>
      <c r="E284" s="4">
        <v>0.38850000000000001</v>
      </c>
      <c r="F284" s="5">
        <v>61</v>
      </c>
      <c r="G284" s="4">
        <v>0.24199999999999999</v>
      </c>
      <c r="H284" s="5">
        <v>38</v>
      </c>
      <c r="I284" s="4">
        <v>0.20380000000000001</v>
      </c>
      <c r="J284" s="5">
        <v>32</v>
      </c>
      <c r="K284" s="4">
        <v>6.3700000000000007E-2</v>
      </c>
      <c r="L284" s="5">
        <v>10</v>
      </c>
      <c r="M284" s="4">
        <v>0.57509999999999994</v>
      </c>
      <c r="N284" s="5">
        <v>157</v>
      </c>
      <c r="P284" s="8" t="s">
        <v>88</v>
      </c>
      <c r="Q284" s="9">
        <f>_xlfn.CHISQ.TEST(U284:Y287,AH284:AL287)</f>
        <v>0.28966955261105326</v>
      </c>
      <c r="R284" s="10"/>
      <c r="S284" s="10" t="s">
        <v>89</v>
      </c>
      <c r="T284" s="10"/>
      <c r="U284" s="10">
        <f>D284</f>
        <v>16</v>
      </c>
      <c r="V284" s="10">
        <f>F284</f>
        <v>61</v>
      </c>
      <c r="W284">
        <f>H284</f>
        <v>38</v>
      </c>
      <c r="X284" s="10">
        <f>J284</f>
        <v>32</v>
      </c>
      <c r="Y284" s="10">
        <f>L284</f>
        <v>10</v>
      </c>
      <c r="Z284" s="11">
        <f>SUM(U284:Y284)</f>
        <v>157</v>
      </c>
      <c r="AB284" s="10"/>
      <c r="AC284" s="10"/>
      <c r="AD284" s="10"/>
      <c r="AE284" s="10"/>
      <c r="AF284" s="10" t="s">
        <v>90</v>
      </c>
      <c r="AG284" s="12"/>
      <c r="AH284" s="12">
        <f>$Z284*U289/$Z289</f>
        <v>11.256603773584906</v>
      </c>
      <c r="AI284" s="12">
        <f t="shared" ref="AI284" si="531">$Z284*V289/$Z289</f>
        <v>66.947169811320748</v>
      </c>
      <c r="AJ284" s="12">
        <f t="shared" ref="AJ284" si="532">$Z284*W289/$Z289</f>
        <v>40.879245283018868</v>
      </c>
      <c r="AK284" s="12">
        <f t="shared" ref="AK284" si="533">$Z284*X289/$Z289</f>
        <v>30.215094339622642</v>
      </c>
      <c r="AL284" s="12">
        <f t="shared" ref="AL284" si="534">$Z284*Y289/$Z289</f>
        <v>7.7018867924528305</v>
      </c>
    </row>
    <row r="285" spans="2:38" x14ac:dyDescent="0.25">
      <c r="B285" s="3" t="s">
        <v>8</v>
      </c>
      <c r="C285" s="4">
        <v>3.1600000000000003E-2</v>
      </c>
      <c r="D285" s="5">
        <v>3</v>
      </c>
      <c r="E285" s="4">
        <v>0.48420000000000002</v>
      </c>
      <c r="F285" s="5">
        <v>46</v>
      </c>
      <c r="G285" s="4">
        <v>0.29470000000000002</v>
      </c>
      <c r="H285" s="5">
        <v>28</v>
      </c>
      <c r="I285" s="4">
        <v>0.16839999999999999</v>
      </c>
      <c r="J285" s="5">
        <v>16</v>
      </c>
      <c r="K285" s="4">
        <v>2.1100000000000001E-2</v>
      </c>
      <c r="L285" s="5">
        <v>2</v>
      </c>
      <c r="M285" s="4">
        <v>0.34799999999999998</v>
      </c>
      <c r="N285" s="5">
        <v>95</v>
      </c>
      <c r="P285" s="8" t="s">
        <v>91</v>
      </c>
      <c r="Q285" s="13">
        <f>_xlfn.CHISQ.INV.RT(Q284,12)</f>
        <v>14.17505569514886</v>
      </c>
      <c r="R285" s="10"/>
      <c r="S285" s="10"/>
      <c r="T285" s="10"/>
      <c r="U285" s="10">
        <f t="shared" ref="U285:U287" si="535">D285</f>
        <v>3</v>
      </c>
      <c r="V285" s="10">
        <f t="shared" ref="V285:V287" si="536">F285</f>
        <v>46</v>
      </c>
      <c r="W285">
        <f t="shared" ref="W285:W287" si="537">H285</f>
        <v>28</v>
      </c>
      <c r="X285" s="10">
        <f t="shared" ref="X285:X287" si="538">J285</f>
        <v>16</v>
      </c>
      <c r="Y285" s="10">
        <f t="shared" ref="Y285:Y287" si="539">L285</f>
        <v>2</v>
      </c>
      <c r="Z285" s="11">
        <f t="shared" ref="Z285:Z287" si="540">SUM(U285:Y285)</f>
        <v>95</v>
      </c>
      <c r="AB285" s="10"/>
      <c r="AC285" s="10"/>
      <c r="AD285" s="10"/>
      <c r="AE285" s="10"/>
      <c r="AF285" s="10"/>
      <c r="AG285" s="12"/>
      <c r="AH285" s="12">
        <f>$Z285*U289/$Z289</f>
        <v>6.8113207547169807</v>
      </c>
      <c r="AI285" s="12">
        <f t="shared" ref="AI285" si="541">$Z285*V289/$Z289</f>
        <v>40.509433962264154</v>
      </c>
      <c r="AJ285" s="12">
        <f t="shared" ref="AJ285" si="542">$Z285*W289/$Z289</f>
        <v>24.735849056603772</v>
      </c>
      <c r="AK285" s="12">
        <f t="shared" ref="AK285" si="543">$Z285*X289/$Z289</f>
        <v>18.283018867924529</v>
      </c>
      <c r="AL285" s="12">
        <f t="shared" ref="AL285" si="544">$Z285*Y289/$Z289</f>
        <v>4.6603773584905657</v>
      </c>
    </row>
    <row r="286" spans="2:38" x14ac:dyDescent="0.25">
      <c r="B286" s="3" t="s">
        <v>9</v>
      </c>
      <c r="C286" s="4">
        <v>0</v>
      </c>
      <c r="D286" s="5">
        <v>0</v>
      </c>
      <c r="E286" s="4">
        <v>0.5</v>
      </c>
      <c r="F286" s="5">
        <v>6</v>
      </c>
      <c r="G286" s="4">
        <v>0.25</v>
      </c>
      <c r="H286" s="5">
        <v>3</v>
      </c>
      <c r="I286" s="4">
        <v>0.16669999999999999</v>
      </c>
      <c r="J286" s="5">
        <v>2</v>
      </c>
      <c r="K286" s="4">
        <v>8.3299999999999999E-2</v>
      </c>
      <c r="L286" s="5">
        <v>1</v>
      </c>
      <c r="M286" s="4">
        <v>4.3999999999999997E-2</v>
      </c>
      <c r="N286" s="5">
        <v>12</v>
      </c>
      <c r="P286" s="8" t="s">
        <v>92</v>
      </c>
      <c r="Q286" s="14">
        <f>SQRT(Q285/(Z289*MIN(5-1,4-1)))</f>
        <v>0.1335299918970877</v>
      </c>
      <c r="R286" s="10"/>
      <c r="S286" s="10"/>
      <c r="T286" s="10"/>
      <c r="U286" s="10">
        <f t="shared" si="535"/>
        <v>0</v>
      </c>
      <c r="V286" s="10">
        <f t="shared" si="536"/>
        <v>6</v>
      </c>
      <c r="W286">
        <f t="shared" si="537"/>
        <v>3</v>
      </c>
      <c r="X286" s="10">
        <f t="shared" si="538"/>
        <v>2</v>
      </c>
      <c r="Y286" s="10">
        <f t="shared" si="539"/>
        <v>1</v>
      </c>
      <c r="Z286" s="11">
        <f t="shared" si="540"/>
        <v>12</v>
      </c>
      <c r="AB286" s="10"/>
      <c r="AC286" s="10"/>
      <c r="AD286" s="10"/>
      <c r="AE286" s="10"/>
      <c r="AF286" s="10"/>
      <c r="AG286" s="12"/>
      <c r="AH286" s="12">
        <f>$Z286*U289/$Z289</f>
        <v>0.86037735849056607</v>
      </c>
      <c r="AI286" s="12">
        <f t="shared" ref="AI286" si="545">$Z286*V289/$Z289</f>
        <v>5.1169811320754715</v>
      </c>
      <c r="AJ286" s="12">
        <f t="shared" ref="AJ286" si="546">$Z286*W289/$Z289</f>
        <v>3.1245283018867926</v>
      </c>
      <c r="AK286" s="12">
        <f t="shared" ref="AK286" si="547">$Z286*X289/$Z289</f>
        <v>2.3094339622641509</v>
      </c>
      <c r="AL286" s="12">
        <f>$Z286*Y289/$Z289</f>
        <v>0.58867924528301885</v>
      </c>
    </row>
    <row r="287" spans="2:38" x14ac:dyDescent="0.25">
      <c r="B287" s="3" t="s">
        <v>10</v>
      </c>
      <c r="C287" s="4">
        <v>0</v>
      </c>
      <c r="D287" s="5">
        <v>0</v>
      </c>
      <c r="E287" s="4">
        <v>0</v>
      </c>
      <c r="F287" s="5">
        <v>0</v>
      </c>
      <c r="G287" s="4">
        <v>0</v>
      </c>
      <c r="H287" s="5">
        <v>0</v>
      </c>
      <c r="I287" s="4">
        <v>1</v>
      </c>
      <c r="J287" s="5">
        <v>1</v>
      </c>
      <c r="K287" s="4">
        <v>0</v>
      </c>
      <c r="L287" s="5">
        <v>0</v>
      </c>
      <c r="M287" s="4">
        <v>3.7000000000000002E-3</v>
      </c>
      <c r="N287" s="5">
        <v>1</v>
      </c>
      <c r="P287" s="10"/>
      <c r="Q287" s="13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0"/>
      <c r="U287" s="10">
        <f t="shared" si="535"/>
        <v>0</v>
      </c>
      <c r="V287" s="10">
        <f t="shared" si="536"/>
        <v>0</v>
      </c>
      <c r="W287">
        <f t="shared" si="537"/>
        <v>0</v>
      </c>
      <c r="X287" s="10">
        <f t="shared" si="538"/>
        <v>1</v>
      </c>
      <c r="Y287" s="10">
        <f t="shared" si="539"/>
        <v>0</v>
      </c>
      <c r="Z287" s="11">
        <f t="shared" si="540"/>
        <v>1</v>
      </c>
      <c r="AB287" s="10"/>
      <c r="AC287" s="10"/>
      <c r="AD287" s="10"/>
      <c r="AE287" s="10"/>
      <c r="AF287" s="10"/>
      <c r="AG287" s="12"/>
      <c r="AH287" s="12">
        <f>$Z287*U289/$Z289</f>
        <v>7.1698113207547168E-2</v>
      </c>
      <c r="AI287" s="12">
        <f t="shared" ref="AI287" si="548">$Z287*V289/$Z289</f>
        <v>0.42641509433962266</v>
      </c>
      <c r="AJ287" s="12">
        <f t="shared" ref="AJ287" si="549">$Z287*W289/$Z289</f>
        <v>0.26037735849056604</v>
      </c>
      <c r="AK287" s="12">
        <f t="shared" ref="AK287" si="550">$Z287*X289/$Z289</f>
        <v>0.19245283018867926</v>
      </c>
      <c r="AL287" s="12">
        <f t="shared" ref="AL287" si="551">$Z287*Y289/$Z289</f>
        <v>4.9056603773584909E-2</v>
      </c>
    </row>
    <row r="288" spans="2:38" x14ac:dyDescent="0.25">
      <c r="B288" s="3" t="s">
        <v>11</v>
      </c>
      <c r="C288" s="4">
        <v>0</v>
      </c>
      <c r="D288" s="5">
        <v>0</v>
      </c>
      <c r="E288" s="4">
        <v>0</v>
      </c>
      <c r="F288" s="5">
        <v>0</v>
      </c>
      <c r="G288" s="4">
        <v>0</v>
      </c>
      <c r="H288" s="5">
        <v>0</v>
      </c>
      <c r="I288" s="4">
        <v>0</v>
      </c>
      <c r="J288" s="5">
        <v>0</v>
      </c>
      <c r="K288" s="4">
        <v>0</v>
      </c>
      <c r="L288" s="5">
        <v>0</v>
      </c>
      <c r="M288" s="4">
        <v>0</v>
      </c>
      <c r="N288" s="5">
        <v>0</v>
      </c>
      <c r="R288" s="5"/>
      <c r="S288" s="5"/>
      <c r="T288" s="10"/>
      <c r="U288" s="10"/>
      <c r="V288" s="10"/>
      <c r="X288" s="10"/>
      <c r="Y288" s="10"/>
      <c r="Z288" s="11"/>
      <c r="AG288" s="12"/>
      <c r="AH288" s="12"/>
      <c r="AI288" s="12"/>
      <c r="AJ288" s="12"/>
      <c r="AK288" s="12"/>
      <c r="AL288" s="12"/>
    </row>
    <row r="289" spans="2:38" x14ac:dyDescent="0.25">
      <c r="B289" s="3" t="s">
        <v>6</v>
      </c>
      <c r="C289" s="6">
        <v>6.9599999999999995E-2</v>
      </c>
      <c r="D289" s="3">
        <v>19</v>
      </c>
      <c r="E289" s="6">
        <v>0.41389999999999999</v>
      </c>
      <c r="F289" s="3">
        <v>113</v>
      </c>
      <c r="G289" s="6">
        <v>0.25269999999999998</v>
      </c>
      <c r="H289" s="3">
        <v>69</v>
      </c>
      <c r="I289" s="6">
        <v>0.18679999999999999</v>
      </c>
      <c r="J289" s="3">
        <v>51</v>
      </c>
      <c r="K289" s="6">
        <v>4.7600000000000003E-2</v>
      </c>
      <c r="L289" s="3">
        <v>13</v>
      </c>
      <c r="M289" s="6">
        <v>1</v>
      </c>
      <c r="N289" s="3">
        <v>273</v>
      </c>
      <c r="R289" s="5"/>
      <c r="S289" s="5"/>
      <c r="T289" s="11"/>
      <c r="U289" s="11">
        <f t="shared" ref="U289" si="552">SUM(U284:U288)</f>
        <v>19</v>
      </c>
      <c r="V289" s="11">
        <f t="shared" ref="V289" si="553">SUM(V284:V288)</f>
        <v>113</v>
      </c>
      <c r="W289" s="11">
        <f t="shared" ref="W289" si="554">SUM(W284:W288)</f>
        <v>69</v>
      </c>
      <c r="X289" s="11">
        <f t="shared" ref="X289" si="555">SUM(X284:X288)</f>
        <v>51</v>
      </c>
      <c r="Y289" s="11">
        <f t="shared" ref="Y289" si="556">SUM(Y284:Y288)</f>
        <v>13</v>
      </c>
      <c r="Z289" s="10">
        <f>SUM(Z284:Z288)</f>
        <v>265</v>
      </c>
      <c r="AG289" s="12"/>
      <c r="AH289" s="12"/>
      <c r="AI289" s="12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273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6" t="s">
        <v>39</v>
      </c>
      <c r="D294" s="17"/>
      <c r="E294" s="16" t="s">
        <v>40</v>
      </c>
      <c r="F294" s="17"/>
      <c r="G294" s="16" t="s">
        <v>41</v>
      </c>
      <c r="H294" s="17"/>
      <c r="I294" s="16" t="s">
        <v>69</v>
      </c>
      <c r="J294" s="17"/>
      <c r="K294" s="16" t="s">
        <v>43</v>
      </c>
      <c r="L294" s="17"/>
      <c r="M294" s="16" t="s">
        <v>6</v>
      </c>
      <c r="N294" s="17"/>
    </row>
    <row r="295" spans="2:38" x14ac:dyDescent="0.25">
      <c r="B295" s="3" t="s">
        <v>7</v>
      </c>
      <c r="C295" s="4">
        <v>0.18010000000000001</v>
      </c>
      <c r="D295" s="5">
        <v>29</v>
      </c>
      <c r="E295" s="4">
        <v>0.36020000000000002</v>
      </c>
      <c r="F295" s="5">
        <v>58</v>
      </c>
      <c r="G295" s="4">
        <v>0.20499999999999999</v>
      </c>
      <c r="H295" s="5">
        <v>33</v>
      </c>
      <c r="I295" s="4">
        <v>0.1739</v>
      </c>
      <c r="J295" s="5">
        <v>28</v>
      </c>
      <c r="K295" s="4">
        <v>8.0700000000000008E-2</v>
      </c>
      <c r="L295" s="5">
        <v>13</v>
      </c>
      <c r="M295" s="4">
        <v>0.5897</v>
      </c>
      <c r="N295" s="5">
        <v>161</v>
      </c>
      <c r="P295" s="8" t="s">
        <v>88</v>
      </c>
      <c r="Q295" s="9">
        <f>_xlfn.CHISQ.TEST(U295:Y298,AH295:AL298)</f>
        <v>5.7095486849486642E-2</v>
      </c>
      <c r="R295" s="10"/>
      <c r="S295" s="10" t="s">
        <v>89</v>
      </c>
      <c r="T295" s="10"/>
      <c r="U295" s="10">
        <f>D295</f>
        <v>29</v>
      </c>
      <c r="V295" s="10">
        <f>F295</f>
        <v>58</v>
      </c>
      <c r="W295">
        <f>H295</f>
        <v>33</v>
      </c>
      <c r="X295" s="10">
        <f>J295</f>
        <v>28</v>
      </c>
      <c r="Y295" s="10">
        <f>L295</f>
        <v>13</v>
      </c>
      <c r="Z295" s="11">
        <f>SUM(U295:Y295)</f>
        <v>161</v>
      </c>
      <c r="AB295" s="10"/>
      <c r="AC295" s="10"/>
      <c r="AD295" s="10"/>
      <c r="AE295" s="10"/>
      <c r="AF295" s="10" t="s">
        <v>90</v>
      </c>
      <c r="AG295" s="12"/>
      <c r="AH295" s="12">
        <f>$Z295*U300/$Z300</f>
        <v>23.084558823529413</v>
      </c>
      <c r="AI295" s="12">
        <f t="shared" ref="AI295" si="557">$Z295*V300/$Z300</f>
        <v>65.110294117647058</v>
      </c>
      <c r="AJ295" s="12">
        <f t="shared" ref="AJ295" si="558">$Z295*W300/$Z300</f>
        <v>34.922794117647058</v>
      </c>
      <c r="AK295" s="12">
        <f t="shared" ref="AK295" si="559">$Z295*X300/$Z300</f>
        <v>23.676470588235293</v>
      </c>
      <c r="AL295" s="12">
        <f t="shared" ref="AL295" si="560">$Z295*Y300/$Z300</f>
        <v>14.205882352941176</v>
      </c>
    </row>
    <row r="296" spans="2:38" x14ac:dyDescent="0.25">
      <c r="B296" s="3" t="s">
        <v>8</v>
      </c>
      <c r="C296" s="4">
        <v>0.10199999999999999</v>
      </c>
      <c r="D296" s="5">
        <v>10</v>
      </c>
      <c r="E296" s="4">
        <v>0.46939999999999998</v>
      </c>
      <c r="F296" s="5">
        <v>46</v>
      </c>
      <c r="G296" s="4">
        <v>0.24490000000000001</v>
      </c>
      <c r="H296" s="5">
        <v>24</v>
      </c>
      <c r="I296" s="4">
        <v>0.10199999999999999</v>
      </c>
      <c r="J296" s="5">
        <v>10</v>
      </c>
      <c r="K296" s="4">
        <v>8.1600000000000006E-2</v>
      </c>
      <c r="L296" s="5">
        <v>8</v>
      </c>
      <c r="M296" s="4">
        <v>0.35899999999999999</v>
      </c>
      <c r="N296" s="5">
        <v>98</v>
      </c>
      <c r="P296" s="8" t="s">
        <v>91</v>
      </c>
      <c r="Q296" s="13">
        <f>_xlfn.CHISQ.INV.RT(Q295,12)</f>
        <v>20.566793485374387</v>
      </c>
      <c r="R296" s="10"/>
      <c r="S296" s="10"/>
      <c r="T296" s="10"/>
      <c r="U296" s="10">
        <f t="shared" ref="U296:U298" si="561">D296</f>
        <v>10</v>
      </c>
      <c r="V296" s="10">
        <f t="shared" ref="V296:V298" si="562">F296</f>
        <v>46</v>
      </c>
      <c r="W296">
        <f t="shared" ref="W296:W298" si="563">H296</f>
        <v>24</v>
      </c>
      <c r="X296" s="10">
        <f t="shared" ref="X296:X298" si="564">J296</f>
        <v>10</v>
      </c>
      <c r="Y296" s="10">
        <f t="shared" ref="Y296:Y298" si="565">L296</f>
        <v>8</v>
      </c>
      <c r="Z296" s="11">
        <f t="shared" ref="Z296:Z298" si="566">SUM(U296:Y296)</f>
        <v>98</v>
      </c>
      <c r="AB296" s="10"/>
      <c r="AC296" s="10"/>
      <c r="AD296" s="10"/>
      <c r="AE296" s="10"/>
      <c r="AF296" s="10"/>
      <c r="AG296" s="12"/>
      <c r="AH296" s="12">
        <f>$Z296*U300/$Z300</f>
        <v>14.051470588235293</v>
      </c>
      <c r="AI296" s="12">
        <f t="shared" ref="AI296" si="567">$Z296*V300/$Z300</f>
        <v>39.632352941176471</v>
      </c>
      <c r="AJ296" s="12">
        <f t="shared" ref="AJ296" si="568">$Z296*W300/$Z300</f>
        <v>21.257352941176471</v>
      </c>
      <c r="AK296" s="12">
        <f t="shared" ref="AK296" si="569">$Z296*X300/$Z300</f>
        <v>14.411764705882353</v>
      </c>
      <c r="AL296" s="12">
        <f t="shared" ref="AL296" si="570">$Z296*Y300/$Z300</f>
        <v>8.6470588235294112</v>
      </c>
    </row>
    <row r="297" spans="2:38" x14ac:dyDescent="0.25">
      <c r="B297" s="3" t="s">
        <v>9</v>
      </c>
      <c r="C297" s="4">
        <v>0</v>
      </c>
      <c r="D297" s="5">
        <v>0</v>
      </c>
      <c r="E297" s="4">
        <v>0.5</v>
      </c>
      <c r="F297" s="5">
        <v>6</v>
      </c>
      <c r="G297" s="4">
        <v>0.16669999999999999</v>
      </c>
      <c r="H297" s="5">
        <v>2</v>
      </c>
      <c r="I297" s="4">
        <v>0.16669999999999999</v>
      </c>
      <c r="J297" s="5">
        <v>2</v>
      </c>
      <c r="K297" s="4">
        <v>0.16669999999999999</v>
      </c>
      <c r="L297" s="5">
        <v>2</v>
      </c>
      <c r="M297" s="4">
        <v>4.3999999999999997E-2</v>
      </c>
      <c r="N297" s="5">
        <v>12</v>
      </c>
      <c r="P297" s="8" t="s">
        <v>92</v>
      </c>
      <c r="Q297" s="14">
        <f>SQRT(Q296/(Z300*MIN(5-1,4-1)))</f>
        <v>0.15875894866462192</v>
      </c>
      <c r="R297" s="10"/>
      <c r="S297" s="10"/>
      <c r="T297" s="10"/>
      <c r="U297" s="10">
        <f t="shared" si="561"/>
        <v>0</v>
      </c>
      <c r="V297" s="10">
        <f t="shared" si="562"/>
        <v>6</v>
      </c>
      <c r="W297">
        <f t="shared" si="563"/>
        <v>2</v>
      </c>
      <c r="X297" s="10">
        <f t="shared" si="564"/>
        <v>2</v>
      </c>
      <c r="Y297" s="10">
        <f t="shared" si="565"/>
        <v>2</v>
      </c>
      <c r="Z297" s="11">
        <f t="shared" si="566"/>
        <v>12</v>
      </c>
      <c r="AB297" s="10"/>
      <c r="AC297" s="10"/>
      <c r="AD297" s="10"/>
      <c r="AE297" s="10"/>
      <c r="AF297" s="10"/>
      <c r="AG297" s="12"/>
      <c r="AH297" s="12">
        <f>$Z297*U300/$Z300</f>
        <v>1.7205882352941178</v>
      </c>
      <c r="AI297" s="12">
        <f t="shared" ref="AI297" si="571">$Z297*V300/$Z300</f>
        <v>4.8529411764705879</v>
      </c>
      <c r="AJ297" s="12">
        <f t="shared" ref="AJ297" si="572">$Z297*W300/$Z300</f>
        <v>2.6029411764705883</v>
      </c>
      <c r="AK297" s="12">
        <f t="shared" ref="AK297" si="573">$Z297*X300/$Z300</f>
        <v>1.7647058823529411</v>
      </c>
      <c r="AL297" s="12">
        <f>$Z297*Y300/$Z300</f>
        <v>1.0588235294117647</v>
      </c>
    </row>
    <row r="298" spans="2:38" x14ac:dyDescent="0.25">
      <c r="B298" s="3" t="s">
        <v>10</v>
      </c>
      <c r="C298" s="4">
        <v>0</v>
      </c>
      <c r="D298" s="5">
        <v>0</v>
      </c>
      <c r="E298" s="4">
        <v>0</v>
      </c>
      <c r="F298" s="5">
        <v>0</v>
      </c>
      <c r="G298" s="4">
        <v>0</v>
      </c>
      <c r="H298" s="5">
        <v>0</v>
      </c>
      <c r="I298" s="4">
        <v>0</v>
      </c>
      <c r="J298" s="5">
        <v>0</v>
      </c>
      <c r="K298" s="4">
        <v>1</v>
      </c>
      <c r="L298" s="5">
        <v>1</v>
      </c>
      <c r="M298" s="4">
        <v>3.7000000000000002E-3</v>
      </c>
      <c r="N298" s="5">
        <v>1</v>
      </c>
      <c r="P298" s="10"/>
      <c r="Q298" s="13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0"/>
      <c r="U298" s="10">
        <f t="shared" si="561"/>
        <v>0</v>
      </c>
      <c r="V298" s="10">
        <f t="shared" si="562"/>
        <v>0</v>
      </c>
      <c r="W298">
        <f t="shared" si="563"/>
        <v>0</v>
      </c>
      <c r="X298" s="10">
        <f t="shared" si="564"/>
        <v>0</v>
      </c>
      <c r="Y298" s="10">
        <f t="shared" si="565"/>
        <v>1</v>
      </c>
      <c r="Z298" s="11">
        <f t="shared" si="566"/>
        <v>1</v>
      </c>
      <c r="AB298" s="10"/>
      <c r="AC298" s="10"/>
      <c r="AD298" s="10"/>
      <c r="AE298" s="10"/>
      <c r="AF298" s="10"/>
      <c r="AG298" s="12"/>
      <c r="AH298" s="12">
        <f>$Z298*U300/$Z300</f>
        <v>0.14338235294117646</v>
      </c>
      <c r="AI298" s="12">
        <f t="shared" ref="AI298" si="574">$Z298*V300/$Z300</f>
        <v>0.40441176470588236</v>
      </c>
      <c r="AJ298" s="12">
        <f t="shared" ref="AJ298" si="575">$Z298*W300/$Z300</f>
        <v>0.21691176470588236</v>
      </c>
      <c r="AK298" s="12">
        <f t="shared" ref="AK298" si="576">$Z298*X300/$Z300</f>
        <v>0.14705882352941177</v>
      </c>
      <c r="AL298" s="12">
        <f t="shared" ref="AL298" si="577">$Z298*Y300/$Z300</f>
        <v>8.8235294117647065E-2</v>
      </c>
    </row>
    <row r="299" spans="2:38" x14ac:dyDescent="0.25">
      <c r="B299" s="3" t="s">
        <v>11</v>
      </c>
      <c r="C299" s="4">
        <v>0</v>
      </c>
      <c r="D299" s="5">
        <v>0</v>
      </c>
      <c r="E299" s="4">
        <v>0</v>
      </c>
      <c r="F299" s="5">
        <v>0</v>
      </c>
      <c r="G299" s="4">
        <v>0</v>
      </c>
      <c r="H299" s="5">
        <v>0</v>
      </c>
      <c r="I299" s="4">
        <v>0</v>
      </c>
      <c r="J299" s="5">
        <v>0</v>
      </c>
      <c r="K299" s="4">
        <v>0</v>
      </c>
      <c r="L299" s="5">
        <v>0</v>
      </c>
      <c r="M299" s="4">
        <v>0</v>
      </c>
      <c r="N299" s="5">
        <v>0</v>
      </c>
      <c r="R299" s="5"/>
      <c r="S299" s="5"/>
      <c r="T299" s="10"/>
      <c r="U299" s="10"/>
      <c r="V299" s="10"/>
      <c r="X299" s="10"/>
      <c r="Y299" s="10"/>
      <c r="Z299" s="11"/>
      <c r="AG299" s="12"/>
      <c r="AH299" s="12"/>
      <c r="AI299" s="12"/>
      <c r="AJ299" s="12"/>
      <c r="AK299" s="12"/>
      <c r="AL299" s="12"/>
    </row>
    <row r="300" spans="2:38" x14ac:dyDescent="0.25">
      <c r="B300" s="3" t="s">
        <v>6</v>
      </c>
      <c r="C300" s="6">
        <v>0.1429</v>
      </c>
      <c r="D300" s="3">
        <v>39</v>
      </c>
      <c r="E300" s="6">
        <v>0.40289999999999998</v>
      </c>
      <c r="F300" s="3">
        <v>110</v>
      </c>
      <c r="G300" s="6">
        <v>0.21609999999999999</v>
      </c>
      <c r="H300" s="3">
        <v>59</v>
      </c>
      <c r="I300" s="6">
        <v>0.14649999999999999</v>
      </c>
      <c r="J300" s="3">
        <v>40</v>
      </c>
      <c r="K300" s="6">
        <v>8.7899999999999992E-2</v>
      </c>
      <c r="L300" s="3">
        <v>24</v>
      </c>
      <c r="M300" s="6">
        <v>1</v>
      </c>
      <c r="N300" s="3">
        <v>273</v>
      </c>
      <c r="R300" s="5"/>
      <c r="S300" s="5"/>
      <c r="T300" s="11"/>
      <c r="U300" s="11">
        <f t="shared" ref="U300" si="578">SUM(U295:U299)</f>
        <v>39</v>
      </c>
      <c r="V300" s="11">
        <f t="shared" ref="V300" si="579">SUM(V295:V299)</f>
        <v>110</v>
      </c>
      <c r="W300" s="11">
        <f t="shared" ref="W300" si="580">SUM(W295:W299)</f>
        <v>59</v>
      </c>
      <c r="X300" s="11">
        <f t="shared" ref="X300" si="581">SUM(X295:X299)</f>
        <v>40</v>
      </c>
      <c r="Y300" s="11">
        <f t="shared" ref="Y300" si="582">SUM(Y295:Y299)</f>
        <v>24</v>
      </c>
      <c r="Z300" s="10">
        <f>SUM(Z295:Z299)</f>
        <v>272</v>
      </c>
      <c r="AG300" s="12"/>
      <c r="AH300" s="12"/>
      <c r="AI300" s="12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273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6" t="s">
        <v>39</v>
      </c>
      <c r="D305" s="17"/>
      <c r="E305" s="16" t="s">
        <v>40</v>
      </c>
      <c r="F305" s="17"/>
      <c r="G305" s="16" t="s">
        <v>41</v>
      </c>
      <c r="H305" s="17"/>
      <c r="I305" s="16" t="s">
        <v>69</v>
      </c>
      <c r="J305" s="17"/>
      <c r="K305" s="16" t="s">
        <v>43</v>
      </c>
      <c r="L305" s="17"/>
      <c r="M305" s="16" t="s">
        <v>6</v>
      </c>
      <c r="N305" s="17"/>
    </row>
    <row r="306" spans="2:38" x14ac:dyDescent="0.25">
      <c r="B306" s="3" t="s">
        <v>7</v>
      </c>
      <c r="C306" s="4">
        <v>0.12959999999999999</v>
      </c>
      <c r="D306" s="5">
        <v>21</v>
      </c>
      <c r="E306" s="4">
        <v>0.29010000000000002</v>
      </c>
      <c r="F306" s="5">
        <v>47</v>
      </c>
      <c r="G306" s="4">
        <v>0.35189999999999999</v>
      </c>
      <c r="H306" s="5">
        <v>57</v>
      </c>
      <c r="I306" s="4">
        <v>0.14199999999999999</v>
      </c>
      <c r="J306" s="5">
        <v>23</v>
      </c>
      <c r="K306" s="4">
        <v>8.6400000000000005E-2</v>
      </c>
      <c r="L306" s="5">
        <v>14</v>
      </c>
      <c r="M306" s="4">
        <v>0.59340000000000004</v>
      </c>
      <c r="N306" s="5">
        <v>162</v>
      </c>
      <c r="P306" s="8" t="s">
        <v>88</v>
      </c>
      <c r="Q306" s="9">
        <f>_xlfn.CHISQ.TEST(U306:Y309,AH306:AL309)</f>
        <v>1.0777448976463291E-2</v>
      </c>
      <c r="R306" s="10"/>
      <c r="S306" s="10" t="s">
        <v>89</v>
      </c>
      <c r="T306" s="10"/>
      <c r="U306" s="10">
        <f>D306</f>
        <v>21</v>
      </c>
      <c r="V306" s="10">
        <f>F306</f>
        <v>47</v>
      </c>
      <c r="W306">
        <f>H306</f>
        <v>57</v>
      </c>
      <c r="X306" s="10">
        <f>J306</f>
        <v>23</v>
      </c>
      <c r="Y306" s="10">
        <f>L306</f>
        <v>14</v>
      </c>
      <c r="Z306" s="11">
        <f>SUM(U306:Y306)</f>
        <v>162</v>
      </c>
      <c r="AB306" s="10"/>
      <c r="AC306" s="10"/>
      <c r="AD306" s="10"/>
      <c r="AE306" s="10"/>
      <c r="AF306" s="10" t="s">
        <v>90</v>
      </c>
      <c r="AG306" s="12"/>
      <c r="AH306" s="12">
        <f>$Z306*U311/$Z311</f>
        <v>16.615384615384617</v>
      </c>
      <c r="AI306" s="12">
        <f t="shared" ref="AI306" si="583">$Z306*V311/$Z311</f>
        <v>56.967032967032964</v>
      </c>
      <c r="AJ306" s="12">
        <f t="shared" ref="AJ306" si="584">$Z306*W311/$Z311</f>
        <v>54.593406593406591</v>
      </c>
      <c r="AK306" s="12">
        <f t="shared" ref="AK306" si="585">$Z306*X311/$Z311</f>
        <v>22.549450549450551</v>
      </c>
      <c r="AL306" s="12">
        <f t="shared" ref="AL306" si="586">$Z306*Y311/$Z311</f>
        <v>11.274725274725276</v>
      </c>
    </row>
    <row r="307" spans="2:38" x14ac:dyDescent="0.25">
      <c r="B307" s="3" t="s">
        <v>8</v>
      </c>
      <c r="C307" s="4">
        <v>7.1399999999999991E-2</v>
      </c>
      <c r="D307" s="5">
        <v>7</v>
      </c>
      <c r="E307" s="4">
        <v>0.4592</v>
      </c>
      <c r="F307" s="5">
        <v>45</v>
      </c>
      <c r="G307" s="4">
        <v>0.31630000000000003</v>
      </c>
      <c r="H307" s="5">
        <v>31</v>
      </c>
      <c r="I307" s="4">
        <v>0.12239999999999999</v>
      </c>
      <c r="J307" s="5">
        <v>12</v>
      </c>
      <c r="K307" s="4">
        <v>3.0599999999999999E-2</v>
      </c>
      <c r="L307" s="5">
        <v>3</v>
      </c>
      <c r="M307" s="4">
        <v>0.35899999999999999</v>
      </c>
      <c r="N307" s="5">
        <v>98</v>
      </c>
      <c r="P307" s="8" t="s">
        <v>91</v>
      </c>
      <c r="Q307" s="13">
        <f>_xlfn.CHISQ.INV.RT(Q306,12)</f>
        <v>25.987567171753859</v>
      </c>
      <c r="R307" s="10"/>
      <c r="S307" s="10"/>
      <c r="T307" s="10"/>
      <c r="U307" s="10">
        <f t="shared" ref="U307:U309" si="587">D307</f>
        <v>7</v>
      </c>
      <c r="V307" s="10">
        <f t="shared" ref="V307:V309" si="588">F307</f>
        <v>45</v>
      </c>
      <c r="W307">
        <f t="shared" ref="W307:W309" si="589">H307</f>
        <v>31</v>
      </c>
      <c r="X307" s="10">
        <f t="shared" ref="X307:X309" si="590">J307</f>
        <v>12</v>
      </c>
      <c r="Y307" s="10">
        <f t="shared" ref="Y307:Y309" si="591">L307</f>
        <v>3</v>
      </c>
      <c r="Z307" s="11">
        <f t="shared" ref="Z307:Z309" si="592">SUM(U307:Y307)</f>
        <v>98</v>
      </c>
      <c r="AB307" s="10"/>
      <c r="AC307" s="10"/>
      <c r="AD307" s="10"/>
      <c r="AE307" s="10"/>
      <c r="AF307" s="10"/>
      <c r="AG307" s="12"/>
      <c r="AH307" s="12">
        <f>$Z307*U311/$Z311</f>
        <v>10.051282051282051</v>
      </c>
      <c r="AI307" s="12">
        <f t="shared" ref="AI307" si="593">$Z307*V311/$Z311</f>
        <v>34.46153846153846</v>
      </c>
      <c r="AJ307" s="12">
        <f t="shared" ref="AJ307" si="594">$Z307*W311/$Z311</f>
        <v>33.025641025641029</v>
      </c>
      <c r="AK307" s="12">
        <f t="shared" ref="AK307" si="595">$Z307*X311/$Z311</f>
        <v>13.641025641025641</v>
      </c>
      <c r="AL307" s="12">
        <f t="shared" ref="AL307" si="596">$Z307*Y311/$Z311</f>
        <v>6.8205128205128203</v>
      </c>
    </row>
    <row r="308" spans="2:38" x14ac:dyDescent="0.25">
      <c r="B308" s="3" t="s">
        <v>9</v>
      </c>
      <c r="C308" s="4">
        <v>0</v>
      </c>
      <c r="D308" s="5">
        <v>0</v>
      </c>
      <c r="E308" s="4">
        <v>0.33329999999999999</v>
      </c>
      <c r="F308" s="5">
        <v>4</v>
      </c>
      <c r="G308" s="4">
        <v>0.33329999999999999</v>
      </c>
      <c r="H308" s="5">
        <v>4</v>
      </c>
      <c r="I308" s="4">
        <v>0.25</v>
      </c>
      <c r="J308" s="5">
        <v>3</v>
      </c>
      <c r="K308" s="4">
        <v>8.3299999999999999E-2</v>
      </c>
      <c r="L308" s="5">
        <v>1</v>
      </c>
      <c r="M308" s="4">
        <v>4.3999999999999997E-2</v>
      </c>
      <c r="N308" s="5">
        <v>12</v>
      </c>
      <c r="P308" s="8" t="s">
        <v>92</v>
      </c>
      <c r="Q308" s="14">
        <f>SQRT(Q307/(Z311*MIN(5-1,4-1)))</f>
        <v>0.1781315560128601</v>
      </c>
      <c r="R308" s="10"/>
      <c r="S308" s="10"/>
      <c r="T308" s="10"/>
      <c r="U308" s="10">
        <f t="shared" si="587"/>
        <v>0</v>
      </c>
      <c r="V308" s="10">
        <f t="shared" si="588"/>
        <v>4</v>
      </c>
      <c r="W308">
        <f t="shared" si="589"/>
        <v>4</v>
      </c>
      <c r="X308" s="10">
        <f t="shared" si="590"/>
        <v>3</v>
      </c>
      <c r="Y308" s="10">
        <f t="shared" si="591"/>
        <v>1</v>
      </c>
      <c r="Z308" s="11">
        <f t="shared" si="592"/>
        <v>12</v>
      </c>
      <c r="AB308" s="10"/>
      <c r="AC308" s="10"/>
      <c r="AD308" s="10"/>
      <c r="AE308" s="10"/>
      <c r="AF308" s="10"/>
      <c r="AG308" s="12"/>
      <c r="AH308" s="12">
        <f>$Z308*U311/$Z311</f>
        <v>1.2307692307692308</v>
      </c>
      <c r="AI308" s="12">
        <f t="shared" ref="AI308" si="597">$Z308*V311/$Z311</f>
        <v>4.2197802197802199</v>
      </c>
      <c r="AJ308" s="12">
        <f t="shared" ref="AJ308" si="598">$Z308*W311/$Z311</f>
        <v>4.0439560439560438</v>
      </c>
      <c r="AK308" s="12">
        <f t="shared" ref="AK308" si="599">$Z308*X311/$Z311</f>
        <v>1.6703296703296704</v>
      </c>
      <c r="AL308" s="12">
        <f>$Z308*Y311/$Z311</f>
        <v>0.8351648351648352</v>
      </c>
    </row>
    <row r="309" spans="2:38" x14ac:dyDescent="0.25">
      <c r="B309" s="3" t="s">
        <v>10</v>
      </c>
      <c r="C309" s="4">
        <v>0</v>
      </c>
      <c r="D309" s="5">
        <v>0</v>
      </c>
      <c r="E309" s="4">
        <v>0</v>
      </c>
      <c r="F309" s="5">
        <v>0</v>
      </c>
      <c r="G309" s="4">
        <v>0</v>
      </c>
      <c r="H309" s="5">
        <v>0</v>
      </c>
      <c r="I309" s="4">
        <v>0</v>
      </c>
      <c r="J309" s="5">
        <v>0</v>
      </c>
      <c r="K309" s="4">
        <v>1</v>
      </c>
      <c r="L309" s="5">
        <v>1</v>
      </c>
      <c r="M309" s="4">
        <v>3.7000000000000002E-3</v>
      </c>
      <c r="N309" s="5">
        <v>1</v>
      </c>
      <c r="P309" s="10"/>
      <c r="Q309" s="13" t="str">
        <f>IF(AND(Q308&gt;0,Q308&lt;=0.2),"Schwacher Zusammenhang",IF(AND(Q308&gt;0.2,Q308&lt;=0.6),"Mittlerer Zusammenhang",IF(Q308&gt;0.6,"Starker Zusammenhang","")))</f>
        <v>Schwacher Zusammenhang</v>
      </c>
      <c r="R309" s="5"/>
      <c r="S309" s="5"/>
      <c r="T309" s="10"/>
      <c r="U309" s="10">
        <f t="shared" si="587"/>
        <v>0</v>
      </c>
      <c r="V309" s="10">
        <f t="shared" si="588"/>
        <v>0</v>
      </c>
      <c r="W309">
        <f t="shared" si="589"/>
        <v>0</v>
      </c>
      <c r="X309" s="10">
        <f t="shared" si="590"/>
        <v>0</v>
      </c>
      <c r="Y309" s="10">
        <f t="shared" si="591"/>
        <v>1</v>
      </c>
      <c r="Z309" s="11">
        <f t="shared" si="592"/>
        <v>1</v>
      </c>
      <c r="AB309" s="10"/>
      <c r="AC309" s="10"/>
      <c r="AD309" s="10"/>
      <c r="AE309" s="10"/>
      <c r="AF309" s="10"/>
      <c r="AG309" s="12"/>
      <c r="AH309" s="12">
        <f>$Z309*U311/$Z311</f>
        <v>0.10256410256410256</v>
      </c>
      <c r="AI309" s="12">
        <f t="shared" ref="AI309" si="600">$Z309*V311/$Z311</f>
        <v>0.35164835164835168</v>
      </c>
      <c r="AJ309" s="12">
        <f t="shared" ref="AJ309" si="601">$Z309*W311/$Z311</f>
        <v>0.33699633699633702</v>
      </c>
      <c r="AK309" s="12">
        <f t="shared" ref="AK309" si="602">$Z309*X311/$Z311</f>
        <v>0.1391941391941392</v>
      </c>
      <c r="AL309" s="12">
        <f t="shared" ref="AL309" si="603">$Z309*Y311/$Z311</f>
        <v>6.95970695970696E-2</v>
      </c>
    </row>
    <row r="310" spans="2:38" x14ac:dyDescent="0.25">
      <c r="B310" s="3" t="s">
        <v>11</v>
      </c>
      <c r="C310" s="4">
        <v>0</v>
      </c>
      <c r="D310" s="5">
        <v>0</v>
      </c>
      <c r="E310" s="4">
        <v>0</v>
      </c>
      <c r="F310" s="5">
        <v>0</v>
      </c>
      <c r="G310" s="4">
        <v>0</v>
      </c>
      <c r="H310" s="5">
        <v>0</v>
      </c>
      <c r="I310" s="4">
        <v>0</v>
      </c>
      <c r="J310" s="5">
        <v>0</v>
      </c>
      <c r="K310" s="4">
        <v>0</v>
      </c>
      <c r="L310" s="5">
        <v>0</v>
      </c>
      <c r="M310" s="4">
        <v>0</v>
      </c>
      <c r="N310" s="5">
        <v>0</v>
      </c>
      <c r="R310" s="5"/>
      <c r="S310" s="5"/>
      <c r="T310" s="10"/>
      <c r="U310" s="10"/>
      <c r="V310" s="10"/>
      <c r="X310" s="10"/>
      <c r="Y310" s="10"/>
      <c r="Z310" s="11"/>
      <c r="AG310" s="12"/>
      <c r="AH310" s="12"/>
      <c r="AI310" s="12"/>
      <c r="AJ310" s="12"/>
      <c r="AK310" s="12"/>
      <c r="AL310" s="12"/>
    </row>
    <row r="311" spans="2:38" x14ac:dyDescent="0.25">
      <c r="B311" s="3" t="s">
        <v>6</v>
      </c>
      <c r="C311" s="6">
        <v>0.1026</v>
      </c>
      <c r="D311" s="3">
        <v>28</v>
      </c>
      <c r="E311" s="6">
        <v>0.35160000000000002</v>
      </c>
      <c r="F311" s="3">
        <v>96</v>
      </c>
      <c r="G311" s="6">
        <v>0.33700000000000002</v>
      </c>
      <c r="H311" s="3">
        <v>92</v>
      </c>
      <c r="I311" s="6">
        <v>0.13919999999999999</v>
      </c>
      <c r="J311" s="3">
        <v>38</v>
      </c>
      <c r="K311" s="6">
        <v>6.9599999999999995E-2</v>
      </c>
      <c r="L311" s="3">
        <v>19</v>
      </c>
      <c r="M311" s="6">
        <v>1</v>
      </c>
      <c r="N311" s="3">
        <v>273</v>
      </c>
      <c r="R311" s="5"/>
      <c r="S311" s="5"/>
      <c r="T311" s="11"/>
      <c r="U311" s="11">
        <f t="shared" ref="U311" si="604">SUM(U306:U310)</f>
        <v>28</v>
      </c>
      <c r="V311" s="11">
        <f t="shared" ref="V311" si="605">SUM(V306:V310)</f>
        <v>96</v>
      </c>
      <c r="W311" s="11">
        <f t="shared" ref="W311" si="606">SUM(W306:W310)</f>
        <v>92</v>
      </c>
      <c r="X311" s="11">
        <f t="shared" ref="X311" si="607">SUM(X306:X310)</f>
        <v>38</v>
      </c>
      <c r="Y311" s="11">
        <f t="shared" ref="Y311" si="608">SUM(Y306:Y310)</f>
        <v>19</v>
      </c>
      <c r="Z311" s="10">
        <f>SUM(Z306:Z310)</f>
        <v>273</v>
      </c>
      <c r="AG311" s="12"/>
      <c r="AH311" s="12"/>
      <c r="AI311" s="12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273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6" t="s">
        <v>39</v>
      </c>
      <c r="D316" s="17"/>
      <c r="E316" s="16" t="s">
        <v>40</v>
      </c>
      <c r="F316" s="17"/>
      <c r="G316" s="16" t="s">
        <v>41</v>
      </c>
      <c r="H316" s="17"/>
      <c r="I316" s="16" t="s">
        <v>69</v>
      </c>
      <c r="J316" s="17"/>
      <c r="K316" s="16" t="s">
        <v>43</v>
      </c>
      <c r="L316" s="17"/>
      <c r="M316" s="16" t="s">
        <v>6</v>
      </c>
      <c r="N316" s="17"/>
    </row>
    <row r="317" spans="2:38" x14ac:dyDescent="0.25">
      <c r="B317" s="3" t="s">
        <v>7</v>
      </c>
      <c r="C317" s="4">
        <v>6.7900000000000002E-2</v>
      </c>
      <c r="D317" s="5">
        <v>11</v>
      </c>
      <c r="E317" s="4">
        <v>0.25309999999999999</v>
      </c>
      <c r="F317" s="5">
        <v>41</v>
      </c>
      <c r="G317" s="4">
        <v>0.38890000000000002</v>
      </c>
      <c r="H317" s="5">
        <v>63</v>
      </c>
      <c r="I317" s="4">
        <v>0.216</v>
      </c>
      <c r="J317" s="5">
        <v>35</v>
      </c>
      <c r="K317" s="4">
        <v>7.4099999999999999E-2</v>
      </c>
      <c r="L317" s="5">
        <v>12</v>
      </c>
      <c r="M317" s="4">
        <v>0.59340000000000004</v>
      </c>
      <c r="N317" s="5">
        <v>162</v>
      </c>
      <c r="P317" s="8" t="s">
        <v>88</v>
      </c>
      <c r="Q317" s="9">
        <f>_xlfn.CHISQ.TEST(U317:Y320,AH317:AL320)</f>
        <v>5.0987871912362044E-3</v>
      </c>
      <c r="R317" s="10"/>
      <c r="S317" s="10" t="s">
        <v>89</v>
      </c>
      <c r="T317" s="10"/>
      <c r="U317" s="10">
        <f>D317</f>
        <v>11</v>
      </c>
      <c r="V317" s="10">
        <f>F317</f>
        <v>41</v>
      </c>
      <c r="W317">
        <f>H317</f>
        <v>63</v>
      </c>
      <c r="X317" s="10">
        <f>J317</f>
        <v>35</v>
      </c>
      <c r="Y317" s="10">
        <f>L317</f>
        <v>12</v>
      </c>
      <c r="Z317" s="11">
        <f>SUM(U317:Y317)</f>
        <v>162</v>
      </c>
      <c r="AB317" s="10"/>
      <c r="AC317" s="10"/>
      <c r="AD317" s="10"/>
      <c r="AE317" s="10"/>
      <c r="AF317" s="10" t="s">
        <v>90</v>
      </c>
      <c r="AG317" s="12"/>
      <c r="AH317" s="12">
        <f>$Z317*U322/$Z322</f>
        <v>7.8</v>
      </c>
      <c r="AI317" s="12">
        <f t="shared" ref="AI317" si="609">$Z317*V322/$Z322</f>
        <v>43.8</v>
      </c>
      <c r="AJ317" s="12">
        <f t="shared" ref="AJ317" si="610">$Z317*W322/$Z322</f>
        <v>63.6</v>
      </c>
      <c r="AK317" s="12">
        <f t="shared" ref="AK317" si="611">$Z317*X322/$Z322</f>
        <v>34.200000000000003</v>
      </c>
      <c r="AL317" s="12">
        <f t="shared" ref="AL317" si="612">$Z317*Y322/$Z322</f>
        <v>12.6</v>
      </c>
    </row>
    <row r="318" spans="2:38" x14ac:dyDescent="0.25">
      <c r="B318" s="3" t="s">
        <v>8</v>
      </c>
      <c r="C318" s="4">
        <v>1.0500000000000001E-2</v>
      </c>
      <c r="D318" s="5">
        <v>1</v>
      </c>
      <c r="E318" s="4">
        <v>0.2737</v>
      </c>
      <c r="F318" s="5">
        <v>26</v>
      </c>
      <c r="G318" s="4">
        <v>0.41049999999999998</v>
      </c>
      <c r="H318" s="5">
        <v>39</v>
      </c>
      <c r="I318" s="4">
        <v>0.22109999999999999</v>
      </c>
      <c r="J318" s="5">
        <v>21</v>
      </c>
      <c r="K318" s="4">
        <v>8.4199999999999997E-2</v>
      </c>
      <c r="L318" s="5">
        <v>8</v>
      </c>
      <c r="M318" s="4">
        <v>0.34799999999999998</v>
      </c>
      <c r="N318" s="5">
        <v>95</v>
      </c>
      <c r="P318" s="8" t="s">
        <v>91</v>
      </c>
      <c r="Q318" s="13">
        <f>_xlfn.CHISQ.INV.RT(Q317,12)</f>
        <v>28.241674187114146</v>
      </c>
      <c r="R318" s="10"/>
      <c r="S318" s="10"/>
      <c r="T318" s="10"/>
      <c r="U318" s="10">
        <f t="shared" ref="U318:U320" si="613">D318</f>
        <v>1</v>
      </c>
      <c r="V318" s="10">
        <f t="shared" ref="V318:V320" si="614">F318</f>
        <v>26</v>
      </c>
      <c r="W318">
        <f t="shared" ref="W318:W320" si="615">H318</f>
        <v>39</v>
      </c>
      <c r="X318" s="10">
        <f t="shared" ref="X318:X320" si="616">J318</f>
        <v>21</v>
      </c>
      <c r="Y318" s="10">
        <f t="shared" ref="Y318:Y320" si="617">L318</f>
        <v>8</v>
      </c>
      <c r="Z318" s="11">
        <f t="shared" ref="Z318:Z320" si="618">SUM(U318:Y318)</f>
        <v>95</v>
      </c>
      <c r="AB318" s="10"/>
      <c r="AC318" s="10"/>
      <c r="AD318" s="10"/>
      <c r="AE318" s="10"/>
      <c r="AF318" s="10"/>
      <c r="AG318" s="12"/>
      <c r="AH318" s="12">
        <f>$Z318*U322/$Z322</f>
        <v>4.5740740740740744</v>
      </c>
      <c r="AI318" s="12">
        <f t="shared" ref="AI318" si="619">$Z318*V322/$Z322</f>
        <v>25.685185185185187</v>
      </c>
      <c r="AJ318" s="12">
        <f t="shared" ref="AJ318" si="620">$Z318*W322/$Z322</f>
        <v>37.296296296296298</v>
      </c>
      <c r="AK318" s="12">
        <f t="shared" ref="AK318" si="621">$Z318*X322/$Z322</f>
        <v>20.055555555555557</v>
      </c>
      <c r="AL318" s="12">
        <f t="shared" ref="AL318" si="622">$Z318*Y322/$Z322</f>
        <v>7.3888888888888893</v>
      </c>
    </row>
    <row r="319" spans="2:38" x14ac:dyDescent="0.25">
      <c r="B319" s="3" t="s">
        <v>9</v>
      </c>
      <c r="C319" s="4">
        <v>0</v>
      </c>
      <c r="D319" s="5">
        <v>0</v>
      </c>
      <c r="E319" s="4">
        <v>0.5</v>
      </c>
      <c r="F319" s="5">
        <v>6</v>
      </c>
      <c r="G319" s="4">
        <v>0.33329999999999999</v>
      </c>
      <c r="H319" s="5">
        <v>4</v>
      </c>
      <c r="I319" s="4">
        <v>8.3299999999999999E-2</v>
      </c>
      <c r="J319" s="5">
        <v>1</v>
      </c>
      <c r="K319" s="4">
        <v>8.3299999999999999E-2</v>
      </c>
      <c r="L319" s="5">
        <v>1</v>
      </c>
      <c r="M319" s="4">
        <v>4.3999999999999997E-2</v>
      </c>
      <c r="N319" s="5">
        <v>12</v>
      </c>
      <c r="P319" s="8" t="s">
        <v>92</v>
      </c>
      <c r="Q319" s="14">
        <f>SQRT(Q318/(Z322*MIN(5-1,4-1)))</f>
        <v>0.18672510390554342</v>
      </c>
      <c r="R319" s="10"/>
      <c r="S319" s="10"/>
      <c r="T319" s="10"/>
      <c r="U319" s="10">
        <f t="shared" si="613"/>
        <v>0</v>
      </c>
      <c r="V319" s="10">
        <f t="shared" si="614"/>
        <v>6</v>
      </c>
      <c r="W319">
        <f t="shared" si="615"/>
        <v>4</v>
      </c>
      <c r="X319" s="10">
        <f t="shared" si="616"/>
        <v>1</v>
      </c>
      <c r="Y319" s="10">
        <f t="shared" si="617"/>
        <v>1</v>
      </c>
      <c r="Z319" s="11">
        <f t="shared" si="618"/>
        <v>12</v>
      </c>
      <c r="AB319" s="10"/>
      <c r="AC319" s="10"/>
      <c r="AD319" s="10"/>
      <c r="AE319" s="10"/>
      <c r="AF319" s="10"/>
      <c r="AG319" s="12"/>
      <c r="AH319" s="12">
        <f>$Z319*U322/$Z322</f>
        <v>0.57777777777777772</v>
      </c>
      <c r="AI319" s="12">
        <f t="shared" ref="AI319" si="623">$Z319*V322/$Z322</f>
        <v>3.2444444444444445</v>
      </c>
      <c r="AJ319" s="12">
        <f t="shared" ref="AJ319" si="624">$Z319*W322/$Z322</f>
        <v>4.7111111111111112</v>
      </c>
      <c r="AK319" s="12">
        <f t="shared" ref="AK319" si="625">$Z319*X322/$Z322</f>
        <v>2.5333333333333332</v>
      </c>
      <c r="AL319" s="12">
        <f>$Z319*Y322/$Z322</f>
        <v>0.93333333333333335</v>
      </c>
    </row>
    <row r="320" spans="2:38" x14ac:dyDescent="0.25">
      <c r="B320" s="3" t="s">
        <v>10</v>
      </c>
      <c r="C320" s="4">
        <v>1</v>
      </c>
      <c r="D320" s="5">
        <v>1</v>
      </c>
      <c r="E320" s="4">
        <v>0</v>
      </c>
      <c r="F320" s="5">
        <v>0</v>
      </c>
      <c r="G320" s="4">
        <v>0</v>
      </c>
      <c r="H320" s="5">
        <v>0</v>
      </c>
      <c r="I320" s="4">
        <v>0</v>
      </c>
      <c r="J320" s="5">
        <v>0</v>
      </c>
      <c r="K320" s="4">
        <v>0</v>
      </c>
      <c r="L320" s="5">
        <v>0</v>
      </c>
      <c r="M320" s="4">
        <v>3.7000000000000002E-3</v>
      </c>
      <c r="N320" s="5">
        <v>1</v>
      </c>
      <c r="P320" s="10"/>
      <c r="Q320" s="13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0"/>
      <c r="U320" s="10">
        <f t="shared" si="613"/>
        <v>1</v>
      </c>
      <c r="V320" s="10">
        <f t="shared" si="614"/>
        <v>0</v>
      </c>
      <c r="W320">
        <f t="shared" si="615"/>
        <v>0</v>
      </c>
      <c r="X320" s="10">
        <f t="shared" si="616"/>
        <v>0</v>
      </c>
      <c r="Y320" s="10">
        <f t="shared" si="617"/>
        <v>0</v>
      </c>
      <c r="Z320" s="11">
        <f t="shared" si="618"/>
        <v>1</v>
      </c>
      <c r="AB320" s="10"/>
      <c r="AC320" s="10"/>
      <c r="AD320" s="10"/>
      <c r="AE320" s="10"/>
      <c r="AF320" s="10"/>
      <c r="AG320" s="12"/>
      <c r="AH320" s="12">
        <f>$Z320*U322/$Z322</f>
        <v>4.8148148148148148E-2</v>
      </c>
      <c r="AI320" s="12">
        <f t="shared" ref="AI320" si="626">$Z320*V322/$Z322</f>
        <v>0.27037037037037037</v>
      </c>
      <c r="AJ320" s="12">
        <f t="shared" ref="AJ320" si="627">$Z320*W322/$Z322</f>
        <v>0.3925925925925926</v>
      </c>
      <c r="AK320" s="12">
        <f t="shared" ref="AK320" si="628">$Z320*X322/$Z322</f>
        <v>0.21111111111111111</v>
      </c>
      <c r="AL320" s="12">
        <f t="shared" ref="AL320" si="629">$Z320*Y322/$Z322</f>
        <v>7.7777777777777779E-2</v>
      </c>
    </row>
    <row r="321" spans="2:38" x14ac:dyDescent="0.25">
      <c r="B321" s="3" t="s">
        <v>11</v>
      </c>
      <c r="C321" s="4">
        <v>0</v>
      </c>
      <c r="D321" s="5">
        <v>0</v>
      </c>
      <c r="E321" s="4">
        <v>0</v>
      </c>
      <c r="F321" s="5">
        <v>0</v>
      </c>
      <c r="G321" s="4">
        <v>0</v>
      </c>
      <c r="H321" s="5">
        <v>0</v>
      </c>
      <c r="I321" s="4">
        <v>0</v>
      </c>
      <c r="J321" s="5">
        <v>0</v>
      </c>
      <c r="K321" s="4">
        <v>0</v>
      </c>
      <c r="L321" s="5">
        <v>0</v>
      </c>
      <c r="M321" s="4">
        <v>0</v>
      </c>
      <c r="N321" s="5">
        <v>0</v>
      </c>
      <c r="R321" s="5"/>
      <c r="S321" s="5"/>
      <c r="T321" s="10"/>
      <c r="U321" s="10"/>
      <c r="V321" s="10"/>
      <c r="X321" s="10"/>
      <c r="Y321" s="10"/>
      <c r="Z321" s="11"/>
      <c r="AG321" s="12"/>
      <c r="AH321" s="12"/>
      <c r="AI321" s="12"/>
      <c r="AJ321" s="12"/>
      <c r="AK321" s="12"/>
      <c r="AL321" s="12"/>
    </row>
    <row r="322" spans="2:38" x14ac:dyDescent="0.25">
      <c r="B322" s="3" t="s">
        <v>6</v>
      </c>
      <c r="C322" s="6">
        <v>4.7600000000000003E-2</v>
      </c>
      <c r="D322" s="3">
        <v>13</v>
      </c>
      <c r="E322" s="6">
        <v>0.26740000000000003</v>
      </c>
      <c r="F322" s="3">
        <v>73</v>
      </c>
      <c r="G322" s="6">
        <v>0.38829999999999998</v>
      </c>
      <c r="H322" s="3">
        <v>106</v>
      </c>
      <c r="I322" s="6">
        <v>0.20880000000000001</v>
      </c>
      <c r="J322" s="3">
        <v>57</v>
      </c>
      <c r="K322" s="6">
        <v>7.690000000000001E-2</v>
      </c>
      <c r="L322" s="3">
        <v>21</v>
      </c>
      <c r="M322" s="6">
        <v>1</v>
      </c>
      <c r="N322" s="3">
        <v>273</v>
      </c>
      <c r="R322" s="5"/>
      <c r="S322" s="5"/>
      <c r="T322" s="11"/>
      <c r="U322" s="11">
        <f t="shared" ref="U322" si="630">SUM(U317:U321)</f>
        <v>13</v>
      </c>
      <c r="V322" s="11">
        <f t="shared" ref="V322" si="631">SUM(V317:V321)</f>
        <v>73</v>
      </c>
      <c r="W322" s="11">
        <f t="shared" ref="W322" si="632">SUM(W317:W321)</f>
        <v>106</v>
      </c>
      <c r="X322" s="11">
        <f t="shared" ref="X322" si="633">SUM(X317:X321)</f>
        <v>57</v>
      </c>
      <c r="Y322" s="11">
        <f t="shared" ref="Y322" si="634">SUM(Y317:Y321)</f>
        <v>21</v>
      </c>
      <c r="Z322" s="10">
        <f>SUM(Z317:Z321)</f>
        <v>270</v>
      </c>
      <c r="AG322" s="12"/>
      <c r="AH322" s="12"/>
      <c r="AI322" s="12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273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6" t="s">
        <v>39</v>
      </c>
      <c r="D327" s="17"/>
      <c r="E327" s="16" t="s">
        <v>40</v>
      </c>
      <c r="F327" s="17"/>
      <c r="G327" s="16" t="s">
        <v>41</v>
      </c>
      <c r="H327" s="17"/>
      <c r="I327" s="16" t="s">
        <v>69</v>
      </c>
      <c r="J327" s="17"/>
      <c r="K327" s="16" t="s">
        <v>43</v>
      </c>
      <c r="L327" s="17"/>
      <c r="M327" s="16" t="s">
        <v>6</v>
      </c>
      <c r="N327" s="17"/>
    </row>
    <row r="328" spans="2:38" x14ac:dyDescent="0.25">
      <c r="B328" s="3" t="s">
        <v>7</v>
      </c>
      <c r="C328" s="4">
        <v>0.1358</v>
      </c>
      <c r="D328" s="5">
        <v>22</v>
      </c>
      <c r="E328" s="4">
        <v>0.33329999999999999</v>
      </c>
      <c r="F328" s="5">
        <v>54</v>
      </c>
      <c r="G328" s="4">
        <v>0.27160000000000001</v>
      </c>
      <c r="H328" s="5">
        <v>44</v>
      </c>
      <c r="I328" s="4">
        <v>0.17899999999999999</v>
      </c>
      <c r="J328" s="5">
        <v>29</v>
      </c>
      <c r="K328" s="4">
        <v>8.0199999999999994E-2</v>
      </c>
      <c r="L328" s="5">
        <v>13</v>
      </c>
      <c r="M328" s="4">
        <v>0.59340000000000004</v>
      </c>
      <c r="N328" s="5">
        <v>162</v>
      </c>
      <c r="P328" s="8" t="s">
        <v>88</v>
      </c>
      <c r="Q328" s="9">
        <f>_xlfn.CHISQ.TEST(U328:Y331,AH328:AL331)</f>
        <v>0.51051567980791956</v>
      </c>
      <c r="R328" s="10"/>
      <c r="S328" s="10" t="s">
        <v>89</v>
      </c>
      <c r="T328" s="10"/>
      <c r="U328" s="10">
        <f>D328</f>
        <v>22</v>
      </c>
      <c r="V328" s="10">
        <f>F328</f>
        <v>54</v>
      </c>
      <c r="W328">
        <f>H328</f>
        <v>44</v>
      </c>
      <c r="X328" s="10">
        <f>J328</f>
        <v>29</v>
      </c>
      <c r="Y328" s="10">
        <f>L328</f>
        <v>13</v>
      </c>
      <c r="Z328" s="11">
        <f>SUM(U328:Y328)</f>
        <v>162</v>
      </c>
      <c r="AB328" s="10"/>
      <c r="AC328" s="10"/>
      <c r="AD328" s="10"/>
      <c r="AE328" s="10"/>
      <c r="AF328" s="10" t="s">
        <v>90</v>
      </c>
      <c r="AG328" s="12"/>
      <c r="AH328" s="12">
        <f>$Z328*U333/$Z333</f>
        <v>17.208791208791208</v>
      </c>
      <c r="AI328" s="12">
        <f t="shared" ref="AI328" si="635">$Z328*V333/$Z333</f>
        <v>58.153846153846153</v>
      </c>
      <c r="AJ328" s="12">
        <f t="shared" ref="AJ328" si="636">$Z328*W333/$Z333</f>
        <v>48.659340659340657</v>
      </c>
      <c r="AK328" s="12">
        <f t="shared" ref="AK328" si="637">$Z328*X333/$Z333</f>
        <v>26.703296703296704</v>
      </c>
      <c r="AL328" s="12">
        <f t="shared" ref="AL328" si="638">$Z328*Y333/$Z333</f>
        <v>11.274725274725276</v>
      </c>
    </row>
    <row r="329" spans="2:38" x14ac:dyDescent="0.25">
      <c r="B329" s="3" t="s">
        <v>8</v>
      </c>
      <c r="C329" s="4">
        <v>6.1199999999999997E-2</v>
      </c>
      <c r="D329" s="5">
        <v>6</v>
      </c>
      <c r="E329" s="4">
        <v>0.36730000000000002</v>
      </c>
      <c r="F329" s="5">
        <v>36</v>
      </c>
      <c r="G329" s="4">
        <v>0.36730000000000002</v>
      </c>
      <c r="H329" s="5">
        <v>36</v>
      </c>
      <c r="I329" s="4">
        <v>0.15310000000000001</v>
      </c>
      <c r="J329" s="5">
        <v>15</v>
      </c>
      <c r="K329" s="4">
        <v>5.0999999999999997E-2</v>
      </c>
      <c r="L329" s="5">
        <v>5</v>
      </c>
      <c r="M329" s="4">
        <v>0.35899999999999999</v>
      </c>
      <c r="N329" s="5">
        <v>98</v>
      </c>
      <c r="P329" s="8" t="s">
        <v>91</v>
      </c>
      <c r="Q329" s="13">
        <f>_xlfn.CHISQ.INV.RT(Q328,12)</f>
        <v>11.215860292228143</v>
      </c>
      <c r="R329" s="10"/>
      <c r="S329" s="10"/>
      <c r="T329" s="10"/>
      <c r="U329" s="10">
        <f t="shared" ref="U329:U331" si="639">D329</f>
        <v>6</v>
      </c>
      <c r="V329" s="10">
        <f t="shared" ref="V329:V331" si="640">F329</f>
        <v>36</v>
      </c>
      <c r="W329">
        <f t="shared" ref="W329:W331" si="641">H329</f>
        <v>36</v>
      </c>
      <c r="X329" s="10">
        <f t="shared" ref="X329:X331" si="642">J329</f>
        <v>15</v>
      </c>
      <c r="Y329" s="10">
        <f t="shared" ref="Y329:Y331" si="643">L329</f>
        <v>5</v>
      </c>
      <c r="Z329" s="11">
        <f t="shared" ref="Z329:Z331" si="644">SUM(U329:Y329)</f>
        <v>98</v>
      </c>
      <c r="AB329" s="10"/>
      <c r="AC329" s="10"/>
      <c r="AD329" s="10"/>
      <c r="AE329" s="10"/>
      <c r="AF329" s="10"/>
      <c r="AG329" s="12"/>
      <c r="AH329" s="12">
        <f>$Z329*U333/$Z333</f>
        <v>10.410256410256411</v>
      </c>
      <c r="AI329" s="12">
        <f t="shared" ref="AI329" si="645">$Z329*V333/$Z333</f>
        <v>35.179487179487182</v>
      </c>
      <c r="AJ329" s="12">
        <f t="shared" ref="AJ329" si="646">$Z329*W333/$Z333</f>
        <v>29.435897435897434</v>
      </c>
      <c r="AK329" s="12">
        <f t="shared" ref="AK329" si="647">$Z329*X333/$Z333</f>
        <v>16.153846153846153</v>
      </c>
      <c r="AL329" s="12">
        <f t="shared" ref="AL329" si="648">$Z329*Y333/$Z333</f>
        <v>6.8205128205128203</v>
      </c>
    </row>
    <row r="330" spans="2:38" x14ac:dyDescent="0.25">
      <c r="B330" s="3" t="s">
        <v>9</v>
      </c>
      <c r="C330" s="4">
        <v>8.3299999999999999E-2</v>
      </c>
      <c r="D330" s="5">
        <v>1</v>
      </c>
      <c r="E330" s="4">
        <v>0.58329999999999993</v>
      </c>
      <c r="F330" s="5">
        <v>7</v>
      </c>
      <c r="G330" s="4">
        <v>0.16669999999999999</v>
      </c>
      <c r="H330" s="5">
        <v>2</v>
      </c>
      <c r="I330" s="4">
        <v>8.3299999999999999E-2</v>
      </c>
      <c r="J330" s="5">
        <v>1</v>
      </c>
      <c r="K330" s="4">
        <v>8.3299999999999999E-2</v>
      </c>
      <c r="L330" s="5">
        <v>1</v>
      </c>
      <c r="M330" s="4">
        <v>4.3999999999999997E-2</v>
      </c>
      <c r="N330" s="5">
        <v>12</v>
      </c>
      <c r="P330" s="8" t="s">
        <v>92</v>
      </c>
      <c r="Q330" s="14">
        <f>SQRT(Q329/(Z333*MIN(5-1,4-1)))</f>
        <v>0.11702383992755354</v>
      </c>
      <c r="R330" s="10"/>
      <c r="S330" s="10"/>
      <c r="T330" s="10"/>
      <c r="U330" s="10">
        <f t="shared" si="639"/>
        <v>1</v>
      </c>
      <c r="V330" s="10">
        <f t="shared" si="640"/>
        <v>7</v>
      </c>
      <c r="W330">
        <f t="shared" si="641"/>
        <v>2</v>
      </c>
      <c r="X330" s="10">
        <f t="shared" si="642"/>
        <v>1</v>
      </c>
      <c r="Y330" s="10">
        <f t="shared" si="643"/>
        <v>1</v>
      </c>
      <c r="Z330" s="11">
        <f t="shared" si="644"/>
        <v>12</v>
      </c>
      <c r="AB330" s="10"/>
      <c r="AC330" s="10"/>
      <c r="AD330" s="10"/>
      <c r="AE330" s="10"/>
      <c r="AF330" s="10"/>
      <c r="AG330" s="12"/>
      <c r="AH330" s="12">
        <f>$Z330*U333/$Z333</f>
        <v>1.2747252747252746</v>
      </c>
      <c r="AI330" s="12">
        <f t="shared" ref="AI330" si="649">$Z330*V333/$Z333</f>
        <v>4.3076923076923075</v>
      </c>
      <c r="AJ330" s="12">
        <f t="shared" ref="AJ330" si="650">$Z330*W333/$Z333</f>
        <v>3.6043956043956045</v>
      </c>
      <c r="AK330" s="12">
        <f t="shared" ref="AK330" si="651">$Z330*X333/$Z333</f>
        <v>1.9780219780219781</v>
      </c>
      <c r="AL330" s="12">
        <f>$Z330*Y333/$Z333</f>
        <v>0.8351648351648352</v>
      </c>
    </row>
    <row r="331" spans="2:38" x14ac:dyDescent="0.25">
      <c r="B331" s="3" t="s">
        <v>10</v>
      </c>
      <c r="C331" s="4">
        <v>0</v>
      </c>
      <c r="D331" s="5">
        <v>0</v>
      </c>
      <c r="E331" s="4">
        <v>1</v>
      </c>
      <c r="F331" s="5">
        <v>1</v>
      </c>
      <c r="G331" s="4">
        <v>0</v>
      </c>
      <c r="H331" s="5">
        <v>0</v>
      </c>
      <c r="I331" s="4">
        <v>0</v>
      </c>
      <c r="J331" s="5">
        <v>0</v>
      </c>
      <c r="K331" s="4">
        <v>0</v>
      </c>
      <c r="L331" s="5">
        <v>0</v>
      </c>
      <c r="M331" s="4">
        <v>3.7000000000000002E-3</v>
      </c>
      <c r="N331" s="5">
        <v>1</v>
      </c>
      <c r="P331" s="10"/>
      <c r="Q331" s="13" t="str">
        <f>IF(AND(Q330&gt;0,Q330&lt;=0.2),"Schwacher Zusammenhang",IF(AND(Q330&gt;0.2,Q330&lt;=0.6),"Mittlerer Zusammenhang",IF(Q330&gt;0.6,"Starker Zusammenhang","")))</f>
        <v>Schwacher Zusammenhang</v>
      </c>
      <c r="R331" s="5"/>
      <c r="S331" s="5"/>
      <c r="T331" s="10"/>
      <c r="U331" s="10">
        <f t="shared" si="639"/>
        <v>0</v>
      </c>
      <c r="V331" s="10">
        <f t="shared" si="640"/>
        <v>1</v>
      </c>
      <c r="W331">
        <f t="shared" si="641"/>
        <v>0</v>
      </c>
      <c r="X331" s="10">
        <f t="shared" si="642"/>
        <v>0</v>
      </c>
      <c r="Y331" s="10">
        <f t="shared" si="643"/>
        <v>0</v>
      </c>
      <c r="Z331" s="11">
        <f t="shared" si="644"/>
        <v>1</v>
      </c>
      <c r="AB331" s="10"/>
      <c r="AC331" s="10"/>
      <c r="AD331" s="10"/>
      <c r="AE331" s="10"/>
      <c r="AF331" s="10"/>
      <c r="AG331" s="12"/>
      <c r="AH331" s="12">
        <f>$Z331*U333/$Z333</f>
        <v>0.10622710622710622</v>
      </c>
      <c r="AI331" s="12">
        <f t="shared" ref="AI331" si="652">$Z331*V333/$Z333</f>
        <v>0.35897435897435898</v>
      </c>
      <c r="AJ331" s="12">
        <f t="shared" ref="AJ331" si="653">$Z331*W333/$Z333</f>
        <v>0.30036630036630035</v>
      </c>
      <c r="AK331" s="12">
        <f t="shared" ref="AK331" si="654">$Z331*X333/$Z333</f>
        <v>0.16483516483516483</v>
      </c>
      <c r="AL331" s="12">
        <f t="shared" ref="AL331" si="655">$Z331*Y333/$Z333</f>
        <v>6.95970695970696E-2</v>
      </c>
    </row>
    <row r="332" spans="2:38" x14ac:dyDescent="0.25">
      <c r="B332" s="3" t="s">
        <v>11</v>
      </c>
      <c r="C332" s="4">
        <v>0</v>
      </c>
      <c r="D332" s="5">
        <v>0</v>
      </c>
      <c r="E332" s="4">
        <v>0</v>
      </c>
      <c r="F332" s="5">
        <v>0</v>
      </c>
      <c r="G332" s="4">
        <v>0</v>
      </c>
      <c r="H332" s="5">
        <v>0</v>
      </c>
      <c r="I332" s="4">
        <v>0</v>
      </c>
      <c r="J332" s="5">
        <v>0</v>
      </c>
      <c r="K332" s="4">
        <v>0</v>
      </c>
      <c r="L332" s="5">
        <v>0</v>
      </c>
      <c r="M332" s="4">
        <v>0</v>
      </c>
      <c r="N332" s="5">
        <v>0</v>
      </c>
      <c r="R332" s="5"/>
      <c r="S332" s="5"/>
      <c r="T332" s="10"/>
      <c r="U332" s="10"/>
      <c r="V332" s="10"/>
      <c r="X332" s="10"/>
      <c r="Y332" s="10"/>
      <c r="Z332" s="11"/>
      <c r="AG332" s="12"/>
      <c r="AH332" s="12"/>
      <c r="AI332" s="12"/>
      <c r="AJ332" s="12"/>
      <c r="AK332" s="12"/>
      <c r="AL332" s="12"/>
    </row>
    <row r="333" spans="2:38" x14ac:dyDescent="0.25">
      <c r="B333" s="3" t="s">
        <v>6</v>
      </c>
      <c r="C333" s="6">
        <v>0.1062</v>
      </c>
      <c r="D333" s="3">
        <v>29</v>
      </c>
      <c r="E333" s="6">
        <v>0.35899999999999999</v>
      </c>
      <c r="F333" s="3">
        <v>98</v>
      </c>
      <c r="G333" s="6">
        <v>0.3004</v>
      </c>
      <c r="H333" s="3">
        <v>82</v>
      </c>
      <c r="I333" s="6">
        <v>0.1648</v>
      </c>
      <c r="J333" s="3">
        <v>45</v>
      </c>
      <c r="K333" s="6">
        <v>6.9599999999999995E-2</v>
      </c>
      <c r="L333" s="3">
        <v>19</v>
      </c>
      <c r="M333" s="6">
        <v>1</v>
      </c>
      <c r="N333" s="3">
        <v>273</v>
      </c>
      <c r="R333" s="5"/>
      <c r="S333" s="5"/>
      <c r="T333" s="11"/>
      <c r="U333" s="11">
        <f t="shared" ref="U333" si="656">SUM(U328:U332)</f>
        <v>29</v>
      </c>
      <c r="V333" s="11">
        <f t="shared" ref="V333" si="657">SUM(V328:V332)</f>
        <v>98</v>
      </c>
      <c r="W333" s="11">
        <f t="shared" ref="W333" si="658">SUM(W328:W332)</f>
        <v>82</v>
      </c>
      <c r="X333" s="11">
        <f t="shared" ref="X333" si="659">SUM(X328:X332)</f>
        <v>45</v>
      </c>
      <c r="Y333" s="11">
        <f t="shared" ref="Y333" si="660">SUM(Y328:Y332)</f>
        <v>19</v>
      </c>
      <c r="Z333" s="10">
        <f>SUM(Z328:Z332)</f>
        <v>273</v>
      </c>
      <c r="AG333" s="12"/>
      <c r="AH333" s="12"/>
      <c r="AI333" s="12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273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6" t="s">
        <v>39</v>
      </c>
      <c r="D339" s="17"/>
      <c r="E339" s="16" t="s">
        <v>40</v>
      </c>
      <c r="F339" s="17"/>
      <c r="G339" s="16" t="s">
        <v>41</v>
      </c>
      <c r="H339" s="17"/>
      <c r="I339" s="16" t="s">
        <v>69</v>
      </c>
      <c r="J339" s="17"/>
      <c r="K339" s="16" t="s">
        <v>43</v>
      </c>
      <c r="L339" s="17"/>
      <c r="M339" s="16" t="s">
        <v>6</v>
      </c>
      <c r="N339" s="17"/>
    </row>
    <row r="340" spans="2:38" x14ac:dyDescent="0.25">
      <c r="B340" s="3" t="s">
        <v>7</v>
      </c>
      <c r="C340" s="4">
        <v>0.17899999999999999</v>
      </c>
      <c r="D340" s="5">
        <v>29</v>
      </c>
      <c r="E340" s="4">
        <v>0.31480000000000002</v>
      </c>
      <c r="F340" s="5">
        <v>51</v>
      </c>
      <c r="G340" s="4">
        <v>0.27779999999999999</v>
      </c>
      <c r="H340" s="5">
        <v>45</v>
      </c>
      <c r="I340" s="4">
        <v>0.17899999999999999</v>
      </c>
      <c r="J340" s="5">
        <v>29</v>
      </c>
      <c r="K340" s="4">
        <v>4.9400000000000013E-2</v>
      </c>
      <c r="L340" s="5">
        <v>8</v>
      </c>
      <c r="M340" s="4">
        <v>0.59340000000000004</v>
      </c>
      <c r="N340" s="5">
        <v>162</v>
      </c>
      <c r="P340" s="8" t="s">
        <v>88</v>
      </c>
      <c r="Q340" s="9">
        <f>_xlfn.CHISQ.TEST(U340:Y343,AH340:AL343)</f>
        <v>0.21800482046551478</v>
      </c>
      <c r="R340" s="10"/>
      <c r="S340" s="10" t="s">
        <v>89</v>
      </c>
      <c r="T340" s="10"/>
      <c r="U340" s="10">
        <f>D340</f>
        <v>29</v>
      </c>
      <c r="V340" s="10">
        <f>F340</f>
        <v>51</v>
      </c>
      <c r="W340">
        <f>H340</f>
        <v>45</v>
      </c>
      <c r="X340" s="10">
        <f>J340</f>
        <v>29</v>
      </c>
      <c r="Y340" s="10">
        <f>L340</f>
        <v>8</v>
      </c>
      <c r="Z340" s="11">
        <f>SUM(U340:Y340)</f>
        <v>162</v>
      </c>
      <c r="AB340" s="10"/>
      <c r="AC340" s="10"/>
      <c r="AD340" s="10"/>
      <c r="AE340" s="10"/>
      <c r="AF340" s="10" t="s">
        <v>90</v>
      </c>
      <c r="AG340" s="12"/>
      <c r="AH340" s="12">
        <f>$Z340*U345/$Z345</f>
        <v>23.142857142857142</v>
      </c>
      <c r="AI340" s="12">
        <f t="shared" ref="AI340" si="661">$Z340*V345/$Z345</f>
        <v>56.373626373626372</v>
      </c>
      <c r="AJ340" s="12">
        <f t="shared" ref="AJ340" si="662">$Z340*W345/$Z345</f>
        <v>50.439560439560438</v>
      </c>
      <c r="AK340" s="12">
        <f t="shared" ref="AK340" si="663">$Z340*X345/$Z345</f>
        <v>23.736263736263737</v>
      </c>
      <c r="AL340" s="12">
        <f t="shared" ref="AL340" si="664">$Z340*Y345/$Z345</f>
        <v>8.3076923076923084</v>
      </c>
    </row>
    <row r="341" spans="2:38" x14ac:dyDescent="0.25">
      <c r="B341" s="3" t="s">
        <v>8</v>
      </c>
      <c r="C341" s="4">
        <v>0.10199999999999999</v>
      </c>
      <c r="D341" s="5">
        <v>10</v>
      </c>
      <c r="E341" s="4">
        <v>0.37759999999999999</v>
      </c>
      <c r="F341" s="5">
        <v>37</v>
      </c>
      <c r="G341" s="4">
        <v>0.37759999999999999</v>
      </c>
      <c r="H341" s="5">
        <v>37</v>
      </c>
      <c r="I341" s="4">
        <v>9.1799999999999993E-2</v>
      </c>
      <c r="J341" s="5">
        <v>9</v>
      </c>
      <c r="K341" s="4">
        <v>5.0999999999999997E-2</v>
      </c>
      <c r="L341" s="5">
        <v>5</v>
      </c>
      <c r="M341" s="4">
        <v>0.35899999999999999</v>
      </c>
      <c r="N341" s="5">
        <v>98</v>
      </c>
      <c r="P341" s="8" t="s">
        <v>91</v>
      </c>
      <c r="Q341" s="13">
        <f>_xlfn.CHISQ.INV.RT(Q340,12)</f>
        <v>15.444861121836647</v>
      </c>
      <c r="R341" s="10"/>
      <c r="S341" s="10"/>
      <c r="T341" s="10"/>
      <c r="U341" s="10">
        <f t="shared" ref="U341:U343" si="665">D341</f>
        <v>10</v>
      </c>
      <c r="V341" s="10">
        <f t="shared" ref="V341:V343" si="666">F341</f>
        <v>37</v>
      </c>
      <c r="W341">
        <f t="shared" ref="W341:W343" si="667">H341</f>
        <v>37</v>
      </c>
      <c r="X341" s="10">
        <f t="shared" ref="X341:X343" si="668">J341</f>
        <v>9</v>
      </c>
      <c r="Y341" s="10">
        <f t="shared" ref="Y341:Y343" si="669">L341</f>
        <v>5</v>
      </c>
      <c r="Z341" s="11">
        <f t="shared" ref="Z341:Z343" si="670">SUM(U341:Y341)</f>
        <v>98</v>
      </c>
      <c r="AB341" s="10"/>
      <c r="AC341" s="10"/>
      <c r="AD341" s="10"/>
      <c r="AE341" s="10"/>
      <c r="AF341" s="10"/>
      <c r="AG341" s="12"/>
      <c r="AH341" s="12">
        <f>$Z341*U345/$Z345</f>
        <v>14</v>
      </c>
      <c r="AI341" s="12">
        <f t="shared" ref="AI341" si="671">$Z341*V345/$Z345</f>
        <v>34.102564102564102</v>
      </c>
      <c r="AJ341" s="12">
        <f t="shared" ref="AJ341" si="672">$Z341*W345/$Z345</f>
        <v>30.512820512820515</v>
      </c>
      <c r="AK341" s="12">
        <f t="shared" ref="AK341" si="673">$Z341*X345/$Z345</f>
        <v>14.358974358974359</v>
      </c>
      <c r="AL341" s="12">
        <f t="shared" ref="AL341" si="674">$Z341*Y345/$Z345</f>
        <v>5.0256410256410255</v>
      </c>
    </row>
    <row r="342" spans="2:38" x14ac:dyDescent="0.25">
      <c r="B342" s="3" t="s">
        <v>9</v>
      </c>
      <c r="C342" s="4">
        <v>0</v>
      </c>
      <c r="D342" s="5">
        <v>0</v>
      </c>
      <c r="E342" s="4">
        <v>0.58329999999999993</v>
      </c>
      <c r="F342" s="5">
        <v>7</v>
      </c>
      <c r="G342" s="4">
        <v>0.16669999999999999</v>
      </c>
      <c r="H342" s="5">
        <v>2</v>
      </c>
      <c r="I342" s="4">
        <v>0.16669999999999999</v>
      </c>
      <c r="J342" s="5">
        <v>2</v>
      </c>
      <c r="K342" s="4">
        <v>8.3299999999999999E-2</v>
      </c>
      <c r="L342" s="5">
        <v>1</v>
      </c>
      <c r="M342" s="4">
        <v>4.3999999999999997E-2</v>
      </c>
      <c r="N342" s="5">
        <v>12</v>
      </c>
      <c r="P342" s="8" t="s">
        <v>92</v>
      </c>
      <c r="Q342" s="14">
        <f>SQRT(Q341/(Z345*MIN(5-1,4-1)))</f>
        <v>0.13732514077166219</v>
      </c>
      <c r="R342" s="10"/>
      <c r="S342" s="10"/>
      <c r="T342" s="10"/>
      <c r="U342" s="10">
        <f t="shared" si="665"/>
        <v>0</v>
      </c>
      <c r="V342" s="10">
        <f t="shared" si="666"/>
        <v>7</v>
      </c>
      <c r="W342">
        <f t="shared" si="667"/>
        <v>2</v>
      </c>
      <c r="X342" s="10">
        <f t="shared" si="668"/>
        <v>2</v>
      </c>
      <c r="Y342" s="10">
        <f t="shared" si="669"/>
        <v>1</v>
      </c>
      <c r="Z342" s="11">
        <f t="shared" si="670"/>
        <v>12</v>
      </c>
      <c r="AB342" s="10"/>
      <c r="AC342" s="10"/>
      <c r="AD342" s="10"/>
      <c r="AE342" s="10"/>
      <c r="AF342" s="10"/>
      <c r="AG342" s="12"/>
      <c r="AH342" s="12">
        <f>$Z342*U345/$Z345</f>
        <v>1.7142857142857142</v>
      </c>
      <c r="AI342" s="12">
        <f t="shared" ref="AI342" si="675">$Z342*V345/$Z345</f>
        <v>4.1758241758241761</v>
      </c>
      <c r="AJ342" s="12">
        <f t="shared" ref="AJ342" si="676">$Z342*W345/$Z345</f>
        <v>3.7362637362637363</v>
      </c>
      <c r="AK342" s="12">
        <f t="shared" ref="AK342" si="677">$Z342*X345/$Z345</f>
        <v>1.7582417582417582</v>
      </c>
      <c r="AL342" s="12">
        <f>$Z342*Y345/$Z345</f>
        <v>0.61538461538461542</v>
      </c>
    </row>
    <row r="343" spans="2:38" x14ac:dyDescent="0.25">
      <c r="B343" s="3" t="s">
        <v>10</v>
      </c>
      <c r="C343" s="4">
        <v>0</v>
      </c>
      <c r="D343" s="5">
        <v>0</v>
      </c>
      <c r="E343" s="4">
        <v>0</v>
      </c>
      <c r="F343" s="5">
        <v>0</v>
      </c>
      <c r="G343" s="4">
        <v>1</v>
      </c>
      <c r="H343" s="5">
        <v>1</v>
      </c>
      <c r="I343" s="4">
        <v>0</v>
      </c>
      <c r="J343" s="5">
        <v>0</v>
      </c>
      <c r="K343" s="4">
        <v>0</v>
      </c>
      <c r="L343" s="5">
        <v>0</v>
      </c>
      <c r="M343" s="4">
        <v>3.7000000000000002E-3</v>
      </c>
      <c r="N343" s="5">
        <v>1</v>
      </c>
      <c r="P343" s="10"/>
      <c r="Q343" s="13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0"/>
      <c r="U343" s="10">
        <f t="shared" si="665"/>
        <v>0</v>
      </c>
      <c r="V343" s="10">
        <f t="shared" si="666"/>
        <v>0</v>
      </c>
      <c r="W343">
        <f t="shared" si="667"/>
        <v>1</v>
      </c>
      <c r="X343" s="10">
        <f t="shared" si="668"/>
        <v>0</v>
      </c>
      <c r="Y343" s="10">
        <f t="shared" si="669"/>
        <v>0</v>
      </c>
      <c r="Z343" s="11">
        <f t="shared" si="670"/>
        <v>1</v>
      </c>
      <c r="AB343" s="10"/>
      <c r="AC343" s="10"/>
      <c r="AD343" s="10"/>
      <c r="AE343" s="10"/>
      <c r="AF343" s="10"/>
      <c r="AG343" s="12"/>
      <c r="AH343" s="12">
        <f>$Z343*U345/$Z345</f>
        <v>0.14285714285714285</v>
      </c>
      <c r="AI343" s="12">
        <f t="shared" ref="AI343" si="678">$Z343*V345/$Z345</f>
        <v>0.34798534798534797</v>
      </c>
      <c r="AJ343" s="12">
        <f t="shared" ref="AJ343" si="679">$Z343*W345/$Z345</f>
        <v>0.31135531135531136</v>
      </c>
      <c r="AK343" s="12">
        <f t="shared" ref="AK343" si="680">$Z343*X345/$Z345</f>
        <v>0.14652014652014653</v>
      </c>
      <c r="AL343" s="12">
        <f t="shared" ref="AL343" si="681">$Z343*Y345/$Z345</f>
        <v>5.128205128205128E-2</v>
      </c>
    </row>
    <row r="344" spans="2:38" x14ac:dyDescent="0.25">
      <c r="B344" s="3" t="s">
        <v>11</v>
      </c>
      <c r="C344" s="4">
        <v>0</v>
      </c>
      <c r="D344" s="5">
        <v>0</v>
      </c>
      <c r="E344" s="4">
        <v>0</v>
      </c>
      <c r="F344" s="5">
        <v>0</v>
      </c>
      <c r="G344" s="4">
        <v>0</v>
      </c>
      <c r="H344" s="5">
        <v>0</v>
      </c>
      <c r="I344" s="4">
        <v>0</v>
      </c>
      <c r="J344" s="5">
        <v>0</v>
      </c>
      <c r="K344" s="4">
        <v>0</v>
      </c>
      <c r="L344" s="5">
        <v>0</v>
      </c>
      <c r="M344" s="4">
        <v>0</v>
      </c>
      <c r="N344" s="5">
        <v>0</v>
      </c>
      <c r="R344" s="5"/>
      <c r="S344" s="5"/>
      <c r="T344" s="10"/>
      <c r="U344" s="10"/>
      <c r="V344" s="10"/>
      <c r="X344" s="10"/>
      <c r="Y344" s="10"/>
      <c r="Z344" s="11"/>
      <c r="AG344" s="12"/>
      <c r="AH344" s="12"/>
      <c r="AI344" s="12"/>
      <c r="AJ344" s="12"/>
      <c r="AK344" s="12"/>
      <c r="AL344" s="12"/>
    </row>
    <row r="345" spans="2:38" x14ac:dyDescent="0.25">
      <c r="B345" s="3" t="s">
        <v>6</v>
      </c>
      <c r="C345" s="6">
        <v>0.1429</v>
      </c>
      <c r="D345" s="3">
        <v>39</v>
      </c>
      <c r="E345" s="6">
        <v>0.34799999999999998</v>
      </c>
      <c r="F345" s="3">
        <v>95</v>
      </c>
      <c r="G345" s="6">
        <v>0.31140000000000001</v>
      </c>
      <c r="H345" s="3">
        <v>85</v>
      </c>
      <c r="I345" s="6">
        <v>0.14649999999999999</v>
      </c>
      <c r="J345" s="3">
        <v>40</v>
      </c>
      <c r="K345" s="6">
        <v>5.1299999999999998E-2</v>
      </c>
      <c r="L345" s="3">
        <v>14</v>
      </c>
      <c r="M345" s="6">
        <v>1</v>
      </c>
      <c r="N345" s="3">
        <v>273</v>
      </c>
      <c r="R345" s="5"/>
      <c r="S345" s="5"/>
      <c r="T345" s="11"/>
      <c r="U345" s="11">
        <f t="shared" ref="U345" si="682">SUM(U340:U344)</f>
        <v>39</v>
      </c>
      <c r="V345" s="11">
        <f t="shared" ref="V345" si="683">SUM(V340:V344)</f>
        <v>95</v>
      </c>
      <c r="W345" s="11">
        <f t="shared" ref="W345" si="684">SUM(W340:W344)</f>
        <v>85</v>
      </c>
      <c r="X345" s="11">
        <f t="shared" ref="X345" si="685">SUM(X340:X344)</f>
        <v>40</v>
      </c>
      <c r="Y345" s="11">
        <f t="shared" ref="Y345" si="686">SUM(Y340:Y344)</f>
        <v>14</v>
      </c>
      <c r="Z345" s="10">
        <f>SUM(Z340:Z344)</f>
        <v>273</v>
      </c>
      <c r="AG345" s="12"/>
      <c r="AH345" s="12"/>
      <c r="AI345" s="12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273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6" t="s">
        <v>39</v>
      </c>
      <c r="D350" s="17"/>
      <c r="E350" s="16" t="s">
        <v>40</v>
      </c>
      <c r="F350" s="17"/>
      <c r="G350" s="16" t="s">
        <v>41</v>
      </c>
      <c r="H350" s="17"/>
      <c r="I350" s="16" t="s">
        <v>69</v>
      </c>
      <c r="J350" s="17"/>
      <c r="K350" s="16" t="s">
        <v>43</v>
      </c>
      <c r="L350" s="17"/>
      <c r="M350" s="16" t="s">
        <v>6</v>
      </c>
      <c r="N350" s="17"/>
    </row>
    <row r="351" spans="2:38" x14ac:dyDescent="0.25">
      <c r="B351" s="3" t="s">
        <v>7</v>
      </c>
      <c r="C351" s="4">
        <v>0.15429999999999999</v>
      </c>
      <c r="D351" s="5">
        <v>25</v>
      </c>
      <c r="E351" s="4">
        <v>0.42590000000000011</v>
      </c>
      <c r="F351" s="5">
        <v>69</v>
      </c>
      <c r="G351" s="4">
        <v>0.25929999999999997</v>
      </c>
      <c r="H351" s="5">
        <v>42</v>
      </c>
      <c r="I351" s="4">
        <v>0.1235</v>
      </c>
      <c r="J351" s="5">
        <v>20</v>
      </c>
      <c r="K351" s="4">
        <v>3.7000000000000012E-2</v>
      </c>
      <c r="L351" s="5">
        <v>6</v>
      </c>
      <c r="M351" s="4">
        <v>0.59340000000000004</v>
      </c>
      <c r="N351" s="5">
        <v>162</v>
      </c>
      <c r="P351" s="8" t="s">
        <v>88</v>
      </c>
      <c r="Q351" s="9">
        <f>_xlfn.CHISQ.TEST(U351:Y354,AH351:AL354)</f>
        <v>3.1645306431631786E-3</v>
      </c>
      <c r="R351" s="10"/>
      <c r="S351" s="10" t="s">
        <v>89</v>
      </c>
      <c r="T351" s="10"/>
      <c r="U351" s="10">
        <f>D351</f>
        <v>25</v>
      </c>
      <c r="V351" s="10">
        <f>F351</f>
        <v>69</v>
      </c>
      <c r="W351">
        <f>H351</f>
        <v>42</v>
      </c>
      <c r="X351" s="10">
        <f>J351</f>
        <v>20</v>
      </c>
      <c r="Y351" s="10">
        <f>L351</f>
        <v>6</v>
      </c>
      <c r="Z351" s="11">
        <f>SUM(U351:Y351)</f>
        <v>162</v>
      </c>
      <c r="AB351" s="10"/>
      <c r="AC351" s="10"/>
      <c r="AD351" s="10"/>
      <c r="AE351" s="10"/>
      <c r="AF351" s="10" t="s">
        <v>90</v>
      </c>
      <c r="AG351" s="12"/>
      <c r="AH351" s="12">
        <f>$Z351*U356/$Z356</f>
        <v>17.802197802197803</v>
      </c>
      <c r="AI351" s="12">
        <f t="shared" ref="AI351" si="687">$Z351*V356/$Z356</f>
        <v>63.494505494505496</v>
      </c>
      <c r="AJ351" s="12">
        <f t="shared" ref="AJ351" si="688">$Z351*W356/$Z356</f>
        <v>51.626373626373628</v>
      </c>
      <c r="AK351" s="12">
        <f t="shared" ref="AK351" si="689">$Z351*X356/$Z356</f>
        <v>20.76923076923077</v>
      </c>
      <c r="AL351" s="12">
        <f t="shared" ref="AL351" si="690">$Z351*Y356/$Z356</f>
        <v>8.3076923076923084</v>
      </c>
    </row>
    <row r="352" spans="2:38" x14ac:dyDescent="0.25">
      <c r="B352" s="3" t="s">
        <v>8</v>
      </c>
      <c r="C352" s="4">
        <v>5.0999999999999997E-2</v>
      </c>
      <c r="D352" s="5">
        <v>5</v>
      </c>
      <c r="E352" s="4">
        <v>0.35709999999999997</v>
      </c>
      <c r="F352" s="5">
        <v>35</v>
      </c>
      <c r="G352" s="4">
        <v>0.42859999999999998</v>
      </c>
      <c r="H352" s="5">
        <v>42</v>
      </c>
      <c r="I352" s="4">
        <v>0.10199999999999999</v>
      </c>
      <c r="J352" s="5">
        <v>10</v>
      </c>
      <c r="K352" s="4">
        <v>6.1199999999999997E-2</v>
      </c>
      <c r="L352" s="5">
        <v>6</v>
      </c>
      <c r="M352" s="4">
        <v>0.35899999999999999</v>
      </c>
      <c r="N352" s="5">
        <v>98</v>
      </c>
      <c r="P352" s="8" t="s">
        <v>91</v>
      </c>
      <c r="Q352" s="13">
        <f>_xlfn.CHISQ.INV.RT(Q351,12)</f>
        <v>29.638224916970522</v>
      </c>
      <c r="R352" s="10"/>
      <c r="S352" s="10"/>
      <c r="T352" s="10"/>
      <c r="U352" s="10">
        <f t="shared" ref="U352:U354" si="691">D352</f>
        <v>5</v>
      </c>
      <c r="V352" s="10">
        <f t="shared" ref="V352:V354" si="692">F352</f>
        <v>35</v>
      </c>
      <c r="W352">
        <f t="shared" ref="W352:W354" si="693">H352</f>
        <v>42</v>
      </c>
      <c r="X352" s="10">
        <f t="shared" ref="X352:X354" si="694">J352</f>
        <v>10</v>
      </c>
      <c r="Y352" s="10">
        <f t="shared" ref="Y352:Y354" si="695">L352</f>
        <v>6</v>
      </c>
      <c r="Z352" s="11">
        <f t="shared" ref="Z352:Z354" si="696">SUM(U352:Y352)</f>
        <v>98</v>
      </c>
      <c r="AB352" s="10"/>
      <c r="AC352" s="10"/>
      <c r="AD352" s="10"/>
      <c r="AE352" s="10"/>
      <c r="AF352" s="10"/>
      <c r="AG352" s="12"/>
      <c r="AH352" s="12">
        <f>$Z352*U356/$Z356</f>
        <v>10.76923076923077</v>
      </c>
      <c r="AI352" s="12">
        <f t="shared" ref="AI352" si="697">$Z352*V356/$Z356</f>
        <v>38.410256410256409</v>
      </c>
      <c r="AJ352" s="12">
        <f t="shared" ref="AJ352" si="698">$Z352*W356/$Z356</f>
        <v>31.23076923076923</v>
      </c>
      <c r="AK352" s="12">
        <f t="shared" ref="AK352" si="699">$Z352*X356/$Z356</f>
        <v>12.564102564102564</v>
      </c>
      <c r="AL352" s="12">
        <f t="shared" ref="AL352" si="700">$Z352*Y356/$Z356</f>
        <v>5.0256410256410255</v>
      </c>
    </row>
    <row r="353" spans="2:38" x14ac:dyDescent="0.25">
      <c r="B353" s="3" t="s">
        <v>9</v>
      </c>
      <c r="C353" s="4">
        <v>0</v>
      </c>
      <c r="D353" s="5">
        <v>0</v>
      </c>
      <c r="E353" s="4">
        <v>0.25</v>
      </c>
      <c r="F353" s="5">
        <v>3</v>
      </c>
      <c r="G353" s="4">
        <v>0.25</v>
      </c>
      <c r="H353" s="5">
        <v>3</v>
      </c>
      <c r="I353" s="4">
        <v>0.33329999999999999</v>
      </c>
      <c r="J353" s="5">
        <v>4</v>
      </c>
      <c r="K353" s="4">
        <v>0.16669999999999999</v>
      </c>
      <c r="L353" s="5">
        <v>2</v>
      </c>
      <c r="M353" s="4">
        <v>4.3999999999999997E-2</v>
      </c>
      <c r="N353" s="5">
        <v>12</v>
      </c>
      <c r="P353" s="8" t="s">
        <v>92</v>
      </c>
      <c r="Q353" s="14">
        <f>SQRT(Q352/(Z356*MIN(5-1,4-1)))</f>
        <v>0.19023224966322039</v>
      </c>
      <c r="R353" s="10"/>
      <c r="S353" s="10"/>
      <c r="T353" s="10"/>
      <c r="U353" s="10">
        <f t="shared" si="691"/>
        <v>0</v>
      </c>
      <c r="V353" s="10">
        <f t="shared" si="692"/>
        <v>3</v>
      </c>
      <c r="W353">
        <f t="shared" si="693"/>
        <v>3</v>
      </c>
      <c r="X353" s="10">
        <f t="shared" si="694"/>
        <v>4</v>
      </c>
      <c r="Y353" s="10">
        <f t="shared" si="695"/>
        <v>2</v>
      </c>
      <c r="Z353" s="11">
        <f t="shared" si="696"/>
        <v>12</v>
      </c>
      <c r="AB353" s="10"/>
      <c r="AC353" s="10"/>
      <c r="AD353" s="10"/>
      <c r="AE353" s="10"/>
      <c r="AF353" s="10"/>
      <c r="AG353" s="12"/>
      <c r="AH353" s="12">
        <f>$Z353*U356/$Z356</f>
        <v>1.3186813186813187</v>
      </c>
      <c r="AI353" s="12">
        <f t="shared" ref="AI353" si="701">$Z353*V356/$Z356</f>
        <v>4.7032967032967035</v>
      </c>
      <c r="AJ353" s="12">
        <f t="shared" ref="AJ353" si="702">$Z353*W356/$Z356</f>
        <v>3.8241758241758244</v>
      </c>
      <c r="AK353" s="12">
        <f t="shared" ref="AK353" si="703">$Z353*X356/$Z356</f>
        <v>1.5384615384615385</v>
      </c>
      <c r="AL353" s="12">
        <f>$Z353*Y356/$Z356</f>
        <v>0.61538461538461542</v>
      </c>
    </row>
    <row r="354" spans="2:38" x14ac:dyDescent="0.25">
      <c r="B354" s="3" t="s">
        <v>10</v>
      </c>
      <c r="C354" s="4">
        <v>0</v>
      </c>
      <c r="D354" s="5">
        <v>0</v>
      </c>
      <c r="E354" s="4">
        <v>0</v>
      </c>
      <c r="F354" s="5">
        <v>0</v>
      </c>
      <c r="G354" s="4">
        <v>0</v>
      </c>
      <c r="H354" s="5">
        <v>0</v>
      </c>
      <c r="I354" s="4">
        <v>1</v>
      </c>
      <c r="J354" s="5">
        <v>1</v>
      </c>
      <c r="K354" s="4">
        <v>0</v>
      </c>
      <c r="L354" s="5">
        <v>0</v>
      </c>
      <c r="M354" s="4">
        <v>3.7000000000000002E-3</v>
      </c>
      <c r="N354" s="5">
        <v>1</v>
      </c>
      <c r="P354" s="10"/>
      <c r="Q354" s="13" t="str">
        <f>IF(AND(Q353&gt;0,Q353&lt;=0.2),"Schwacher Zusammenhang",IF(AND(Q353&gt;0.2,Q353&lt;=0.6),"Mittlerer Zusammenhang",IF(Q353&gt;0.6,"Starker Zusammenhang","")))</f>
        <v>Schwacher Zusammenhang</v>
      </c>
      <c r="R354" s="5"/>
      <c r="S354" s="5"/>
      <c r="T354" s="10"/>
      <c r="U354" s="10">
        <f t="shared" si="691"/>
        <v>0</v>
      </c>
      <c r="V354" s="10">
        <f t="shared" si="692"/>
        <v>0</v>
      </c>
      <c r="W354">
        <f t="shared" si="693"/>
        <v>0</v>
      </c>
      <c r="X354" s="10">
        <f t="shared" si="694"/>
        <v>1</v>
      </c>
      <c r="Y354" s="10">
        <f t="shared" si="695"/>
        <v>0</v>
      </c>
      <c r="Z354" s="11">
        <f t="shared" si="696"/>
        <v>1</v>
      </c>
      <c r="AB354" s="10"/>
      <c r="AC354" s="10"/>
      <c r="AD354" s="10"/>
      <c r="AE354" s="10"/>
      <c r="AF354" s="10"/>
      <c r="AG354" s="12"/>
      <c r="AH354" s="12">
        <f>$Z354*U356/$Z356</f>
        <v>0.10989010989010989</v>
      </c>
      <c r="AI354" s="12">
        <f t="shared" ref="AI354" si="704">$Z354*V356/$Z356</f>
        <v>0.39194139194139194</v>
      </c>
      <c r="AJ354" s="12">
        <f t="shared" ref="AJ354" si="705">$Z354*W356/$Z356</f>
        <v>0.31868131868131866</v>
      </c>
      <c r="AK354" s="12">
        <f t="shared" ref="AK354" si="706">$Z354*X356/$Z356</f>
        <v>0.12820512820512819</v>
      </c>
      <c r="AL354" s="12">
        <f t="shared" ref="AL354" si="707">$Z354*Y356/$Z356</f>
        <v>5.128205128205128E-2</v>
      </c>
    </row>
    <row r="355" spans="2:38" x14ac:dyDescent="0.25">
      <c r="B355" s="3" t="s">
        <v>11</v>
      </c>
      <c r="C355" s="4">
        <v>0</v>
      </c>
      <c r="D355" s="5">
        <v>0</v>
      </c>
      <c r="E355" s="4">
        <v>0</v>
      </c>
      <c r="F355" s="5">
        <v>0</v>
      </c>
      <c r="G355" s="4">
        <v>0</v>
      </c>
      <c r="H355" s="5">
        <v>0</v>
      </c>
      <c r="I355" s="4">
        <v>0</v>
      </c>
      <c r="J355" s="5">
        <v>0</v>
      </c>
      <c r="K355" s="4">
        <v>0</v>
      </c>
      <c r="L355" s="5">
        <v>0</v>
      </c>
      <c r="M355" s="4">
        <v>0</v>
      </c>
      <c r="N355" s="5">
        <v>0</v>
      </c>
      <c r="R355" s="5"/>
      <c r="S355" s="5"/>
      <c r="T355" s="10"/>
      <c r="U355" s="10"/>
      <c r="V355" s="10"/>
      <c r="X355" s="10"/>
      <c r="Y355" s="10"/>
      <c r="Z355" s="11"/>
      <c r="AG355" s="12"/>
      <c r="AH355" s="12"/>
      <c r="AI355" s="12"/>
      <c r="AJ355" s="12"/>
      <c r="AK355" s="12"/>
      <c r="AL355" s="12"/>
    </row>
    <row r="356" spans="2:38" x14ac:dyDescent="0.25">
      <c r="B356" s="3" t="s">
        <v>6</v>
      </c>
      <c r="C356" s="6">
        <v>0.1099</v>
      </c>
      <c r="D356" s="3">
        <v>30</v>
      </c>
      <c r="E356" s="6">
        <v>0.39190000000000003</v>
      </c>
      <c r="F356" s="3">
        <v>107</v>
      </c>
      <c r="G356" s="6">
        <v>0.31869999999999998</v>
      </c>
      <c r="H356" s="3">
        <v>87</v>
      </c>
      <c r="I356" s="6">
        <v>0.12820000000000001</v>
      </c>
      <c r="J356" s="3">
        <v>35</v>
      </c>
      <c r="K356" s="6">
        <v>5.1299999999999998E-2</v>
      </c>
      <c r="L356" s="3">
        <v>14</v>
      </c>
      <c r="M356" s="6">
        <v>1</v>
      </c>
      <c r="N356" s="3">
        <v>273</v>
      </c>
      <c r="R356" s="5"/>
      <c r="S356" s="5"/>
      <c r="T356" s="11"/>
      <c r="U356" s="11">
        <f t="shared" ref="U356" si="708">SUM(U351:U355)</f>
        <v>30</v>
      </c>
      <c r="V356" s="11">
        <f t="shared" ref="V356" si="709">SUM(V351:V355)</f>
        <v>107</v>
      </c>
      <c r="W356" s="11">
        <f t="shared" ref="W356" si="710">SUM(W351:W355)</f>
        <v>87</v>
      </c>
      <c r="X356" s="11">
        <f t="shared" ref="X356" si="711">SUM(X351:X355)</f>
        <v>35</v>
      </c>
      <c r="Y356" s="11">
        <f t="shared" ref="Y356" si="712">SUM(Y351:Y355)</f>
        <v>14</v>
      </c>
      <c r="Z356" s="10">
        <f>SUM(Z351:Z355)</f>
        <v>273</v>
      </c>
      <c r="AG356" s="12"/>
      <c r="AH356" s="12"/>
      <c r="AI356" s="12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273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6" t="s">
        <v>39</v>
      </c>
      <c r="D361" s="17"/>
      <c r="E361" s="16" t="s">
        <v>40</v>
      </c>
      <c r="F361" s="17"/>
      <c r="G361" s="16" t="s">
        <v>41</v>
      </c>
      <c r="H361" s="17"/>
      <c r="I361" s="16" t="s">
        <v>69</v>
      </c>
      <c r="J361" s="17"/>
      <c r="K361" s="16" t="s">
        <v>43</v>
      </c>
      <c r="L361" s="17"/>
      <c r="M361" s="16" t="s">
        <v>6</v>
      </c>
      <c r="N361" s="17"/>
    </row>
    <row r="362" spans="2:38" x14ac:dyDescent="0.25">
      <c r="B362" s="3" t="s">
        <v>7</v>
      </c>
      <c r="C362" s="4">
        <v>8.0199999999999994E-2</v>
      </c>
      <c r="D362" s="5">
        <v>13</v>
      </c>
      <c r="E362" s="4">
        <v>0.34570000000000001</v>
      </c>
      <c r="F362" s="5">
        <v>56</v>
      </c>
      <c r="G362" s="4">
        <v>0.34570000000000001</v>
      </c>
      <c r="H362" s="5">
        <v>56</v>
      </c>
      <c r="I362" s="4">
        <v>0.1235</v>
      </c>
      <c r="J362" s="5">
        <v>20</v>
      </c>
      <c r="K362" s="4">
        <v>0.10489999999999999</v>
      </c>
      <c r="L362" s="5">
        <v>17</v>
      </c>
      <c r="M362" s="4">
        <v>0.59340000000000004</v>
      </c>
      <c r="N362" s="5">
        <v>162</v>
      </c>
      <c r="P362" s="8" t="s">
        <v>88</v>
      </c>
      <c r="Q362" s="9">
        <f>_xlfn.CHISQ.TEST(U362:Y365,AH362:AL365)</f>
        <v>0.62052818901697449</v>
      </c>
      <c r="R362" s="10"/>
      <c r="S362" s="10" t="s">
        <v>89</v>
      </c>
      <c r="T362" s="10"/>
      <c r="U362" s="10">
        <f>D362</f>
        <v>13</v>
      </c>
      <c r="V362" s="10">
        <f>F362</f>
        <v>56</v>
      </c>
      <c r="W362">
        <f>H362</f>
        <v>56</v>
      </c>
      <c r="X362" s="10">
        <f>J362</f>
        <v>20</v>
      </c>
      <c r="Y362" s="10">
        <f>L362</f>
        <v>17</v>
      </c>
      <c r="Z362" s="11">
        <f>SUM(U362:Y362)</f>
        <v>162</v>
      </c>
      <c r="AB362" s="10"/>
      <c r="AC362" s="10"/>
      <c r="AD362" s="10"/>
      <c r="AE362" s="10"/>
      <c r="AF362" s="10" t="s">
        <v>90</v>
      </c>
      <c r="AG362" s="12"/>
      <c r="AH362" s="12">
        <f>$Z362*U367/$Z367</f>
        <v>11.868131868131869</v>
      </c>
      <c r="AI362" s="12">
        <f t="shared" ref="AI362" si="713">$Z362*V367/$Z367</f>
        <v>51.032967032967036</v>
      </c>
      <c r="AJ362" s="12">
        <f t="shared" ref="AJ362" si="714">$Z362*W367/$Z367</f>
        <v>58.153846153846153</v>
      </c>
      <c r="AK362" s="12">
        <f t="shared" ref="AK362" si="715">$Z362*X367/$Z367</f>
        <v>23.736263736263737</v>
      </c>
      <c r="AL362" s="12">
        <f t="shared" ref="AL362" si="716">$Z362*Y367/$Z367</f>
        <v>17.208791208791208</v>
      </c>
    </row>
    <row r="363" spans="2:38" x14ac:dyDescent="0.25">
      <c r="B363" s="3" t="s">
        <v>8</v>
      </c>
      <c r="C363" s="4">
        <v>7.1399999999999991E-2</v>
      </c>
      <c r="D363" s="5">
        <v>7</v>
      </c>
      <c r="E363" s="4">
        <v>0.26529999999999998</v>
      </c>
      <c r="F363" s="5">
        <v>26</v>
      </c>
      <c r="G363" s="4">
        <v>0.38779999999999998</v>
      </c>
      <c r="H363" s="5">
        <v>38</v>
      </c>
      <c r="I363" s="4">
        <v>0.17349999999999999</v>
      </c>
      <c r="J363" s="5">
        <v>17</v>
      </c>
      <c r="K363" s="4">
        <v>0.10199999999999999</v>
      </c>
      <c r="L363" s="5">
        <v>10</v>
      </c>
      <c r="M363" s="4">
        <v>0.35899999999999999</v>
      </c>
      <c r="N363" s="5">
        <v>98</v>
      </c>
      <c r="P363" s="8" t="s">
        <v>91</v>
      </c>
      <c r="Q363" s="13">
        <f>_xlfn.CHISQ.INV.RT(Q362,12)</f>
        <v>9.9479374697524729</v>
      </c>
      <c r="R363" s="10"/>
      <c r="S363" s="10"/>
      <c r="T363" s="10"/>
      <c r="U363" s="10">
        <f t="shared" ref="U363:U365" si="717">D363</f>
        <v>7</v>
      </c>
      <c r="V363" s="10">
        <f t="shared" ref="V363:V365" si="718">F363</f>
        <v>26</v>
      </c>
      <c r="W363">
        <f t="shared" ref="W363:W365" si="719">H363</f>
        <v>38</v>
      </c>
      <c r="X363" s="10">
        <f t="shared" ref="X363:X365" si="720">J363</f>
        <v>17</v>
      </c>
      <c r="Y363" s="10">
        <f t="shared" ref="Y363:Y365" si="721">L363</f>
        <v>10</v>
      </c>
      <c r="Z363" s="11">
        <f t="shared" ref="Z363:Z365" si="722">SUM(U363:Y363)</f>
        <v>98</v>
      </c>
      <c r="AB363" s="10"/>
      <c r="AC363" s="10"/>
      <c r="AD363" s="10"/>
      <c r="AE363" s="10"/>
      <c r="AF363" s="10"/>
      <c r="AG363" s="12"/>
      <c r="AH363" s="12">
        <f>$Z363*U367/$Z367</f>
        <v>7.1794871794871797</v>
      </c>
      <c r="AI363" s="12">
        <f t="shared" ref="AI363" si="723">$Z363*V367/$Z367</f>
        <v>30.871794871794872</v>
      </c>
      <c r="AJ363" s="12">
        <f t="shared" ref="AJ363" si="724">$Z363*W367/$Z367</f>
        <v>35.179487179487182</v>
      </c>
      <c r="AK363" s="12">
        <f t="shared" ref="AK363" si="725">$Z363*X367/$Z367</f>
        <v>14.358974358974359</v>
      </c>
      <c r="AL363" s="12">
        <f t="shared" ref="AL363" si="726">$Z363*Y367/$Z367</f>
        <v>10.410256410256411</v>
      </c>
    </row>
    <row r="364" spans="2:38" x14ac:dyDescent="0.25">
      <c r="B364" s="3" t="s">
        <v>9</v>
      </c>
      <c r="C364" s="4">
        <v>0</v>
      </c>
      <c r="D364" s="5">
        <v>0</v>
      </c>
      <c r="E364" s="4">
        <v>0.33329999999999999</v>
      </c>
      <c r="F364" s="5">
        <v>4</v>
      </c>
      <c r="G364" s="4">
        <v>0.33329999999999999</v>
      </c>
      <c r="H364" s="5">
        <v>4</v>
      </c>
      <c r="I364" s="4">
        <v>0.16669999999999999</v>
      </c>
      <c r="J364" s="5">
        <v>2</v>
      </c>
      <c r="K364" s="4">
        <v>0.16669999999999999</v>
      </c>
      <c r="L364" s="5">
        <v>2</v>
      </c>
      <c r="M364" s="4">
        <v>4.3999999999999997E-2</v>
      </c>
      <c r="N364" s="5">
        <v>12</v>
      </c>
      <c r="P364" s="8" t="s">
        <v>92</v>
      </c>
      <c r="Q364" s="14">
        <f>SQRT(Q363/(Z367*MIN(5-1,4-1)))</f>
        <v>0.11021090598035915</v>
      </c>
      <c r="R364" s="10"/>
      <c r="S364" s="10"/>
      <c r="T364" s="10"/>
      <c r="U364" s="10">
        <f t="shared" si="717"/>
        <v>0</v>
      </c>
      <c r="V364" s="10">
        <f t="shared" si="718"/>
        <v>4</v>
      </c>
      <c r="W364">
        <f t="shared" si="719"/>
        <v>4</v>
      </c>
      <c r="X364" s="10">
        <f t="shared" si="720"/>
        <v>2</v>
      </c>
      <c r="Y364" s="10">
        <f t="shared" si="721"/>
        <v>2</v>
      </c>
      <c r="Z364" s="11">
        <f t="shared" si="722"/>
        <v>12</v>
      </c>
      <c r="AB364" s="10"/>
      <c r="AC364" s="10"/>
      <c r="AD364" s="10"/>
      <c r="AE364" s="10"/>
      <c r="AF364" s="10"/>
      <c r="AG364" s="12"/>
      <c r="AH364" s="12">
        <f>$Z364*U367/$Z367</f>
        <v>0.87912087912087911</v>
      </c>
      <c r="AI364" s="12">
        <f t="shared" ref="AI364" si="727">$Z364*V367/$Z367</f>
        <v>3.7802197802197801</v>
      </c>
      <c r="AJ364" s="12">
        <f t="shared" ref="AJ364" si="728">$Z364*W367/$Z367</f>
        <v>4.3076923076923075</v>
      </c>
      <c r="AK364" s="12">
        <f t="shared" ref="AK364" si="729">$Z364*X367/$Z367</f>
        <v>1.7582417582417582</v>
      </c>
      <c r="AL364" s="12">
        <f>$Z364*Y367/$Z367</f>
        <v>1.2747252747252746</v>
      </c>
    </row>
    <row r="365" spans="2:38" x14ac:dyDescent="0.25">
      <c r="B365" s="3" t="s">
        <v>10</v>
      </c>
      <c r="C365" s="4">
        <v>0</v>
      </c>
      <c r="D365" s="5">
        <v>0</v>
      </c>
      <c r="E365" s="4">
        <v>0</v>
      </c>
      <c r="F365" s="5">
        <v>0</v>
      </c>
      <c r="G365" s="4">
        <v>0</v>
      </c>
      <c r="H365" s="5">
        <v>0</v>
      </c>
      <c r="I365" s="4">
        <v>1</v>
      </c>
      <c r="J365" s="5">
        <v>1</v>
      </c>
      <c r="K365" s="4">
        <v>0</v>
      </c>
      <c r="L365" s="5">
        <v>0</v>
      </c>
      <c r="M365" s="4">
        <v>3.7000000000000002E-3</v>
      </c>
      <c r="N365" s="5">
        <v>1</v>
      </c>
      <c r="P365" s="10"/>
      <c r="Q365" s="13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0"/>
      <c r="U365" s="10">
        <f t="shared" si="717"/>
        <v>0</v>
      </c>
      <c r="V365" s="10">
        <f t="shared" si="718"/>
        <v>0</v>
      </c>
      <c r="W365">
        <f t="shared" si="719"/>
        <v>0</v>
      </c>
      <c r="X365" s="10">
        <f t="shared" si="720"/>
        <v>1</v>
      </c>
      <c r="Y365" s="10">
        <f t="shared" si="721"/>
        <v>0</v>
      </c>
      <c r="Z365" s="11">
        <f t="shared" si="722"/>
        <v>1</v>
      </c>
      <c r="AB365" s="10"/>
      <c r="AC365" s="10"/>
      <c r="AD365" s="10"/>
      <c r="AE365" s="10"/>
      <c r="AF365" s="10"/>
      <c r="AG365" s="12"/>
      <c r="AH365" s="12">
        <f>$Z365*U367/$Z367</f>
        <v>7.3260073260073263E-2</v>
      </c>
      <c r="AI365" s="12">
        <f t="shared" ref="AI365" si="730">$Z365*V367/$Z367</f>
        <v>0.31501831501831501</v>
      </c>
      <c r="AJ365" s="12">
        <f t="shared" ref="AJ365" si="731">$Z365*W367/$Z367</f>
        <v>0.35897435897435898</v>
      </c>
      <c r="AK365" s="12">
        <f t="shared" ref="AK365" si="732">$Z365*X367/$Z367</f>
        <v>0.14652014652014653</v>
      </c>
      <c r="AL365" s="12">
        <f t="shared" ref="AL365" si="733">$Z365*Y367/$Z367</f>
        <v>0.10622710622710622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</v>
      </c>
      <c r="H366" s="5">
        <v>0</v>
      </c>
      <c r="I366" s="4">
        <v>0</v>
      </c>
      <c r="J366" s="5">
        <v>0</v>
      </c>
      <c r="K366" s="4">
        <v>0</v>
      </c>
      <c r="L366" s="5">
        <v>0</v>
      </c>
      <c r="M366" s="4">
        <v>0</v>
      </c>
      <c r="N366" s="5">
        <v>0</v>
      </c>
      <c r="R366" s="5"/>
      <c r="S366" s="5"/>
      <c r="T366" s="10"/>
      <c r="U366" s="10"/>
      <c r="V366" s="10"/>
      <c r="X366" s="10"/>
      <c r="Y366" s="10"/>
      <c r="Z366" s="11"/>
      <c r="AG366" s="12"/>
      <c r="AH366" s="12"/>
      <c r="AI366" s="12"/>
      <c r="AJ366" s="12"/>
      <c r="AK366" s="12"/>
      <c r="AL366" s="12"/>
    </row>
    <row r="367" spans="2:38" x14ac:dyDescent="0.25">
      <c r="B367" s="3" t="s">
        <v>6</v>
      </c>
      <c r="C367" s="6">
        <v>7.3300000000000004E-2</v>
      </c>
      <c r="D367" s="3">
        <v>20</v>
      </c>
      <c r="E367" s="6">
        <v>0.315</v>
      </c>
      <c r="F367" s="3">
        <v>86</v>
      </c>
      <c r="G367" s="6">
        <v>0.35899999999999999</v>
      </c>
      <c r="H367" s="3">
        <v>98</v>
      </c>
      <c r="I367" s="6">
        <v>0.14649999999999999</v>
      </c>
      <c r="J367" s="3">
        <v>40</v>
      </c>
      <c r="K367" s="6">
        <v>0.1062</v>
      </c>
      <c r="L367" s="3">
        <v>29</v>
      </c>
      <c r="M367" s="6">
        <v>1</v>
      </c>
      <c r="N367" s="3">
        <v>273</v>
      </c>
      <c r="R367" s="5"/>
      <c r="S367" s="5"/>
      <c r="T367" s="11"/>
      <c r="U367" s="11">
        <f t="shared" ref="U367" si="734">SUM(U362:U366)</f>
        <v>20</v>
      </c>
      <c r="V367" s="11">
        <f t="shared" ref="V367" si="735">SUM(V362:V366)</f>
        <v>86</v>
      </c>
      <c r="W367" s="11">
        <f t="shared" ref="W367" si="736">SUM(W362:W366)</f>
        <v>98</v>
      </c>
      <c r="X367" s="11">
        <f t="shared" ref="X367" si="737">SUM(X362:X366)</f>
        <v>40</v>
      </c>
      <c r="Y367" s="11">
        <f t="shared" ref="Y367" si="738">SUM(Y362:Y366)</f>
        <v>29</v>
      </c>
      <c r="Z367" s="10">
        <f>SUM(Z362:Z366)</f>
        <v>273</v>
      </c>
      <c r="AG367" s="12"/>
      <c r="AH367" s="12"/>
      <c r="AI367" s="12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273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6" t="s">
        <v>39</v>
      </c>
      <c r="D372" s="17"/>
      <c r="E372" s="16" t="s">
        <v>40</v>
      </c>
      <c r="F372" s="17"/>
      <c r="G372" s="16" t="s">
        <v>41</v>
      </c>
      <c r="H372" s="17"/>
      <c r="I372" s="16" t="s">
        <v>69</v>
      </c>
      <c r="J372" s="17"/>
      <c r="K372" s="16" t="s">
        <v>43</v>
      </c>
      <c r="L372" s="17"/>
      <c r="M372" s="16" t="s">
        <v>6</v>
      </c>
      <c r="N372" s="17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273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273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6" t="s">
        <v>39</v>
      </c>
      <c r="D384" s="17"/>
      <c r="E384" s="16" t="s">
        <v>40</v>
      </c>
      <c r="F384" s="17"/>
      <c r="G384" s="16" t="s">
        <v>41</v>
      </c>
      <c r="H384" s="17"/>
      <c r="I384" s="16" t="s">
        <v>69</v>
      </c>
      <c r="J384" s="17"/>
      <c r="K384" s="16" t="s">
        <v>43</v>
      </c>
      <c r="L384" s="17"/>
      <c r="M384" s="16" t="s">
        <v>6</v>
      </c>
      <c r="N384" s="17"/>
    </row>
    <row r="385" spans="2:38" x14ac:dyDescent="0.25">
      <c r="B385" s="3" t="s">
        <v>7</v>
      </c>
      <c r="C385" s="4">
        <v>0.17899999999999999</v>
      </c>
      <c r="D385" s="5">
        <v>29</v>
      </c>
      <c r="E385" s="4">
        <v>0.43209999999999998</v>
      </c>
      <c r="F385" s="5">
        <v>70</v>
      </c>
      <c r="G385" s="4">
        <v>0.27779999999999999</v>
      </c>
      <c r="H385" s="5">
        <v>45</v>
      </c>
      <c r="I385" s="4">
        <v>7.4099999999999999E-2</v>
      </c>
      <c r="J385" s="5">
        <v>12</v>
      </c>
      <c r="K385" s="4">
        <v>3.7000000000000012E-2</v>
      </c>
      <c r="L385" s="5">
        <v>6</v>
      </c>
      <c r="M385" s="4">
        <v>0.59340000000000004</v>
      </c>
      <c r="N385" s="5">
        <v>162</v>
      </c>
      <c r="P385" s="8" t="s">
        <v>88</v>
      </c>
      <c r="Q385" s="9">
        <f>_xlfn.CHISQ.TEST(U385:Y388,AH385:AL388)</f>
        <v>0.4066883042292902</v>
      </c>
      <c r="R385" s="10"/>
      <c r="S385" s="10" t="s">
        <v>89</v>
      </c>
      <c r="T385" s="10"/>
      <c r="U385" s="10">
        <f>D385</f>
        <v>29</v>
      </c>
      <c r="V385" s="10">
        <f>F385</f>
        <v>70</v>
      </c>
      <c r="W385">
        <f>H385</f>
        <v>45</v>
      </c>
      <c r="X385" s="10">
        <f>J385</f>
        <v>12</v>
      </c>
      <c r="Y385" s="10">
        <f>L385</f>
        <v>6</v>
      </c>
      <c r="Z385" s="11">
        <f>SUM(U385:Y385)</f>
        <v>162</v>
      </c>
      <c r="AB385" s="10"/>
      <c r="AC385" s="10"/>
      <c r="AD385" s="10"/>
      <c r="AE385" s="10"/>
      <c r="AF385" s="10" t="s">
        <v>90</v>
      </c>
      <c r="AG385" s="12"/>
      <c r="AH385" s="12">
        <f>$Z385*U390/$Z390</f>
        <v>23.823529411764707</v>
      </c>
      <c r="AI385" s="12">
        <f t="shared" ref="AI385" si="739">$Z385*V390/$Z390</f>
        <v>70.279411764705884</v>
      </c>
      <c r="AJ385" s="12">
        <f t="shared" ref="AJ385" si="740">$Z385*W390/$Z390</f>
        <v>47.051470588235297</v>
      </c>
      <c r="AK385" s="12">
        <f t="shared" ref="AK385" si="741">$Z385*X390/$Z390</f>
        <v>13.698529411764707</v>
      </c>
      <c r="AL385" s="12">
        <f t="shared" ref="AL385" si="742">$Z385*Y390/$Z390</f>
        <v>7.1470588235294121</v>
      </c>
    </row>
    <row r="386" spans="2:38" x14ac:dyDescent="0.25">
      <c r="B386" s="3" t="s">
        <v>8</v>
      </c>
      <c r="C386" s="4">
        <v>0.1031</v>
      </c>
      <c r="D386" s="5">
        <v>10</v>
      </c>
      <c r="E386" s="4">
        <v>0.433</v>
      </c>
      <c r="F386" s="5">
        <v>42</v>
      </c>
      <c r="G386" s="4">
        <v>0.3196</v>
      </c>
      <c r="H386" s="5">
        <v>31</v>
      </c>
      <c r="I386" s="4">
        <v>9.2799999999999994E-2</v>
      </c>
      <c r="J386" s="5">
        <v>9</v>
      </c>
      <c r="K386" s="4">
        <v>5.1499999999999997E-2</v>
      </c>
      <c r="L386" s="5">
        <v>5</v>
      </c>
      <c r="M386" s="4">
        <v>0.3553</v>
      </c>
      <c r="N386" s="5">
        <v>97</v>
      </c>
      <c r="P386" s="8" t="s">
        <v>91</v>
      </c>
      <c r="Q386" s="13">
        <f>_xlfn.CHISQ.INV.RT(Q385,12)</f>
        <v>12.496294877551723</v>
      </c>
      <c r="R386" s="10"/>
      <c r="S386" s="10"/>
      <c r="T386" s="10"/>
      <c r="U386" s="10">
        <f t="shared" ref="U386:U388" si="743">D386</f>
        <v>10</v>
      </c>
      <c r="V386" s="10">
        <f t="shared" ref="V386:V388" si="744">F386</f>
        <v>42</v>
      </c>
      <c r="W386">
        <f t="shared" ref="W386:W388" si="745">H386</f>
        <v>31</v>
      </c>
      <c r="X386" s="10">
        <f t="shared" ref="X386:X388" si="746">J386</f>
        <v>9</v>
      </c>
      <c r="Y386" s="10">
        <f t="shared" ref="Y386:Y388" si="747">L386</f>
        <v>5</v>
      </c>
      <c r="Z386" s="11">
        <f t="shared" ref="Z386:Z388" si="748">SUM(U386:Y386)</f>
        <v>97</v>
      </c>
      <c r="AB386" s="10"/>
      <c r="AC386" s="10"/>
      <c r="AD386" s="10"/>
      <c r="AE386" s="10"/>
      <c r="AF386" s="10"/>
      <c r="AG386" s="12"/>
      <c r="AH386" s="12">
        <f>$Z386*U390/$Z390</f>
        <v>14.264705882352942</v>
      </c>
      <c r="AI386" s="12">
        <f t="shared" ref="AI386" si="749">$Z386*V390/$Z390</f>
        <v>42.080882352941174</v>
      </c>
      <c r="AJ386" s="12">
        <f t="shared" ref="AJ386" si="750">$Z386*W390/$Z390</f>
        <v>28.172794117647058</v>
      </c>
      <c r="AK386" s="12">
        <f t="shared" ref="AK386" si="751">$Z386*X390/$Z390</f>
        <v>8.202205882352942</v>
      </c>
      <c r="AL386" s="12">
        <f t="shared" ref="AL386" si="752">$Z386*Y390/$Z390</f>
        <v>4.2794117647058822</v>
      </c>
    </row>
    <row r="387" spans="2:38" x14ac:dyDescent="0.25">
      <c r="B387" s="3" t="s">
        <v>9</v>
      </c>
      <c r="C387" s="4">
        <v>0</v>
      </c>
      <c r="D387" s="5">
        <v>0</v>
      </c>
      <c r="E387" s="4">
        <v>0.5</v>
      </c>
      <c r="F387" s="5">
        <v>6</v>
      </c>
      <c r="G387" s="4">
        <v>0.25</v>
      </c>
      <c r="H387" s="5">
        <v>3</v>
      </c>
      <c r="I387" s="4">
        <v>0.16669999999999999</v>
      </c>
      <c r="J387" s="5">
        <v>2</v>
      </c>
      <c r="K387" s="4">
        <v>8.3299999999999999E-2</v>
      </c>
      <c r="L387" s="5">
        <v>1</v>
      </c>
      <c r="M387" s="4">
        <v>4.3999999999999997E-2</v>
      </c>
      <c r="N387" s="5">
        <v>12</v>
      </c>
      <c r="P387" s="8" t="s">
        <v>92</v>
      </c>
      <c r="Q387" s="14">
        <f>SQRT(Q386/(Z390*MIN(5-1,4-1)))</f>
        <v>0.123750098423172</v>
      </c>
      <c r="R387" s="10"/>
      <c r="S387" s="10"/>
      <c r="T387" s="10"/>
      <c r="U387" s="10">
        <f t="shared" si="743"/>
        <v>0</v>
      </c>
      <c r="V387" s="10">
        <f t="shared" si="744"/>
        <v>6</v>
      </c>
      <c r="W387">
        <f t="shared" si="745"/>
        <v>3</v>
      </c>
      <c r="X387" s="10">
        <f t="shared" si="746"/>
        <v>2</v>
      </c>
      <c r="Y387" s="10">
        <f t="shared" si="747"/>
        <v>1</v>
      </c>
      <c r="Z387" s="11">
        <f t="shared" si="748"/>
        <v>12</v>
      </c>
      <c r="AB387" s="10"/>
      <c r="AC387" s="10"/>
      <c r="AD387" s="10"/>
      <c r="AE387" s="10"/>
      <c r="AF387" s="10"/>
      <c r="AG387" s="12"/>
      <c r="AH387" s="12">
        <f>$Z387*U390/$Z390</f>
        <v>1.7647058823529411</v>
      </c>
      <c r="AI387" s="12">
        <f t="shared" ref="AI387" si="753">$Z387*V390/$Z390</f>
        <v>5.2058823529411766</v>
      </c>
      <c r="AJ387" s="12">
        <f t="shared" ref="AJ387" si="754">$Z387*W390/$Z390</f>
        <v>3.4852941176470589</v>
      </c>
      <c r="AK387" s="12">
        <f t="shared" ref="AK387" si="755">$Z387*X390/$Z390</f>
        <v>1.0147058823529411</v>
      </c>
      <c r="AL387" s="12">
        <f>$Z387*Y390/$Z390</f>
        <v>0.52941176470588236</v>
      </c>
    </row>
    <row r="388" spans="2:38" x14ac:dyDescent="0.25">
      <c r="B388" s="3" t="s">
        <v>10</v>
      </c>
      <c r="C388" s="4">
        <v>1</v>
      </c>
      <c r="D388" s="5">
        <v>1</v>
      </c>
      <c r="E388" s="4">
        <v>0</v>
      </c>
      <c r="F388" s="5">
        <v>0</v>
      </c>
      <c r="G388" s="4">
        <v>0</v>
      </c>
      <c r="H388" s="5">
        <v>0</v>
      </c>
      <c r="I388" s="4">
        <v>0</v>
      </c>
      <c r="J388" s="5">
        <v>0</v>
      </c>
      <c r="K388" s="4">
        <v>0</v>
      </c>
      <c r="L388" s="5">
        <v>0</v>
      </c>
      <c r="M388" s="4">
        <v>3.7000000000000002E-3</v>
      </c>
      <c r="N388" s="5">
        <v>1</v>
      </c>
      <c r="P388" s="10"/>
      <c r="Q388" s="13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0"/>
      <c r="U388" s="10">
        <f t="shared" si="743"/>
        <v>1</v>
      </c>
      <c r="V388" s="10">
        <f t="shared" si="744"/>
        <v>0</v>
      </c>
      <c r="W388">
        <f t="shared" si="745"/>
        <v>0</v>
      </c>
      <c r="X388" s="10">
        <f t="shared" si="746"/>
        <v>0</v>
      </c>
      <c r="Y388" s="10">
        <f t="shared" si="747"/>
        <v>0</v>
      </c>
      <c r="Z388" s="11">
        <f t="shared" si="748"/>
        <v>1</v>
      </c>
      <c r="AB388" s="10"/>
      <c r="AC388" s="10"/>
      <c r="AD388" s="10"/>
      <c r="AE388" s="10"/>
      <c r="AF388" s="10"/>
      <c r="AG388" s="12"/>
      <c r="AH388" s="12">
        <f>$Z388*U390/$Z390</f>
        <v>0.14705882352941177</v>
      </c>
      <c r="AI388" s="12">
        <f t="shared" ref="AI388" si="756">$Z388*V390/$Z390</f>
        <v>0.43382352941176472</v>
      </c>
      <c r="AJ388" s="12">
        <f t="shared" ref="AJ388" si="757">$Z388*W390/$Z390</f>
        <v>0.29044117647058826</v>
      </c>
      <c r="AK388" s="12">
        <f t="shared" ref="AK388" si="758">$Z388*X390/$Z390</f>
        <v>8.455882352941177E-2</v>
      </c>
      <c r="AL388" s="12">
        <f t="shared" ref="AL388" si="759">$Z388*Y390/$Z390</f>
        <v>4.4117647058823532E-2</v>
      </c>
    </row>
    <row r="389" spans="2:38" x14ac:dyDescent="0.25">
      <c r="B389" s="3" t="s">
        <v>11</v>
      </c>
      <c r="C389" s="4">
        <v>0</v>
      </c>
      <c r="D389" s="5">
        <v>0</v>
      </c>
      <c r="E389" s="4">
        <v>0</v>
      </c>
      <c r="F389" s="5">
        <v>0</v>
      </c>
      <c r="G389" s="4">
        <v>0</v>
      </c>
      <c r="H389" s="5">
        <v>0</v>
      </c>
      <c r="I389" s="4">
        <v>0</v>
      </c>
      <c r="J389" s="5">
        <v>0</v>
      </c>
      <c r="K389" s="4">
        <v>0</v>
      </c>
      <c r="L389" s="5">
        <v>0</v>
      </c>
      <c r="M389" s="4">
        <v>0</v>
      </c>
      <c r="N389" s="5">
        <v>0</v>
      </c>
      <c r="R389" s="5"/>
      <c r="S389" s="5"/>
      <c r="T389" s="10"/>
      <c r="U389" s="10"/>
      <c r="V389" s="10"/>
      <c r="X389" s="10"/>
      <c r="Y389" s="10"/>
      <c r="Z389" s="11"/>
      <c r="AG389" s="12"/>
      <c r="AH389" s="12"/>
      <c r="AI389" s="12"/>
      <c r="AJ389" s="12"/>
      <c r="AK389" s="12"/>
      <c r="AL389" s="12"/>
    </row>
    <row r="390" spans="2:38" x14ac:dyDescent="0.25">
      <c r="B390" s="3" t="s">
        <v>6</v>
      </c>
      <c r="C390" s="6">
        <v>0.14649999999999999</v>
      </c>
      <c r="D390" s="3">
        <v>40</v>
      </c>
      <c r="E390" s="6">
        <v>0.43219999999999997</v>
      </c>
      <c r="F390" s="3">
        <v>118</v>
      </c>
      <c r="G390" s="6">
        <v>0.28939999999999999</v>
      </c>
      <c r="H390" s="3">
        <v>79</v>
      </c>
      <c r="I390" s="6">
        <v>8.4199999999999997E-2</v>
      </c>
      <c r="J390" s="3">
        <v>23</v>
      </c>
      <c r="K390" s="6">
        <v>4.3999999999999997E-2</v>
      </c>
      <c r="L390" s="3">
        <v>12</v>
      </c>
      <c r="M390" s="6">
        <v>1</v>
      </c>
      <c r="N390" s="3">
        <v>273</v>
      </c>
      <c r="R390" s="5"/>
      <c r="S390" s="5"/>
      <c r="T390" s="11"/>
      <c r="U390" s="11">
        <f t="shared" ref="U390" si="760">SUM(U385:U389)</f>
        <v>40</v>
      </c>
      <c r="V390" s="11">
        <f t="shared" ref="V390" si="761">SUM(V385:V389)</f>
        <v>118</v>
      </c>
      <c r="W390" s="11">
        <f t="shared" ref="W390" si="762">SUM(W385:W389)</f>
        <v>79</v>
      </c>
      <c r="X390" s="11">
        <f t="shared" ref="X390" si="763">SUM(X385:X389)</f>
        <v>23</v>
      </c>
      <c r="Y390" s="11">
        <f t="shared" ref="Y390" si="764">SUM(Y385:Y389)</f>
        <v>12</v>
      </c>
      <c r="Z390" s="10">
        <f>SUM(Z385:Z389)</f>
        <v>272</v>
      </c>
      <c r="AG390" s="12"/>
      <c r="AH390" s="12"/>
      <c r="AI390" s="12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273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6" t="s">
        <v>39</v>
      </c>
      <c r="D395" s="17"/>
      <c r="E395" s="16" t="s">
        <v>40</v>
      </c>
      <c r="F395" s="17"/>
      <c r="G395" s="16" t="s">
        <v>41</v>
      </c>
      <c r="H395" s="17"/>
      <c r="I395" s="16" t="s">
        <v>69</v>
      </c>
      <c r="J395" s="17"/>
      <c r="K395" s="16" t="s">
        <v>43</v>
      </c>
      <c r="L395" s="17"/>
      <c r="M395" s="16" t="s">
        <v>6</v>
      </c>
      <c r="N395" s="17"/>
    </row>
    <row r="396" spans="2:38" x14ac:dyDescent="0.25">
      <c r="B396" s="3" t="s">
        <v>7</v>
      </c>
      <c r="C396" s="4">
        <v>6.1699999999999998E-2</v>
      </c>
      <c r="D396" s="5">
        <v>10</v>
      </c>
      <c r="E396" s="4">
        <v>0.20369999999999999</v>
      </c>
      <c r="F396" s="5">
        <v>33</v>
      </c>
      <c r="G396" s="4">
        <v>0.37040000000000001</v>
      </c>
      <c r="H396" s="5">
        <v>60</v>
      </c>
      <c r="I396" s="4">
        <v>0.216</v>
      </c>
      <c r="J396" s="5">
        <v>35</v>
      </c>
      <c r="K396" s="4">
        <v>0.14810000000000001</v>
      </c>
      <c r="L396" s="5">
        <v>24</v>
      </c>
      <c r="M396" s="4">
        <v>0.59340000000000004</v>
      </c>
      <c r="N396" s="5">
        <v>162</v>
      </c>
      <c r="P396" s="8" t="s">
        <v>88</v>
      </c>
      <c r="Q396" s="9">
        <f>_xlfn.CHISQ.TEST(U396:Y399,AH396:AL399)</f>
        <v>0.66710589928902453</v>
      </c>
      <c r="R396" s="10"/>
      <c r="S396" s="10" t="s">
        <v>89</v>
      </c>
      <c r="T396" s="10"/>
      <c r="U396" s="10">
        <f>D396</f>
        <v>10</v>
      </c>
      <c r="V396" s="10">
        <f>F396</f>
        <v>33</v>
      </c>
      <c r="W396">
        <f>H396</f>
        <v>60</v>
      </c>
      <c r="X396" s="10">
        <f>J396</f>
        <v>35</v>
      </c>
      <c r="Y396" s="10">
        <f>L396</f>
        <v>24</v>
      </c>
      <c r="Z396" s="11">
        <f>SUM(U396:Y396)</f>
        <v>162</v>
      </c>
      <c r="AB396" s="10"/>
      <c r="AC396" s="10"/>
      <c r="AD396" s="10"/>
      <c r="AE396" s="10"/>
      <c r="AF396" s="10" t="s">
        <v>90</v>
      </c>
      <c r="AG396" s="12"/>
      <c r="AH396" s="12">
        <f>$Z396*U401/$Z401</f>
        <v>7.1208791208791204</v>
      </c>
      <c r="AI396" s="12">
        <f t="shared" ref="AI396" si="765">$Z396*V401/$Z401</f>
        <v>33.824175824175825</v>
      </c>
      <c r="AJ396" s="12">
        <f t="shared" ref="AJ396" si="766">$Z396*W401/$Z401</f>
        <v>62.307692307692307</v>
      </c>
      <c r="AK396" s="12">
        <f t="shared" ref="AK396" si="767">$Z396*X401/$Z401</f>
        <v>33.230769230769234</v>
      </c>
      <c r="AL396" s="12">
        <f t="shared" ref="AL396" si="768">$Z396*Y401/$Z401</f>
        <v>25.516483516483518</v>
      </c>
    </row>
    <row r="397" spans="2:38" x14ac:dyDescent="0.25">
      <c r="B397" s="3" t="s">
        <v>8</v>
      </c>
      <c r="C397" s="4">
        <v>2.0400000000000001E-2</v>
      </c>
      <c r="D397" s="5">
        <v>2</v>
      </c>
      <c r="E397" s="4">
        <v>0.21429999999999999</v>
      </c>
      <c r="F397" s="5">
        <v>21</v>
      </c>
      <c r="G397" s="4">
        <v>0.41839999999999999</v>
      </c>
      <c r="H397" s="5">
        <v>41</v>
      </c>
      <c r="I397" s="4">
        <v>0.1837</v>
      </c>
      <c r="J397" s="5">
        <v>18</v>
      </c>
      <c r="K397" s="4">
        <v>0.1633</v>
      </c>
      <c r="L397" s="5">
        <v>16</v>
      </c>
      <c r="M397" s="4">
        <v>0.35899999999999999</v>
      </c>
      <c r="N397" s="5">
        <v>98</v>
      </c>
      <c r="P397" s="8" t="s">
        <v>91</v>
      </c>
      <c r="Q397" s="13">
        <f>_xlfn.CHISQ.INV.RT(Q396,12)</f>
        <v>9.4153283706836923</v>
      </c>
      <c r="R397" s="10"/>
      <c r="S397" s="10"/>
      <c r="T397" s="10"/>
      <c r="U397" s="10">
        <f t="shared" ref="U397:U399" si="769">D397</f>
        <v>2</v>
      </c>
      <c r="V397" s="10">
        <f t="shared" ref="V397:V399" si="770">F397</f>
        <v>21</v>
      </c>
      <c r="W397">
        <f t="shared" ref="W397:W399" si="771">H397</f>
        <v>41</v>
      </c>
      <c r="X397" s="10">
        <f t="shared" ref="X397:X399" si="772">J397</f>
        <v>18</v>
      </c>
      <c r="Y397" s="10">
        <f t="shared" ref="Y397:Y399" si="773">L397</f>
        <v>16</v>
      </c>
      <c r="Z397" s="11">
        <f t="shared" ref="Z397:Z399" si="774">SUM(U397:Y397)</f>
        <v>98</v>
      </c>
      <c r="AB397" s="10"/>
      <c r="AC397" s="10"/>
      <c r="AD397" s="10"/>
      <c r="AE397" s="10"/>
      <c r="AF397" s="10"/>
      <c r="AG397" s="12"/>
      <c r="AH397" s="12">
        <f>$Z397*U401/$Z401</f>
        <v>4.3076923076923075</v>
      </c>
      <c r="AI397" s="12">
        <f t="shared" ref="AI397" si="775">$Z397*V401/$Z401</f>
        <v>20.46153846153846</v>
      </c>
      <c r="AJ397" s="12">
        <f t="shared" ref="AJ397" si="776">$Z397*W401/$Z401</f>
        <v>37.692307692307693</v>
      </c>
      <c r="AK397" s="12">
        <f t="shared" ref="AK397" si="777">$Z397*X401/$Z401</f>
        <v>20.102564102564102</v>
      </c>
      <c r="AL397" s="12">
        <f t="shared" ref="AL397" si="778">$Z397*Y401/$Z401</f>
        <v>15.435897435897436</v>
      </c>
    </row>
    <row r="398" spans="2:38" x14ac:dyDescent="0.25">
      <c r="B398" s="3" t="s">
        <v>9</v>
      </c>
      <c r="C398" s="4">
        <v>0</v>
      </c>
      <c r="D398" s="5">
        <v>0</v>
      </c>
      <c r="E398" s="4">
        <v>0.25</v>
      </c>
      <c r="F398" s="5">
        <v>3</v>
      </c>
      <c r="G398" s="4">
        <v>0.33329999999999999</v>
      </c>
      <c r="H398" s="5">
        <v>4</v>
      </c>
      <c r="I398" s="4">
        <v>0.25</v>
      </c>
      <c r="J398" s="5">
        <v>3</v>
      </c>
      <c r="K398" s="4">
        <v>0.16669999999999999</v>
      </c>
      <c r="L398" s="5">
        <v>2</v>
      </c>
      <c r="M398" s="4">
        <v>4.3999999999999997E-2</v>
      </c>
      <c r="N398" s="5">
        <v>12</v>
      </c>
      <c r="P398" s="8" t="s">
        <v>92</v>
      </c>
      <c r="Q398" s="14">
        <f>SQRT(Q397/(Z401*MIN(5-1,4-1)))</f>
        <v>0.10721999550798454</v>
      </c>
      <c r="R398" s="10"/>
      <c r="S398" s="10"/>
      <c r="T398" s="10"/>
      <c r="U398" s="10">
        <f t="shared" si="769"/>
        <v>0</v>
      </c>
      <c r="V398" s="10">
        <f t="shared" si="770"/>
        <v>3</v>
      </c>
      <c r="W398">
        <f t="shared" si="771"/>
        <v>4</v>
      </c>
      <c r="X398" s="10">
        <f t="shared" si="772"/>
        <v>3</v>
      </c>
      <c r="Y398" s="10">
        <f t="shared" si="773"/>
        <v>2</v>
      </c>
      <c r="Z398" s="11">
        <f t="shared" si="774"/>
        <v>12</v>
      </c>
      <c r="AB398" s="10"/>
      <c r="AC398" s="10"/>
      <c r="AD398" s="10"/>
      <c r="AE398" s="10"/>
      <c r="AF398" s="10"/>
      <c r="AG398" s="12"/>
      <c r="AH398" s="12">
        <f>$Z398*U401/$Z401</f>
        <v>0.52747252747252749</v>
      </c>
      <c r="AI398" s="12">
        <f t="shared" ref="AI398" si="779">$Z398*V401/$Z401</f>
        <v>2.5054945054945055</v>
      </c>
      <c r="AJ398" s="12">
        <f t="shared" ref="AJ398" si="780">$Z398*W401/$Z401</f>
        <v>4.615384615384615</v>
      </c>
      <c r="AK398" s="12">
        <f t="shared" ref="AK398" si="781">$Z398*X401/$Z401</f>
        <v>2.4615384615384617</v>
      </c>
      <c r="AL398" s="12">
        <f>$Z398*Y401/$Z401</f>
        <v>1.8901098901098901</v>
      </c>
    </row>
    <row r="399" spans="2:38" x14ac:dyDescent="0.25">
      <c r="B399" s="3" t="s">
        <v>10</v>
      </c>
      <c r="C399" s="4">
        <v>0</v>
      </c>
      <c r="D399" s="5">
        <v>0</v>
      </c>
      <c r="E399" s="4">
        <v>0</v>
      </c>
      <c r="F399" s="5">
        <v>0</v>
      </c>
      <c r="G399" s="4">
        <v>0</v>
      </c>
      <c r="H399" s="5">
        <v>0</v>
      </c>
      <c r="I399" s="4">
        <v>0</v>
      </c>
      <c r="J399" s="5">
        <v>0</v>
      </c>
      <c r="K399" s="4">
        <v>1</v>
      </c>
      <c r="L399" s="5">
        <v>1</v>
      </c>
      <c r="M399" s="4">
        <v>3.7000000000000002E-3</v>
      </c>
      <c r="N399" s="5">
        <v>1</v>
      </c>
      <c r="P399" s="10"/>
      <c r="Q399" s="13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0"/>
      <c r="U399" s="10">
        <f t="shared" si="769"/>
        <v>0</v>
      </c>
      <c r="V399" s="10">
        <f t="shared" si="770"/>
        <v>0</v>
      </c>
      <c r="W399">
        <f t="shared" si="771"/>
        <v>0</v>
      </c>
      <c r="X399" s="10">
        <f t="shared" si="772"/>
        <v>0</v>
      </c>
      <c r="Y399" s="10">
        <f t="shared" si="773"/>
        <v>1</v>
      </c>
      <c r="Z399" s="11">
        <f t="shared" si="774"/>
        <v>1</v>
      </c>
      <c r="AB399" s="10"/>
      <c r="AC399" s="10"/>
      <c r="AD399" s="10"/>
      <c r="AE399" s="10"/>
      <c r="AF399" s="10"/>
      <c r="AG399" s="12"/>
      <c r="AH399" s="12">
        <f>$Z399*U401/$Z401</f>
        <v>4.3956043956043959E-2</v>
      </c>
      <c r="AI399" s="12">
        <f t="shared" ref="AI399" si="782">$Z399*V401/$Z401</f>
        <v>0.2087912087912088</v>
      </c>
      <c r="AJ399" s="12">
        <f t="shared" ref="AJ399" si="783">$Z399*W401/$Z401</f>
        <v>0.38461538461538464</v>
      </c>
      <c r="AK399" s="12">
        <f t="shared" ref="AK399" si="784">$Z399*X401/$Z401</f>
        <v>0.20512820512820512</v>
      </c>
      <c r="AL399" s="12">
        <f t="shared" ref="AL399" si="785">$Z399*Y401/$Z401</f>
        <v>0.1575091575091575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</v>
      </c>
      <c r="F400" s="5">
        <v>0</v>
      </c>
      <c r="G400" s="4">
        <v>0</v>
      </c>
      <c r="H400" s="5">
        <v>0</v>
      </c>
      <c r="I400" s="4">
        <v>0</v>
      </c>
      <c r="J400" s="5">
        <v>0</v>
      </c>
      <c r="K400" s="4">
        <v>0</v>
      </c>
      <c r="L400" s="5">
        <v>0</v>
      </c>
      <c r="M400" s="4">
        <v>0</v>
      </c>
      <c r="N400" s="5">
        <v>0</v>
      </c>
      <c r="R400" s="5"/>
      <c r="S400" s="5"/>
      <c r="T400" s="10"/>
      <c r="U400" s="10"/>
      <c r="V400" s="10"/>
      <c r="X400" s="10"/>
      <c r="Y400" s="10"/>
      <c r="Z400" s="11"/>
      <c r="AG400" s="12"/>
      <c r="AH400" s="12"/>
      <c r="AI400" s="12"/>
      <c r="AJ400" s="12"/>
      <c r="AK400" s="12"/>
      <c r="AL400" s="12"/>
    </row>
    <row r="401" spans="2:38" x14ac:dyDescent="0.25">
      <c r="B401" s="3" t="s">
        <v>6</v>
      </c>
      <c r="C401" s="6">
        <v>4.3999999999999997E-2</v>
      </c>
      <c r="D401" s="3">
        <v>12</v>
      </c>
      <c r="E401" s="6">
        <v>0.20880000000000001</v>
      </c>
      <c r="F401" s="3">
        <v>57</v>
      </c>
      <c r="G401" s="6">
        <v>0.3846</v>
      </c>
      <c r="H401" s="3">
        <v>105</v>
      </c>
      <c r="I401" s="6">
        <v>0.2051</v>
      </c>
      <c r="J401" s="3">
        <v>56</v>
      </c>
      <c r="K401" s="6">
        <v>0.1575</v>
      </c>
      <c r="L401" s="3">
        <v>43</v>
      </c>
      <c r="M401" s="6">
        <v>1</v>
      </c>
      <c r="N401" s="3">
        <v>273</v>
      </c>
      <c r="R401" s="5"/>
      <c r="S401" s="5"/>
      <c r="T401" s="11"/>
      <c r="U401" s="11">
        <f t="shared" ref="U401" si="786">SUM(U396:U400)</f>
        <v>12</v>
      </c>
      <c r="V401" s="11">
        <f t="shared" ref="V401" si="787">SUM(V396:V400)</f>
        <v>57</v>
      </c>
      <c r="W401" s="11">
        <f t="shared" ref="W401" si="788">SUM(W396:W400)</f>
        <v>105</v>
      </c>
      <c r="X401" s="11">
        <f t="shared" ref="X401" si="789">SUM(X396:X400)</f>
        <v>56</v>
      </c>
      <c r="Y401" s="11">
        <f t="shared" ref="Y401" si="790">SUM(Y396:Y400)</f>
        <v>43</v>
      </c>
      <c r="Z401" s="10">
        <f>SUM(Z396:Z400)</f>
        <v>273</v>
      </c>
      <c r="AG401" s="12"/>
      <c r="AH401" s="12"/>
      <c r="AI401" s="12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273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6" t="s">
        <v>39</v>
      </c>
      <c r="D406" s="17"/>
      <c r="E406" s="16" t="s">
        <v>40</v>
      </c>
      <c r="F406" s="17"/>
      <c r="G406" s="16" t="s">
        <v>41</v>
      </c>
      <c r="H406" s="17"/>
      <c r="I406" s="16" t="s">
        <v>69</v>
      </c>
      <c r="J406" s="17"/>
      <c r="K406" s="16" t="s">
        <v>43</v>
      </c>
      <c r="L406" s="17"/>
      <c r="M406" s="16" t="s">
        <v>6</v>
      </c>
      <c r="N406" s="17"/>
    </row>
    <row r="407" spans="2:38" x14ac:dyDescent="0.25">
      <c r="B407" s="3" t="s">
        <v>7</v>
      </c>
      <c r="C407" s="4">
        <v>4.9400000000000013E-2</v>
      </c>
      <c r="D407" s="5">
        <v>8</v>
      </c>
      <c r="E407" s="4">
        <v>0.2346</v>
      </c>
      <c r="F407" s="5">
        <v>38</v>
      </c>
      <c r="G407" s="4">
        <v>0.27160000000000001</v>
      </c>
      <c r="H407" s="5">
        <v>44</v>
      </c>
      <c r="I407" s="4">
        <v>0.22839999999999999</v>
      </c>
      <c r="J407" s="5">
        <v>37</v>
      </c>
      <c r="K407" s="4">
        <v>0.216</v>
      </c>
      <c r="L407" s="5">
        <v>35</v>
      </c>
      <c r="M407" s="4">
        <v>0.59340000000000004</v>
      </c>
      <c r="N407" s="5">
        <v>162</v>
      </c>
      <c r="P407" s="8" t="s">
        <v>88</v>
      </c>
      <c r="Q407" s="9">
        <f>_xlfn.CHISQ.TEST(U407:Y410,AH407:AL410)</f>
        <v>0.30166615379734502</v>
      </c>
      <c r="R407" s="10"/>
      <c r="S407" s="10" t="s">
        <v>89</v>
      </c>
      <c r="T407" s="10"/>
      <c r="U407" s="10">
        <f>D407</f>
        <v>8</v>
      </c>
      <c r="V407" s="10">
        <f>F407</f>
        <v>38</v>
      </c>
      <c r="W407">
        <f>H407</f>
        <v>44</v>
      </c>
      <c r="X407" s="10">
        <f>J407</f>
        <v>37</v>
      </c>
      <c r="Y407" s="10">
        <f>L407</f>
        <v>35</v>
      </c>
      <c r="Z407" s="11">
        <f>SUM(U407:Y407)</f>
        <v>162</v>
      </c>
      <c r="AB407" s="10"/>
      <c r="AC407" s="10"/>
      <c r="AD407" s="10"/>
      <c r="AE407" s="10"/>
      <c r="AF407" s="10" t="s">
        <v>90</v>
      </c>
      <c r="AG407" s="12"/>
      <c r="AH407" s="12">
        <f>$Z407*U412/$Z412</f>
        <v>8.9010989010989015</v>
      </c>
      <c r="AI407" s="12">
        <f t="shared" ref="AI407" si="791">$Z407*V412/$Z412</f>
        <v>37.978021978021978</v>
      </c>
      <c r="AJ407" s="12">
        <f t="shared" ref="AJ407" si="792">$Z407*W412/$Z412</f>
        <v>46.879120879120876</v>
      </c>
      <c r="AK407" s="12">
        <f t="shared" ref="AK407" si="793">$Z407*X412/$Z412</f>
        <v>35.010989010989015</v>
      </c>
      <c r="AL407" s="12">
        <f t="shared" ref="AL407" si="794">$Z407*Y412/$Z412</f>
        <v>33.230769230769234</v>
      </c>
    </row>
    <row r="408" spans="2:38" x14ac:dyDescent="0.25">
      <c r="B408" s="3" t="s">
        <v>8</v>
      </c>
      <c r="C408" s="4">
        <v>5.0999999999999997E-2</v>
      </c>
      <c r="D408" s="5">
        <v>5</v>
      </c>
      <c r="E408" s="4">
        <v>0.23469999999999999</v>
      </c>
      <c r="F408" s="5">
        <v>23</v>
      </c>
      <c r="G408" s="4">
        <v>0.34689999999999999</v>
      </c>
      <c r="H408" s="5">
        <v>34</v>
      </c>
      <c r="I408" s="4">
        <v>0.17349999999999999</v>
      </c>
      <c r="J408" s="5">
        <v>17</v>
      </c>
      <c r="K408" s="4">
        <v>0.19389999999999999</v>
      </c>
      <c r="L408" s="5">
        <v>19</v>
      </c>
      <c r="M408" s="4">
        <v>0.35899999999999999</v>
      </c>
      <c r="N408" s="5">
        <v>98</v>
      </c>
      <c r="P408" s="8" t="s">
        <v>91</v>
      </c>
      <c r="Q408" s="13">
        <f>_xlfn.CHISQ.INV.RT(Q407,12)</f>
        <v>13.985015993405893</v>
      </c>
      <c r="R408" s="10"/>
      <c r="S408" s="10"/>
      <c r="T408" s="10"/>
      <c r="U408" s="10">
        <f t="shared" ref="U408:U410" si="795">D408</f>
        <v>5</v>
      </c>
      <c r="V408" s="10">
        <f t="shared" ref="V408:V410" si="796">F408</f>
        <v>23</v>
      </c>
      <c r="W408">
        <f t="shared" ref="W408:W410" si="797">H408</f>
        <v>34</v>
      </c>
      <c r="X408" s="10">
        <f t="shared" ref="X408:X410" si="798">J408</f>
        <v>17</v>
      </c>
      <c r="Y408" s="10">
        <f t="shared" ref="Y408:Y410" si="799">L408</f>
        <v>19</v>
      </c>
      <c r="Z408" s="11">
        <f t="shared" ref="Z408:Z410" si="800">SUM(U408:Y408)</f>
        <v>98</v>
      </c>
      <c r="AB408" s="10"/>
      <c r="AC408" s="10"/>
      <c r="AD408" s="10"/>
      <c r="AE408" s="10"/>
      <c r="AF408" s="10"/>
      <c r="AG408" s="12"/>
      <c r="AH408" s="12">
        <f>$Z408*U412/$Z412</f>
        <v>5.384615384615385</v>
      </c>
      <c r="AI408" s="12">
        <f t="shared" ref="AI408" si="801">$Z408*V412/$Z412</f>
        <v>22.974358974358974</v>
      </c>
      <c r="AJ408" s="12">
        <f t="shared" ref="AJ408" si="802">$Z408*W412/$Z412</f>
        <v>28.358974358974358</v>
      </c>
      <c r="AK408" s="12">
        <f t="shared" ref="AK408" si="803">$Z408*X412/$Z412</f>
        <v>21.179487179487179</v>
      </c>
      <c r="AL408" s="12">
        <f t="shared" ref="AL408" si="804">$Z408*Y412/$Z412</f>
        <v>20.102564102564102</v>
      </c>
    </row>
    <row r="409" spans="2:38" x14ac:dyDescent="0.25">
      <c r="B409" s="3" t="s">
        <v>9</v>
      </c>
      <c r="C409" s="4">
        <v>0.16669999999999999</v>
      </c>
      <c r="D409" s="5">
        <v>2</v>
      </c>
      <c r="E409" s="4">
        <v>0.25</v>
      </c>
      <c r="F409" s="5">
        <v>3</v>
      </c>
      <c r="G409" s="4">
        <v>8.3299999999999999E-2</v>
      </c>
      <c r="H409" s="5">
        <v>1</v>
      </c>
      <c r="I409" s="4">
        <v>0.41670000000000001</v>
      </c>
      <c r="J409" s="5">
        <v>5</v>
      </c>
      <c r="K409" s="4">
        <v>8.3299999999999999E-2</v>
      </c>
      <c r="L409" s="5">
        <v>1</v>
      </c>
      <c r="M409" s="4">
        <v>4.3999999999999997E-2</v>
      </c>
      <c r="N409" s="5">
        <v>12</v>
      </c>
      <c r="P409" s="8" t="s">
        <v>92</v>
      </c>
      <c r="Q409" s="14">
        <f>SQRT(Q408/(Z412*MIN(5-1,4-1)))</f>
        <v>0.13067410456425635</v>
      </c>
      <c r="R409" s="10"/>
      <c r="S409" s="10"/>
      <c r="T409" s="10"/>
      <c r="U409" s="10">
        <f t="shared" si="795"/>
        <v>2</v>
      </c>
      <c r="V409" s="10">
        <f t="shared" si="796"/>
        <v>3</v>
      </c>
      <c r="W409">
        <f t="shared" si="797"/>
        <v>1</v>
      </c>
      <c r="X409" s="10">
        <f t="shared" si="798"/>
        <v>5</v>
      </c>
      <c r="Y409" s="10">
        <f t="shared" si="799"/>
        <v>1</v>
      </c>
      <c r="Z409" s="11">
        <f t="shared" si="800"/>
        <v>12</v>
      </c>
      <c r="AB409" s="10"/>
      <c r="AC409" s="10"/>
      <c r="AD409" s="10"/>
      <c r="AE409" s="10"/>
      <c r="AF409" s="10"/>
      <c r="AG409" s="12"/>
      <c r="AH409" s="12">
        <f>$Z409*U412/$Z412</f>
        <v>0.65934065934065933</v>
      </c>
      <c r="AI409" s="12">
        <f t="shared" ref="AI409" si="805">$Z409*V412/$Z412</f>
        <v>2.8131868131868134</v>
      </c>
      <c r="AJ409" s="12">
        <f t="shared" ref="AJ409" si="806">$Z409*W412/$Z412</f>
        <v>3.4725274725274726</v>
      </c>
      <c r="AK409" s="12">
        <f t="shared" ref="AK409" si="807">$Z409*X412/$Z412</f>
        <v>2.5934065934065935</v>
      </c>
      <c r="AL409" s="12">
        <f>$Z409*Y412/$Z412</f>
        <v>2.4615384615384617</v>
      </c>
    </row>
    <row r="410" spans="2:38" x14ac:dyDescent="0.25">
      <c r="B410" s="3" t="s">
        <v>10</v>
      </c>
      <c r="C410" s="4">
        <v>0</v>
      </c>
      <c r="D410" s="5">
        <v>0</v>
      </c>
      <c r="E410" s="4">
        <v>0</v>
      </c>
      <c r="F410" s="5">
        <v>0</v>
      </c>
      <c r="G410" s="4">
        <v>0</v>
      </c>
      <c r="H410" s="5">
        <v>0</v>
      </c>
      <c r="I410" s="4">
        <v>0</v>
      </c>
      <c r="J410" s="5">
        <v>0</v>
      </c>
      <c r="K410" s="4">
        <v>1</v>
      </c>
      <c r="L410" s="5">
        <v>1</v>
      </c>
      <c r="M410" s="4">
        <v>3.7000000000000002E-3</v>
      </c>
      <c r="N410" s="5">
        <v>1</v>
      </c>
      <c r="P410" s="10"/>
      <c r="Q410" s="13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0"/>
      <c r="U410" s="10">
        <f t="shared" si="795"/>
        <v>0</v>
      </c>
      <c r="V410" s="10">
        <f t="shared" si="796"/>
        <v>0</v>
      </c>
      <c r="W410">
        <f t="shared" si="797"/>
        <v>0</v>
      </c>
      <c r="X410" s="10">
        <f t="shared" si="798"/>
        <v>0</v>
      </c>
      <c r="Y410" s="10">
        <f t="shared" si="799"/>
        <v>1</v>
      </c>
      <c r="Z410" s="11">
        <f t="shared" si="800"/>
        <v>1</v>
      </c>
      <c r="AB410" s="10"/>
      <c r="AC410" s="10"/>
      <c r="AD410" s="10"/>
      <c r="AE410" s="10"/>
      <c r="AF410" s="10"/>
      <c r="AG410" s="12"/>
      <c r="AH410" s="12">
        <f>$Z410*U412/$Z412</f>
        <v>5.4945054945054944E-2</v>
      </c>
      <c r="AI410" s="12">
        <f t="shared" ref="AI410" si="808">$Z410*V412/$Z412</f>
        <v>0.23443223443223443</v>
      </c>
      <c r="AJ410" s="12">
        <f t="shared" ref="AJ410" si="809">$Z410*W412/$Z412</f>
        <v>0.2893772893772894</v>
      </c>
      <c r="AK410" s="12">
        <f t="shared" ref="AK410" si="810">$Z410*X412/$Z412</f>
        <v>0.21611721611721613</v>
      </c>
      <c r="AL410" s="12">
        <f t="shared" ref="AL410" si="811">$Z410*Y412/$Z412</f>
        <v>0.20512820512820512</v>
      </c>
    </row>
    <row r="411" spans="2:38" x14ac:dyDescent="0.25">
      <c r="B411" s="3" t="s">
        <v>11</v>
      </c>
      <c r="C411" s="4">
        <v>0</v>
      </c>
      <c r="D411" s="5">
        <v>0</v>
      </c>
      <c r="E411" s="4">
        <v>0</v>
      </c>
      <c r="F411" s="5">
        <v>0</v>
      </c>
      <c r="G411" s="4">
        <v>0</v>
      </c>
      <c r="H411" s="5">
        <v>0</v>
      </c>
      <c r="I411" s="4">
        <v>0</v>
      </c>
      <c r="J411" s="5">
        <v>0</v>
      </c>
      <c r="K411" s="4">
        <v>0</v>
      </c>
      <c r="L411" s="5">
        <v>0</v>
      </c>
      <c r="M411" s="4">
        <v>0</v>
      </c>
      <c r="N411" s="5">
        <v>0</v>
      </c>
      <c r="R411" s="5"/>
      <c r="S411" s="5"/>
      <c r="T411" s="10"/>
      <c r="U411" s="10"/>
      <c r="V411" s="10"/>
      <c r="X411" s="10"/>
      <c r="Y411" s="10"/>
      <c r="Z411" s="11"/>
      <c r="AG411" s="12"/>
      <c r="AH411" s="12"/>
      <c r="AI411" s="12"/>
      <c r="AJ411" s="12"/>
      <c r="AK411" s="12"/>
      <c r="AL411" s="12"/>
    </row>
    <row r="412" spans="2:38" x14ac:dyDescent="0.25">
      <c r="B412" s="3" t="s">
        <v>6</v>
      </c>
      <c r="C412" s="6">
        <v>5.4899999999999997E-2</v>
      </c>
      <c r="D412" s="3">
        <v>15</v>
      </c>
      <c r="E412" s="6">
        <v>0.2344</v>
      </c>
      <c r="F412" s="3">
        <v>64</v>
      </c>
      <c r="G412" s="6">
        <v>0.28939999999999999</v>
      </c>
      <c r="H412" s="3">
        <v>79</v>
      </c>
      <c r="I412" s="6">
        <v>0.21609999999999999</v>
      </c>
      <c r="J412" s="3">
        <v>59</v>
      </c>
      <c r="K412" s="6">
        <v>0.2051</v>
      </c>
      <c r="L412" s="3">
        <v>56</v>
      </c>
      <c r="M412" s="6">
        <v>1</v>
      </c>
      <c r="N412" s="3">
        <v>273</v>
      </c>
      <c r="R412" s="5"/>
      <c r="S412" s="5"/>
      <c r="T412" s="11"/>
      <c r="U412" s="11">
        <f t="shared" ref="U412" si="812">SUM(U407:U411)</f>
        <v>15</v>
      </c>
      <c r="V412" s="11">
        <f t="shared" ref="V412" si="813">SUM(V407:V411)</f>
        <v>64</v>
      </c>
      <c r="W412" s="11">
        <f t="shared" ref="W412" si="814">SUM(W407:W411)</f>
        <v>79</v>
      </c>
      <c r="X412" s="11">
        <f t="shared" ref="X412" si="815">SUM(X407:X411)</f>
        <v>59</v>
      </c>
      <c r="Y412" s="11">
        <f t="shared" ref="Y412" si="816">SUM(Y407:Y411)</f>
        <v>56</v>
      </c>
      <c r="Z412" s="10">
        <f>SUM(Z407:Z411)</f>
        <v>273</v>
      </c>
      <c r="AG412" s="12"/>
      <c r="AH412" s="12"/>
      <c r="AI412" s="12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273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6" t="s">
        <v>39</v>
      </c>
      <c r="D417" s="17"/>
      <c r="E417" s="16" t="s">
        <v>40</v>
      </c>
      <c r="F417" s="17"/>
      <c r="G417" s="16" t="s">
        <v>41</v>
      </c>
      <c r="H417" s="17"/>
      <c r="I417" s="16" t="s">
        <v>69</v>
      </c>
      <c r="J417" s="17"/>
      <c r="K417" s="16" t="s">
        <v>43</v>
      </c>
      <c r="L417" s="17"/>
      <c r="M417" s="16" t="s">
        <v>6</v>
      </c>
      <c r="N417" s="17"/>
    </row>
    <row r="418" spans="2:38" x14ac:dyDescent="0.25">
      <c r="B418" s="3" t="s">
        <v>7</v>
      </c>
      <c r="C418" s="4">
        <v>9.3200000000000005E-2</v>
      </c>
      <c r="D418" s="5">
        <v>15</v>
      </c>
      <c r="E418" s="4">
        <v>0.26090000000000002</v>
      </c>
      <c r="F418" s="5">
        <v>42</v>
      </c>
      <c r="G418" s="4">
        <v>0.37269999999999998</v>
      </c>
      <c r="H418" s="5">
        <v>60</v>
      </c>
      <c r="I418" s="4">
        <v>0.1739</v>
      </c>
      <c r="J418" s="5">
        <v>28</v>
      </c>
      <c r="K418" s="4">
        <v>9.9399999999999988E-2</v>
      </c>
      <c r="L418" s="5">
        <v>16</v>
      </c>
      <c r="M418" s="4">
        <v>0.5897</v>
      </c>
      <c r="N418" s="5">
        <v>161</v>
      </c>
      <c r="P418" s="8" t="s">
        <v>88</v>
      </c>
      <c r="Q418" s="9">
        <f>_xlfn.CHISQ.TEST(U418:Y421,AH418:AL421)</f>
        <v>0.43430941096285836</v>
      </c>
      <c r="R418" s="10"/>
      <c r="S418" s="10" t="s">
        <v>89</v>
      </c>
      <c r="T418" s="10"/>
      <c r="U418" s="10">
        <f>D418</f>
        <v>15</v>
      </c>
      <c r="V418" s="10">
        <f>F418</f>
        <v>42</v>
      </c>
      <c r="W418">
        <f>H418</f>
        <v>60</v>
      </c>
      <c r="X418" s="10">
        <f>J418</f>
        <v>28</v>
      </c>
      <c r="Y418" s="10">
        <f>L418</f>
        <v>16</v>
      </c>
      <c r="Z418" s="11">
        <f>SUM(U418:Y418)</f>
        <v>161</v>
      </c>
      <c r="AB418" s="10"/>
      <c r="AC418" s="10"/>
      <c r="AD418" s="10"/>
      <c r="AE418" s="10"/>
      <c r="AF418" s="10" t="s">
        <v>90</v>
      </c>
      <c r="AG418" s="12"/>
      <c r="AH418" s="12">
        <f>$Z418*U423/$Z423</f>
        <v>12.430147058823529</v>
      </c>
      <c r="AI418" s="12">
        <f t="shared" ref="AI418" si="817">$Z418*V423/$Z423</f>
        <v>49.720588235294116</v>
      </c>
      <c r="AJ418" s="12">
        <f t="shared" ref="AJ418" si="818">$Z418*W423/$Z423</f>
        <v>54.455882352941174</v>
      </c>
      <c r="AK418" s="12">
        <f t="shared" ref="AK418" si="819">$Z418*X423/$Z423</f>
        <v>28.411764705882351</v>
      </c>
      <c r="AL418" s="12">
        <f t="shared" ref="AL418" si="820">$Z418*Y423/$Z423</f>
        <v>15.981617647058824</v>
      </c>
    </row>
    <row r="419" spans="2:38" x14ac:dyDescent="0.25">
      <c r="B419" s="3" t="s">
        <v>8</v>
      </c>
      <c r="C419" s="4">
        <v>4.0800000000000003E-2</v>
      </c>
      <c r="D419" s="5">
        <v>4</v>
      </c>
      <c r="E419" s="4">
        <v>0.35709999999999997</v>
      </c>
      <c r="F419" s="5">
        <v>35</v>
      </c>
      <c r="G419" s="4">
        <v>0.31630000000000003</v>
      </c>
      <c r="H419" s="5">
        <v>31</v>
      </c>
      <c r="I419" s="4">
        <v>0.1837</v>
      </c>
      <c r="J419" s="5">
        <v>18</v>
      </c>
      <c r="K419" s="4">
        <v>0.10199999999999999</v>
      </c>
      <c r="L419" s="5">
        <v>10</v>
      </c>
      <c r="M419" s="4">
        <v>0.35899999999999999</v>
      </c>
      <c r="N419" s="5">
        <v>98</v>
      </c>
      <c r="P419" s="8" t="s">
        <v>91</v>
      </c>
      <c r="Q419" s="13">
        <f>_xlfn.CHISQ.INV.RT(Q418,12)</f>
        <v>12.142434953797686</v>
      </c>
      <c r="R419" s="10"/>
      <c r="S419" s="10"/>
      <c r="T419" s="10"/>
      <c r="U419" s="10">
        <f t="shared" ref="U419:U421" si="821">D419</f>
        <v>4</v>
      </c>
      <c r="V419" s="10">
        <f t="shared" ref="V419:V421" si="822">F419</f>
        <v>35</v>
      </c>
      <c r="W419">
        <f t="shared" ref="W419:W421" si="823">H419</f>
        <v>31</v>
      </c>
      <c r="X419" s="10">
        <f t="shared" ref="X419:X421" si="824">J419</f>
        <v>18</v>
      </c>
      <c r="Y419" s="10">
        <f t="shared" ref="Y419:Y421" si="825">L419</f>
        <v>10</v>
      </c>
      <c r="Z419" s="11">
        <f t="shared" ref="Z419:Z421" si="826">SUM(U419:Y419)</f>
        <v>98</v>
      </c>
      <c r="AB419" s="10"/>
      <c r="AC419" s="10"/>
      <c r="AD419" s="10"/>
      <c r="AE419" s="10"/>
      <c r="AF419" s="10"/>
      <c r="AG419" s="12"/>
      <c r="AH419" s="12">
        <f>$Z419*U423/$Z423</f>
        <v>7.5661764705882355</v>
      </c>
      <c r="AI419" s="12">
        <f t="shared" ref="AI419" si="827">$Z419*V423/$Z423</f>
        <v>30.264705882352942</v>
      </c>
      <c r="AJ419" s="12">
        <f t="shared" ref="AJ419" si="828">$Z419*W423/$Z423</f>
        <v>33.147058823529413</v>
      </c>
      <c r="AK419" s="12">
        <f t="shared" ref="AK419" si="829">$Z419*X423/$Z423</f>
        <v>17.294117647058822</v>
      </c>
      <c r="AL419" s="12">
        <f t="shared" ref="AL419" si="830">$Z419*Y423/$Z423</f>
        <v>9.7279411764705888</v>
      </c>
    </row>
    <row r="420" spans="2:38" x14ac:dyDescent="0.25">
      <c r="B420" s="3" t="s">
        <v>9</v>
      </c>
      <c r="C420" s="4">
        <v>0.16669999999999999</v>
      </c>
      <c r="D420" s="5">
        <v>2</v>
      </c>
      <c r="E420" s="4">
        <v>0.5</v>
      </c>
      <c r="F420" s="5">
        <v>6</v>
      </c>
      <c r="G420" s="4">
        <v>8.3299999999999999E-2</v>
      </c>
      <c r="H420" s="5">
        <v>1</v>
      </c>
      <c r="I420" s="4">
        <v>0.16669999999999999</v>
      </c>
      <c r="J420" s="5">
        <v>2</v>
      </c>
      <c r="K420" s="4">
        <v>8.3299999999999999E-2</v>
      </c>
      <c r="L420" s="5">
        <v>1</v>
      </c>
      <c r="M420" s="4">
        <v>4.3999999999999997E-2</v>
      </c>
      <c r="N420" s="5">
        <v>12</v>
      </c>
      <c r="P420" s="8" t="s">
        <v>92</v>
      </c>
      <c r="Q420" s="14">
        <f>SQRT(Q419/(Z423*MIN(5-1,4-1)))</f>
        <v>0.12198538843812043</v>
      </c>
      <c r="R420" s="10"/>
      <c r="S420" s="10"/>
      <c r="T420" s="10"/>
      <c r="U420" s="10">
        <f t="shared" si="821"/>
        <v>2</v>
      </c>
      <c r="V420" s="10">
        <f t="shared" si="822"/>
        <v>6</v>
      </c>
      <c r="W420">
        <f t="shared" si="823"/>
        <v>1</v>
      </c>
      <c r="X420" s="10">
        <f t="shared" si="824"/>
        <v>2</v>
      </c>
      <c r="Y420" s="10">
        <f t="shared" si="825"/>
        <v>1</v>
      </c>
      <c r="Z420" s="11">
        <f t="shared" si="826"/>
        <v>12</v>
      </c>
      <c r="AB420" s="10"/>
      <c r="AC420" s="10"/>
      <c r="AD420" s="10"/>
      <c r="AE420" s="10"/>
      <c r="AF420" s="10"/>
      <c r="AG420" s="12"/>
      <c r="AH420" s="12">
        <f>$Z420*U423/$Z423</f>
        <v>0.92647058823529416</v>
      </c>
      <c r="AI420" s="12">
        <f t="shared" ref="AI420" si="831">$Z420*V423/$Z423</f>
        <v>3.7058823529411766</v>
      </c>
      <c r="AJ420" s="12">
        <f t="shared" ref="AJ420" si="832">$Z420*W423/$Z423</f>
        <v>4.0588235294117645</v>
      </c>
      <c r="AK420" s="12">
        <f t="shared" ref="AK420" si="833">$Z420*X423/$Z423</f>
        <v>2.1176470588235294</v>
      </c>
      <c r="AL420" s="12">
        <f>$Z420*Y423/$Z423</f>
        <v>1.1911764705882353</v>
      </c>
    </row>
    <row r="421" spans="2:38" x14ac:dyDescent="0.25">
      <c r="B421" s="3" t="s">
        <v>10</v>
      </c>
      <c r="C421" s="4">
        <v>0</v>
      </c>
      <c r="D421" s="5">
        <v>0</v>
      </c>
      <c r="E421" s="4">
        <v>1</v>
      </c>
      <c r="F421" s="5">
        <v>1</v>
      </c>
      <c r="G421" s="4">
        <v>0</v>
      </c>
      <c r="H421" s="5">
        <v>0</v>
      </c>
      <c r="I421" s="4">
        <v>0</v>
      </c>
      <c r="J421" s="5">
        <v>0</v>
      </c>
      <c r="K421" s="4">
        <v>0</v>
      </c>
      <c r="L421" s="5">
        <v>0</v>
      </c>
      <c r="M421" s="4">
        <v>3.7000000000000002E-3</v>
      </c>
      <c r="N421" s="5">
        <v>1</v>
      </c>
      <c r="P421" s="10"/>
      <c r="Q421" s="13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0"/>
      <c r="U421" s="10">
        <f t="shared" si="821"/>
        <v>0</v>
      </c>
      <c r="V421" s="10">
        <f t="shared" si="822"/>
        <v>1</v>
      </c>
      <c r="W421">
        <f t="shared" si="823"/>
        <v>0</v>
      </c>
      <c r="X421" s="10">
        <f t="shared" si="824"/>
        <v>0</v>
      </c>
      <c r="Y421" s="10">
        <f t="shared" si="825"/>
        <v>0</v>
      </c>
      <c r="Z421" s="11">
        <f t="shared" si="826"/>
        <v>1</v>
      </c>
      <c r="AB421" s="10"/>
      <c r="AC421" s="10"/>
      <c r="AD421" s="10"/>
      <c r="AE421" s="10"/>
      <c r="AF421" s="10"/>
      <c r="AG421" s="12"/>
      <c r="AH421" s="12">
        <f>$Z421*U423/$Z423</f>
        <v>7.720588235294118E-2</v>
      </c>
      <c r="AI421" s="12">
        <f t="shared" ref="AI421" si="834">$Z421*V423/$Z423</f>
        <v>0.30882352941176472</v>
      </c>
      <c r="AJ421" s="12">
        <f t="shared" ref="AJ421" si="835">$Z421*W423/$Z423</f>
        <v>0.33823529411764708</v>
      </c>
      <c r="AK421" s="12">
        <f t="shared" ref="AK421" si="836">$Z421*X423/$Z423</f>
        <v>0.17647058823529413</v>
      </c>
      <c r="AL421" s="12">
        <f t="shared" ref="AL421" si="837">$Z421*Y423/$Z423</f>
        <v>9.9264705882352935E-2</v>
      </c>
    </row>
    <row r="422" spans="2:38" x14ac:dyDescent="0.25">
      <c r="B422" s="3" t="s">
        <v>11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</v>
      </c>
      <c r="J422" s="5">
        <v>0</v>
      </c>
      <c r="K422" s="4">
        <v>0</v>
      </c>
      <c r="L422" s="5">
        <v>0</v>
      </c>
      <c r="M422" s="4">
        <v>0</v>
      </c>
      <c r="N422" s="5">
        <v>0</v>
      </c>
      <c r="R422" s="5"/>
      <c r="S422" s="5"/>
      <c r="T422" s="10"/>
      <c r="U422" s="10"/>
      <c r="V422" s="10"/>
      <c r="X422" s="10"/>
      <c r="Y422" s="10"/>
      <c r="Z422" s="11"/>
      <c r="AG422" s="12"/>
      <c r="AH422" s="12"/>
      <c r="AI422" s="12"/>
      <c r="AJ422" s="12"/>
      <c r="AK422" s="12"/>
      <c r="AL422" s="12"/>
    </row>
    <row r="423" spans="2:38" x14ac:dyDescent="0.25">
      <c r="B423" s="3" t="s">
        <v>6</v>
      </c>
      <c r="C423" s="6">
        <v>7.690000000000001E-2</v>
      </c>
      <c r="D423" s="3">
        <v>21</v>
      </c>
      <c r="E423" s="6">
        <v>0.30769999999999997</v>
      </c>
      <c r="F423" s="3">
        <v>84</v>
      </c>
      <c r="G423" s="6">
        <v>0.33700000000000002</v>
      </c>
      <c r="H423" s="3">
        <v>92</v>
      </c>
      <c r="I423" s="6">
        <v>0.17580000000000001</v>
      </c>
      <c r="J423" s="3">
        <v>48</v>
      </c>
      <c r="K423" s="6">
        <v>9.8900000000000002E-2</v>
      </c>
      <c r="L423" s="3">
        <v>27</v>
      </c>
      <c r="M423" s="6">
        <v>1</v>
      </c>
      <c r="N423" s="3">
        <v>273</v>
      </c>
      <c r="R423" s="5"/>
      <c r="S423" s="5"/>
      <c r="T423" s="11"/>
      <c r="U423" s="11">
        <f t="shared" ref="U423" si="838">SUM(U418:U422)</f>
        <v>21</v>
      </c>
      <c r="V423" s="11">
        <f t="shared" ref="V423" si="839">SUM(V418:V422)</f>
        <v>84</v>
      </c>
      <c r="W423" s="11">
        <f t="shared" ref="W423" si="840">SUM(W418:W422)</f>
        <v>92</v>
      </c>
      <c r="X423" s="11">
        <f t="shared" ref="X423" si="841">SUM(X418:X422)</f>
        <v>48</v>
      </c>
      <c r="Y423" s="11">
        <f t="shared" ref="Y423" si="842">SUM(Y418:Y422)</f>
        <v>27</v>
      </c>
      <c r="Z423" s="10">
        <f>SUM(Z418:Z422)</f>
        <v>272</v>
      </c>
      <c r="AG423" s="12"/>
      <c r="AH423" s="12"/>
      <c r="AI423" s="12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273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6" t="s">
        <v>39</v>
      </c>
      <c r="D429" s="17"/>
      <c r="E429" s="16" t="s">
        <v>40</v>
      </c>
      <c r="F429" s="17"/>
      <c r="G429" s="16" t="s">
        <v>41</v>
      </c>
      <c r="H429" s="17"/>
      <c r="I429" s="16" t="s">
        <v>69</v>
      </c>
      <c r="J429" s="17"/>
      <c r="K429" s="16" t="s">
        <v>43</v>
      </c>
      <c r="L429" s="17"/>
      <c r="M429" s="16" t="s">
        <v>6</v>
      </c>
      <c r="N429" s="17"/>
    </row>
    <row r="430" spans="2:38" x14ac:dyDescent="0.25">
      <c r="B430" s="3" t="s">
        <v>7</v>
      </c>
      <c r="C430" s="4">
        <v>0.48149999999999998</v>
      </c>
      <c r="D430" s="5">
        <v>78</v>
      </c>
      <c r="E430" s="4">
        <v>0.40739999999999998</v>
      </c>
      <c r="F430" s="5">
        <v>66</v>
      </c>
      <c r="G430" s="4">
        <v>7.4099999999999999E-2</v>
      </c>
      <c r="H430" s="5">
        <v>12</v>
      </c>
      <c r="I430" s="4">
        <v>3.09E-2</v>
      </c>
      <c r="J430" s="5">
        <v>5</v>
      </c>
      <c r="K430" s="4">
        <v>6.1999999999999998E-3</v>
      </c>
      <c r="L430" s="5">
        <v>1</v>
      </c>
      <c r="M430" s="4">
        <v>0.59340000000000004</v>
      </c>
      <c r="N430" s="5">
        <v>162</v>
      </c>
      <c r="P430" s="8" t="s">
        <v>88</v>
      </c>
      <c r="Q430" s="9">
        <f>_xlfn.CHISQ.TEST(U430:Y433,AH430:AL433)</f>
        <v>7.8325875732894045E-4</v>
      </c>
      <c r="R430" s="10"/>
      <c r="S430" s="10" t="s">
        <v>89</v>
      </c>
      <c r="T430" s="10"/>
      <c r="U430" s="10">
        <f>D430</f>
        <v>78</v>
      </c>
      <c r="V430" s="10">
        <f>F430</f>
        <v>66</v>
      </c>
      <c r="W430">
        <f>H430</f>
        <v>12</v>
      </c>
      <c r="X430" s="10">
        <f>J430</f>
        <v>5</v>
      </c>
      <c r="Y430" s="10">
        <f>L430</f>
        <v>1</v>
      </c>
      <c r="Z430" s="11">
        <f>SUM(U430:Y430)</f>
        <v>162</v>
      </c>
      <c r="AB430" s="10"/>
      <c r="AC430" s="10"/>
      <c r="AD430" s="10"/>
      <c r="AE430" s="10"/>
      <c r="AF430" s="10" t="s">
        <v>90</v>
      </c>
      <c r="AG430" s="12"/>
      <c r="AH430" s="12">
        <f>$Z430*U435/$Z435</f>
        <v>67.054945054945051</v>
      </c>
      <c r="AI430" s="12">
        <f t="shared" ref="AI430" si="843">$Z430*V435/$Z435</f>
        <v>71.802197802197796</v>
      </c>
      <c r="AJ430" s="12">
        <f t="shared" ref="AJ430" si="844">$Z430*W435/$Z435</f>
        <v>15.428571428571429</v>
      </c>
      <c r="AK430" s="12">
        <f t="shared" ref="AK430" si="845">$Z430*X435/$Z435</f>
        <v>5.3406593406593403</v>
      </c>
      <c r="AL430" s="12">
        <f t="shared" ref="AL430" si="846">$Z430*Y435/$Z435</f>
        <v>2.3736263736263736</v>
      </c>
    </row>
    <row r="431" spans="2:38" x14ac:dyDescent="0.25">
      <c r="B431" s="3" t="s">
        <v>8</v>
      </c>
      <c r="C431" s="4">
        <v>0.32650000000000001</v>
      </c>
      <c r="D431" s="5">
        <v>32</v>
      </c>
      <c r="E431" s="4">
        <v>0.47960000000000003</v>
      </c>
      <c r="F431" s="5">
        <v>47</v>
      </c>
      <c r="G431" s="4">
        <v>0.1429</v>
      </c>
      <c r="H431" s="5">
        <v>14</v>
      </c>
      <c r="I431" s="4">
        <v>4.0800000000000003E-2</v>
      </c>
      <c r="J431" s="5">
        <v>4</v>
      </c>
      <c r="K431" s="4">
        <v>1.0200000000000001E-2</v>
      </c>
      <c r="L431" s="5">
        <v>1</v>
      </c>
      <c r="M431" s="4">
        <v>0.35899999999999999</v>
      </c>
      <c r="N431" s="5">
        <v>98</v>
      </c>
      <c r="P431" s="8" t="s">
        <v>91</v>
      </c>
      <c r="Q431" s="13">
        <f>_xlfn.CHISQ.INV.RT(Q430,12)</f>
        <v>33.587583471555938</v>
      </c>
      <c r="R431" s="10"/>
      <c r="S431" s="10"/>
      <c r="T431" s="10"/>
      <c r="U431" s="10">
        <f t="shared" ref="U431:U433" si="847">D431</f>
        <v>32</v>
      </c>
      <c r="V431" s="10">
        <f t="shared" ref="V431:V433" si="848">F431</f>
        <v>47</v>
      </c>
      <c r="W431">
        <f t="shared" ref="W431:W433" si="849">H431</f>
        <v>14</v>
      </c>
      <c r="X431" s="10">
        <f t="shared" ref="X431:X433" si="850">J431</f>
        <v>4</v>
      </c>
      <c r="Y431" s="10">
        <f t="shared" ref="Y431:Y433" si="851">L431</f>
        <v>1</v>
      </c>
      <c r="Z431" s="11">
        <f t="shared" ref="Z431:Z433" si="852">SUM(U431:Y431)</f>
        <v>98</v>
      </c>
      <c r="AB431" s="10"/>
      <c r="AC431" s="10"/>
      <c r="AD431" s="10"/>
      <c r="AE431" s="10"/>
      <c r="AF431" s="10"/>
      <c r="AG431" s="12"/>
      <c r="AH431" s="12">
        <f>$Z431*U435/$Z435</f>
        <v>40.564102564102562</v>
      </c>
      <c r="AI431" s="12">
        <f t="shared" ref="AI431" si="853">$Z431*V435/$Z435</f>
        <v>43.435897435897438</v>
      </c>
      <c r="AJ431" s="12">
        <f t="shared" ref="AJ431" si="854">$Z431*W435/$Z435</f>
        <v>9.3333333333333339</v>
      </c>
      <c r="AK431" s="12">
        <f t="shared" ref="AK431" si="855">$Z431*X435/$Z435</f>
        <v>3.2307692307692308</v>
      </c>
      <c r="AL431" s="12">
        <f t="shared" ref="AL431" si="856">$Z431*Y435/$Z435</f>
        <v>1.4358974358974359</v>
      </c>
    </row>
    <row r="432" spans="2:38" x14ac:dyDescent="0.25">
      <c r="B432" s="3" t="s">
        <v>9</v>
      </c>
      <c r="C432" s="4">
        <v>0.16669999999999999</v>
      </c>
      <c r="D432" s="5">
        <v>2</v>
      </c>
      <c r="E432" s="4">
        <v>0.66670000000000007</v>
      </c>
      <c r="F432" s="5">
        <v>8</v>
      </c>
      <c r="G432" s="4">
        <v>0</v>
      </c>
      <c r="H432" s="5">
        <v>0</v>
      </c>
      <c r="I432" s="4">
        <v>0</v>
      </c>
      <c r="J432" s="5">
        <v>0</v>
      </c>
      <c r="K432" s="4">
        <v>0.16669999999999999</v>
      </c>
      <c r="L432" s="5">
        <v>2</v>
      </c>
      <c r="M432" s="4">
        <v>4.3999999999999997E-2</v>
      </c>
      <c r="N432" s="5">
        <v>12</v>
      </c>
      <c r="P432" s="8" t="s">
        <v>92</v>
      </c>
      <c r="Q432" s="14">
        <f>SQRT(Q431/(Z435*MIN(5-1,4-1)))</f>
        <v>0.20251044523493159</v>
      </c>
      <c r="R432" s="10"/>
      <c r="S432" s="10"/>
      <c r="T432" s="10"/>
      <c r="U432" s="10">
        <f t="shared" si="847"/>
        <v>2</v>
      </c>
      <c r="V432" s="10">
        <f t="shared" si="848"/>
        <v>8</v>
      </c>
      <c r="W432">
        <f t="shared" si="849"/>
        <v>0</v>
      </c>
      <c r="X432" s="10">
        <f t="shared" si="850"/>
        <v>0</v>
      </c>
      <c r="Y432" s="10">
        <f t="shared" si="851"/>
        <v>2</v>
      </c>
      <c r="Z432" s="11">
        <f t="shared" si="852"/>
        <v>12</v>
      </c>
      <c r="AB432" s="10"/>
      <c r="AC432" s="10"/>
      <c r="AD432" s="10"/>
      <c r="AE432" s="10"/>
      <c r="AF432" s="10"/>
      <c r="AG432" s="12"/>
      <c r="AH432" s="12">
        <f>$Z432*U435/$Z435</f>
        <v>4.9670329670329672</v>
      </c>
      <c r="AI432" s="12">
        <f t="shared" ref="AI432" si="857">$Z432*V435/$Z435</f>
        <v>5.3186813186813184</v>
      </c>
      <c r="AJ432" s="12">
        <f t="shared" ref="AJ432" si="858">$Z432*W435/$Z435</f>
        <v>1.1428571428571428</v>
      </c>
      <c r="AK432" s="12">
        <f t="shared" ref="AK432" si="859">$Z432*X435/$Z435</f>
        <v>0.39560439560439559</v>
      </c>
      <c r="AL432" s="12">
        <f>$Z432*Y435/$Z435</f>
        <v>0.17582417582417584</v>
      </c>
    </row>
    <row r="433" spans="2:38" x14ac:dyDescent="0.25">
      <c r="B433" s="3" t="s">
        <v>10</v>
      </c>
      <c r="C433" s="4">
        <v>1</v>
      </c>
      <c r="D433" s="5">
        <v>1</v>
      </c>
      <c r="E433" s="4">
        <v>0</v>
      </c>
      <c r="F433" s="5">
        <v>0</v>
      </c>
      <c r="G433" s="4">
        <v>0</v>
      </c>
      <c r="H433" s="5">
        <v>0</v>
      </c>
      <c r="I433" s="4">
        <v>0</v>
      </c>
      <c r="J433" s="5">
        <v>0</v>
      </c>
      <c r="K433" s="4">
        <v>0</v>
      </c>
      <c r="L433" s="5">
        <v>0</v>
      </c>
      <c r="M433" s="4">
        <v>3.7000000000000002E-3</v>
      </c>
      <c r="N433" s="5">
        <v>1</v>
      </c>
      <c r="P433" s="10"/>
      <c r="Q433" s="13" t="str">
        <f>IF(AND(Q432&gt;0,Q432&lt;=0.2),"Schwacher Zusammenhang",IF(AND(Q432&gt;0.2,Q432&lt;=0.6),"Mittlerer Zusammenhang",IF(Q432&gt;0.6,"Starker Zusammenhang","")))</f>
        <v>Mittlerer Zusammenhang</v>
      </c>
      <c r="R433" s="5"/>
      <c r="S433" s="5"/>
      <c r="T433" s="10"/>
      <c r="U433" s="10">
        <f t="shared" si="847"/>
        <v>1</v>
      </c>
      <c r="V433" s="10">
        <f t="shared" si="848"/>
        <v>0</v>
      </c>
      <c r="W433">
        <f t="shared" si="849"/>
        <v>0</v>
      </c>
      <c r="X433" s="10">
        <f t="shared" si="850"/>
        <v>0</v>
      </c>
      <c r="Y433" s="10">
        <f t="shared" si="851"/>
        <v>0</v>
      </c>
      <c r="Z433" s="11">
        <f t="shared" si="852"/>
        <v>1</v>
      </c>
      <c r="AB433" s="10"/>
      <c r="AC433" s="10"/>
      <c r="AD433" s="10"/>
      <c r="AE433" s="10"/>
      <c r="AF433" s="10"/>
      <c r="AG433" s="12"/>
      <c r="AH433" s="12">
        <f>$Z433*U435/$Z435</f>
        <v>0.41391941391941389</v>
      </c>
      <c r="AI433" s="12">
        <f t="shared" ref="AI433" si="860">$Z433*V435/$Z435</f>
        <v>0.4432234432234432</v>
      </c>
      <c r="AJ433" s="12">
        <f t="shared" ref="AJ433" si="861">$Z433*W435/$Z435</f>
        <v>9.5238095238095233E-2</v>
      </c>
      <c r="AK433" s="12">
        <f t="shared" ref="AK433" si="862">$Z433*X435/$Z435</f>
        <v>3.2967032967032968E-2</v>
      </c>
      <c r="AL433" s="12">
        <f t="shared" ref="AL433" si="863">$Z433*Y435/$Z435</f>
        <v>1.4652014652014652E-2</v>
      </c>
    </row>
    <row r="434" spans="2:38" x14ac:dyDescent="0.25">
      <c r="B434" s="3" t="s">
        <v>11</v>
      </c>
      <c r="C434" s="4">
        <v>0</v>
      </c>
      <c r="D434" s="5">
        <v>0</v>
      </c>
      <c r="E434" s="4">
        <v>0</v>
      </c>
      <c r="F434" s="5">
        <v>0</v>
      </c>
      <c r="G434" s="4">
        <v>0</v>
      </c>
      <c r="H434" s="5">
        <v>0</v>
      </c>
      <c r="I434" s="4">
        <v>0</v>
      </c>
      <c r="J434" s="5">
        <v>0</v>
      </c>
      <c r="K434" s="4">
        <v>0</v>
      </c>
      <c r="L434" s="5">
        <v>0</v>
      </c>
      <c r="M434" s="4">
        <v>0</v>
      </c>
      <c r="N434" s="5">
        <v>0</v>
      </c>
      <c r="R434" s="5"/>
      <c r="S434" s="5"/>
      <c r="T434" s="10"/>
      <c r="U434" s="10"/>
      <c r="V434" s="10"/>
      <c r="X434" s="10"/>
      <c r="Y434" s="10"/>
      <c r="Z434" s="11"/>
      <c r="AG434" s="12"/>
      <c r="AH434" s="12"/>
      <c r="AI434" s="12"/>
      <c r="AJ434" s="12"/>
      <c r="AK434" s="12"/>
      <c r="AL434" s="12"/>
    </row>
    <row r="435" spans="2:38" x14ac:dyDescent="0.25">
      <c r="B435" s="3" t="s">
        <v>6</v>
      </c>
      <c r="C435" s="6">
        <v>0.41389999999999999</v>
      </c>
      <c r="D435" s="3">
        <v>113</v>
      </c>
      <c r="E435" s="6">
        <v>0.44319999999999998</v>
      </c>
      <c r="F435" s="3">
        <v>121</v>
      </c>
      <c r="G435" s="6">
        <v>9.5199999999999993E-2</v>
      </c>
      <c r="H435" s="3">
        <v>26</v>
      </c>
      <c r="I435" s="6">
        <v>3.3000000000000002E-2</v>
      </c>
      <c r="J435" s="3">
        <v>9</v>
      </c>
      <c r="K435" s="6">
        <v>1.47E-2</v>
      </c>
      <c r="L435" s="3">
        <v>4</v>
      </c>
      <c r="M435" s="6">
        <v>1</v>
      </c>
      <c r="N435" s="3">
        <v>273</v>
      </c>
      <c r="R435" s="5"/>
      <c r="S435" s="5"/>
      <c r="T435" s="11"/>
      <c r="U435" s="11">
        <f t="shared" ref="U435" si="864">SUM(U430:U434)</f>
        <v>113</v>
      </c>
      <c r="V435" s="11">
        <f t="shared" ref="V435" si="865">SUM(V430:V434)</f>
        <v>121</v>
      </c>
      <c r="W435" s="11">
        <f t="shared" ref="W435" si="866">SUM(W430:W434)</f>
        <v>26</v>
      </c>
      <c r="X435" s="11">
        <f t="shared" ref="X435" si="867">SUM(X430:X434)</f>
        <v>9</v>
      </c>
      <c r="Y435" s="11">
        <f t="shared" ref="Y435" si="868">SUM(Y430:Y434)</f>
        <v>4</v>
      </c>
      <c r="Z435" s="10">
        <f>SUM(Z430:Z434)</f>
        <v>273</v>
      </c>
      <c r="AG435" s="12"/>
      <c r="AH435" s="12"/>
      <c r="AI435" s="12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273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6" t="s">
        <v>39</v>
      </c>
      <c r="D440" s="17"/>
      <c r="E440" s="16" t="s">
        <v>40</v>
      </c>
      <c r="F440" s="17"/>
      <c r="G440" s="16" t="s">
        <v>41</v>
      </c>
      <c r="H440" s="17"/>
      <c r="I440" s="16" t="s">
        <v>69</v>
      </c>
      <c r="J440" s="17"/>
      <c r="K440" s="16" t="s">
        <v>43</v>
      </c>
      <c r="L440" s="17"/>
      <c r="M440" s="16" t="s">
        <v>6</v>
      </c>
      <c r="N440" s="17"/>
    </row>
    <row r="441" spans="2:38" x14ac:dyDescent="0.25">
      <c r="B441" s="3" t="s">
        <v>7</v>
      </c>
      <c r="C441" s="4">
        <v>0.32100000000000001</v>
      </c>
      <c r="D441" s="5">
        <v>52</v>
      </c>
      <c r="E441" s="4">
        <v>0.46910000000000002</v>
      </c>
      <c r="F441" s="5">
        <v>76</v>
      </c>
      <c r="G441" s="4">
        <v>0.17280000000000001</v>
      </c>
      <c r="H441" s="5">
        <v>28</v>
      </c>
      <c r="I441" s="4">
        <v>3.7000000000000012E-2</v>
      </c>
      <c r="J441" s="5">
        <v>6</v>
      </c>
      <c r="K441" s="4">
        <v>0</v>
      </c>
      <c r="L441" s="5">
        <v>0</v>
      </c>
      <c r="M441" s="4">
        <v>0.59340000000000004</v>
      </c>
      <c r="N441" s="5">
        <v>162</v>
      </c>
      <c r="P441" s="8" t="s">
        <v>88</v>
      </c>
      <c r="Q441" s="9">
        <f>_xlfn.CHISQ.TEST(U441:Y444,AH441:AL444)</f>
        <v>1.9436727421401543E-4</v>
      </c>
      <c r="R441" s="10"/>
      <c r="S441" s="10" t="s">
        <v>89</v>
      </c>
      <c r="T441" s="10"/>
      <c r="U441" s="10">
        <f>D441</f>
        <v>52</v>
      </c>
      <c r="V441" s="10">
        <f>F441</f>
        <v>76</v>
      </c>
      <c r="W441">
        <f>H441</f>
        <v>28</v>
      </c>
      <c r="X441" s="10">
        <f>J441</f>
        <v>6</v>
      </c>
      <c r="Y441" s="10">
        <f>L441</f>
        <v>0</v>
      </c>
      <c r="Z441" s="11">
        <f>SUM(U441:Y441)</f>
        <v>162</v>
      </c>
      <c r="AB441" s="10"/>
      <c r="AC441" s="10"/>
      <c r="AD441" s="10"/>
      <c r="AE441" s="10"/>
      <c r="AF441" s="10" t="s">
        <v>90</v>
      </c>
      <c r="AG441" s="12"/>
      <c r="AH441" s="12">
        <f>$Z441*U446/$Z446</f>
        <v>42.725274725274723</v>
      </c>
      <c r="AI441" s="12">
        <f t="shared" ref="AI441" si="869">$Z441*V446/$Z446</f>
        <v>80.703296703296701</v>
      </c>
      <c r="AJ441" s="12">
        <f t="shared" ref="AJ441" si="870">$Z441*W446/$Z446</f>
        <v>29.670329670329672</v>
      </c>
      <c r="AK441" s="12">
        <f t="shared" ref="AK441" si="871">$Z441*X446/$Z446</f>
        <v>7.1208791208791204</v>
      </c>
      <c r="AL441" s="12">
        <f t="shared" ref="AL441" si="872">$Z441*Y446/$Z446</f>
        <v>1.7802197802197801</v>
      </c>
    </row>
    <row r="442" spans="2:38" x14ac:dyDescent="0.25">
      <c r="B442" s="3" t="s">
        <v>8</v>
      </c>
      <c r="C442" s="4">
        <v>0.1837</v>
      </c>
      <c r="D442" s="5">
        <v>18</v>
      </c>
      <c r="E442" s="4">
        <v>0.53060000000000007</v>
      </c>
      <c r="F442" s="5">
        <v>52</v>
      </c>
      <c r="G442" s="4">
        <v>0.21429999999999999</v>
      </c>
      <c r="H442" s="5">
        <v>21</v>
      </c>
      <c r="I442" s="4">
        <v>6.1199999999999997E-2</v>
      </c>
      <c r="J442" s="5">
        <v>6</v>
      </c>
      <c r="K442" s="4">
        <v>1.0200000000000001E-2</v>
      </c>
      <c r="L442" s="5">
        <v>1</v>
      </c>
      <c r="M442" s="4">
        <v>0.35899999999999999</v>
      </c>
      <c r="N442" s="5">
        <v>98</v>
      </c>
      <c r="P442" s="8" t="s">
        <v>91</v>
      </c>
      <c r="Q442" s="13">
        <f>_xlfn.CHISQ.INV.RT(Q441,12)</f>
        <v>37.37238073624512</v>
      </c>
      <c r="R442" s="10"/>
      <c r="S442" s="10"/>
      <c r="T442" s="10"/>
      <c r="U442" s="10">
        <f t="shared" ref="U442:U444" si="873">D442</f>
        <v>18</v>
      </c>
      <c r="V442" s="10">
        <f t="shared" ref="V442:V444" si="874">F442</f>
        <v>52</v>
      </c>
      <c r="W442">
        <f t="shared" ref="W442:W444" si="875">H442</f>
        <v>21</v>
      </c>
      <c r="X442" s="10">
        <f t="shared" ref="X442:X444" si="876">J442</f>
        <v>6</v>
      </c>
      <c r="Y442" s="10">
        <f t="shared" ref="Y442:Y444" si="877">L442</f>
        <v>1</v>
      </c>
      <c r="Z442" s="11">
        <f t="shared" ref="Z442:Z444" si="878">SUM(U442:Y442)</f>
        <v>98</v>
      </c>
      <c r="AB442" s="10"/>
      <c r="AC442" s="10"/>
      <c r="AD442" s="10"/>
      <c r="AE442" s="10"/>
      <c r="AF442" s="10"/>
      <c r="AG442" s="12"/>
      <c r="AH442" s="12">
        <f>$Z442*U446/$Z446</f>
        <v>25.846153846153847</v>
      </c>
      <c r="AI442" s="12">
        <f t="shared" ref="AI442" si="879">$Z442*V446/$Z446</f>
        <v>48.820512820512818</v>
      </c>
      <c r="AJ442" s="12">
        <f t="shared" ref="AJ442" si="880">$Z442*W446/$Z446</f>
        <v>17.948717948717949</v>
      </c>
      <c r="AK442" s="12">
        <f t="shared" ref="AK442" si="881">$Z442*X446/$Z446</f>
        <v>4.3076923076923075</v>
      </c>
      <c r="AL442" s="12">
        <f t="shared" ref="AL442" si="882">$Z442*Y446/$Z446</f>
        <v>1.0769230769230769</v>
      </c>
    </row>
    <row r="443" spans="2:38" x14ac:dyDescent="0.25">
      <c r="B443" s="3" t="s">
        <v>9</v>
      </c>
      <c r="C443" s="4">
        <v>0.16669999999999999</v>
      </c>
      <c r="D443" s="5">
        <v>2</v>
      </c>
      <c r="E443" s="4">
        <v>0.58329999999999993</v>
      </c>
      <c r="F443" s="5">
        <v>7</v>
      </c>
      <c r="G443" s="4">
        <v>8.3299999999999999E-2</v>
      </c>
      <c r="H443" s="5">
        <v>1</v>
      </c>
      <c r="I443" s="4">
        <v>0</v>
      </c>
      <c r="J443" s="5">
        <v>0</v>
      </c>
      <c r="K443" s="4">
        <v>0.16669999999999999</v>
      </c>
      <c r="L443" s="5">
        <v>2</v>
      </c>
      <c r="M443" s="4">
        <v>4.3999999999999997E-2</v>
      </c>
      <c r="N443" s="5">
        <v>12</v>
      </c>
      <c r="P443" s="8" t="s">
        <v>92</v>
      </c>
      <c r="Q443" s="14">
        <f>SQRT(Q442/(Z446*MIN(5-1,4-1)))</f>
        <v>0.21361582926056252</v>
      </c>
      <c r="R443" s="10"/>
      <c r="S443" s="10"/>
      <c r="T443" s="10"/>
      <c r="U443" s="10">
        <f t="shared" si="873"/>
        <v>2</v>
      </c>
      <c r="V443" s="10">
        <f t="shared" si="874"/>
        <v>7</v>
      </c>
      <c r="W443">
        <f t="shared" si="875"/>
        <v>1</v>
      </c>
      <c r="X443" s="10">
        <f t="shared" si="876"/>
        <v>0</v>
      </c>
      <c r="Y443" s="10">
        <f t="shared" si="877"/>
        <v>2</v>
      </c>
      <c r="Z443" s="11">
        <f t="shared" si="878"/>
        <v>12</v>
      </c>
      <c r="AB443" s="10"/>
      <c r="AC443" s="10"/>
      <c r="AD443" s="10"/>
      <c r="AE443" s="10"/>
      <c r="AF443" s="10"/>
      <c r="AG443" s="12"/>
      <c r="AH443" s="12">
        <f>$Z443*U446/$Z446</f>
        <v>3.1648351648351647</v>
      </c>
      <c r="AI443" s="12">
        <f t="shared" ref="AI443" si="883">$Z443*V446/$Z446</f>
        <v>5.9780219780219781</v>
      </c>
      <c r="AJ443" s="12">
        <f t="shared" ref="AJ443" si="884">$Z443*W446/$Z446</f>
        <v>2.197802197802198</v>
      </c>
      <c r="AK443" s="12">
        <f t="shared" ref="AK443" si="885">$Z443*X446/$Z446</f>
        <v>0.52747252747252749</v>
      </c>
      <c r="AL443" s="12">
        <f>$Z443*Y446/$Z446</f>
        <v>0.13186813186813187</v>
      </c>
    </row>
    <row r="444" spans="2:38" x14ac:dyDescent="0.25">
      <c r="B444" s="3" t="s">
        <v>10</v>
      </c>
      <c r="C444" s="4">
        <v>0</v>
      </c>
      <c r="D444" s="5">
        <v>0</v>
      </c>
      <c r="E444" s="4">
        <v>1</v>
      </c>
      <c r="F444" s="5">
        <v>1</v>
      </c>
      <c r="G444" s="4">
        <v>0</v>
      </c>
      <c r="H444" s="5">
        <v>0</v>
      </c>
      <c r="I444" s="4">
        <v>0</v>
      </c>
      <c r="J444" s="5">
        <v>0</v>
      </c>
      <c r="K444" s="4">
        <v>0</v>
      </c>
      <c r="L444" s="5">
        <v>0</v>
      </c>
      <c r="M444" s="4">
        <v>3.7000000000000002E-3</v>
      </c>
      <c r="N444" s="5">
        <v>1</v>
      </c>
      <c r="P444" s="10"/>
      <c r="Q444" s="13" t="str">
        <f>IF(AND(Q443&gt;0,Q443&lt;=0.2),"Schwacher Zusammenhang",IF(AND(Q443&gt;0.2,Q443&lt;=0.6),"Mittlerer Zusammenhang",IF(Q443&gt;0.6,"Starker Zusammenhang","")))</f>
        <v>Mittlerer Zusammenhang</v>
      </c>
      <c r="R444" s="5"/>
      <c r="S444" s="5"/>
      <c r="T444" s="10"/>
      <c r="U444" s="10">
        <f t="shared" si="873"/>
        <v>0</v>
      </c>
      <c r="V444" s="10">
        <f t="shared" si="874"/>
        <v>1</v>
      </c>
      <c r="W444">
        <f t="shared" si="875"/>
        <v>0</v>
      </c>
      <c r="X444" s="10">
        <f t="shared" si="876"/>
        <v>0</v>
      </c>
      <c r="Y444" s="10">
        <f t="shared" si="877"/>
        <v>0</v>
      </c>
      <c r="Z444" s="11">
        <f t="shared" si="878"/>
        <v>1</v>
      </c>
      <c r="AB444" s="10"/>
      <c r="AC444" s="10"/>
      <c r="AD444" s="10"/>
      <c r="AE444" s="10"/>
      <c r="AF444" s="10"/>
      <c r="AG444" s="12"/>
      <c r="AH444" s="12">
        <f>$Z444*U446/$Z446</f>
        <v>0.26373626373626374</v>
      </c>
      <c r="AI444" s="12">
        <f t="shared" ref="AI444" si="886">$Z444*V446/$Z446</f>
        <v>0.49816849816849818</v>
      </c>
      <c r="AJ444" s="12">
        <f t="shared" ref="AJ444" si="887">$Z444*W446/$Z446</f>
        <v>0.18315018315018314</v>
      </c>
      <c r="AK444" s="12">
        <f t="shared" ref="AK444" si="888">$Z444*X446/$Z446</f>
        <v>4.3956043956043959E-2</v>
      </c>
      <c r="AL444" s="12">
        <f t="shared" ref="AL444" si="889">$Z444*Y446/$Z446</f>
        <v>1.098901098901099E-2</v>
      </c>
    </row>
    <row r="445" spans="2:38" x14ac:dyDescent="0.25">
      <c r="B445" s="3" t="s">
        <v>11</v>
      </c>
      <c r="C445" s="4">
        <v>0</v>
      </c>
      <c r="D445" s="5">
        <v>0</v>
      </c>
      <c r="E445" s="4">
        <v>0</v>
      </c>
      <c r="F445" s="5">
        <v>0</v>
      </c>
      <c r="G445" s="4">
        <v>0</v>
      </c>
      <c r="H445" s="5">
        <v>0</v>
      </c>
      <c r="I445" s="4">
        <v>0</v>
      </c>
      <c r="J445" s="5">
        <v>0</v>
      </c>
      <c r="K445" s="4">
        <v>0</v>
      </c>
      <c r="L445" s="5">
        <v>0</v>
      </c>
      <c r="M445" s="4">
        <v>0</v>
      </c>
      <c r="N445" s="5">
        <v>0</v>
      </c>
      <c r="R445" s="5"/>
      <c r="S445" s="5"/>
      <c r="T445" s="10"/>
      <c r="U445" s="10"/>
      <c r="V445" s="10"/>
      <c r="X445" s="10"/>
      <c r="Y445" s="10"/>
      <c r="Z445" s="11"/>
      <c r="AG445" s="12"/>
      <c r="AH445" s="12"/>
      <c r="AI445" s="12"/>
      <c r="AJ445" s="12"/>
      <c r="AK445" s="12"/>
      <c r="AL445" s="12"/>
    </row>
    <row r="446" spans="2:38" x14ac:dyDescent="0.25">
      <c r="B446" s="3" t="s">
        <v>6</v>
      </c>
      <c r="C446" s="6">
        <v>0.26369999999999999</v>
      </c>
      <c r="D446" s="3">
        <v>72</v>
      </c>
      <c r="E446" s="6">
        <v>0.49819999999999998</v>
      </c>
      <c r="F446" s="3">
        <v>136</v>
      </c>
      <c r="G446" s="6">
        <v>0.1832</v>
      </c>
      <c r="H446" s="3">
        <v>50</v>
      </c>
      <c r="I446" s="6">
        <v>4.3999999999999997E-2</v>
      </c>
      <c r="J446" s="3">
        <v>12</v>
      </c>
      <c r="K446" s="6">
        <v>1.0999999999999999E-2</v>
      </c>
      <c r="L446" s="3">
        <v>3</v>
      </c>
      <c r="M446" s="6">
        <v>1</v>
      </c>
      <c r="N446" s="3">
        <v>273</v>
      </c>
      <c r="R446" s="5"/>
      <c r="S446" s="5"/>
      <c r="T446" s="11"/>
      <c r="U446" s="11">
        <f t="shared" ref="U446" si="890">SUM(U441:U445)</f>
        <v>72</v>
      </c>
      <c r="V446" s="11">
        <f t="shared" ref="V446" si="891">SUM(V441:V445)</f>
        <v>136</v>
      </c>
      <c r="W446" s="11">
        <f t="shared" ref="W446" si="892">SUM(W441:W445)</f>
        <v>50</v>
      </c>
      <c r="X446" s="11">
        <f t="shared" ref="X446" si="893">SUM(X441:X445)</f>
        <v>12</v>
      </c>
      <c r="Y446" s="11">
        <f t="shared" ref="Y446" si="894">SUM(Y441:Y445)</f>
        <v>3</v>
      </c>
      <c r="Z446" s="10">
        <f>SUM(Z441:Z445)</f>
        <v>273</v>
      </c>
      <c r="AG446" s="12"/>
      <c r="AH446" s="12"/>
      <c r="AI446" s="12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273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6" t="s">
        <v>39</v>
      </c>
      <c r="D451" s="17"/>
      <c r="E451" s="16" t="s">
        <v>40</v>
      </c>
      <c r="F451" s="17"/>
      <c r="G451" s="16" t="s">
        <v>41</v>
      </c>
      <c r="H451" s="17"/>
      <c r="I451" s="16" t="s">
        <v>69</v>
      </c>
      <c r="J451" s="17"/>
      <c r="K451" s="16" t="s">
        <v>43</v>
      </c>
      <c r="L451" s="17"/>
      <c r="M451" s="16" t="s">
        <v>6</v>
      </c>
      <c r="N451" s="17"/>
    </row>
    <row r="452" spans="2:38" x14ac:dyDescent="0.25">
      <c r="B452" s="3" t="s">
        <v>7</v>
      </c>
      <c r="C452" s="4">
        <v>0.24690000000000001</v>
      </c>
      <c r="D452" s="5">
        <v>40</v>
      </c>
      <c r="E452" s="4">
        <v>0.46910000000000002</v>
      </c>
      <c r="F452" s="5">
        <v>76</v>
      </c>
      <c r="G452" s="4">
        <v>0.19750000000000001</v>
      </c>
      <c r="H452" s="5">
        <v>32</v>
      </c>
      <c r="I452" s="4">
        <v>6.1699999999999998E-2</v>
      </c>
      <c r="J452" s="5">
        <v>10</v>
      </c>
      <c r="K452" s="4">
        <v>2.47E-2</v>
      </c>
      <c r="L452" s="5">
        <v>4</v>
      </c>
      <c r="M452" s="4">
        <v>0.59340000000000004</v>
      </c>
      <c r="N452" s="5">
        <v>162</v>
      </c>
      <c r="P452" s="8" t="s">
        <v>88</v>
      </c>
      <c r="Q452" s="9">
        <f>_xlfn.CHISQ.TEST(U452:Y455,AH452:AL455)</f>
        <v>1.8803009813028016E-7</v>
      </c>
      <c r="R452" s="10"/>
      <c r="S452" s="10" t="s">
        <v>89</v>
      </c>
      <c r="T452" s="10"/>
      <c r="U452" s="10">
        <f>D452</f>
        <v>40</v>
      </c>
      <c r="V452" s="10">
        <f>F452</f>
        <v>76</v>
      </c>
      <c r="W452">
        <f>H452</f>
        <v>32</v>
      </c>
      <c r="X452" s="10">
        <f>J452</f>
        <v>10</v>
      </c>
      <c r="Y452" s="10">
        <f>L452</f>
        <v>4</v>
      </c>
      <c r="Z452" s="11">
        <f>SUM(U452:Y452)</f>
        <v>162</v>
      </c>
      <c r="AB452" s="10"/>
      <c r="AC452" s="10"/>
      <c r="AD452" s="10"/>
      <c r="AE452" s="10"/>
      <c r="AF452" s="10" t="s">
        <v>90</v>
      </c>
      <c r="AG452" s="12"/>
      <c r="AH452" s="12">
        <f>$Z452*U457/$Z457</f>
        <v>31.450549450549449</v>
      </c>
      <c r="AI452" s="12">
        <f t="shared" ref="AI452" si="895">$Z452*V457/$Z457</f>
        <v>74.769230769230774</v>
      </c>
      <c r="AJ452" s="12">
        <f t="shared" ref="AJ452" si="896">$Z452*W457/$Z457</f>
        <v>38.571428571428569</v>
      </c>
      <c r="AK452" s="12">
        <f t="shared" ref="AK452" si="897">$Z452*X457/$Z457</f>
        <v>11.274725274725276</v>
      </c>
      <c r="AL452" s="12">
        <f t="shared" ref="AL452" si="898">$Z452*Y457/$Z457</f>
        <v>5.9340659340659343</v>
      </c>
    </row>
    <row r="453" spans="2:38" x14ac:dyDescent="0.25">
      <c r="B453" s="3" t="s">
        <v>8</v>
      </c>
      <c r="C453" s="4">
        <v>0.13270000000000001</v>
      </c>
      <c r="D453" s="5">
        <v>13</v>
      </c>
      <c r="E453" s="4">
        <v>0.46939999999999998</v>
      </c>
      <c r="F453" s="5">
        <v>46</v>
      </c>
      <c r="G453" s="4">
        <v>0.28570000000000001</v>
      </c>
      <c r="H453" s="5">
        <v>28</v>
      </c>
      <c r="I453" s="4">
        <v>9.1799999999999993E-2</v>
      </c>
      <c r="J453" s="5">
        <v>9</v>
      </c>
      <c r="K453" s="4">
        <v>2.0400000000000001E-2</v>
      </c>
      <c r="L453" s="5">
        <v>2</v>
      </c>
      <c r="M453" s="4">
        <v>0.35899999999999999</v>
      </c>
      <c r="N453" s="5">
        <v>98</v>
      </c>
      <c r="P453" s="8" t="s">
        <v>91</v>
      </c>
      <c r="Q453" s="13">
        <f>_xlfn.CHISQ.INV.RT(Q452,12)</f>
        <v>54.907560691102482</v>
      </c>
      <c r="R453" s="10"/>
      <c r="S453" s="10"/>
      <c r="T453" s="10"/>
      <c r="U453" s="10">
        <f t="shared" ref="U453:U455" si="899">D453</f>
        <v>13</v>
      </c>
      <c r="V453" s="10">
        <f t="shared" ref="V453:V455" si="900">F453</f>
        <v>46</v>
      </c>
      <c r="W453">
        <f t="shared" ref="W453:W455" si="901">H453</f>
        <v>28</v>
      </c>
      <c r="X453" s="10">
        <f t="shared" ref="X453:X455" si="902">J453</f>
        <v>9</v>
      </c>
      <c r="Y453" s="10">
        <f t="shared" ref="Y453:Y455" si="903">L453</f>
        <v>2</v>
      </c>
      <c r="Z453" s="11">
        <f t="shared" ref="Z453:Z455" si="904">SUM(U453:Y453)</f>
        <v>98</v>
      </c>
      <c r="AB453" s="10"/>
      <c r="AC453" s="10"/>
      <c r="AD453" s="10"/>
      <c r="AE453" s="10"/>
      <c r="AF453" s="10"/>
      <c r="AG453" s="12"/>
      <c r="AH453" s="12">
        <f>$Z453*U457/$Z457</f>
        <v>19.025641025641026</v>
      </c>
      <c r="AI453" s="12">
        <f t="shared" ref="AI453" si="905">$Z453*V457/$Z457</f>
        <v>45.230769230769234</v>
      </c>
      <c r="AJ453" s="12">
        <f t="shared" ref="AJ453" si="906">$Z453*W457/$Z457</f>
        <v>23.333333333333332</v>
      </c>
      <c r="AK453" s="12">
        <f t="shared" ref="AK453" si="907">$Z453*X457/$Z457</f>
        <v>6.8205128205128203</v>
      </c>
      <c r="AL453" s="12">
        <f t="shared" ref="AL453" si="908">$Z453*Y457/$Z457</f>
        <v>3.5897435897435899</v>
      </c>
    </row>
    <row r="454" spans="2:38" x14ac:dyDescent="0.25">
      <c r="B454" s="3" t="s">
        <v>9</v>
      </c>
      <c r="C454" s="4">
        <v>0</v>
      </c>
      <c r="D454" s="5">
        <v>0</v>
      </c>
      <c r="E454" s="4">
        <v>0.33329999999999999</v>
      </c>
      <c r="F454" s="5">
        <v>4</v>
      </c>
      <c r="G454" s="4">
        <v>0.41670000000000001</v>
      </c>
      <c r="H454" s="5">
        <v>5</v>
      </c>
      <c r="I454" s="4">
        <v>0</v>
      </c>
      <c r="J454" s="5">
        <v>0</v>
      </c>
      <c r="K454" s="4">
        <v>0.25</v>
      </c>
      <c r="L454" s="5">
        <v>3</v>
      </c>
      <c r="M454" s="4">
        <v>4.3999999999999997E-2</v>
      </c>
      <c r="N454" s="5">
        <v>12</v>
      </c>
      <c r="P454" s="8" t="s">
        <v>92</v>
      </c>
      <c r="Q454" s="14">
        <f>SQRT(Q453/(Z457*MIN(5-1,4-1)))</f>
        <v>0.25892508307623419</v>
      </c>
      <c r="R454" s="10"/>
      <c r="S454" s="10"/>
      <c r="T454" s="10"/>
      <c r="U454" s="10">
        <f t="shared" si="899"/>
        <v>0</v>
      </c>
      <c r="V454" s="10">
        <f t="shared" si="900"/>
        <v>4</v>
      </c>
      <c r="W454">
        <f t="shared" si="901"/>
        <v>5</v>
      </c>
      <c r="X454" s="10">
        <f t="shared" si="902"/>
        <v>0</v>
      </c>
      <c r="Y454" s="10">
        <f t="shared" si="903"/>
        <v>3</v>
      </c>
      <c r="Z454" s="11">
        <f t="shared" si="904"/>
        <v>12</v>
      </c>
      <c r="AB454" s="10"/>
      <c r="AC454" s="10"/>
      <c r="AD454" s="10"/>
      <c r="AE454" s="10"/>
      <c r="AF454" s="10"/>
      <c r="AG454" s="12"/>
      <c r="AH454" s="12">
        <f>$Z454*U457/$Z457</f>
        <v>2.3296703296703298</v>
      </c>
      <c r="AI454" s="12">
        <f t="shared" ref="AI454" si="909">$Z454*V457/$Z457</f>
        <v>5.5384615384615383</v>
      </c>
      <c r="AJ454" s="12">
        <f t="shared" ref="AJ454" si="910">$Z454*W457/$Z457</f>
        <v>2.8571428571428572</v>
      </c>
      <c r="AK454" s="12">
        <f t="shared" ref="AK454" si="911">$Z454*X457/$Z457</f>
        <v>0.8351648351648352</v>
      </c>
      <c r="AL454" s="12">
        <f>$Z454*Y457/$Z457</f>
        <v>0.43956043956043955</v>
      </c>
    </row>
    <row r="455" spans="2:38" x14ac:dyDescent="0.25">
      <c r="B455" s="3" t="s">
        <v>10</v>
      </c>
      <c r="C455" s="4">
        <v>0</v>
      </c>
      <c r="D455" s="5">
        <v>0</v>
      </c>
      <c r="E455" s="4">
        <v>0</v>
      </c>
      <c r="F455" s="5">
        <v>0</v>
      </c>
      <c r="G455" s="4">
        <v>0</v>
      </c>
      <c r="H455" s="5">
        <v>0</v>
      </c>
      <c r="I455" s="4">
        <v>0</v>
      </c>
      <c r="J455" s="5">
        <v>0</v>
      </c>
      <c r="K455" s="4">
        <v>1</v>
      </c>
      <c r="L455" s="5">
        <v>1</v>
      </c>
      <c r="M455" s="4">
        <v>3.7000000000000002E-3</v>
      </c>
      <c r="N455" s="5">
        <v>1</v>
      </c>
      <c r="P455" s="10"/>
      <c r="Q455" s="13" t="str">
        <f>IF(AND(Q454&gt;0,Q454&lt;=0.2),"Schwacher Zusammenhang",IF(AND(Q454&gt;0.2,Q454&lt;=0.6),"Mittlerer Zusammenhang",IF(Q454&gt;0.6,"Starker Zusammenhang","")))</f>
        <v>Mittlerer Zusammenhang</v>
      </c>
      <c r="R455" s="5"/>
      <c r="S455" s="5"/>
      <c r="T455" s="10"/>
      <c r="U455" s="10">
        <f t="shared" si="899"/>
        <v>0</v>
      </c>
      <c r="V455" s="10">
        <f t="shared" si="900"/>
        <v>0</v>
      </c>
      <c r="W455">
        <f t="shared" si="901"/>
        <v>0</v>
      </c>
      <c r="X455" s="10">
        <f t="shared" si="902"/>
        <v>0</v>
      </c>
      <c r="Y455" s="10">
        <f t="shared" si="903"/>
        <v>1</v>
      </c>
      <c r="Z455" s="11">
        <f t="shared" si="904"/>
        <v>1</v>
      </c>
      <c r="AB455" s="10"/>
      <c r="AC455" s="10"/>
      <c r="AD455" s="10"/>
      <c r="AE455" s="10"/>
      <c r="AF455" s="10"/>
      <c r="AG455" s="12"/>
      <c r="AH455" s="12">
        <f>$Z455*U457/$Z457</f>
        <v>0.19413919413919414</v>
      </c>
      <c r="AI455" s="12">
        <f t="shared" ref="AI455" si="912">$Z455*V457/$Z457</f>
        <v>0.46153846153846156</v>
      </c>
      <c r="AJ455" s="12">
        <f t="shared" ref="AJ455" si="913">$Z455*W457/$Z457</f>
        <v>0.23809523809523808</v>
      </c>
      <c r="AK455" s="12">
        <f t="shared" ref="AK455" si="914">$Z455*X457/$Z457</f>
        <v>6.95970695970696E-2</v>
      </c>
      <c r="AL455" s="12">
        <f t="shared" ref="AL455" si="915">$Z455*Y457/$Z457</f>
        <v>3.6630036630036632E-2</v>
      </c>
    </row>
    <row r="456" spans="2:38" x14ac:dyDescent="0.25">
      <c r="B456" s="3" t="s">
        <v>11</v>
      </c>
      <c r="C456" s="4">
        <v>0</v>
      </c>
      <c r="D456" s="5">
        <v>0</v>
      </c>
      <c r="E456" s="4">
        <v>0</v>
      </c>
      <c r="F456" s="5">
        <v>0</v>
      </c>
      <c r="G456" s="4">
        <v>0</v>
      </c>
      <c r="H456" s="5">
        <v>0</v>
      </c>
      <c r="I456" s="4">
        <v>0</v>
      </c>
      <c r="J456" s="5">
        <v>0</v>
      </c>
      <c r="K456" s="4">
        <v>0</v>
      </c>
      <c r="L456" s="5">
        <v>0</v>
      </c>
      <c r="M456" s="4">
        <v>0</v>
      </c>
      <c r="N456" s="5">
        <v>0</v>
      </c>
      <c r="R456" s="5"/>
      <c r="S456" s="5"/>
      <c r="T456" s="10"/>
      <c r="U456" s="10"/>
      <c r="V456" s="10"/>
      <c r="X456" s="10"/>
      <c r="Y456" s="10"/>
      <c r="Z456" s="11"/>
      <c r="AG456" s="12"/>
      <c r="AH456" s="12"/>
      <c r="AI456" s="12"/>
      <c r="AJ456" s="12"/>
      <c r="AK456" s="12"/>
      <c r="AL456" s="12"/>
    </row>
    <row r="457" spans="2:38" x14ac:dyDescent="0.25">
      <c r="B457" s="3" t="s">
        <v>6</v>
      </c>
      <c r="C457" s="6">
        <v>0.19409999999999999</v>
      </c>
      <c r="D457" s="3">
        <v>53</v>
      </c>
      <c r="E457" s="6">
        <v>0.46150000000000002</v>
      </c>
      <c r="F457" s="3">
        <v>126</v>
      </c>
      <c r="G457" s="6">
        <v>0.23810000000000001</v>
      </c>
      <c r="H457" s="3">
        <v>65</v>
      </c>
      <c r="I457" s="6">
        <v>6.9599999999999995E-2</v>
      </c>
      <c r="J457" s="3">
        <v>19</v>
      </c>
      <c r="K457" s="6">
        <v>3.6600000000000001E-2</v>
      </c>
      <c r="L457" s="3">
        <v>10</v>
      </c>
      <c r="M457" s="6">
        <v>1</v>
      </c>
      <c r="N457" s="3">
        <v>273</v>
      </c>
      <c r="R457" s="5"/>
      <c r="S457" s="5"/>
      <c r="T457" s="11"/>
      <c r="U457" s="11">
        <f t="shared" ref="U457" si="916">SUM(U452:U456)</f>
        <v>53</v>
      </c>
      <c r="V457" s="11">
        <f t="shared" ref="V457" si="917">SUM(V452:V456)</f>
        <v>126</v>
      </c>
      <c r="W457" s="11">
        <f t="shared" ref="W457" si="918">SUM(W452:W456)</f>
        <v>65</v>
      </c>
      <c r="X457" s="11">
        <f t="shared" ref="X457" si="919">SUM(X452:X456)</f>
        <v>19</v>
      </c>
      <c r="Y457" s="11">
        <f t="shared" ref="Y457" si="920">SUM(Y452:Y456)</f>
        <v>10</v>
      </c>
      <c r="Z457" s="10">
        <f>SUM(Z452:Z456)</f>
        <v>273</v>
      </c>
      <c r="AG457" s="12"/>
      <c r="AH457" s="12"/>
      <c r="AI457" s="12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273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O7">
    <cfRule type="containsText" dxfId="77" priority="88" operator="containsText" text="Starker Zusammenhang">
      <formula>NOT(ISERROR(SEARCH("Starker Zusammenhang",O7)))</formula>
    </cfRule>
  </conditionalFormatting>
  <conditionalFormatting sqref="O4">
    <cfRule type="cellIs" dxfId="76" priority="89" operator="lessThan">
      <formula>0.001</formula>
    </cfRule>
  </conditionalFormatting>
  <conditionalFormatting sqref="W18">
    <cfRule type="containsText" dxfId="75" priority="85" operator="containsText" text="Starker Zusammenhang">
      <formula>NOT(ISERROR(SEARCH("Starker Zusammenhang",W18)))</formula>
    </cfRule>
  </conditionalFormatting>
  <conditionalFormatting sqref="W15">
    <cfRule type="cellIs" dxfId="74" priority="86" operator="lessThan">
      <formula>0.001</formula>
    </cfRule>
  </conditionalFormatting>
  <conditionalFormatting sqref="W29">
    <cfRule type="containsText" dxfId="73" priority="83" operator="containsText" text="Starker Zusammenhang">
      <formula>NOT(ISERROR(SEARCH("Starker Zusammenhang",W29)))</formula>
    </cfRule>
  </conditionalFormatting>
  <conditionalFormatting sqref="W26">
    <cfRule type="cellIs" dxfId="72" priority="84" operator="lessThan">
      <formula>0.001</formula>
    </cfRule>
  </conditionalFormatting>
  <conditionalFormatting sqref="U40">
    <cfRule type="containsText" dxfId="71" priority="81" operator="containsText" text="Starker Zusammenhang">
      <formula>NOT(ISERROR(SEARCH("Starker Zusammenhang",U40)))</formula>
    </cfRule>
  </conditionalFormatting>
  <conditionalFormatting sqref="U37">
    <cfRule type="cellIs" dxfId="70" priority="82" operator="lessThan">
      <formula>0.001</formula>
    </cfRule>
  </conditionalFormatting>
  <conditionalFormatting sqref="Q52">
    <cfRule type="containsText" dxfId="69" priority="77" operator="containsText" text="Starker Zusammenhang">
      <formula>NOT(ISERROR(SEARCH("Starker Zusammenhang",Q52)))</formula>
    </cfRule>
  </conditionalFormatting>
  <conditionalFormatting sqref="Q49">
    <cfRule type="cellIs" dxfId="68" priority="78" operator="lessThan">
      <formula>0.001</formula>
    </cfRule>
  </conditionalFormatting>
  <conditionalFormatting sqref="Q74">
    <cfRule type="containsText" dxfId="67" priority="67" operator="containsText" text="Starker Zusammenhang">
      <formula>NOT(ISERROR(SEARCH("Starker Zusammenhang",Q74)))</formula>
    </cfRule>
  </conditionalFormatting>
  <conditionalFormatting sqref="Q71">
    <cfRule type="cellIs" dxfId="66" priority="68" operator="lessThan">
      <formula>0.001</formula>
    </cfRule>
  </conditionalFormatting>
  <conditionalFormatting sqref="Q85">
    <cfRule type="containsText" dxfId="65" priority="65" operator="containsText" text="Starker Zusammenhang">
      <formula>NOT(ISERROR(SEARCH("Starker Zusammenhang",Q85)))</formula>
    </cfRule>
  </conditionalFormatting>
  <conditionalFormatting sqref="Q82">
    <cfRule type="cellIs" dxfId="64" priority="66" operator="lessThan">
      <formula>0.001</formula>
    </cfRule>
  </conditionalFormatting>
  <conditionalFormatting sqref="Q96">
    <cfRule type="containsText" dxfId="63" priority="63" operator="containsText" text="Starker Zusammenhang">
      <formula>NOT(ISERROR(SEARCH("Starker Zusammenhang",Q96)))</formula>
    </cfRule>
  </conditionalFormatting>
  <conditionalFormatting sqref="Q93">
    <cfRule type="cellIs" dxfId="62" priority="64" operator="lessThan">
      <formula>0.001</formula>
    </cfRule>
  </conditionalFormatting>
  <conditionalFormatting sqref="Q107">
    <cfRule type="containsText" dxfId="61" priority="61" operator="containsText" text="Starker Zusammenhang">
      <formula>NOT(ISERROR(SEARCH("Starker Zusammenhang",Q107)))</formula>
    </cfRule>
  </conditionalFormatting>
  <conditionalFormatting sqref="Q104">
    <cfRule type="cellIs" dxfId="60" priority="62" operator="lessThan">
      <formula>0.001</formula>
    </cfRule>
  </conditionalFormatting>
  <conditionalFormatting sqref="Q118">
    <cfRule type="containsText" dxfId="59" priority="59" operator="containsText" text="Starker Zusammenhang">
      <formula>NOT(ISERROR(SEARCH("Starker Zusammenhang",Q118)))</formula>
    </cfRule>
  </conditionalFormatting>
  <conditionalFormatting sqref="Q115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2024-08-12T15:40:18Z</dcterms:modified>
</cp:coreProperties>
</file>