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EB838F1F-E418-4AF8-9B45-0B53F4EABF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4" i="1" l="1"/>
  <c r="AA63" i="1"/>
  <c r="AA62" i="1"/>
  <c r="AA61" i="1"/>
  <c r="AA60" i="1"/>
  <c r="AA53" i="1"/>
  <c r="AA52" i="1"/>
  <c r="AA51" i="1"/>
  <c r="AA50" i="1"/>
  <c r="AA49" i="1"/>
  <c r="X149" i="1"/>
  <c r="X150" i="1"/>
  <c r="X151" i="1"/>
  <c r="X152" i="1"/>
  <c r="AA152" i="1" s="1"/>
  <c r="X153" i="1"/>
  <c r="AA153" i="1" s="1"/>
  <c r="W149" i="1"/>
  <c r="W150" i="1"/>
  <c r="W151" i="1"/>
  <c r="W152" i="1"/>
  <c r="W153" i="1"/>
  <c r="V149" i="1"/>
  <c r="V150" i="1"/>
  <c r="V151" i="1"/>
  <c r="V152" i="1"/>
  <c r="V153" i="1"/>
  <c r="U149" i="1"/>
  <c r="U150" i="1"/>
  <c r="U151" i="1"/>
  <c r="U152" i="1"/>
  <c r="U153" i="1"/>
  <c r="T149" i="1"/>
  <c r="T150" i="1"/>
  <c r="T151" i="1"/>
  <c r="T152" i="1"/>
  <c r="T153" i="1"/>
  <c r="AA151" i="1"/>
  <c r="AA150" i="1"/>
  <c r="AA456" i="1"/>
  <c r="AA455" i="1"/>
  <c r="AA454" i="1"/>
  <c r="AA453" i="1"/>
  <c r="AA452" i="1"/>
  <c r="AA445" i="1"/>
  <c r="AA444" i="1"/>
  <c r="AA443" i="1"/>
  <c r="AA442" i="1"/>
  <c r="AA441" i="1"/>
  <c r="AA434" i="1"/>
  <c r="AA433" i="1"/>
  <c r="AA432" i="1"/>
  <c r="AA431" i="1"/>
  <c r="AA430" i="1"/>
  <c r="AA422" i="1"/>
  <c r="AA421" i="1"/>
  <c r="AA420" i="1"/>
  <c r="AA419" i="1"/>
  <c r="AA418" i="1"/>
  <c r="AA411" i="1"/>
  <c r="AA410" i="1"/>
  <c r="AA409" i="1"/>
  <c r="AA408" i="1"/>
  <c r="AA407" i="1"/>
  <c r="AA400" i="1"/>
  <c r="AA399" i="1"/>
  <c r="AA398" i="1"/>
  <c r="AA397" i="1"/>
  <c r="AA396" i="1"/>
  <c r="AA389" i="1"/>
  <c r="AA388" i="1"/>
  <c r="AA387" i="1"/>
  <c r="AA386" i="1"/>
  <c r="AA385" i="1"/>
  <c r="AA366" i="1"/>
  <c r="AA365" i="1"/>
  <c r="AA364" i="1"/>
  <c r="AA363" i="1"/>
  <c r="AA362" i="1"/>
  <c r="AA355" i="1"/>
  <c r="AA354" i="1"/>
  <c r="AA353" i="1"/>
  <c r="AA352" i="1"/>
  <c r="AA351" i="1"/>
  <c r="AA344" i="1"/>
  <c r="AA343" i="1"/>
  <c r="AA342" i="1"/>
  <c r="AA341" i="1"/>
  <c r="AA340" i="1"/>
  <c r="AA332" i="1"/>
  <c r="AA331" i="1"/>
  <c r="AA330" i="1"/>
  <c r="AA329" i="1"/>
  <c r="AA328" i="1"/>
  <c r="AA321" i="1"/>
  <c r="AA320" i="1"/>
  <c r="AA319" i="1"/>
  <c r="AA318" i="1"/>
  <c r="AA317" i="1"/>
  <c r="AA310" i="1"/>
  <c r="AA309" i="1"/>
  <c r="AA308" i="1"/>
  <c r="AA307" i="1"/>
  <c r="AA306" i="1"/>
  <c r="AA299" i="1"/>
  <c r="AA298" i="1"/>
  <c r="AA297" i="1"/>
  <c r="AA296" i="1"/>
  <c r="AA295" i="1"/>
  <c r="AA288" i="1"/>
  <c r="AA287" i="1"/>
  <c r="AA286" i="1"/>
  <c r="AA285" i="1"/>
  <c r="AA284" i="1"/>
  <c r="AA276" i="1"/>
  <c r="AA275" i="1"/>
  <c r="AA274" i="1"/>
  <c r="AA273" i="1"/>
  <c r="AA272" i="1"/>
  <c r="AA265" i="1"/>
  <c r="AA264" i="1"/>
  <c r="AA263" i="1"/>
  <c r="AA262" i="1"/>
  <c r="AA261" i="1"/>
  <c r="AA254" i="1"/>
  <c r="AA253" i="1"/>
  <c r="AA252" i="1"/>
  <c r="AA251" i="1"/>
  <c r="AA250" i="1"/>
  <c r="AA243" i="1"/>
  <c r="AA242" i="1"/>
  <c r="AA241" i="1"/>
  <c r="AA240" i="1"/>
  <c r="AA239" i="1"/>
  <c r="AA232" i="1"/>
  <c r="AA231" i="1"/>
  <c r="AA230" i="1"/>
  <c r="AA229" i="1"/>
  <c r="AA228" i="1"/>
  <c r="AA221" i="1"/>
  <c r="AA220" i="1"/>
  <c r="AA219" i="1"/>
  <c r="AA217" i="1"/>
  <c r="AA209" i="1"/>
  <c r="AA208" i="1"/>
  <c r="AA207" i="1"/>
  <c r="AA206" i="1"/>
  <c r="AA205" i="1"/>
  <c r="AA198" i="1"/>
  <c r="AA197" i="1"/>
  <c r="AA196" i="1"/>
  <c r="AA195" i="1"/>
  <c r="AA194" i="1"/>
  <c r="AA187" i="1"/>
  <c r="AA186" i="1"/>
  <c r="AA185" i="1"/>
  <c r="AA184" i="1"/>
  <c r="AA183" i="1"/>
  <c r="AA175" i="1"/>
  <c r="AA174" i="1"/>
  <c r="AA173" i="1"/>
  <c r="AA172" i="1"/>
  <c r="AA171" i="1"/>
  <c r="AA164" i="1"/>
  <c r="AA163" i="1"/>
  <c r="AA162" i="1"/>
  <c r="AA161" i="1"/>
  <c r="AA160" i="1"/>
  <c r="AA149" i="1"/>
  <c r="AA130" i="1"/>
  <c r="AA129" i="1"/>
  <c r="AA128" i="1"/>
  <c r="AA127" i="1"/>
  <c r="AA126" i="1"/>
  <c r="AA119" i="1"/>
  <c r="AA118" i="1"/>
  <c r="AA117" i="1"/>
  <c r="AA116" i="1"/>
  <c r="AA115" i="1"/>
  <c r="AA108" i="1"/>
  <c r="AA107" i="1"/>
  <c r="AA106" i="1"/>
  <c r="AA105" i="1"/>
  <c r="AA104" i="1"/>
  <c r="AA97" i="1"/>
  <c r="AA96" i="1"/>
  <c r="AA95" i="1"/>
  <c r="AA94" i="1"/>
  <c r="AA93" i="1"/>
  <c r="AA86" i="1"/>
  <c r="AA85" i="1"/>
  <c r="AA84" i="1"/>
  <c r="AA83" i="1"/>
  <c r="AA82" i="1"/>
  <c r="AA75" i="1"/>
  <c r="AA74" i="1"/>
  <c r="AA73" i="1"/>
  <c r="AA72" i="1"/>
  <c r="AA71" i="1"/>
  <c r="AC41" i="1"/>
  <c r="AB41" i="1"/>
  <c r="AA41" i="1"/>
  <c r="Z41" i="1"/>
  <c r="Y41" i="1"/>
  <c r="X41" i="1"/>
  <c r="AD40" i="1"/>
  <c r="AC40" i="1"/>
  <c r="AB40" i="1"/>
  <c r="AA40" i="1"/>
  <c r="Z40" i="1"/>
  <c r="Y40" i="1"/>
  <c r="X40" i="1"/>
  <c r="AC39" i="1"/>
  <c r="AB39" i="1"/>
  <c r="AA39" i="1"/>
  <c r="Z39" i="1"/>
  <c r="Y39" i="1"/>
  <c r="X39" i="1"/>
  <c r="AD39" i="1" s="1"/>
  <c r="AC38" i="1"/>
  <c r="AB38" i="1"/>
  <c r="AA38" i="1"/>
  <c r="Z38" i="1"/>
  <c r="Y38" i="1"/>
  <c r="X38" i="1"/>
  <c r="AC37" i="1"/>
  <c r="AB37" i="1"/>
  <c r="AA37" i="1"/>
  <c r="AA42" i="1" s="1"/>
  <c r="Z37" i="1"/>
  <c r="Y37" i="1"/>
  <c r="X37" i="1"/>
  <c r="AD30" i="1"/>
  <c r="AC30" i="1"/>
  <c r="AB30" i="1"/>
  <c r="AA30" i="1"/>
  <c r="AD29" i="1"/>
  <c r="AC29" i="1"/>
  <c r="AB29" i="1"/>
  <c r="AA29" i="1"/>
  <c r="AD28" i="1"/>
  <c r="AC28" i="1"/>
  <c r="AB28" i="1"/>
  <c r="AA28" i="1"/>
  <c r="AF28" i="1" s="1"/>
  <c r="AF27" i="1"/>
  <c r="AD27" i="1"/>
  <c r="AC27" i="1"/>
  <c r="AB27" i="1"/>
  <c r="AA27" i="1"/>
  <c r="AD26" i="1"/>
  <c r="AC26" i="1"/>
  <c r="AB26" i="1"/>
  <c r="AA26" i="1"/>
  <c r="AA20" i="1"/>
  <c r="AE19" i="1"/>
  <c r="AD19" i="1"/>
  <c r="AC19" i="1"/>
  <c r="AB19" i="1"/>
  <c r="AA19" i="1"/>
  <c r="Z19" i="1"/>
  <c r="AE18" i="1"/>
  <c r="AD18" i="1"/>
  <c r="AC18" i="1"/>
  <c r="AB18" i="1"/>
  <c r="AA18" i="1"/>
  <c r="Z18" i="1"/>
  <c r="AF18" i="1" s="1"/>
  <c r="AE17" i="1"/>
  <c r="AD17" i="1"/>
  <c r="AC17" i="1"/>
  <c r="AB17" i="1"/>
  <c r="AA17" i="1"/>
  <c r="Z17" i="1"/>
  <c r="AE16" i="1"/>
  <c r="AD16" i="1"/>
  <c r="AC16" i="1"/>
  <c r="AB16" i="1"/>
  <c r="AA16" i="1"/>
  <c r="Z16" i="1"/>
  <c r="AF16" i="1" s="1"/>
  <c r="AE15" i="1"/>
  <c r="AD15" i="1"/>
  <c r="AC15" i="1"/>
  <c r="AB15" i="1"/>
  <c r="AA15" i="1"/>
  <c r="Z15" i="1"/>
  <c r="Z20" i="1" s="1"/>
  <c r="Y42" i="1" l="1"/>
  <c r="Z42" i="1"/>
  <c r="AD20" i="1"/>
  <c r="AD31" i="1"/>
  <c r="AD38" i="1"/>
  <c r="AE20" i="1"/>
  <c r="AF30" i="1"/>
  <c r="AQ30" i="1" s="1"/>
  <c r="AF15" i="1"/>
  <c r="AF20" i="1" s="1"/>
  <c r="AF17" i="1"/>
  <c r="AQ17" i="1" s="1"/>
  <c r="AB20" i="1"/>
  <c r="AF19" i="1"/>
  <c r="AP19" i="1" s="1"/>
  <c r="AB42" i="1"/>
  <c r="AD41" i="1"/>
  <c r="AC42" i="1"/>
  <c r="X42" i="1"/>
  <c r="AA31" i="1"/>
  <c r="AF26" i="1"/>
  <c r="AF31" i="1" s="1"/>
  <c r="AF29" i="1"/>
  <c r="AC20" i="1"/>
  <c r="AC31" i="1"/>
  <c r="AP27" i="1" s="1"/>
  <c r="AD37" i="1"/>
  <c r="AB31" i="1"/>
  <c r="AM16" i="1" l="1"/>
  <c r="AM18" i="1"/>
  <c r="AN18" i="1"/>
  <c r="AQ29" i="1"/>
  <c r="AQ27" i="1"/>
  <c r="AP28" i="1"/>
  <c r="AN28" i="1"/>
  <c r="AP30" i="1"/>
  <c r="AO27" i="1"/>
  <c r="AP17" i="1"/>
  <c r="AN26" i="1"/>
  <c r="AD42" i="1"/>
  <c r="AQ37" i="1" s="1"/>
  <c r="AO28" i="1"/>
  <c r="AR17" i="1"/>
  <c r="AO18" i="1"/>
  <c r="AM19" i="1"/>
  <c r="AP15" i="1"/>
  <c r="AO26" i="1"/>
  <c r="AP18" i="1"/>
  <c r="AQ28" i="1"/>
  <c r="AN19" i="1"/>
  <c r="AQ15" i="1"/>
  <c r="AP26" i="1"/>
  <c r="AQ18" i="1"/>
  <c r="AO19" i="1"/>
  <c r="AR15" i="1"/>
  <c r="AQ26" i="1"/>
  <c r="W26" i="1" s="1"/>
  <c r="W27" i="1" s="1"/>
  <c r="W28" i="1" s="1"/>
  <c r="W29" i="1" s="1"/>
  <c r="AR18" i="1"/>
  <c r="AN29" i="1"/>
  <c r="AO29" i="1"/>
  <c r="AN17" i="1"/>
  <c r="AN30" i="1"/>
  <c r="AP29" i="1"/>
  <c r="AR16" i="1"/>
  <c r="AN16" i="1"/>
  <c r="AQ19" i="1"/>
  <c r="AM15" i="1"/>
  <c r="W15" i="1" s="1"/>
  <c r="W16" i="1" s="1"/>
  <c r="W17" i="1" s="1"/>
  <c r="W18" i="1" s="1"/>
  <c r="AO16" i="1"/>
  <c r="AR19" i="1"/>
  <c r="AO15" i="1"/>
  <c r="AP16" i="1"/>
  <c r="AM17" i="1"/>
  <c r="AN15" i="1"/>
  <c r="AQ16" i="1"/>
  <c r="AN27" i="1"/>
  <c r="AO17" i="1"/>
  <c r="AO30" i="1"/>
  <c r="AO37" i="1" l="1"/>
  <c r="AN37" i="1"/>
  <c r="AP37" i="1"/>
  <c r="AO39" i="1"/>
  <c r="AM41" i="1"/>
  <c r="AL40" i="1"/>
  <c r="AP38" i="1"/>
  <c r="AN39" i="1"/>
  <c r="AN40" i="1"/>
  <c r="AL39" i="1"/>
  <c r="AM39" i="1"/>
  <c r="AQ38" i="1"/>
  <c r="AP39" i="1"/>
  <c r="AO38" i="1"/>
  <c r="AM40" i="1"/>
  <c r="AP41" i="1"/>
  <c r="AQ39" i="1"/>
  <c r="AN38" i="1"/>
  <c r="AM38" i="1"/>
  <c r="AP40" i="1"/>
  <c r="AL41" i="1"/>
  <c r="AL38" i="1"/>
  <c r="AQ41" i="1"/>
  <c r="AO40" i="1"/>
  <c r="AO41" i="1"/>
  <c r="AN41" i="1"/>
  <c r="AQ40" i="1"/>
  <c r="AL37" i="1"/>
  <c r="AM37" i="1"/>
  <c r="U37" i="1" l="1"/>
  <c r="U38" i="1" s="1"/>
  <c r="U39" i="1" s="1"/>
  <c r="U40" i="1" s="1"/>
  <c r="Y353" i="1"/>
  <c r="Y329" i="1"/>
  <c r="Y318" i="1"/>
  <c r="Y250" i="1"/>
  <c r="Y239" i="1"/>
  <c r="Y220" i="1"/>
  <c r="Y208" i="1"/>
  <c r="Y195" i="1"/>
  <c r="Y184" i="1"/>
  <c r="Y164" i="1"/>
  <c r="Y153" i="1"/>
  <c r="Y117" i="1"/>
  <c r="Y104" i="1"/>
  <c r="Y93" i="1"/>
  <c r="Y74" i="1"/>
  <c r="W446" i="1"/>
  <c r="U390" i="1"/>
  <c r="X345" i="1"/>
  <c r="U333" i="1"/>
  <c r="T333" i="1"/>
  <c r="W300" i="1"/>
  <c r="W266" i="1"/>
  <c r="U244" i="1"/>
  <c r="X210" i="1"/>
  <c r="T199" i="1"/>
  <c r="W165" i="1"/>
  <c r="W131" i="1"/>
  <c r="U98" i="1"/>
  <c r="X456" i="1"/>
  <c r="W456" i="1"/>
  <c r="V456" i="1"/>
  <c r="U456" i="1"/>
  <c r="T456" i="1"/>
  <c r="Y456" i="1" s="1"/>
  <c r="X455" i="1"/>
  <c r="W455" i="1"/>
  <c r="V455" i="1"/>
  <c r="U455" i="1"/>
  <c r="T455" i="1"/>
  <c r="Y455" i="1" s="1"/>
  <c r="X454" i="1"/>
  <c r="W454" i="1"/>
  <c r="V454" i="1"/>
  <c r="U454" i="1"/>
  <c r="T454" i="1"/>
  <c r="Y454" i="1" s="1"/>
  <c r="X453" i="1"/>
  <c r="W453" i="1"/>
  <c r="V453" i="1"/>
  <c r="U453" i="1"/>
  <c r="U457" i="1" s="1"/>
  <c r="T453" i="1"/>
  <c r="X452" i="1"/>
  <c r="X457" i="1" s="1"/>
  <c r="W452" i="1"/>
  <c r="W457" i="1" s="1"/>
  <c r="V452" i="1"/>
  <c r="V457" i="1" s="1"/>
  <c r="U452" i="1"/>
  <c r="T452" i="1"/>
  <c r="Y452" i="1" s="1"/>
  <c r="X445" i="1"/>
  <c r="W445" i="1"/>
  <c r="V445" i="1"/>
  <c r="U445" i="1"/>
  <c r="T445" i="1"/>
  <c r="Y445" i="1" s="1"/>
  <c r="X444" i="1"/>
  <c r="W444" i="1"/>
  <c r="V444" i="1"/>
  <c r="U444" i="1"/>
  <c r="T444" i="1"/>
  <c r="X443" i="1"/>
  <c r="W443" i="1"/>
  <c r="V443" i="1"/>
  <c r="U443" i="1"/>
  <c r="U446" i="1" s="1"/>
  <c r="T443" i="1"/>
  <c r="Y443" i="1" s="1"/>
  <c r="X442" i="1"/>
  <c r="W442" i="1"/>
  <c r="V442" i="1"/>
  <c r="U442" i="1"/>
  <c r="T442" i="1"/>
  <c r="X441" i="1"/>
  <c r="W441" i="1"/>
  <c r="V441" i="1"/>
  <c r="U441" i="1"/>
  <c r="T441" i="1"/>
  <c r="Y441" i="1" s="1"/>
  <c r="X434" i="1"/>
  <c r="W434" i="1"/>
  <c r="V434" i="1"/>
  <c r="U434" i="1"/>
  <c r="T434" i="1"/>
  <c r="Y434" i="1" s="1"/>
  <c r="X433" i="1"/>
  <c r="W433" i="1"/>
  <c r="V433" i="1"/>
  <c r="U433" i="1"/>
  <c r="T433" i="1"/>
  <c r="Y433" i="1" s="1"/>
  <c r="X432" i="1"/>
  <c r="W432" i="1"/>
  <c r="V432" i="1"/>
  <c r="U432" i="1"/>
  <c r="T432" i="1"/>
  <c r="Y432" i="1" s="1"/>
  <c r="X431" i="1"/>
  <c r="W431" i="1"/>
  <c r="V431" i="1"/>
  <c r="U431" i="1"/>
  <c r="T431" i="1"/>
  <c r="X430" i="1"/>
  <c r="X435" i="1" s="1"/>
  <c r="W430" i="1"/>
  <c r="V430" i="1"/>
  <c r="V435" i="1" s="1"/>
  <c r="U430" i="1"/>
  <c r="U435" i="1" s="1"/>
  <c r="T430" i="1"/>
  <c r="Y430" i="1" s="1"/>
  <c r="X422" i="1"/>
  <c r="W422" i="1"/>
  <c r="V422" i="1"/>
  <c r="U422" i="1"/>
  <c r="U423" i="1" s="1"/>
  <c r="T422" i="1"/>
  <c r="X421" i="1"/>
  <c r="W421" i="1"/>
  <c r="V421" i="1"/>
  <c r="U421" i="1"/>
  <c r="T421" i="1"/>
  <c r="Y421" i="1" s="1"/>
  <c r="X420" i="1"/>
  <c r="W420" i="1"/>
  <c r="W423" i="1" s="1"/>
  <c r="V420" i="1"/>
  <c r="V423" i="1" s="1"/>
  <c r="U420" i="1"/>
  <c r="T420" i="1"/>
  <c r="Y420" i="1" s="1"/>
  <c r="X419" i="1"/>
  <c r="W419" i="1"/>
  <c r="V419" i="1"/>
  <c r="U419" i="1"/>
  <c r="T419" i="1"/>
  <c r="X418" i="1"/>
  <c r="W418" i="1"/>
  <c r="V418" i="1"/>
  <c r="U418" i="1"/>
  <c r="T418" i="1"/>
  <c r="Y418" i="1" s="1"/>
  <c r="X411" i="1"/>
  <c r="W411" i="1"/>
  <c r="V411" i="1"/>
  <c r="U411" i="1"/>
  <c r="T411" i="1"/>
  <c r="X410" i="1"/>
  <c r="W410" i="1"/>
  <c r="V410" i="1"/>
  <c r="U410" i="1"/>
  <c r="T410" i="1"/>
  <c r="Y410" i="1" s="1"/>
  <c r="X409" i="1"/>
  <c r="X412" i="1" s="1"/>
  <c r="W409" i="1"/>
  <c r="W412" i="1" s="1"/>
  <c r="V409" i="1"/>
  <c r="U409" i="1"/>
  <c r="T409" i="1"/>
  <c r="Y409" i="1" s="1"/>
  <c r="X408" i="1"/>
  <c r="W408" i="1"/>
  <c r="V408" i="1"/>
  <c r="U408" i="1"/>
  <c r="T408" i="1"/>
  <c r="Y408" i="1" s="1"/>
  <c r="X407" i="1"/>
  <c r="W407" i="1"/>
  <c r="V407" i="1"/>
  <c r="U407" i="1"/>
  <c r="U412" i="1" s="1"/>
  <c r="T407" i="1"/>
  <c r="Y407" i="1" s="1"/>
  <c r="X400" i="1"/>
  <c r="W400" i="1"/>
  <c r="V400" i="1"/>
  <c r="U400" i="1"/>
  <c r="T400" i="1"/>
  <c r="X399" i="1"/>
  <c r="W399" i="1"/>
  <c r="V399" i="1"/>
  <c r="U399" i="1"/>
  <c r="T399" i="1"/>
  <c r="Y399" i="1" s="1"/>
  <c r="X398" i="1"/>
  <c r="W398" i="1"/>
  <c r="V398" i="1"/>
  <c r="U398" i="1"/>
  <c r="U401" i="1" s="1"/>
  <c r="T398" i="1"/>
  <c r="X397" i="1"/>
  <c r="W397" i="1"/>
  <c r="V397" i="1"/>
  <c r="U397" i="1"/>
  <c r="T397" i="1"/>
  <c r="Y397" i="1" s="1"/>
  <c r="X396" i="1"/>
  <c r="X401" i="1" s="1"/>
  <c r="W396" i="1"/>
  <c r="V396" i="1"/>
  <c r="V401" i="1" s="1"/>
  <c r="U396" i="1"/>
  <c r="T396" i="1"/>
  <c r="Y396" i="1" s="1"/>
  <c r="X389" i="1"/>
  <c r="W389" i="1"/>
  <c r="V389" i="1"/>
  <c r="U389" i="1"/>
  <c r="T389" i="1"/>
  <c r="X388" i="1"/>
  <c r="W388" i="1"/>
  <c r="V388" i="1"/>
  <c r="U388" i="1"/>
  <c r="T388" i="1"/>
  <c r="Y388" i="1" s="1"/>
  <c r="X387" i="1"/>
  <c r="W387" i="1"/>
  <c r="V387" i="1"/>
  <c r="V390" i="1" s="1"/>
  <c r="U387" i="1"/>
  <c r="T387" i="1"/>
  <c r="X386" i="1"/>
  <c r="W386" i="1"/>
  <c r="V386" i="1"/>
  <c r="U386" i="1"/>
  <c r="T386" i="1"/>
  <c r="Y386" i="1" s="1"/>
  <c r="X385" i="1"/>
  <c r="W385" i="1"/>
  <c r="W390" i="1" s="1"/>
  <c r="V385" i="1"/>
  <c r="U385" i="1"/>
  <c r="T385" i="1"/>
  <c r="X366" i="1"/>
  <c r="W366" i="1"/>
  <c r="V366" i="1"/>
  <c r="U366" i="1"/>
  <c r="T366" i="1"/>
  <c r="Y366" i="1" s="1"/>
  <c r="X365" i="1"/>
  <c r="W365" i="1"/>
  <c r="V365" i="1"/>
  <c r="U365" i="1"/>
  <c r="T365" i="1"/>
  <c r="X364" i="1"/>
  <c r="W364" i="1"/>
  <c r="V364" i="1"/>
  <c r="U364" i="1"/>
  <c r="T364" i="1"/>
  <c r="Y364" i="1" s="1"/>
  <c r="X363" i="1"/>
  <c r="W363" i="1"/>
  <c r="V363" i="1"/>
  <c r="U363" i="1"/>
  <c r="T363" i="1"/>
  <c r="Y363" i="1" s="1"/>
  <c r="X362" i="1"/>
  <c r="X367" i="1" s="1"/>
  <c r="W362" i="1"/>
  <c r="W367" i="1" s="1"/>
  <c r="V362" i="1"/>
  <c r="V367" i="1" s="1"/>
  <c r="U362" i="1"/>
  <c r="U367" i="1" s="1"/>
  <c r="T362" i="1"/>
  <c r="X355" i="1"/>
  <c r="W355" i="1"/>
  <c r="V355" i="1"/>
  <c r="U355" i="1"/>
  <c r="T355" i="1"/>
  <c r="Y355" i="1" s="1"/>
  <c r="X354" i="1"/>
  <c r="W354" i="1"/>
  <c r="V354" i="1"/>
  <c r="U354" i="1"/>
  <c r="Y354" i="1" s="1"/>
  <c r="T354" i="1"/>
  <c r="X353" i="1"/>
  <c r="W353" i="1"/>
  <c r="V353" i="1"/>
  <c r="U353" i="1"/>
  <c r="T353" i="1"/>
  <c r="X352" i="1"/>
  <c r="W352" i="1"/>
  <c r="W356" i="1" s="1"/>
  <c r="V352" i="1"/>
  <c r="Y352" i="1" s="1"/>
  <c r="U352" i="1"/>
  <c r="T352" i="1"/>
  <c r="T356" i="1" s="1"/>
  <c r="X351" i="1"/>
  <c r="X356" i="1" s="1"/>
  <c r="W351" i="1"/>
  <c r="V351" i="1"/>
  <c r="U351" i="1"/>
  <c r="T351" i="1"/>
  <c r="X344" i="1"/>
  <c r="W344" i="1"/>
  <c r="V344" i="1"/>
  <c r="U344" i="1"/>
  <c r="T344" i="1"/>
  <c r="Y344" i="1" s="1"/>
  <c r="X343" i="1"/>
  <c r="W343" i="1"/>
  <c r="V343" i="1"/>
  <c r="Y343" i="1" s="1"/>
  <c r="U343" i="1"/>
  <c r="T343" i="1"/>
  <c r="X342" i="1"/>
  <c r="W342" i="1"/>
  <c r="V342" i="1"/>
  <c r="U342" i="1"/>
  <c r="T342" i="1"/>
  <c r="Y342" i="1" s="1"/>
  <c r="X341" i="1"/>
  <c r="W341" i="1"/>
  <c r="V341" i="1"/>
  <c r="U341" i="1"/>
  <c r="T341" i="1"/>
  <c r="Y341" i="1" s="1"/>
  <c r="X340" i="1"/>
  <c r="W340" i="1"/>
  <c r="W345" i="1" s="1"/>
  <c r="V340" i="1"/>
  <c r="U340" i="1"/>
  <c r="U345" i="1" s="1"/>
  <c r="T340" i="1"/>
  <c r="Y340" i="1" s="1"/>
  <c r="X332" i="1"/>
  <c r="W332" i="1"/>
  <c r="V332" i="1"/>
  <c r="U332" i="1"/>
  <c r="T332" i="1"/>
  <c r="Y332" i="1" s="1"/>
  <c r="X331" i="1"/>
  <c r="W331" i="1"/>
  <c r="V331" i="1"/>
  <c r="U331" i="1"/>
  <c r="T331" i="1"/>
  <c r="Y331" i="1" s="1"/>
  <c r="X330" i="1"/>
  <c r="W330" i="1"/>
  <c r="V330" i="1"/>
  <c r="U330" i="1"/>
  <c r="T330" i="1"/>
  <c r="Y330" i="1" s="1"/>
  <c r="X329" i="1"/>
  <c r="W329" i="1"/>
  <c r="V329" i="1"/>
  <c r="U329" i="1"/>
  <c r="T329" i="1"/>
  <c r="X328" i="1"/>
  <c r="X333" i="1" s="1"/>
  <c r="W328" i="1"/>
  <c r="W333" i="1" s="1"/>
  <c r="V328" i="1"/>
  <c r="Y328" i="1" s="1"/>
  <c r="U328" i="1"/>
  <c r="T328" i="1"/>
  <c r="X321" i="1"/>
  <c r="Y321" i="1" s="1"/>
  <c r="W321" i="1"/>
  <c r="V321" i="1"/>
  <c r="U321" i="1"/>
  <c r="T321" i="1"/>
  <c r="X320" i="1"/>
  <c r="W320" i="1"/>
  <c r="V320" i="1"/>
  <c r="U320" i="1"/>
  <c r="T320" i="1"/>
  <c r="Y320" i="1" s="1"/>
  <c r="X319" i="1"/>
  <c r="W319" i="1"/>
  <c r="V319" i="1"/>
  <c r="U319" i="1"/>
  <c r="T319" i="1"/>
  <c r="X318" i="1"/>
  <c r="W318" i="1"/>
  <c r="V318" i="1"/>
  <c r="U318" i="1"/>
  <c r="T318" i="1"/>
  <c r="X317" i="1"/>
  <c r="W317" i="1"/>
  <c r="W322" i="1" s="1"/>
  <c r="V317" i="1"/>
  <c r="U317" i="1"/>
  <c r="U322" i="1" s="1"/>
  <c r="T317" i="1"/>
  <c r="X310" i="1"/>
  <c r="W310" i="1"/>
  <c r="V310" i="1"/>
  <c r="U310" i="1"/>
  <c r="T310" i="1"/>
  <c r="Y310" i="1" s="1"/>
  <c r="X309" i="1"/>
  <c r="W309" i="1"/>
  <c r="V309" i="1"/>
  <c r="U309" i="1"/>
  <c r="T309" i="1"/>
  <c r="Y309" i="1" s="1"/>
  <c r="X308" i="1"/>
  <c r="W308" i="1"/>
  <c r="V308" i="1"/>
  <c r="U308" i="1"/>
  <c r="T308" i="1"/>
  <c r="Y308" i="1" s="1"/>
  <c r="X307" i="1"/>
  <c r="W307" i="1"/>
  <c r="V307" i="1"/>
  <c r="U307" i="1"/>
  <c r="U311" i="1" s="1"/>
  <c r="T307" i="1"/>
  <c r="X306" i="1"/>
  <c r="X311" i="1" s="1"/>
  <c r="W306" i="1"/>
  <c r="W311" i="1" s="1"/>
  <c r="V306" i="1"/>
  <c r="V311" i="1" s="1"/>
  <c r="U306" i="1"/>
  <c r="T306" i="1"/>
  <c r="Y306" i="1" s="1"/>
  <c r="X299" i="1"/>
  <c r="W299" i="1"/>
  <c r="V299" i="1"/>
  <c r="U299" i="1"/>
  <c r="T299" i="1"/>
  <c r="Y299" i="1" s="1"/>
  <c r="X298" i="1"/>
  <c r="W298" i="1"/>
  <c r="V298" i="1"/>
  <c r="U298" i="1"/>
  <c r="T298" i="1"/>
  <c r="X297" i="1"/>
  <c r="W297" i="1"/>
  <c r="V297" i="1"/>
  <c r="U297" i="1"/>
  <c r="U300" i="1" s="1"/>
  <c r="T297" i="1"/>
  <c r="Y297" i="1" s="1"/>
  <c r="X296" i="1"/>
  <c r="W296" i="1"/>
  <c r="V296" i="1"/>
  <c r="U296" i="1"/>
  <c r="T296" i="1"/>
  <c r="X295" i="1"/>
  <c r="W295" i="1"/>
  <c r="V295" i="1"/>
  <c r="V300" i="1" s="1"/>
  <c r="U295" i="1"/>
  <c r="T295" i="1"/>
  <c r="Y295" i="1" s="1"/>
  <c r="X288" i="1"/>
  <c r="W288" i="1"/>
  <c r="V288" i="1"/>
  <c r="U288" i="1"/>
  <c r="T288" i="1"/>
  <c r="Y288" i="1" s="1"/>
  <c r="X287" i="1"/>
  <c r="W287" i="1"/>
  <c r="V287" i="1"/>
  <c r="U287" i="1"/>
  <c r="T287" i="1"/>
  <c r="Y287" i="1" s="1"/>
  <c r="X286" i="1"/>
  <c r="W286" i="1"/>
  <c r="V286" i="1"/>
  <c r="U286" i="1"/>
  <c r="T286" i="1"/>
  <c r="Y286" i="1" s="1"/>
  <c r="Y289" i="1" s="1"/>
  <c r="X285" i="1"/>
  <c r="W285" i="1"/>
  <c r="V285" i="1"/>
  <c r="U285" i="1"/>
  <c r="T285" i="1"/>
  <c r="Y285" i="1" s="1"/>
  <c r="X284" i="1"/>
  <c r="X289" i="1" s="1"/>
  <c r="W284" i="1"/>
  <c r="W289" i="1" s="1"/>
  <c r="V284" i="1"/>
  <c r="V289" i="1" s="1"/>
  <c r="U284" i="1"/>
  <c r="U289" i="1" s="1"/>
  <c r="T284" i="1"/>
  <c r="Y284" i="1" s="1"/>
  <c r="X276" i="1"/>
  <c r="W276" i="1"/>
  <c r="V276" i="1"/>
  <c r="U276" i="1"/>
  <c r="U277" i="1" s="1"/>
  <c r="T276" i="1"/>
  <c r="X275" i="1"/>
  <c r="W275" i="1"/>
  <c r="V275" i="1"/>
  <c r="U275" i="1"/>
  <c r="T275" i="1"/>
  <c r="Y275" i="1" s="1"/>
  <c r="X274" i="1"/>
  <c r="W274" i="1"/>
  <c r="W277" i="1" s="1"/>
  <c r="V274" i="1"/>
  <c r="V277" i="1" s="1"/>
  <c r="U274" i="1"/>
  <c r="T274" i="1"/>
  <c r="Y274" i="1" s="1"/>
  <c r="X273" i="1"/>
  <c r="Y273" i="1" s="1"/>
  <c r="W273" i="1"/>
  <c r="V273" i="1"/>
  <c r="U273" i="1"/>
  <c r="T273" i="1"/>
  <c r="X272" i="1"/>
  <c r="X277" i="1" s="1"/>
  <c r="W272" i="1"/>
  <c r="V272" i="1"/>
  <c r="U272" i="1"/>
  <c r="T272" i="1"/>
  <c r="Y272" i="1" s="1"/>
  <c r="X265" i="1"/>
  <c r="W265" i="1"/>
  <c r="V265" i="1"/>
  <c r="U265" i="1"/>
  <c r="T265" i="1"/>
  <c r="X264" i="1"/>
  <c r="W264" i="1"/>
  <c r="V264" i="1"/>
  <c r="U264" i="1"/>
  <c r="T264" i="1"/>
  <c r="Y264" i="1" s="1"/>
  <c r="X263" i="1"/>
  <c r="W263" i="1"/>
  <c r="V263" i="1"/>
  <c r="U263" i="1"/>
  <c r="Y263" i="1" s="1"/>
  <c r="T263" i="1"/>
  <c r="X262" i="1"/>
  <c r="W262" i="1"/>
  <c r="V262" i="1"/>
  <c r="U262" i="1"/>
  <c r="T262" i="1"/>
  <c r="Y262" i="1" s="1"/>
  <c r="X261" i="1"/>
  <c r="X266" i="1" s="1"/>
  <c r="W261" i="1"/>
  <c r="V261" i="1"/>
  <c r="V266" i="1" s="1"/>
  <c r="U261" i="1"/>
  <c r="U266" i="1" s="1"/>
  <c r="T261" i="1"/>
  <c r="Y261" i="1" s="1"/>
  <c r="X254" i="1"/>
  <c r="W254" i="1"/>
  <c r="V254" i="1"/>
  <c r="U254" i="1"/>
  <c r="T254" i="1"/>
  <c r="Y254" i="1" s="1"/>
  <c r="X253" i="1"/>
  <c r="W253" i="1"/>
  <c r="V253" i="1"/>
  <c r="U253" i="1"/>
  <c r="T253" i="1"/>
  <c r="Y253" i="1" s="1"/>
  <c r="X252" i="1"/>
  <c r="W252" i="1"/>
  <c r="V252" i="1"/>
  <c r="U252" i="1"/>
  <c r="T252" i="1"/>
  <c r="Y252" i="1" s="1"/>
  <c r="X251" i="1"/>
  <c r="W251" i="1"/>
  <c r="V251" i="1"/>
  <c r="U251" i="1"/>
  <c r="U255" i="1" s="1"/>
  <c r="T251" i="1"/>
  <c r="X250" i="1"/>
  <c r="X255" i="1" s="1"/>
  <c r="W250" i="1"/>
  <c r="W255" i="1" s="1"/>
  <c r="V250" i="1"/>
  <c r="V255" i="1" s="1"/>
  <c r="U250" i="1"/>
  <c r="T250" i="1"/>
  <c r="X243" i="1"/>
  <c r="W243" i="1"/>
  <c r="V243" i="1"/>
  <c r="U243" i="1"/>
  <c r="T243" i="1"/>
  <c r="Y243" i="1" s="1"/>
  <c r="X242" i="1"/>
  <c r="W242" i="1"/>
  <c r="V242" i="1"/>
  <c r="U242" i="1"/>
  <c r="T242" i="1"/>
  <c r="X241" i="1"/>
  <c r="W241" i="1"/>
  <c r="V241" i="1"/>
  <c r="U241" i="1"/>
  <c r="T241" i="1"/>
  <c r="Y241" i="1" s="1"/>
  <c r="X240" i="1"/>
  <c r="W240" i="1"/>
  <c r="V240" i="1"/>
  <c r="U240" i="1"/>
  <c r="T240" i="1"/>
  <c r="X239" i="1"/>
  <c r="W239" i="1"/>
  <c r="W244" i="1" s="1"/>
  <c r="V239" i="1"/>
  <c r="U239" i="1"/>
  <c r="T239" i="1"/>
  <c r="T244" i="1" s="1"/>
  <c r="X232" i="1"/>
  <c r="W232" i="1"/>
  <c r="V232" i="1"/>
  <c r="U232" i="1"/>
  <c r="T232" i="1"/>
  <c r="Y232" i="1" s="1"/>
  <c r="X231" i="1"/>
  <c r="W231" i="1"/>
  <c r="V231" i="1"/>
  <c r="U231" i="1"/>
  <c r="T231" i="1"/>
  <c r="Y231" i="1" s="1"/>
  <c r="X230" i="1"/>
  <c r="W230" i="1"/>
  <c r="V230" i="1"/>
  <c r="U230" i="1"/>
  <c r="T230" i="1"/>
  <c r="Y230" i="1" s="1"/>
  <c r="X229" i="1"/>
  <c r="W229" i="1"/>
  <c r="V229" i="1"/>
  <c r="U229" i="1"/>
  <c r="T229" i="1"/>
  <c r="Y229" i="1" s="1"/>
  <c r="X228" i="1"/>
  <c r="X233" i="1" s="1"/>
  <c r="W228" i="1"/>
  <c r="V228" i="1"/>
  <c r="V233" i="1" s="1"/>
  <c r="U228" i="1"/>
  <c r="U233" i="1" s="1"/>
  <c r="T228" i="1"/>
  <c r="Y228" i="1" s="1"/>
  <c r="X221" i="1"/>
  <c r="W221" i="1"/>
  <c r="V221" i="1"/>
  <c r="U221" i="1"/>
  <c r="T221" i="1"/>
  <c r="X220" i="1"/>
  <c r="W220" i="1"/>
  <c r="V220" i="1"/>
  <c r="U220" i="1"/>
  <c r="T220" i="1"/>
  <c r="X219" i="1"/>
  <c r="W219" i="1"/>
  <c r="W222" i="1" s="1"/>
  <c r="V219" i="1"/>
  <c r="V222" i="1" s="1"/>
  <c r="U219" i="1"/>
  <c r="T219" i="1"/>
  <c r="Y219" i="1" s="1"/>
  <c r="X218" i="1"/>
  <c r="W218" i="1"/>
  <c r="V218" i="1"/>
  <c r="U218" i="1"/>
  <c r="T218" i="1"/>
  <c r="AA218" i="1" s="1"/>
  <c r="X217" i="1"/>
  <c r="W217" i="1"/>
  <c r="V217" i="1"/>
  <c r="U217" i="1"/>
  <c r="T217" i="1"/>
  <c r="Y217" i="1" s="1"/>
  <c r="X209" i="1"/>
  <c r="W209" i="1"/>
  <c r="V209" i="1"/>
  <c r="Y209" i="1" s="1"/>
  <c r="U209" i="1"/>
  <c r="T209" i="1"/>
  <c r="X208" i="1"/>
  <c r="W208" i="1"/>
  <c r="V208" i="1"/>
  <c r="U208" i="1"/>
  <c r="T208" i="1"/>
  <c r="X207" i="1"/>
  <c r="W207" i="1"/>
  <c r="V207" i="1"/>
  <c r="U207" i="1"/>
  <c r="T207" i="1"/>
  <c r="Y207" i="1" s="1"/>
  <c r="X206" i="1"/>
  <c r="W206" i="1"/>
  <c r="V206" i="1"/>
  <c r="U206" i="1"/>
  <c r="T206" i="1"/>
  <c r="Y206" i="1" s="1"/>
  <c r="X205" i="1"/>
  <c r="W205" i="1"/>
  <c r="V205" i="1"/>
  <c r="U205" i="1"/>
  <c r="U210" i="1" s="1"/>
  <c r="T205" i="1"/>
  <c r="X198" i="1"/>
  <c r="W198" i="1"/>
  <c r="V198" i="1"/>
  <c r="U198" i="1"/>
  <c r="T198" i="1"/>
  <c r="Y198" i="1" s="1"/>
  <c r="X197" i="1"/>
  <c r="W197" i="1"/>
  <c r="V197" i="1"/>
  <c r="U197" i="1"/>
  <c r="T197" i="1"/>
  <c r="Y197" i="1" s="1"/>
  <c r="X196" i="1"/>
  <c r="W196" i="1"/>
  <c r="V196" i="1"/>
  <c r="U196" i="1"/>
  <c r="U199" i="1" s="1"/>
  <c r="T196" i="1"/>
  <c r="X195" i="1"/>
  <c r="W195" i="1"/>
  <c r="V195" i="1"/>
  <c r="U195" i="1"/>
  <c r="T195" i="1"/>
  <c r="X194" i="1"/>
  <c r="W194" i="1"/>
  <c r="V194" i="1"/>
  <c r="V199" i="1" s="1"/>
  <c r="U194" i="1"/>
  <c r="T194" i="1"/>
  <c r="Y194" i="1" s="1"/>
  <c r="X187" i="1"/>
  <c r="Y187" i="1" s="1"/>
  <c r="W187" i="1"/>
  <c r="V187" i="1"/>
  <c r="U187" i="1"/>
  <c r="T187" i="1"/>
  <c r="X186" i="1"/>
  <c r="W186" i="1"/>
  <c r="V186" i="1"/>
  <c r="U186" i="1"/>
  <c r="T186" i="1"/>
  <c r="Y186" i="1" s="1"/>
  <c r="X185" i="1"/>
  <c r="W185" i="1"/>
  <c r="V185" i="1"/>
  <c r="U185" i="1"/>
  <c r="T185" i="1"/>
  <c r="X184" i="1"/>
  <c r="W184" i="1"/>
  <c r="V184" i="1"/>
  <c r="U184" i="1"/>
  <c r="T184" i="1"/>
  <c r="X183" i="1"/>
  <c r="W183" i="1"/>
  <c r="W188" i="1" s="1"/>
  <c r="V183" i="1"/>
  <c r="U183" i="1"/>
  <c r="U188" i="1" s="1"/>
  <c r="T183" i="1"/>
  <c r="X175" i="1"/>
  <c r="W175" i="1"/>
  <c r="V175" i="1"/>
  <c r="U175" i="1"/>
  <c r="T175" i="1"/>
  <c r="Y175" i="1" s="1"/>
  <c r="X174" i="1"/>
  <c r="W174" i="1"/>
  <c r="V174" i="1"/>
  <c r="U174" i="1"/>
  <c r="T174" i="1"/>
  <c r="X173" i="1"/>
  <c r="W173" i="1"/>
  <c r="V173" i="1"/>
  <c r="U173" i="1"/>
  <c r="T173" i="1"/>
  <c r="Y173" i="1" s="1"/>
  <c r="X172" i="1"/>
  <c r="W172" i="1"/>
  <c r="V172" i="1"/>
  <c r="U172" i="1"/>
  <c r="T172" i="1"/>
  <c r="T176" i="1" s="1"/>
  <c r="X171" i="1"/>
  <c r="X176" i="1" s="1"/>
  <c r="W171" i="1"/>
  <c r="V171" i="1"/>
  <c r="V176" i="1" s="1"/>
  <c r="U171" i="1"/>
  <c r="U176" i="1" s="1"/>
  <c r="T171" i="1"/>
  <c r="X164" i="1"/>
  <c r="W164" i="1"/>
  <c r="V164" i="1"/>
  <c r="U164" i="1"/>
  <c r="T164" i="1"/>
  <c r="X163" i="1"/>
  <c r="W163" i="1"/>
  <c r="V163" i="1"/>
  <c r="U163" i="1"/>
  <c r="T163" i="1"/>
  <c r="Y163" i="1" s="1"/>
  <c r="X162" i="1"/>
  <c r="W162" i="1"/>
  <c r="V162" i="1"/>
  <c r="U162" i="1"/>
  <c r="T162" i="1"/>
  <c r="X161" i="1"/>
  <c r="W161" i="1"/>
  <c r="V161" i="1"/>
  <c r="U161" i="1"/>
  <c r="U165" i="1" s="1"/>
  <c r="T161" i="1"/>
  <c r="X160" i="1"/>
  <c r="W160" i="1"/>
  <c r="V160" i="1"/>
  <c r="U160" i="1"/>
  <c r="T160" i="1"/>
  <c r="Y152" i="1"/>
  <c r="Y151" i="1"/>
  <c r="X154" i="1"/>
  <c r="W154" i="1"/>
  <c r="V154" i="1"/>
  <c r="U154" i="1"/>
  <c r="Y149" i="1"/>
  <c r="X130" i="1"/>
  <c r="W130" i="1"/>
  <c r="V130" i="1"/>
  <c r="U130" i="1"/>
  <c r="T130" i="1"/>
  <c r="Y130" i="1" s="1"/>
  <c r="X129" i="1"/>
  <c r="W129" i="1"/>
  <c r="V129" i="1"/>
  <c r="U129" i="1"/>
  <c r="T129" i="1"/>
  <c r="Y129" i="1" s="1"/>
  <c r="X128" i="1"/>
  <c r="W128" i="1"/>
  <c r="V128" i="1"/>
  <c r="V131" i="1" s="1"/>
  <c r="U128" i="1"/>
  <c r="T128" i="1"/>
  <c r="X127" i="1"/>
  <c r="W127" i="1"/>
  <c r="V127" i="1"/>
  <c r="U127" i="1"/>
  <c r="T127" i="1"/>
  <c r="Y127" i="1" s="1"/>
  <c r="X126" i="1"/>
  <c r="W126" i="1"/>
  <c r="V126" i="1"/>
  <c r="U126" i="1"/>
  <c r="T126" i="1"/>
  <c r="X119" i="1"/>
  <c r="W119" i="1"/>
  <c r="V119" i="1"/>
  <c r="U119" i="1"/>
  <c r="T119" i="1"/>
  <c r="Y119" i="1" s="1"/>
  <c r="X118" i="1"/>
  <c r="W118" i="1"/>
  <c r="V118" i="1"/>
  <c r="Y118" i="1" s="1"/>
  <c r="U118" i="1"/>
  <c r="T118" i="1"/>
  <c r="X117" i="1"/>
  <c r="W117" i="1"/>
  <c r="V117" i="1"/>
  <c r="U117" i="1"/>
  <c r="T117" i="1"/>
  <c r="X116" i="1"/>
  <c r="X120" i="1" s="1"/>
  <c r="W116" i="1"/>
  <c r="W120" i="1" s="1"/>
  <c r="V116" i="1"/>
  <c r="U116" i="1"/>
  <c r="T116" i="1"/>
  <c r="X115" i="1"/>
  <c r="W115" i="1"/>
  <c r="V115" i="1"/>
  <c r="U115" i="1"/>
  <c r="U120" i="1" s="1"/>
  <c r="T115" i="1"/>
  <c r="Y115" i="1" s="1"/>
  <c r="X108" i="1"/>
  <c r="W108" i="1"/>
  <c r="V108" i="1"/>
  <c r="U108" i="1"/>
  <c r="T108" i="1"/>
  <c r="Y108" i="1" s="1"/>
  <c r="X107" i="1"/>
  <c r="W107" i="1"/>
  <c r="V107" i="1"/>
  <c r="U107" i="1"/>
  <c r="T107" i="1"/>
  <c r="X106" i="1"/>
  <c r="W106" i="1"/>
  <c r="V106" i="1"/>
  <c r="U106" i="1"/>
  <c r="T106" i="1"/>
  <c r="T109" i="1" s="1"/>
  <c r="X105" i="1"/>
  <c r="W105" i="1"/>
  <c r="V105" i="1"/>
  <c r="U105" i="1"/>
  <c r="T105" i="1"/>
  <c r="Y105" i="1" s="1"/>
  <c r="X104" i="1"/>
  <c r="W104" i="1"/>
  <c r="V104" i="1"/>
  <c r="V109" i="1" s="1"/>
  <c r="U104" i="1"/>
  <c r="T104" i="1"/>
  <c r="X97" i="1"/>
  <c r="W97" i="1"/>
  <c r="V97" i="1"/>
  <c r="U97" i="1"/>
  <c r="T97" i="1"/>
  <c r="X96" i="1"/>
  <c r="W96" i="1"/>
  <c r="V96" i="1"/>
  <c r="U96" i="1"/>
  <c r="T96" i="1"/>
  <c r="X95" i="1"/>
  <c r="W95" i="1"/>
  <c r="V95" i="1"/>
  <c r="U95" i="1"/>
  <c r="T95" i="1"/>
  <c r="Y95" i="1" s="1"/>
  <c r="X94" i="1"/>
  <c r="W94" i="1"/>
  <c r="V94" i="1"/>
  <c r="U94" i="1"/>
  <c r="T94" i="1"/>
  <c r="X93" i="1"/>
  <c r="W93" i="1"/>
  <c r="W98" i="1" s="1"/>
  <c r="V93" i="1"/>
  <c r="U93" i="1"/>
  <c r="T93" i="1"/>
  <c r="X86" i="1"/>
  <c r="W86" i="1"/>
  <c r="V86" i="1"/>
  <c r="U86" i="1"/>
  <c r="T86" i="1"/>
  <c r="X85" i="1"/>
  <c r="W85" i="1"/>
  <c r="V85" i="1"/>
  <c r="U85" i="1"/>
  <c r="T85" i="1"/>
  <c r="Y85" i="1" s="1"/>
  <c r="X84" i="1"/>
  <c r="W84" i="1"/>
  <c r="V84" i="1"/>
  <c r="U84" i="1"/>
  <c r="T84" i="1"/>
  <c r="Y84" i="1" s="1"/>
  <c r="X83" i="1"/>
  <c r="W83" i="1"/>
  <c r="V83" i="1"/>
  <c r="U83" i="1"/>
  <c r="T83" i="1"/>
  <c r="X82" i="1"/>
  <c r="X87" i="1" s="1"/>
  <c r="W82" i="1"/>
  <c r="V82" i="1"/>
  <c r="V87" i="1" s="1"/>
  <c r="U82" i="1"/>
  <c r="T82" i="1"/>
  <c r="Y82" i="1" s="1"/>
  <c r="X75" i="1"/>
  <c r="W75" i="1"/>
  <c r="V75" i="1"/>
  <c r="U75" i="1"/>
  <c r="T75" i="1"/>
  <c r="Y75" i="1" s="1"/>
  <c r="X74" i="1"/>
  <c r="W74" i="1"/>
  <c r="V74" i="1"/>
  <c r="U74" i="1"/>
  <c r="T74" i="1"/>
  <c r="X73" i="1"/>
  <c r="W73" i="1"/>
  <c r="W76" i="1" s="1"/>
  <c r="V73" i="1"/>
  <c r="V76" i="1" s="1"/>
  <c r="U73" i="1"/>
  <c r="T73" i="1"/>
  <c r="X72" i="1"/>
  <c r="W72" i="1"/>
  <c r="V72" i="1"/>
  <c r="U72" i="1"/>
  <c r="T72" i="1"/>
  <c r="X71" i="1"/>
  <c r="W71" i="1"/>
  <c r="V71" i="1"/>
  <c r="U71" i="1"/>
  <c r="T71" i="1"/>
  <c r="T390" i="1" l="1"/>
  <c r="Y385" i="1"/>
  <c r="Y389" i="1"/>
  <c r="X390" i="1"/>
  <c r="Y419" i="1"/>
  <c r="X423" i="1"/>
  <c r="X446" i="1"/>
  <c r="Y444" i="1"/>
  <c r="X76" i="1"/>
  <c r="Y72" i="1"/>
  <c r="Y86" i="1"/>
  <c r="Y94" i="1"/>
  <c r="Y98" i="1" s="1"/>
  <c r="AK97" i="1" s="1"/>
  <c r="V98" i="1"/>
  <c r="X98" i="1"/>
  <c r="Y96" i="1"/>
  <c r="U109" i="1"/>
  <c r="Y116" i="1"/>
  <c r="Y126" i="1"/>
  <c r="X131" i="1"/>
  <c r="Y73" i="1"/>
  <c r="Y97" i="1"/>
  <c r="AG97" i="1" s="1"/>
  <c r="Y171" i="1"/>
  <c r="Y196" i="1"/>
  <c r="Y221" i="1"/>
  <c r="T255" i="1"/>
  <c r="Y251" i="1"/>
  <c r="AG341" i="1"/>
  <c r="Y365" i="1"/>
  <c r="T367" i="1"/>
  <c r="Y240" i="1"/>
  <c r="V244" i="1"/>
  <c r="Y71" i="1"/>
  <c r="T76" i="1"/>
  <c r="AH363" i="1"/>
  <c r="W401" i="1"/>
  <c r="V412" i="1"/>
  <c r="U76" i="1"/>
  <c r="Y150" i="1"/>
  <c r="Y154" i="1" s="1"/>
  <c r="W176" i="1"/>
  <c r="Y174" i="1"/>
  <c r="Y205" i="1"/>
  <c r="Y233" i="1"/>
  <c r="Y317" i="1"/>
  <c r="T322" i="1"/>
  <c r="Y319" i="1"/>
  <c r="V322" i="1"/>
  <c r="AK330" i="1"/>
  <c r="AK344" i="1"/>
  <c r="X222" i="1"/>
  <c r="Y218" i="1"/>
  <c r="U87" i="1"/>
  <c r="Y161" i="1"/>
  <c r="T165" i="1"/>
  <c r="W199" i="1"/>
  <c r="V210" i="1"/>
  <c r="AK366" i="1"/>
  <c r="W435" i="1"/>
  <c r="V446" i="1"/>
  <c r="Y162" i="1"/>
  <c r="X165" i="1"/>
  <c r="W87" i="1"/>
  <c r="AJ86" i="1" s="1"/>
  <c r="X199" i="1"/>
  <c r="W210" i="1"/>
  <c r="Y265" i="1"/>
  <c r="Y296" i="1"/>
  <c r="Y333" i="1"/>
  <c r="V165" i="1"/>
  <c r="Y160" i="1"/>
  <c r="Y183" i="1"/>
  <c r="T188" i="1"/>
  <c r="Y242" i="1"/>
  <c r="X244" i="1"/>
  <c r="T98" i="1"/>
  <c r="T131" i="1"/>
  <c r="U131" i="1"/>
  <c r="Y128" i="1"/>
  <c r="Y276" i="1"/>
  <c r="T311" i="1"/>
  <c r="Y307" i="1"/>
  <c r="X322" i="1"/>
  <c r="Y345" i="1"/>
  <c r="AH341" i="1" s="1"/>
  <c r="Y400" i="1"/>
  <c r="Y431" i="1"/>
  <c r="X188" i="1"/>
  <c r="U222" i="1"/>
  <c r="W109" i="1"/>
  <c r="V120" i="1"/>
  <c r="W233" i="1"/>
  <c r="Y277" i="1"/>
  <c r="AI276" i="1" s="1"/>
  <c r="X300" i="1"/>
  <c r="Y298" i="1"/>
  <c r="Y300" i="1" s="1"/>
  <c r="AJ299" i="1" s="1"/>
  <c r="Y351" i="1"/>
  <c r="Y387" i="1"/>
  <c r="Y411" i="1"/>
  <c r="Y442" i="1"/>
  <c r="Y185" i="1"/>
  <c r="V188" i="1"/>
  <c r="Y83" i="1"/>
  <c r="Y87" i="1" s="1"/>
  <c r="AG84" i="1" s="1"/>
  <c r="Y107" i="1"/>
  <c r="Y210" i="1"/>
  <c r="X109" i="1"/>
  <c r="V345" i="1"/>
  <c r="U356" i="1"/>
  <c r="AH354" i="1" s="1"/>
  <c r="Y362" i="1"/>
  <c r="Y367" i="1" s="1"/>
  <c r="AH364" i="1" s="1"/>
  <c r="Y398" i="1"/>
  <c r="Y422" i="1"/>
  <c r="T457" i="1"/>
  <c r="Y453" i="1"/>
  <c r="T300" i="1"/>
  <c r="AG295" i="1" s="1"/>
  <c r="T446" i="1"/>
  <c r="T222" i="1"/>
  <c r="T277" i="1"/>
  <c r="T423" i="1"/>
  <c r="V356" i="1"/>
  <c r="T401" i="1"/>
  <c r="Y356" i="1"/>
  <c r="AK354" i="1" s="1"/>
  <c r="V333" i="1"/>
  <c r="T87" i="1"/>
  <c r="AG85" i="1" s="1"/>
  <c r="T233" i="1"/>
  <c r="T154" i="1"/>
  <c r="T289" i="1"/>
  <c r="AG288" i="1" s="1"/>
  <c r="T435" i="1"/>
  <c r="Y106" i="1"/>
  <c r="Y172" i="1"/>
  <c r="T210" i="1"/>
  <c r="AG205" i="1" s="1"/>
  <c r="T345" i="1"/>
  <c r="T120" i="1"/>
  <c r="T266" i="1"/>
  <c r="T412" i="1"/>
  <c r="AK363" i="1"/>
  <c r="AG363" i="1"/>
  <c r="AG365" i="1"/>
  <c r="AK362" i="1"/>
  <c r="AG362" i="1"/>
  <c r="AH362" i="1"/>
  <c r="AK352" i="1"/>
  <c r="AK351" i="1"/>
  <c r="AH340" i="1"/>
  <c r="AH343" i="1"/>
  <c r="AK342" i="1"/>
  <c r="AH342" i="1"/>
  <c r="AG332" i="1"/>
  <c r="AH332" i="1"/>
  <c r="AK299" i="1"/>
  <c r="AG297" i="1"/>
  <c r="AG296" i="1"/>
  <c r="AK297" i="1"/>
  <c r="AK296" i="1"/>
  <c r="AK298" i="1"/>
  <c r="AK287" i="1"/>
  <c r="AH287" i="1"/>
  <c r="AK285" i="1"/>
  <c r="AK286" i="1"/>
  <c r="AK288" i="1"/>
  <c r="AK284" i="1"/>
  <c r="AH286" i="1"/>
  <c r="AH284" i="1"/>
  <c r="AI284" i="1"/>
  <c r="AG274" i="1"/>
  <c r="AG273" i="1"/>
  <c r="AH273" i="1"/>
  <c r="AK231" i="1"/>
  <c r="AH229" i="1"/>
  <c r="AK228" i="1"/>
  <c r="AK229" i="1"/>
  <c r="AH232" i="1"/>
  <c r="AK232" i="1"/>
  <c r="AK230" i="1"/>
  <c r="AH230" i="1"/>
  <c r="AH207" i="1"/>
  <c r="AH208" i="1"/>
  <c r="AH205" i="1"/>
  <c r="AK208" i="1"/>
  <c r="AG93" i="1"/>
  <c r="AK83" i="1"/>
  <c r="AG83" i="1"/>
  <c r="AI86" i="1"/>
  <c r="AH86" i="1"/>
  <c r="AK86" i="1"/>
  <c r="AK85" i="1"/>
  <c r="AK82" i="1"/>
  <c r="AH85" i="1"/>
  <c r="AG82" i="1"/>
  <c r="AK84" i="1"/>
  <c r="AK340" i="1"/>
  <c r="AK365" i="1"/>
  <c r="AK364" i="1"/>
  <c r="AG364" i="1"/>
  <c r="AH285" i="1"/>
  <c r="AH228" i="1"/>
  <c r="AH231" i="1"/>
  <c r="AH84" i="1"/>
  <c r="AG366" i="1"/>
  <c r="AH366" i="1"/>
  <c r="AI366" i="1"/>
  <c r="AI362" i="1"/>
  <c r="AI363" i="1"/>
  <c r="AI364" i="1"/>
  <c r="AI365" i="1"/>
  <c r="AJ366" i="1"/>
  <c r="AJ362" i="1"/>
  <c r="AJ363" i="1"/>
  <c r="AJ364" i="1"/>
  <c r="AG355" i="1"/>
  <c r="AG351" i="1"/>
  <c r="AG353" i="1"/>
  <c r="AG354" i="1"/>
  <c r="AH353" i="1"/>
  <c r="AI355" i="1"/>
  <c r="AI353" i="1"/>
  <c r="AJ355" i="1"/>
  <c r="AJ351" i="1"/>
  <c r="AJ352" i="1"/>
  <c r="AJ353" i="1"/>
  <c r="AJ354" i="1"/>
  <c r="AG344" i="1"/>
  <c r="AI344" i="1"/>
  <c r="AJ344" i="1"/>
  <c r="AJ340" i="1"/>
  <c r="AJ341" i="1"/>
  <c r="AJ342" i="1"/>
  <c r="AJ343" i="1"/>
  <c r="AG328" i="1"/>
  <c r="AG329" i="1"/>
  <c r="AG331" i="1"/>
  <c r="AH330" i="1"/>
  <c r="AI328" i="1"/>
  <c r="AI329" i="1"/>
  <c r="AI330" i="1"/>
  <c r="AI331" i="1"/>
  <c r="AJ332" i="1"/>
  <c r="AJ328" i="1"/>
  <c r="AJ329" i="1"/>
  <c r="AJ330" i="1"/>
  <c r="AJ331" i="1"/>
  <c r="AK328" i="1"/>
  <c r="AK329" i="1"/>
  <c r="AG299" i="1"/>
  <c r="AH295" i="1"/>
  <c r="AH296" i="1"/>
  <c r="AH298" i="1"/>
  <c r="AI299" i="1"/>
  <c r="AI295" i="1"/>
  <c r="AI296" i="1"/>
  <c r="AI297" i="1"/>
  <c r="AI298" i="1"/>
  <c r="AJ295" i="1"/>
  <c r="AJ297" i="1"/>
  <c r="AJ298" i="1"/>
  <c r="AG284" i="1"/>
  <c r="AG285" i="1"/>
  <c r="AG286" i="1"/>
  <c r="AG287" i="1"/>
  <c r="AH288" i="1"/>
  <c r="AI288" i="1"/>
  <c r="AI285" i="1"/>
  <c r="AI286" i="1"/>
  <c r="AI287" i="1"/>
  <c r="AJ288" i="1"/>
  <c r="AJ284" i="1"/>
  <c r="AJ285" i="1"/>
  <c r="AJ286" i="1"/>
  <c r="AJ287" i="1"/>
  <c r="AH276" i="1"/>
  <c r="AI272" i="1"/>
  <c r="AI274" i="1"/>
  <c r="AJ272" i="1"/>
  <c r="AJ274" i="1"/>
  <c r="AJ275" i="1"/>
  <c r="AG232" i="1"/>
  <c r="AI232" i="1"/>
  <c r="AI228" i="1"/>
  <c r="AI229" i="1"/>
  <c r="AI230" i="1"/>
  <c r="AI231" i="1"/>
  <c r="AJ232" i="1"/>
  <c r="AJ228" i="1"/>
  <c r="AJ229" i="1"/>
  <c r="AJ230" i="1"/>
  <c r="AJ231" i="1"/>
  <c r="AH209" i="1"/>
  <c r="AI206" i="1"/>
  <c r="AI207" i="1"/>
  <c r="AI208" i="1"/>
  <c r="AJ209" i="1"/>
  <c r="AI209" i="1"/>
  <c r="AJ205" i="1"/>
  <c r="AJ207" i="1"/>
  <c r="AI95" i="1"/>
  <c r="AI82" i="1"/>
  <c r="AI83" i="1"/>
  <c r="AI85" i="1"/>
  <c r="AJ85" i="1"/>
  <c r="AK151" i="1" l="1"/>
  <c r="AI153" i="1"/>
  <c r="AG421" i="1"/>
  <c r="AG160" i="1"/>
  <c r="AG153" i="1"/>
  <c r="AG343" i="1"/>
  <c r="AG340" i="1"/>
  <c r="AI352" i="1"/>
  <c r="AI354" i="1"/>
  <c r="AI342" i="1"/>
  <c r="AI340" i="1"/>
  <c r="AI341" i="1"/>
  <c r="AI343" i="1"/>
  <c r="AI351" i="1"/>
  <c r="AJ173" i="1"/>
  <c r="AK444" i="1"/>
  <c r="AH149" i="1"/>
  <c r="AJ151" i="1"/>
  <c r="AG149" i="1"/>
  <c r="AK152" i="1"/>
  <c r="AI152" i="1"/>
  <c r="AK149" i="1"/>
  <c r="AI151" i="1"/>
  <c r="AH151" i="1"/>
  <c r="AJ84" i="1"/>
  <c r="AK243" i="1"/>
  <c r="AK239" i="1"/>
  <c r="AI243" i="1"/>
  <c r="AJ83" i="1"/>
  <c r="AK387" i="1"/>
  <c r="AJ387" i="1"/>
  <c r="AH387" i="1"/>
  <c r="AK400" i="1"/>
  <c r="AI400" i="1"/>
  <c r="AK242" i="1"/>
  <c r="AG242" i="1"/>
  <c r="Y244" i="1"/>
  <c r="AG240" i="1"/>
  <c r="AH95" i="1"/>
  <c r="AH351" i="1"/>
  <c r="AG387" i="1"/>
  <c r="AG151" i="1"/>
  <c r="AK240" i="1"/>
  <c r="AG206" i="1"/>
  <c r="AG207" i="1"/>
  <c r="AG208" i="1"/>
  <c r="AG422" i="1"/>
  <c r="AK104" i="1"/>
  <c r="AK105" i="1"/>
  <c r="AK150" i="1"/>
  <c r="AI150" i="1"/>
  <c r="AG150" i="1"/>
  <c r="AK129" i="1"/>
  <c r="AK130" i="1"/>
  <c r="AH355" i="1"/>
  <c r="AH152" i="1"/>
  <c r="Y176" i="1"/>
  <c r="AK172" i="1" s="1"/>
  <c r="AG272" i="1"/>
  <c r="AG275" i="1"/>
  <c r="AH206" i="1"/>
  <c r="AK209" i="1"/>
  <c r="AK206" i="1"/>
  <c r="AI205" i="1"/>
  <c r="Q205" i="1" s="1"/>
  <c r="Q206" i="1" s="1"/>
  <c r="Q207" i="1" s="1"/>
  <c r="Q208" i="1" s="1"/>
  <c r="AK207" i="1"/>
  <c r="Y390" i="1"/>
  <c r="Y131" i="1"/>
  <c r="AG126" i="1"/>
  <c r="AK126" i="1"/>
  <c r="AH126" i="1"/>
  <c r="AK418" i="1"/>
  <c r="AK420" i="1"/>
  <c r="AG74" i="1"/>
  <c r="AI94" i="1"/>
  <c r="AH153" i="1"/>
  <c r="AI398" i="1"/>
  <c r="AH97" i="1"/>
  <c r="AI97" i="1"/>
  <c r="AH93" i="1"/>
  <c r="AH150" i="1"/>
  <c r="AH106" i="1"/>
  <c r="AI106" i="1"/>
  <c r="Y109" i="1"/>
  <c r="AK108" i="1" s="1"/>
  <c r="AK106" i="1"/>
  <c r="AI107" i="1"/>
  <c r="AI273" i="1"/>
  <c r="AH275" i="1"/>
  <c r="AH272" i="1"/>
  <c r="Q272" i="1" s="1"/>
  <c r="Q273" i="1" s="1"/>
  <c r="Q274" i="1" s="1"/>
  <c r="Q275" i="1" s="1"/>
  <c r="AI275" i="1"/>
  <c r="AK276" i="1"/>
  <c r="AJ276" i="1"/>
  <c r="AK272" i="1"/>
  <c r="AJ273" i="1"/>
  <c r="AK273" i="1"/>
  <c r="AK275" i="1"/>
  <c r="AH274" i="1"/>
  <c r="AK274" i="1"/>
  <c r="AI163" i="1"/>
  <c r="AJ430" i="1"/>
  <c r="AJ433" i="1"/>
  <c r="Y120" i="1"/>
  <c r="AJ116" i="1" s="1"/>
  <c r="AH419" i="1"/>
  <c r="Y423" i="1"/>
  <c r="AG419" i="1" s="1"/>
  <c r="AJ95" i="1"/>
  <c r="AJ106" i="1"/>
  <c r="AJ152" i="1"/>
  <c r="AG276" i="1"/>
  <c r="AJ432" i="1"/>
  <c r="AI149" i="1"/>
  <c r="AK184" i="1"/>
  <c r="AG430" i="1"/>
  <c r="AJ396" i="1"/>
  <c r="AK386" i="1"/>
  <c r="Y401" i="1"/>
  <c r="Y255" i="1"/>
  <c r="AG251" i="1" s="1"/>
  <c r="AH251" i="1"/>
  <c r="AI251" i="1"/>
  <c r="AK251" i="1"/>
  <c r="AK95" i="1"/>
  <c r="AG94" i="1"/>
  <c r="AG96" i="1"/>
  <c r="AI93" i="1"/>
  <c r="AJ431" i="1"/>
  <c r="Y435" i="1"/>
  <c r="AK431" i="1"/>
  <c r="AK153" i="1"/>
  <c r="AH242" i="1"/>
  <c r="AJ150" i="1"/>
  <c r="AK187" i="1"/>
  <c r="AJ400" i="1"/>
  <c r="AG342" i="1"/>
  <c r="Q340" i="1" s="1"/>
  <c r="Q341" i="1" s="1"/>
  <c r="Q342" i="1" s="1"/>
  <c r="Q343" i="1" s="1"/>
  <c r="Y457" i="1"/>
  <c r="AI453" i="1"/>
  <c r="Y266" i="1"/>
  <c r="AI265" i="1"/>
  <c r="AK265" i="1"/>
  <c r="AI319" i="1"/>
  <c r="AK319" i="1"/>
  <c r="AG253" i="1"/>
  <c r="AJ385" i="1"/>
  <c r="AH385" i="1"/>
  <c r="AK385" i="1"/>
  <c r="AI385" i="1"/>
  <c r="AK93" i="1"/>
  <c r="AJ94" i="1"/>
  <c r="AH94" i="1"/>
  <c r="AJ96" i="1"/>
  <c r="AK96" i="1"/>
  <c r="AJ442" i="1"/>
  <c r="Y446" i="1"/>
  <c r="Y76" i="1"/>
  <c r="AH71" i="1"/>
  <c r="Y412" i="1"/>
  <c r="AI411" i="1" s="1"/>
  <c r="AH96" i="1"/>
  <c r="AG95" i="1"/>
  <c r="AK174" i="1"/>
  <c r="AH174" i="1"/>
  <c r="AJ82" i="1"/>
  <c r="AH352" i="1"/>
  <c r="AI174" i="1"/>
  <c r="AJ93" i="1"/>
  <c r="AG152" i="1"/>
  <c r="AJ97" i="1"/>
  <c r="AJ149" i="1"/>
  <c r="AG209" i="1"/>
  <c r="AG308" i="1"/>
  <c r="AH442" i="1"/>
  <c r="AI96" i="1"/>
  <c r="AJ153" i="1"/>
  <c r="AG174" i="1"/>
  <c r="AJ242" i="1"/>
  <c r="AH400" i="1"/>
  <c r="AJ419" i="1"/>
  <c r="AI431" i="1"/>
  <c r="AK205" i="1"/>
  <c r="AG431" i="1"/>
  <c r="AG230" i="1"/>
  <c r="AG228" i="1"/>
  <c r="Q228" i="1" s="1"/>
  <c r="Q229" i="1" s="1"/>
  <c r="Q230" i="1" s="1"/>
  <c r="Q231" i="1" s="1"/>
  <c r="AG231" i="1"/>
  <c r="AG229" i="1"/>
  <c r="AG455" i="1"/>
  <c r="AG129" i="1"/>
  <c r="AJ206" i="1"/>
  <c r="AJ208" i="1"/>
  <c r="Y222" i="1"/>
  <c r="AK221" i="1" s="1"/>
  <c r="Y188" i="1"/>
  <c r="Y199" i="1"/>
  <c r="AJ198" i="1" s="1"/>
  <c r="AI84" i="1"/>
  <c r="AH297" i="1"/>
  <c r="AG352" i="1"/>
  <c r="AK343" i="1"/>
  <c r="AH83" i="1"/>
  <c r="AG86" i="1"/>
  <c r="AK107" i="1"/>
  <c r="AH307" i="1"/>
  <c r="AG298" i="1"/>
  <c r="AK353" i="1"/>
  <c r="AH329" i="1"/>
  <c r="AK331" i="1"/>
  <c r="AI240" i="1"/>
  <c r="AJ296" i="1"/>
  <c r="AH299" i="1"/>
  <c r="AG398" i="1"/>
  <c r="AH82" i="1"/>
  <c r="Q82" i="1" s="1"/>
  <c r="Q83" i="1" s="1"/>
  <c r="Q84" i="1" s="1"/>
  <c r="Q85" i="1" s="1"/>
  <c r="AK94" i="1"/>
  <c r="AK295" i="1"/>
  <c r="Q295" i="1" s="1"/>
  <c r="Q296" i="1" s="1"/>
  <c r="Q297" i="1" s="1"/>
  <c r="Q298" i="1" s="1"/>
  <c r="AK341" i="1"/>
  <c r="AK355" i="1"/>
  <c r="AH128" i="1"/>
  <c r="AK128" i="1"/>
  <c r="AG128" i="1"/>
  <c r="AH328" i="1"/>
  <c r="Y165" i="1"/>
  <c r="AI162" i="1" s="1"/>
  <c r="Y322" i="1"/>
  <c r="AK332" i="1"/>
  <c r="AG456" i="1"/>
  <c r="AI332" i="1"/>
  <c r="AH331" i="1"/>
  <c r="Q328" i="1" s="1"/>
  <c r="Q329" i="1" s="1"/>
  <c r="Q330" i="1" s="1"/>
  <c r="Q331" i="1" s="1"/>
  <c r="AG330" i="1"/>
  <c r="AH344" i="1"/>
  <c r="AG127" i="1"/>
  <c r="Y311" i="1"/>
  <c r="AG310" i="1" s="1"/>
  <c r="AH365" i="1"/>
  <c r="AJ365" i="1"/>
  <c r="AJ441" i="1"/>
  <c r="AK442" i="1"/>
  <c r="AK443" i="1"/>
  <c r="AK441" i="1"/>
  <c r="AG444" i="1"/>
  <c r="AG442" i="1"/>
  <c r="AG441" i="1"/>
  <c r="Q93" i="1"/>
  <c r="Q94" i="1" s="1"/>
  <c r="Q95" i="1" s="1"/>
  <c r="Q96" i="1" s="1"/>
  <c r="Q362" i="1"/>
  <c r="Q363" i="1" s="1"/>
  <c r="Q364" i="1" s="1"/>
  <c r="Q365" i="1" s="1"/>
  <c r="Q351" i="1"/>
  <c r="Q352" i="1" s="1"/>
  <c r="Q353" i="1" s="1"/>
  <c r="Q354" i="1" s="1"/>
  <c r="Q284" i="1"/>
  <c r="Q285" i="1" s="1"/>
  <c r="Q286" i="1" s="1"/>
  <c r="Q287" i="1" s="1"/>
  <c r="W64" i="1"/>
  <c r="V64" i="1"/>
  <c r="U64" i="1"/>
  <c r="T64" i="1"/>
  <c r="W63" i="1"/>
  <c r="V63" i="1"/>
  <c r="U63" i="1"/>
  <c r="T63" i="1"/>
  <c r="Y63" i="1" s="1"/>
  <c r="W62" i="1"/>
  <c r="V62" i="1"/>
  <c r="U62" i="1"/>
  <c r="T62" i="1"/>
  <c r="W61" i="1"/>
  <c r="V61" i="1"/>
  <c r="U61" i="1"/>
  <c r="T61" i="1"/>
  <c r="Y61" i="1" s="1"/>
  <c r="W60" i="1"/>
  <c r="V60" i="1"/>
  <c r="U60" i="1"/>
  <c r="T60" i="1"/>
  <c r="W53" i="1"/>
  <c r="V53" i="1"/>
  <c r="U53" i="1"/>
  <c r="T53" i="1"/>
  <c r="W52" i="1"/>
  <c r="V52" i="1"/>
  <c r="U52" i="1"/>
  <c r="T52" i="1"/>
  <c r="Y52" i="1" s="1"/>
  <c r="W51" i="1"/>
  <c r="V51" i="1"/>
  <c r="U51" i="1"/>
  <c r="T51" i="1"/>
  <c r="W50" i="1"/>
  <c r="V50" i="1"/>
  <c r="U50" i="1"/>
  <c r="T50" i="1"/>
  <c r="Y50" i="1" s="1"/>
  <c r="W49" i="1"/>
  <c r="V49" i="1"/>
  <c r="U49" i="1"/>
  <c r="T49" i="1"/>
  <c r="W8" i="1"/>
  <c r="V8" i="1"/>
  <c r="U8" i="1"/>
  <c r="T8" i="1"/>
  <c r="Y8" i="1" s="1"/>
  <c r="W7" i="1"/>
  <c r="V7" i="1"/>
  <c r="U7" i="1"/>
  <c r="T7" i="1"/>
  <c r="Y7" i="1" s="1"/>
  <c r="W6" i="1"/>
  <c r="V6" i="1"/>
  <c r="U6" i="1"/>
  <c r="T6" i="1"/>
  <c r="Y6" i="1" s="1"/>
  <c r="W5" i="1"/>
  <c r="V5" i="1"/>
  <c r="U5" i="1"/>
  <c r="T5" i="1"/>
  <c r="Y5" i="1" s="1"/>
  <c r="W4" i="1"/>
  <c r="V4" i="1"/>
  <c r="V9" i="1" s="1"/>
  <c r="U4" i="1"/>
  <c r="U9" i="1" s="1"/>
  <c r="T4" i="1"/>
  <c r="P245" i="1"/>
  <c r="AG221" i="1" l="1"/>
  <c r="Q149" i="1"/>
  <c r="Q150" i="1" s="1"/>
  <c r="Q151" i="1" s="1"/>
  <c r="Q152" i="1" s="1"/>
  <c r="AJ186" i="1"/>
  <c r="AG186" i="1"/>
  <c r="AH184" i="1"/>
  <c r="AJ184" i="1"/>
  <c r="AG187" i="1"/>
  <c r="AG183" i="1"/>
  <c r="AH187" i="1"/>
  <c r="AG185" i="1"/>
  <c r="AJ185" i="1"/>
  <c r="AH185" i="1"/>
  <c r="AI187" i="1"/>
  <c r="AJ183" i="1"/>
  <c r="AH183" i="1"/>
  <c r="AI183" i="1"/>
  <c r="AH186" i="1"/>
  <c r="AJ187" i="1"/>
  <c r="AK186" i="1"/>
  <c r="AK73" i="1"/>
  <c r="AJ74" i="1"/>
  <c r="AK75" i="1"/>
  <c r="AI74" i="1"/>
  <c r="AJ72" i="1"/>
  <c r="AJ75" i="1"/>
  <c r="AJ73" i="1"/>
  <c r="AK72" i="1"/>
  <c r="AH74" i="1"/>
  <c r="AH75" i="1"/>
  <c r="AI75" i="1"/>
  <c r="AJ71" i="1"/>
  <c r="AK74" i="1"/>
  <c r="AI72" i="1"/>
  <c r="AI73" i="1"/>
  <c r="AK116" i="1"/>
  <c r="AH116" i="1"/>
  <c r="AK185" i="1"/>
  <c r="AK198" i="1"/>
  <c r="W9" i="1"/>
  <c r="Y53" i="1"/>
  <c r="AI186" i="1"/>
  <c r="AI184" i="1"/>
  <c r="AI445" i="1"/>
  <c r="AH445" i="1"/>
  <c r="AH441" i="1"/>
  <c r="AH443" i="1"/>
  <c r="AK445" i="1"/>
  <c r="AH444" i="1"/>
  <c r="AI443" i="1"/>
  <c r="AI444" i="1"/>
  <c r="AJ445" i="1"/>
  <c r="AG443" i="1"/>
  <c r="AJ443" i="1"/>
  <c r="AG73" i="1"/>
  <c r="AK217" i="1"/>
  <c r="AK197" i="1"/>
  <c r="AJ444" i="1"/>
  <c r="AK196" i="1"/>
  <c r="AK195" i="1"/>
  <c r="AJ218" i="1"/>
  <c r="AJ411" i="1"/>
  <c r="AG264" i="1"/>
  <c r="AK263" i="1"/>
  <c r="AH263" i="1"/>
  <c r="AG263" i="1"/>
  <c r="AJ263" i="1"/>
  <c r="AI261" i="1"/>
  <c r="AI263" i="1"/>
  <c r="AJ262" i="1"/>
  <c r="AG261" i="1"/>
  <c r="AH265" i="1"/>
  <c r="AK262" i="1"/>
  <c r="AH262" i="1"/>
  <c r="AJ265" i="1"/>
  <c r="AJ261" i="1"/>
  <c r="AH261" i="1"/>
  <c r="AI262" i="1"/>
  <c r="AJ264" i="1"/>
  <c r="AH264" i="1"/>
  <c r="AK264" i="1"/>
  <c r="AI264" i="1"/>
  <c r="AK261" i="1"/>
  <c r="AG265" i="1"/>
  <c r="AG75" i="1"/>
  <c r="AG184" i="1"/>
  <c r="AJ220" i="1"/>
  <c r="AI221" i="1"/>
  <c r="AJ219" i="1"/>
  <c r="AI218" i="1"/>
  <c r="AI219" i="1"/>
  <c r="AI220" i="1"/>
  <c r="AG219" i="1"/>
  <c r="AH221" i="1"/>
  <c r="AH217" i="1"/>
  <c r="AH219" i="1"/>
  <c r="AI217" i="1"/>
  <c r="AH220" i="1"/>
  <c r="AK218" i="1"/>
  <c r="AJ221" i="1"/>
  <c r="AJ217" i="1"/>
  <c r="AH218" i="1"/>
  <c r="AG445" i="1"/>
  <c r="AH319" i="1"/>
  <c r="AJ320" i="1"/>
  <c r="AJ321" i="1"/>
  <c r="AJ318" i="1"/>
  <c r="AK318" i="1"/>
  <c r="AH318" i="1"/>
  <c r="AG321" i="1"/>
  <c r="AG318" i="1"/>
  <c r="AJ317" i="1"/>
  <c r="AG317" i="1"/>
  <c r="AI321" i="1"/>
  <c r="AI318" i="1"/>
  <c r="AG319" i="1"/>
  <c r="AG320" i="1"/>
  <c r="AI320" i="1"/>
  <c r="AH317" i="1"/>
  <c r="AJ319" i="1"/>
  <c r="AH321" i="1"/>
  <c r="AI317" i="1"/>
  <c r="AK320" i="1"/>
  <c r="AH320" i="1"/>
  <c r="AG307" i="1"/>
  <c r="AH411" i="1"/>
  <c r="AI185" i="1"/>
  <c r="AJ251" i="1"/>
  <c r="AI160" i="1"/>
  <c r="AG262" i="1"/>
  <c r="AI128" i="1"/>
  <c r="AG130" i="1"/>
  <c r="AH127" i="1"/>
  <c r="AI130" i="1"/>
  <c r="AI127" i="1"/>
  <c r="AH130" i="1"/>
  <c r="AI129" i="1"/>
  <c r="AJ129" i="1"/>
  <c r="AJ130" i="1"/>
  <c r="AJ126" i="1"/>
  <c r="AJ127" i="1"/>
  <c r="AJ128" i="1"/>
  <c r="AI126" i="1"/>
  <c r="AK127" i="1"/>
  <c r="AH129" i="1"/>
  <c r="AK183" i="1"/>
  <c r="AI198" i="1"/>
  <c r="AG198" i="1"/>
  <c r="AI195" i="1"/>
  <c r="AG196" i="1"/>
  <c r="AG197" i="1"/>
  <c r="AJ197" i="1"/>
  <c r="AH198" i="1"/>
  <c r="AH194" i="1"/>
  <c r="AH196" i="1"/>
  <c r="AI194" i="1"/>
  <c r="AH195" i="1"/>
  <c r="AI196" i="1"/>
  <c r="AJ194" i="1"/>
  <c r="AG194" i="1"/>
  <c r="Q194" i="1" s="1"/>
  <c r="Q195" i="1" s="1"/>
  <c r="Q196" i="1" s="1"/>
  <c r="Q197" i="1" s="1"/>
  <c r="AH197" i="1"/>
  <c r="AI197" i="1"/>
  <c r="AJ195" i="1"/>
  <c r="AJ196" i="1"/>
  <c r="AG195" i="1"/>
  <c r="T65" i="1"/>
  <c r="Y60" i="1"/>
  <c r="AG163" i="1"/>
  <c r="AG164" i="1"/>
  <c r="AJ160" i="1"/>
  <c r="AK162" i="1"/>
  <c r="AH161" i="1"/>
  <c r="AJ163" i="1"/>
  <c r="AK164" i="1"/>
  <c r="AK161" i="1"/>
  <c r="AG161" i="1"/>
  <c r="AH162" i="1"/>
  <c r="AI164" i="1"/>
  <c r="AJ161" i="1"/>
  <c r="AG162" i="1"/>
  <c r="AK163" i="1"/>
  <c r="AH163" i="1"/>
  <c r="AI161" i="1"/>
  <c r="AJ164" i="1"/>
  <c r="AJ162" i="1"/>
  <c r="AH164" i="1"/>
  <c r="AH160" i="1"/>
  <c r="Q160" i="1" s="1"/>
  <c r="Q161" i="1" s="1"/>
  <c r="Q162" i="1" s="1"/>
  <c r="Q163" i="1" s="1"/>
  <c r="AH73" i="1"/>
  <c r="AK173" i="1"/>
  <c r="AG173" i="1"/>
  <c r="AK171" i="1"/>
  <c r="AH171" i="1"/>
  <c r="AI175" i="1"/>
  <c r="AH172" i="1"/>
  <c r="AJ172" i="1"/>
  <c r="AJ174" i="1"/>
  <c r="AG171" i="1"/>
  <c r="AH173" i="1"/>
  <c r="AI171" i="1"/>
  <c r="AI172" i="1"/>
  <c r="AJ171" i="1"/>
  <c r="AH175" i="1"/>
  <c r="AK175" i="1"/>
  <c r="AI173" i="1"/>
  <c r="AG175" i="1"/>
  <c r="AJ175" i="1"/>
  <c r="AG172" i="1"/>
  <c r="AK317" i="1"/>
  <c r="AG218" i="1"/>
  <c r="AK194" i="1"/>
  <c r="T54" i="1"/>
  <c r="Y49" i="1"/>
  <c r="U65" i="1"/>
  <c r="Y62" i="1"/>
  <c r="Y64" i="1"/>
  <c r="AG217" i="1"/>
  <c r="AI71" i="1"/>
  <c r="AK455" i="1"/>
  <c r="AJ454" i="1"/>
  <c r="AH454" i="1"/>
  <c r="AK456" i="1"/>
  <c r="AH456" i="1"/>
  <c r="AI452" i="1"/>
  <c r="AK454" i="1"/>
  <c r="AI454" i="1"/>
  <c r="AJ455" i="1"/>
  <c r="AJ456" i="1"/>
  <c r="AJ452" i="1"/>
  <c r="AG452" i="1"/>
  <c r="AG453" i="1"/>
  <c r="AG454" i="1"/>
  <c r="AH452" i="1"/>
  <c r="AI455" i="1"/>
  <c r="AK452" i="1"/>
  <c r="AJ453" i="1"/>
  <c r="AI456" i="1"/>
  <c r="AH455" i="1"/>
  <c r="AG220" i="1"/>
  <c r="AH72" i="1"/>
  <c r="AK220" i="1"/>
  <c r="AK118" i="1"/>
  <c r="AH119" i="1"/>
  <c r="AK117" i="1"/>
  <c r="AJ118" i="1"/>
  <c r="AG115" i="1"/>
  <c r="AI119" i="1"/>
  <c r="AK115" i="1"/>
  <c r="AG118" i="1"/>
  <c r="AK119" i="1"/>
  <c r="AH115" i="1"/>
  <c r="AH117" i="1"/>
  <c r="AH118" i="1"/>
  <c r="AI118" i="1"/>
  <c r="AJ117" i="1"/>
  <c r="AI116" i="1"/>
  <c r="AI115" i="1"/>
  <c r="AJ119" i="1"/>
  <c r="AJ115" i="1"/>
  <c r="AG117" i="1"/>
  <c r="AI117" i="1"/>
  <c r="AG116" i="1"/>
  <c r="AG119" i="1"/>
  <c r="AH407" i="1"/>
  <c r="AK409" i="1"/>
  <c r="AH409" i="1"/>
  <c r="AI408" i="1"/>
  <c r="AI409" i="1"/>
  <c r="AG410" i="1"/>
  <c r="AK407" i="1"/>
  <c r="AK410" i="1"/>
  <c r="AJ408" i="1"/>
  <c r="AG409" i="1"/>
  <c r="AJ410" i="1"/>
  <c r="AK411" i="1"/>
  <c r="AG408" i="1"/>
  <c r="AI407" i="1"/>
  <c r="AG407" i="1"/>
  <c r="AI410" i="1"/>
  <c r="AH408" i="1"/>
  <c r="AK408" i="1"/>
  <c r="AJ407" i="1"/>
  <c r="AH410" i="1"/>
  <c r="AJ409" i="1"/>
  <c r="U54" i="1"/>
  <c r="V54" i="1"/>
  <c r="V65" i="1"/>
  <c r="AG71" i="1"/>
  <c r="AH453" i="1"/>
  <c r="AI433" i="1"/>
  <c r="AG434" i="1"/>
  <c r="AG433" i="1"/>
  <c r="AH434" i="1"/>
  <c r="AK433" i="1"/>
  <c r="AH433" i="1"/>
  <c r="AJ434" i="1"/>
  <c r="AI434" i="1"/>
  <c r="AI430" i="1"/>
  <c r="AG432" i="1"/>
  <c r="AI432" i="1"/>
  <c r="AH430" i="1"/>
  <c r="AK430" i="1"/>
  <c r="AK432" i="1"/>
  <c r="AK434" i="1"/>
  <c r="AH432" i="1"/>
  <c r="AI253" i="1"/>
  <c r="AH252" i="1"/>
  <c r="AJ254" i="1"/>
  <c r="AH253" i="1"/>
  <c r="AJ253" i="1"/>
  <c r="AH250" i="1"/>
  <c r="AK254" i="1"/>
  <c r="AI250" i="1"/>
  <c r="AI254" i="1"/>
  <c r="AG252" i="1"/>
  <c r="AG250" i="1"/>
  <c r="AH254" i="1"/>
  <c r="AK252" i="1"/>
  <c r="AI252" i="1"/>
  <c r="AK253" i="1"/>
  <c r="AG254" i="1"/>
  <c r="AJ250" i="1"/>
  <c r="AK250" i="1"/>
  <c r="AJ252" i="1"/>
  <c r="AI389" i="1"/>
  <c r="AG386" i="1"/>
  <c r="AK388" i="1"/>
  <c r="AG388" i="1"/>
  <c r="AG389" i="1"/>
  <c r="AJ388" i="1"/>
  <c r="AH389" i="1"/>
  <c r="AJ389" i="1"/>
  <c r="AJ386" i="1"/>
  <c r="AK389" i="1"/>
  <c r="AI386" i="1"/>
  <c r="AI387" i="1"/>
  <c r="AG385" i="1"/>
  <c r="AH388" i="1"/>
  <c r="AI388" i="1"/>
  <c r="AH386" i="1"/>
  <c r="AK160" i="1"/>
  <c r="AI442" i="1"/>
  <c r="Q441" i="1" s="1"/>
  <c r="Q442" i="1" s="1"/>
  <c r="Q443" i="1" s="1"/>
  <c r="Q444" i="1" s="1"/>
  <c r="AK219" i="1"/>
  <c r="Y4" i="1"/>
  <c r="Y9" i="1" s="1"/>
  <c r="T9" i="1"/>
  <c r="AG6" i="1" s="1"/>
  <c r="W54" i="1"/>
  <c r="Y51" i="1"/>
  <c r="W65" i="1"/>
  <c r="AI306" i="1"/>
  <c r="AK307" i="1"/>
  <c r="AK310" i="1"/>
  <c r="AI308" i="1"/>
  <c r="AI309" i="1"/>
  <c r="AH309" i="1"/>
  <c r="AK306" i="1"/>
  <c r="AG309" i="1"/>
  <c r="AJ307" i="1"/>
  <c r="AJ308" i="1"/>
  <c r="AJ309" i="1"/>
  <c r="AH306" i="1"/>
  <c r="AI310" i="1"/>
  <c r="AK309" i="1"/>
  <c r="AK308" i="1"/>
  <c r="AH310" i="1"/>
  <c r="AI307" i="1"/>
  <c r="AJ310" i="1"/>
  <c r="AJ306" i="1"/>
  <c r="AH308" i="1"/>
  <c r="AG306" i="1"/>
  <c r="AK321" i="1"/>
  <c r="AK71" i="1"/>
  <c r="AK453" i="1"/>
  <c r="AH431" i="1"/>
  <c r="AK399" i="1"/>
  <c r="AG396" i="1"/>
  <c r="AH398" i="1"/>
  <c r="AH399" i="1"/>
  <c r="AG399" i="1"/>
  <c r="AK398" i="1"/>
  <c r="AH396" i="1"/>
  <c r="AH397" i="1"/>
  <c r="AJ397" i="1"/>
  <c r="AG397" i="1"/>
  <c r="AI397" i="1"/>
  <c r="AK397" i="1"/>
  <c r="AK396" i="1"/>
  <c r="AJ398" i="1"/>
  <c r="AJ399" i="1"/>
  <c r="AG400" i="1"/>
  <c r="AI396" i="1"/>
  <c r="AI399" i="1"/>
  <c r="AJ422" i="1"/>
  <c r="AH422" i="1"/>
  <c r="AH421" i="1"/>
  <c r="AI422" i="1"/>
  <c r="AI418" i="1"/>
  <c r="AI420" i="1"/>
  <c r="AJ418" i="1"/>
  <c r="AJ420" i="1"/>
  <c r="AJ421" i="1"/>
  <c r="AK422" i="1"/>
  <c r="AK419" i="1"/>
  <c r="AH418" i="1"/>
  <c r="AI421" i="1"/>
  <c r="AK421" i="1"/>
  <c r="AG420" i="1"/>
  <c r="AH420" i="1"/>
  <c r="AI419" i="1"/>
  <c r="AH105" i="1"/>
  <c r="AG105" i="1"/>
  <c r="AI108" i="1"/>
  <c r="AH107" i="1"/>
  <c r="AG107" i="1"/>
  <c r="AJ108" i="1"/>
  <c r="AJ107" i="1"/>
  <c r="AJ104" i="1"/>
  <c r="AG106" i="1"/>
  <c r="AJ105" i="1"/>
  <c r="AI104" i="1"/>
  <c r="AH104" i="1"/>
  <c r="AG104" i="1"/>
  <c r="AI105" i="1"/>
  <c r="AG108" i="1"/>
  <c r="AH108" i="1"/>
  <c r="AG72" i="1"/>
  <c r="AI441" i="1"/>
  <c r="AG418" i="1"/>
  <c r="AK241" i="1"/>
  <c r="AI241" i="1"/>
  <c r="AJ243" i="1"/>
  <c r="AG243" i="1"/>
  <c r="AH240" i="1"/>
  <c r="AH243" i="1"/>
  <c r="AJ239" i="1"/>
  <c r="AH239" i="1"/>
  <c r="AI239" i="1"/>
  <c r="AJ240" i="1"/>
  <c r="AG241" i="1"/>
  <c r="AH241" i="1"/>
  <c r="AI242" i="1"/>
  <c r="AG239" i="1"/>
  <c r="AJ241" i="1"/>
  <c r="AG411" i="1"/>
  <c r="Q217" i="1" l="1"/>
  <c r="Q218" i="1" s="1"/>
  <c r="Q219" i="1" s="1"/>
  <c r="Q220" i="1" s="1"/>
  <c r="AH7" i="1"/>
  <c r="AH5" i="1"/>
  <c r="AG7" i="1"/>
  <c r="AI7" i="1"/>
  <c r="AG5" i="1"/>
  <c r="AI4" i="1"/>
  <c r="Q4" i="1" s="1"/>
  <c r="Q5" i="1" s="1"/>
  <c r="Q6" i="1" s="1"/>
  <c r="Q7" i="1" s="1"/>
  <c r="AI5" i="1"/>
  <c r="AI6" i="1"/>
  <c r="AH6" i="1"/>
  <c r="AH8" i="1"/>
  <c r="AI8" i="1"/>
  <c r="AJ7" i="1"/>
  <c r="Q250" i="1"/>
  <c r="Q251" i="1" s="1"/>
  <c r="Q252" i="1" s="1"/>
  <c r="Q253" i="1" s="1"/>
  <c r="AJ6" i="1"/>
  <c r="Q104" i="1"/>
  <c r="Q105" i="1" s="1"/>
  <c r="Q106" i="1" s="1"/>
  <c r="Q107" i="1" s="1"/>
  <c r="AJ51" i="1"/>
  <c r="AG51" i="1"/>
  <c r="Q385" i="1"/>
  <c r="Q386" i="1" s="1"/>
  <c r="Q387" i="1" s="1"/>
  <c r="Q388" i="1" s="1"/>
  <c r="Q430" i="1"/>
  <c r="Q431" i="1" s="1"/>
  <c r="Q432" i="1" s="1"/>
  <c r="Q433" i="1" s="1"/>
  <c r="Q115" i="1"/>
  <c r="Q116" i="1" s="1"/>
  <c r="Q117" i="1" s="1"/>
  <c r="Q118" i="1" s="1"/>
  <c r="AG8" i="1"/>
  <c r="AJ53" i="1"/>
  <c r="AI53" i="1"/>
  <c r="Q126" i="1"/>
  <c r="Q127" i="1" s="1"/>
  <c r="Q128" i="1" s="1"/>
  <c r="Q129" i="1" s="1"/>
  <c r="Q306" i="1"/>
  <c r="Q307" i="1" s="1"/>
  <c r="Q308" i="1" s="1"/>
  <c r="Q309" i="1" s="1"/>
  <c r="AJ60" i="1"/>
  <c r="AJ8" i="1"/>
  <c r="AJ5" i="1"/>
  <c r="Q239" i="1"/>
  <c r="Q240" i="1" s="1"/>
  <c r="Q241" i="1" s="1"/>
  <c r="Q242" i="1" s="1"/>
  <c r="Q183" i="1"/>
  <c r="Q184" i="1" s="1"/>
  <c r="Q185" i="1" s="1"/>
  <c r="Q186" i="1" s="1"/>
  <c r="AJ52" i="1"/>
  <c r="AG64" i="1"/>
  <c r="AJ64" i="1"/>
  <c r="AJ62" i="1"/>
  <c r="AI62" i="1"/>
  <c r="Y54" i="1"/>
  <c r="AH51" i="1" s="1"/>
  <c r="AG49" i="1"/>
  <c r="AJ49" i="1"/>
  <c r="Q71" i="1"/>
  <c r="Q72" i="1" s="1"/>
  <c r="Q73" i="1" s="1"/>
  <c r="Q74" i="1" s="1"/>
  <c r="Q418" i="1"/>
  <c r="Q419" i="1" s="1"/>
  <c r="Q420" i="1" s="1"/>
  <c r="Q421" i="1" s="1"/>
  <c r="AH4" i="1"/>
  <c r="AG4" i="1"/>
  <c r="AJ4" i="1"/>
  <c r="Q407" i="1"/>
  <c r="Q408" i="1" s="1"/>
  <c r="Q409" i="1" s="1"/>
  <c r="Q410" i="1" s="1"/>
  <c r="Q171" i="1"/>
  <c r="Q172" i="1" s="1"/>
  <c r="Q173" i="1" s="1"/>
  <c r="Q174" i="1" s="1"/>
  <c r="Q396" i="1"/>
  <c r="Q397" i="1" s="1"/>
  <c r="Q398" i="1" s="1"/>
  <c r="Q399" i="1" s="1"/>
  <c r="Q261" i="1"/>
  <c r="Q262" i="1" s="1"/>
  <c r="Q263" i="1" s="1"/>
  <c r="Q264" i="1" s="1"/>
  <c r="AH53" i="1"/>
  <c r="AG53" i="1"/>
  <c r="AI49" i="1"/>
  <c r="Y65" i="1"/>
  <c r="Q452" i="1"/>
  <c r="Q453" i="1" s="1"/>
  <c r="Q454" i="1" s="1"/>
  <c r="Q455" i="1" s="1"/>
  <c r="Q317" i="1"/>
  <c r="Q318" i="1" s="1"/>
  <c r="Q319" i="1" s="1"/>
  <c r="Q320" i="1" s="1"/>
  <c r="AG61" i="1" l="1"/>
  <c r="AJ61" i="1"/>
  <c r="AI63" i="1"/>
  <c r="AH63" i="1"/>
  <c r="AH61" i="1"/>
  <c r="AG63" i="1"/>
  <c r="AH49" i="1"/>
  <c r="AI52" i="1"/>
  <c r="AG52" i="1"/>
  <c r="AI50" i="1"/>
  <c r="Q49" i="1" s="1"/>
  <c r="Q50" i="1" s="1"/>
  <c r="Q51" i="1" s="1"/>
  <c r="Q52" i="1" s="1"/>
  <c r="AI61" i="1"/>
  <c r="AJ50" i="1"/>
  <c r="AI64" i="1"/>
  <c r="AI60" i="1"/>
  <c r="AG62" i="1"/>
  <c r="AH60" i="1"/>
  <c r="AH64" i="1"/>
  <c r="AH52" i="1"/>
  <c r="AG50" i="1"/>
  <c r="AH50" i="1"/>
  <c r="AH62" i="1"/>
  <c r="AG60" i="1"/>
  <c r="Q60" i="1" s="1"/>
  <c r="Q61" i="1" s="1"/>
  <c r="Q62" i="1" s="1"/>
  <c r="Q63" i="1" s="1"/>
  <c r="AI51" i="1"/>
  <c r="AJ63" i="1"/>
</calcChain>
</file>

<file path=xl/sharedStrings.xml><?xml version="1.0" encoding="utf-8"?>
<sst xmlns="http://schemas.openxmlformats.org/spreadsheetml/2006/main" count="1001" uniqueCount="99">
  <si>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</si>
  <si>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</si>
  <si>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</si>
  <si>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</si>
  <si>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</si>
  <si>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</si>
  <si>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</si>
  <si>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Q6: Ich recherchiere intensiv, vergleiche viele Angebote und achte auf Werbebotschaften: Sehr stark</t>
  </si>
  <si>
    <t>Q6: Ich recherchiere intensiv, vergleiche viele Angebote und achte auf Werbebotschaften: Stark</t>
  </si>
  <si>
    <t>Q6: Ich recherchiere intensiv, vergleiche viele Angebote und achte auf Werbebotschaften: Mäßig</t>
  </si>
  <si>
    <t>Q6: Ich recherchiere intensiv, vergleiche viele Angebote und achte auf Werbebotschaften: Wenig</t>
  </si>
  <si>
    <t>Q6: Ich recherchiere intensiv, vergleiche viele Angebote und achte auf Werbebotschaften: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</si>
  <si>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</si>
  <si>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</si>
  <si>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</si>
  <si>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</si>
  <si>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</si>
  <si>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</si>
  <si>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</si>
  <si>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</si>
  <si>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</si>
  <si>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</si>
  <si>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</si>
  <si>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</si>
  <si>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</si>
  <si>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</si>
  <si>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</si>
  <si>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</si>
  <si>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</si>
  <si>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</si>
  <si>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</si>
  <si>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</si>
  <si>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</si>
  <si>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</si>
  <si>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</si>
  <si>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</si>
  <si>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</si>
  <si>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</si>
  <si>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</si>
  <si>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</si>
  <si>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</si>
  <si>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</si>
  <si>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</si>
  <si>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</si>
  <si>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</si>
  <si>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</si>
  <si>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</si>
  <si>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</si>
  <si>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</si>
  <si>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</si>
  <si>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</si>
  <si>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</si>
  <si>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</si>
  <si>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</si>
  <si>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</si>
  <si>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</si>
  <si>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</si>
  <si>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</si>
  <si>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</si>
  <si>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</si>
  <si>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</si>
  <si>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</si>
  <si>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</si>
  <si>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</si>
  <si>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</si>
  <si>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</si>
  <si>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</si>
  <si>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</si>
  <si>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</si>
  <si>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</si>
  <si>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</si>
  <si>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</si>
  <si>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</si>
  <si>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</si>
  <si>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</si>
  <si>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</si>
  <si>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</si>
  <si>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</si>
  <si>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</si>
  <si>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</si>
  <si>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</si>
  <si>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</si>
  <si>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</si>
  <si>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</si>
  <si>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</si>
  <si>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</si>
  <si>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</si>
  <si>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</si>
  <si>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</si>
  <si>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</si>
  <si>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</si>
  <si>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</si>
  <si>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</si>
  <si>
    <t>data &lt;- matrix(c(</t>
  </si>
  <si>
    <r>
      <t>)</t>
    </r>
    <r>
      <rPr>
        <sz val="10"/>
        <color theme="1"/>
        <rFont val="Courier New"/>
        <family val="3"/>
      </rPr>
      <t>,</t>
    </r>
    <r>
      <rPr>
        <sz val="10"/>
        <color rgb="FF111111"/>
        <rFont val="Courier New"/>
        <family val="3"/>
      </rPr>
      <t>nrow = 5, byrow = TRUE)</t>
    </r>
  </si>
  <si>
    <r>
      <t>tau_result &lt;- Kendall(data[</t>
    </r>
    <r>
      <rPr>
        <sz val="10"/>
        <color theme="1"/>
        <rFont val="Courier New"/>
        <family val="3"/>
      </rPr>
      <t>,</t>
    </r>
    <r>
      <rPr>
        <sz val="10"/>
        <color rgb="FF111111"/>
        <rFont val="Courier New"/>
        <family val="3"/>
      </rPr>
      <t>1], data[</t>
    </r>
    <r>
      <rPr>
        <sz val="10"/>
        <color theme="1"/>
        <rFont val="Courier New"/>
        <family val="3"/>
      </rPr>
      <t>,</t>
    </r>
    <r>
      <rPr>
        <sz val="10"/>
        <color rgb="FF111111"/>
        <rFont val="Courier New"/>
        <family val="3"/>
      </rPr>
      <t>2])</t>
    </r>
  </si>
  <si>
    <t>print(tau_result)</t>
  </si>
  <si>
    <t>Kendall's Tau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</si>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</sst>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0"/>
      <color rgb="FF11111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0" fillId="0" borderId="0" xfId="0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horizontal="right"/>
    </xf>
    <xf numFmtId="166" fontId="4" fillId="0" borderId="0" xfId="0" applyNumberFormat="1" applyFont="1"/>
    <xf numFmtId="2" fontId="5" fillId="0" borderId="0" xfId="0" applyNumberFormat="1" applyFont="1"/>
    <xf numFmtId="0" fontId="0" fillId="0" borderId="0" xfId="0"/>
    <xf numFmtId="0" fontId="0" fillId="0" borderId="0" xfId="0"/>
    <xf numFmtId="0" fontId="5" fillId="0" borderId="0" xfId="0" applyFont="1" applyAlignment="1">
      <alignment horizontal="right"/>
    </xf>
    <xf numFmtId="165" fontId="5" fillId="0" borderId="0" xfId="0" applyNumberFormat="1" applyFont="1"/>
    <xf numFmtId="0" fontId="6" fillId="0" borderId="0" xfId="0" applyFont="1"/>
    <xf numFmtId="2" fontId="0" fillId="0" borderId="0" xfId="0" applyNumberFormat="1"/>
    <xf numFmtId="0" fontId="5" fillId="0" borderId="0" xfId="0" applyFont="1"/>
    <xf numFmtId="2" fontId="4" fillId="0" borderId="0" xfId="0" applyNumberFormat="1" applyFont="1"/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8" fillId="0" borderId="0" xfId="0" applyFont="1" applyAlignment="1">
      <alignment vertical="center"/>
    </xf>
    <xf numFmtId="0" fontId="0" fillId="3" borderId="0" xfId="0" applyFill="1"/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81"/>
  <sheetViews>
    <sheetView showGridLines="0" tabSelected="1" topLeftCell="A11" zoomScale="60" zoomScaleNormal="60" workbookViewId="0">
      <selection activeCell="A67" sqref="A67"/>
    </sheetView>
  </sheetViews>
  <sheetFormatPr baseColWidth="10" defaultColWidth="9.140625" defaultRowHeight="15" x14ac:dyDescent="0.25"/>
  <cols>
    <col min="1" max="1" width="9.140625" style="26"/>
    <col min="2" max="2" width="60" customWidth="1"/>
    <col min="3" max="20" width="12" customWidth="1"/>
  </cols>
  <sheetData>
    <row r="1" spans="2:45" ht="18" x14ac:dyDescent="0.25">
      <c r="B1" s="1" t="s">
        <v>0</v>
      </c>
    </row>
    <row r="2" spans="2:45" ht="18" x14ac:dyDescent="0.25">
      <c r="B2" s="1" t="s">
        <v>1</v>
      </c>
    </row>
    <row r="3" spans="2:45" x14ac:dyDescent="0.25">
      <c r="B3" s="2"/>
      <c r="C3" s="30" t="s">
        <v>2</v>
      </c>
      <c r="D3" s="31"/>
      <c r="E3" s="30" t="s">
        <v>3</v>
      </c>
      <c r="F3" s="31"/>
      <c r="G3" s="30" t="s">
        <v>4</v>
      </c>
      <c r="H3" s="31"/>
      <c r="I3" s="30" t="s">
        <v>5</v>
      </c>
      <c r="J3" s="31"/>
      <c r="K3" s="30" t="s">
        <v>6</v>
      </c>
      <c r="L3" s="31"/>
    </row>
    <row r="4" spans="2:45" x14ac:dyDescent="0.25">
      <c r="B4" s="3" t="s">
        <v>7</v>
      </c>
      <c r="C4" s="4">
        <v>0.53060000000000007</v>
      </c>
      <c r="D4" s="5">
        <v>26</v>
      </c>
      <c r="E4" s="4">
        <v>0.44900000000000001</v>
      </c>
      <c r="F4" s="5">
        <v>22</v>
      </c>
      <c r="G4" s="4">
        <v>2.0400000000000001E-2</v>
      </c>
      <c r="H4" s="5">
        <v>1</v>
      </c>
      <c r="I4" s="4">
        <v>0</v>
      </c>
      <c r="J4" s="5">
        <v>0</v>
      </c>
      <c r="K4" s="4">
        <v>0.17949999999999999</v>
      </c>
      <c r="L4" s="5">
        <v>49</v>
      </c>
      <c r="P4" s="17" t="s">
        <v>88</v>
      </c>
      <c r="Q4" s="18">
        <f>_xlfn.CHISQ.TEST(T4:W8,AG4:AJ8)</f>
        <v>0.62911770333335937</v>
      </c>
      <c r="R4" s="15"/>
      <c r="S4" s="15" t="s">
        <v>89</v>
      </c>
      <c r="T4" s="15">
        <f>D4</f>
        <v>26</v>
      </c>
      <c r="U4" s="15">
        <f>F4</f>
        <v>22</v>
      </c>
      <c r="V4" s="15">
        <f>H4</f>
        <v>1</v>
      </c>
      <c r="W4" s="15">
        <f>J4</f>
        <v>0</v>
      </c>
      <c r="X4" s="15"/>
      <c r="Y4" s="19">
        <f>SUM(T4:X4)</f>
        <v>49</v>
      </c>
      <c r="Z4" s="15"/>
      <c r="AA4" s="15"/>
      <c r="AB4" s="15"/>
      <c r="AC4" s="15"/>
      <c r="AD4" s="15"/>
      <c r="AE4" s="15"/>
      <c r="AF4" s="15" t="s">
        <v>90</v>
      </c>
      <c r="AG4" s="20">
        <f>$Y4*T9/$Y9</f>
        <v>27.102564102564102</v>
      </c>
      <c r="AH4" s="20">
        <f>$Y4*U9/$Y9</f>
        <v>21.53846153846154</v>
      </c>
      <c r="AI4" s="20">
        <f>$Y4*V9/$Y9</f>
        <v>0.17948717948717949</v>
      </c>
      <c r="AJ4" s="20">
        <f>$Y4*W9/$Y9</f>
        <v>0.17948717948717949</v>
      </c>
    </row>
    <row r="5" spans="2:45" x14ac:dyDescent="0.25">
      <c r="B5" s="3" t="s">
        <v>8</v>
      </c>
      <c r="C5" s="4">
        <v>0.61670000000000003</v>
      </c>
      <c r="D5" s="5">
        <v>74</v>
      </c>
      <c r="E5" s="4">
        <v>0.375</v>
      </c>
      <c r="F5" s="5">
        <v>45</v>
      </c>
      <c r="G5" s="4">
        <v>0</v>
      </c>
      <c r="H5" s="5">
        <v>0</v>
      </c>
      <c r="I5" s="4">
        <v>8.3000000000000001E-3</v>
      </c>
      <c r="J5" s="5">
        <v>1</v>
      </c>
      <c r="K5" s="4">
        <v>0.43959999999999999</v>
      </c>
      <c r="L5" s="5">
        <v>120</v>
      </c>
      <c r="P5" s="17" t="s">
        <v>91</v>
      </c>
      <c r="Q5" s="21">
        <f>_xlfn.CHISQ.INV.RT(Q4,12)</f>
        <v>9.8500059129612065</v>
      </c>
      <c r="R5" s="15"/>
      <c r="S5" s="15"/>
      <c r="T5" s="15">
        <f>D5</f>
        <v>74</v>
      </c>
      <c r="U5" s="15">
        <f>F5</f>
        <v>45</v>
      </c>
      <c r="V5" s="15">
        <f>H5</f>
        <v>0</v>
      </c>
      <c r="W5" s="15">
        <f>J5</f>
        <v>1</v>
      </c>
      <c r="X5" s="15"/>
      <c r="Y5" s="19">
        <f t="shared" ref="Y5:Y8" si="0">SUM(T5:X5)</f>
        <v>120</v>
      </c>
      <c r="Z5" s="15"/>
      <c r="AA5" s="15"/>
      <c r="AB5" s="15"/>
      <c r="AC5" s="15"/>
      <c r="AD5" s="15"/>
      <c r="AE5" s="15"/>
      <c r="AF5" s="15"/>
      <c r="AG5" s="20">
        <f>$Y5*T9/$Y9</f>
        <v>66.373626373626379</v>
      </c>
      <c r="AH5" s="20">
        <f t="shared" ref="AH5:AJ5" si="1">$Y5*U9/$Y9</f>
        <v>52.747252747252745</v>
      </c>
      <c r="AI5" s="20">
        <f t="shared" si="1"/>
        <v>0.43956043956043955</v>
      </c>
      <c r="AJ5" s="20">
        <f t="shared" si="1"/>
        <v>0.43956043956043955</v>
      </c>
    </row>
    <row r="6" spans="2:45" x14ac:dyDescent="0.25">
      <c r="B6" s="3" t="s">
        <v>9</v>
      </c>
      <c r="C6" s="4">
        <v>0.48209999999999997</v>
      </c>
      <c r="D6" s="5">
        <v>27</v>
      </c>
      <c r="E6" s="4">
        <v>0.51790000000000003</v>
      </c>
      <c r="F6" s="5">
        <v>29</v>
      </c>
      <c r="G6" s="4">
        <v>0</v>
      </c>
      <c r="H6" s="5">
        <v>0</v>
      </c>
      <c r="I6" s="4">
        <v>0</v>
      </c>
      <c r="J6" s="5">
        <v>0</v>
      </c>
      <c r="K6" s="4">
        <v>0.2051</v>
      </c>
      <c r="L6" s="5">
        <v>56</v>
      </c>
      <c r="P6" s="12" t="s">
        <v>92</v>
      </c>
      <c r="Q6" s="22">
        <f>SQRT(Q5/(Y9*MIN(5-1,4-1)))</f>
        <v>0.10966708369695476</v>
      </c>
      <c r="R6" s="15"/>
      <c r="S6" s="15"/>
      <c r="T6" s="15">
        <f t="shared" ref="T6:T8" si="2">D6</f>
        <v>27</v>
      </c>
      <c r="U6" s="15">
        <f t="shared" ref="U6:U8" si="3">F6</f>
        <v>29</v>
      </c>
      <c r="V6" s="15">
        <f t="shared" ref="V6:V8" si="4">H6</f>
        <v>0</v>
      </c>
      <c r="W6" s="15">
        <f t="shared" ref="W6:W8" si="5">J6</f>
        <v>0</v>
      </c>
      <c r="X6" s="15"/>
      <c r="Y6" s="19">
        <f t="shared" si="0"/>
        <v>56</v>
      </c>
      <c r="Z6" s="15"/>
      <c r="AA6" s="15"/>
      <c r="AB6" s="15"/>
      <c r="AC6" s="15"/>
      <c r="AD6" s="15"/>
      <c r="AE6" s="15"/>
      <c r="AF6" s="15"/>
      <c r="AG6" s="20">
        <f>$Y6*T9/$Y9</f>
        <v>30.974358974358974</v>
      </c>
      <c r="AH6" s="20">
        <f t="shared" ref="AH6:AJ6" si="6">$Y6*U9/$Y9</f>
        <v>24.615384615384617</v>
      </c>
      <c r="AI6" s="20">
        <f t="shared" si="6"/>
        <v>0.20512820512820512</v>
      </c>
      <c r="AJ6" s="20">
        <f t="shared" si="6"/>
        <v>0.20512820512820512</v>
      </c>
    </row>
    <row r="7" spans="2:45" x14ac:dyDescent="0.25">
      <c r="B7" s="3" t="s">
        <v>10</v>
      </c>
      <c r="C7" s="4">
        <v>0.5</v>
      </c>
      <c r="D7" s="5">
        <v>17</v>
      </c>
      <c r="E7" s="4">
        <v>0.5</v>
      </c>
      <c r="F7" s="5">
        <v>17</v>
      </c>
      <c r="G7" s="4">
        <v>0</v>
      </c>
      <c r="H7" s="5">
        <v>0</v>
      </c>
      <c r="I7" s="4">
        <v>0</v>
      </c>
      <c r="J7" s="5">
        <v>0</v>
      </c>
      <c r="K7" s="4">
        <v>0.1245</v>
      </c>
      <c r="L7" s="5">
        <v>34</v>
      </c>
      <c r="P7" s="15"/>
      <c r="Q7" s="21" t="str">
        <f>IF(AND(Q6&gt;0,Q6&lt;=0.2),"Schwacher Zusammenhang",IF(AND(Q6&gt;0.2,Q6&lt;=0.6),"Mittlerer Zusammenhang",IF(Q6&gt;0.6,"Starker Zusammenhang","")))</f>
        <v>Schwacher Zusammenhang</v>
      </c>
      <c r="R7" s="15"/>
      <c r="S7" s="15"/>
      <c r="T7" s="15">
        <f t="shared" si="2"/>
        <v>17</v>
      </c>
      <c r="U7" s="15">
        <f t="shared" si="3"/>
        <v>17</v>
      </c>
      <c r="V7" s="15">
        <f t="shared" si="4"/>
        <v>0</v>
      </c>
      <c r="W7" s="15">
        <f t="shared" si="5"/>
        <v>0</v>
      </c>
      <c r="X7" s="15"/>
      <c r="Y7" s="19">
        <f t="shared" si="0"/>
        <v>34</v>
      </c>
      <c r="Z7" s="15"/>
      <c r="AA7" s="15"/>
      <c r="AB7" s="15"/>
      <c r="AC7" s="15"/>
      <c r="AD7" s="15"/>
      <c r="AE7" s="15"/>
      <c r="AF7" s="15"/>
      <c r="AG7" s="20">
        <f>$Y7*T9/$Y9</f>
        <v>18.805860805860807</v>
      </c>
      <c r="AH7" s="20">
        <f t="shared" ref="AH7:AJ7" si="7">$Y7*U9/$Y9</f>
        <v>14.945054945054945</v>
      </c>
      <c r="AI7" s="20">
        <f t="shared" si="7"/>
        <v>0.12454212454212454</v>
      </c>
      <c r="AJ7" s="20">
        <f t="shared" si="7"/>
        <v>0.12454212454212454</v>
      </c>
    </row>
    <row r="8" spans="2:45" x14ac:dyDescent="0.25">
      <c r="B8" s="3" t="s">
        <v>11</v>
      </c>
      <c r="C8" s="4">
        <v>0.5</v>
      </c>
      <c r="D8" s="5">
        <v>7</v>
      </c>
      <c r="E8" s="4">
        <v>0.5</v>
      </c>
      <c r="F8" s="5">
        <v>7</v>
      </c>
      <c r="G8" s="4">
        <v>0</v>
      </c>
      <c r="H8" s="5">
        <v>0</v>
      </c>
      <c r="I8" s="4">
        <v>0</v>
      </c>
      <c r="J8" s="5">
        <v>0</v>
      </c>
      <c r="K8" s="4">
        <v>5.1299999999999998E-2</v>
      </c>
      <c r="L8" s="5">
        <v>14</v>
      </c>
      <c r="P8" s="15"/>
      <c r="Q8" s="15"/>
      <c r="R8" s="15"/>
      <c r="S8" s="15"/>
      <c r="T8" s="15">
        <f t="shared" si="2"/>
        <v>7</v>
      </c>
      <c r="U8" s="15">
        <f t="shared" si="3"/>
        <v>7</v>
      </c>
      <c r="V8" s="15">
        <f t="shared" si="4"/>
        <v>0</v>
      </c>
      <c r="W8" s="15">
        <f t="shared" si="5"/>
        <v>0</v>
      </c>
      <c r="X8" s="15"/>
      <c r="Y8" s="19">
        <f t="shared" si="0"/>
        <v>14</v>
      </c>
      <c r="Z8" s="15"/>
      <c r="AA8" s="15"/>
      <c r="AB8" s="15"/>
      <c r="AC8" s="15"/>
      <c r="AD8" s="15"/>
      <c r="AE8" s="15"/>
      <c r="AF8" s="15"/>
      <c r="AG8" s="20">
        <f>$Y8*T9/$Y9</f>
        <v>7.7435897435897436</v>
      </c>
      <c r="AH8" s="20">
        <f t="shared" ref="AH8:AJ8" si="8">$Y8*U9/$Y9</f>
        <v>6.1538461538461542</v>
      </c>
      <c r="AI8" s="20">
        <f t="shared" si="8"/>
        <v>5.128205128205128E-2</v>
      </c>
      <c r="AJ8" s="20">
        <f t="shared" si="8"/>
        <v>5.128205128205128E-2</v>
      </c>
    </row>
    <row r="9" spans="2:45" x14ac:dyDescent="0.25">
      <c r="B9" s="3" t="s">
        <v>6</v>
      </c>
      <c r="C9" s="6">
        <v>0.55310000000000004</v>
      </c>
      <c r="D9" s="3">
        <v>151</v>
      </c>
      <c r="E9" s="6">
        <v>0.43959999999999999</v>
      </c>
      <c r="F9" s="3">
        <v>120</v>
      </c>
      <c r="G9" s="6">
        <v>3.7000000000000002E-3</v>
      </c>
      <c r="H9" s="3">
        <v>1</v>
      </c>
      <c r="I9" s="6">
        <v>3.7000000000000002E-3</v>
      </c>
      <c r="J9" s="3">
        <v>1</v>
      </c>
      <c r="K9" s="6">
        <v>1</v>
      </c>
      <c r="L9" s="3">
        <v>273</v>
      </c>
      <c r="P9" s="15"/>
      <c r="Q9" s="15"/>
      <c r="R9" s="15"/>
      <c r="S9" s="15"/>
      <c r="T9" s="19">
        <f>SUM(T4:T8)</f>
        <v>151</v>
      </c>
      <c r="U9" s="19">
        <f t="shared" ref="U9:W9" si="9">SUM(U4:U8)</f>
        <v>120</v>
      </c>
      <c r="V9" s="19">
        <f t="shared" si="9"/>
        <v>1</v>
      </c>
      <c r="W9" s="19">
        <f t="shared" si="9"/>
        <v>1</v>
      </c>
      <c r="X9" s="19"/>
      <c r="Y9" s="25">
        <f>SUM(Y4:Y8)</f>
        <v>273</v>
      </c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</row>
    <row r="10" spans="2:45" x14ac:dyDescent="0.25">
      <c r="B10" s="7"/>
      <c r="C10" s="7"/>
      <c r="D10" s="7"/>
      <c r="E10" s="7"/>
      <c r="F10" s="7"/>
      <c r="G10" s="7"/>
      <c r="H10" s="7"/>
      <c r="I10" s="7"/>
      <c r="J10" s="7"/>
      <c r="K10" s="7" t="s">
        <v>12</v>
      </c>
      <c r="L10" s="7">
        <v>273</v>
      </c>
    </row>
    <row r="11" spans="2:45" x14ac:dyDescent="0.25">
      <c r="B11" s="7"/>
      <c r="C11" s="7"/>
      <c r="D11" s="7"/>
      <c r="E11" s="7"/>
      <c r="F11" s="7"/>
      <c r="G11" s="7"/>
      <c r="H11" s="7"/>
      <c r="I11" s="7"/>
      <c r="J11" s="7"/>
      <c r="K11" s="7" t="s">
        <v>13</v>
      </c>
      <c r="L11" s="7">
        <v>0</v>
      </c>
    </row>
    <row r="13" spans="2:45" ht="18" x14ac:dyDescent="0.25">
      <c r="B13" s="1" t="s">
        <v>14</v>
      </c>
    </row>
    <row r="14" spans="2:45" x14ac:dyDescent="0.25">
      <c r="B14" s="2"/>
      <c r="C14" s="30" t="s">
        <v>15</v>
      </c>
      <c r="D14" s="31"/>
      <c r="E14" s="30" t="s">
        <v>16</v>
      </c>
      <c r="F14" s="31"/>
      <c r="G14" s="30" t="s">
        <v>17</v>
      </c>
      <c r="H14" s="31"/>
      <c r="I14" s="30" t="s">
        <v>18</v>
      </c>
      <c r="J14" s="31"/>
      <c r="K14" s="30" t="s">
        <v>19</v>
      </c>
      <c r="L14" s="31"/>
      <c r="M14" s="30" t="s">
        <v>20</v>
      </c>
      <c r="N14" s="31"/>
      <c r="O14" s="30" t="s">
        <v>21</v>
      </c>
      <c r="P14" s="31"/>
      <c r="Q14" s="30" t="s">
        <v>5</v>
      </c>
      <c r="R14" s="31"/>
      <c r="S14" s="30" t="s">
        <v>6</v>
      </c>
      <c r="T14" s="31"/>
    </row>
    <row r="15" spans="2:45" x14ac:dyDescent="0.25">
      <c r="B15" s="3" t="s">
        <v>7</v>
      </c>
      <c r="C15" s="4">
        <v>0</v>
      </c>
      <c r="D15" s="5">
        <v>0</v>
      </c>
      <c r="E15" s="4">
        <v>0.1429</v>
      </c>
      <c r="F15" s="5">
        <v>7</v>
      </c>
      <c r="G15" s="4">
        <v>0.10199999999999999</v>
      </c>
      <c r="H15" s="5">
        <v>5</v>
      </c>
      <c r="I15" s="4">
        <v>0.2041</v>
      </c>
      <c r="J15" s="5">
        <v>10</v>
      </c>
      <c r="K15" s="4">
        <v>0.36730000000000002</v>
      </c>
      <c r="L15" s="5">
        <v>18</v>
      </c>
      <c r="M15" s="4">
        <v>0.1633</v>
      </c>
      <c r="N15" s="5">
        <v>8</v>
      </c>
      <c r="O15" s="4">
        <v>2.0400000000000001E-2</v>
      </c>
      <c r="P15" s="5">
        <v>1</v>
      </c>
      <c r="Q15" s="4">
        <v>0</v>
      </c>
      <c r="R15" s="5">
        <v>0</v>
      </c>
      <c r="S15" s="4">
        <v>0.17949999999999999</v>
      </c>
      <c r="T15" s="5">
        <v>49</v>
      </c>
      <c r="V15" s="17" t="s">
        <v>88</v>
      </c>
      <c r="W15" s="18">
        <f>_xlfn.CHISQ.TEST(Z15:AE19,AM15:AR19)</f>
        <v>0.48058646304315467</v>
      </c>
      <c r="X15" s="25"/>
      <c r="Y15" s="25" t="s">
        <v>89</v>
      </c>
      <c r="Z15" s="25">
        <f>F15</f>
        <v>7</v>
      </c>
      <c r="AA15" s="25">
        <f>H15</f>
        <v>5</v>
      </c>
      <c r="AB15" s="25">
        <f>J15</f>
        <v>10</v>
      </c>
      <c r="AC15" s="25">
        <f>L15</f>
        <v>18</v>
      </c>
      <c r="AD15" s="25">
        <f>N15</f>
        <v>8</v>
      </c>
      <c r="AE15" s="25">
        <f>P15</f>
        <v>1</v>
      </c>
      <c r="AF15" s="19">
        <f>SUM(Z15:AE15)</f>
        <v>49</v>
      </c>
      <c r="AG15" s="25"/>
      <c r="AH15" s="25"/>
      <c r="AI15" s="25"/>
      <c r="AJ15" s="25"/>
      <c r="AK15" s="25"/>
      <c r="AL15" s="25" t="s">
        <v>90</v>
      </c>
      <c r="AM15" s="20">
        <f>$AF15*Z20/$AF20</f>
        <v>7.5940959409594093</v>
      </c>
      <c r="AN15" s="20">
        <f t="shared" ref="AN15:AR15" si="10">$AF15*AA20/$AF20</f>
        <v>6.1476014760147599</v>
      </c>
      <c r="AO15" s="20">
        <f t="shared" si="10"/>
        <v>13.199261992619926</v>
      </c>
      <c r="AP15" s="20">
        <f t="shared" si="10"/>
        <v>14.645756457564575</v>
      </c>
      <c r="AQ15" s="20">
        <f t="shared" si="10"/>
        <v>5.7859778597785976</v>
      </c>
      <c r="AR15" s="20">
        <f t="shared" si="10"/>
        <v>1.6273062730627306</v>
      </c>
      <c r="AS15" s="25"/>
    </row>
    <row r="16" spans="2:45" x14ac:dyDescent="0.25">
      <c r="B16" s="3" t="s">
        <v>8</v>
      </c>
      <c r="C16" s="4">
        <v>0</v>
      </c>
      <c r="D16" s="5">
        <v>0</v>
      </c>
      <c r="E16" s="4">
        <v>0.14169999999999999</v>
      </c>
      <c r="F16" s="5">
        <v>17</v>
      </c>
      <c r="G16" s="4">
        <v>0.1583</v>
      </c>
      <c r="H16" s="5">
        <v>19</v>
      </c>
      <c r="I16" s="4">
        <v>0.29170000000000001</v>
      </c>
      <c r="J16" s="5">
        <v>35</v>
      </c>
      <c r="K16" s="4">
        <v>0.27500000000000002</v>
      </c>
      <c r="L16" s="5">
        <v>33</v>
      </c>
      <c r="M16" s="4">
        <v>6.6699999999999995E-2</v>
      </c>
      <c r="N16" s="5">
        <v>8</v>
      </c>
      <c r="O16" s="4">
        <v>0.05</v>
      </c>
      <c r="P16" s="5">
        <v>6</v>
      </c>
      <c r="Q16" s="4">
        <v>1.67E-2</v>
      </c>
      <c r="R16" s="5">
        <v>2</v>
      </c>
      <c r="S16" s="4">
        <v>0.43959999999999999</v>
      </c>
      <c r="T16" s="5">
        <v>120</v>
      </c>
      <c r="V16" s="17" t="s">
        <v>91</v>
      </c>
      <c r="W16" s="21">
        <f>_xlfn.CHISQ.INV.RT(W15,20)</f>
        <v>19.640876911456935</v>
      </c>
      <c r="X16" s="25"/>
      <c r="Y16" s="25"/>
      <c r="Z16" s="25">
        <f t="shared" ref="Z16:Z19" si="11">F16</f>
        <v>17</v>
      </c>
      <c r="AA16" s="25">
        <f t="shared" ref="AA16:AA19" si="12">H16</f>
        <v>19</v>
      </c>
      <c r="AB16" s="25">
        <f t="shared" ref="AB16:AB19" si="13">J16</f>
        <v>35</v>
      </c>
      <c r="AC16" s="25">
        <f t="shared" ref="AC16:AC19" si="14">L16</f>
        <v>33</v>
      </c>
      <c r="AD16" s="25">
        <f t="shared" ref="AD16:AD19" si="15">N16</f>
        <v>8</v>
      </c>
      <c r="AE16" s="25">
        <f t="shared" ref="AE16:AE19" si="16">P16</f>
        <v>6</v>
      </c>
      <c r="AF16" s="19">
        <f t="shared" ref="AF16:AF19" si="17">SUM(Z16:AE16)</f>
        <v>118</v>
      </c>
      <c r="AG16" s="25"/>
      <c r="AH16" s="25"/>
      <c r="AI16" s="25"/>
      <c r="AJ16" s="25"/>
      <c r="AK16" s="25"/>
      <c r="AL16" s="25"/>
      <c r="AM16" s="20">
        <f>$AF16*Z20/$AF20</f>
        <v>18.287822878228781</v>
      </c>
      <c r="AN16" s="20">
        <f t="shared" ref="AN16:AR16" si="18">$AF16*AA20/$AF20</f>
        <v>14.804428044280442</v>
      </c>
      <c r="AO16" s="20">
        <f t="shared" si="18"/>
        <v>31.785977859778598</v>
      </c>
      <c r="AP16" s="20">
        <f t="shared" si="18"/>
        <v>35.269372693726936</v>
      </c>
      <c r="AQ16" s="20">
        <f t="shared" si="18"/>
        <v>13.933579335793358</v>
      </c>
      <c r="AR16" s="20">
        <f t="shared" si="18"/>
        <v>3.9188191881918821</v>
      </c>
      <c r="AS16" s="25"/>
    </row>
    <row r="17" spans="2:45" x14ac:dyDescent="0.25">
      <c r="B17" s="3" t="s">
        <v>9</v>
      </c>
      <c r="C17" s="4">
        <v>0</v>
      </c>
      <c r="D17" s="5">
        <v>0</v>
      </c>
      <c r="E17" s="4">
        <v>0.16070000000000001</v>
      </c>
      <c r="F17" s="5">
        <v>9</v>
      </c>
      <c r="G17" s="4">
        <v>7.1399999999999991E-2</v>
      </c>
      <c r="H17" s="5">
        <v>4</v>
      </c>
      <c r="I17" s="4">
        <v>0.26790000000000003</v>
      </c>
      <c r="J17" s="5">
        <v>15</v>
      </c>
      <c r="K17" s="4">
        <v>0.26790000000000003</v>
      </c>
      <c r="L17" s="5">
        <v>15</v>
      </c>
      <c r="M17" s="4">
        <v>0.21429999999999999</v>
      </c>
      <c r="N17" s="5">
        <v>12</v>
      </c>
      <c r="O17" s="4">
        <v>1.7899999999999999E-2</v>
      </c>
      <c r="P17" s="5">
        <v>1</v>
      </c>
      <c r="Q17" s="4">
        <v>0</v>
      </c>
      <c r="R17" s="5">
        <v>0</v>
      </c>
      <c r="S17" s="4">
        <v>0.2051</v>
      </c>
      <c r="T17" s="5">
        <v>56</v>
      </c>
      <c r="V17" s="12" t="s">
        <v>92</v>
      </c>
      <c r="W17" s="22">
        <f>SQRT(W16/(AF20*MIN(6-1,5-1)))</f>
        <v>0.13460642681432569</v>
      </c>
      <c r="X17" s="25"/>
      <c r="Y17" s="25"/>
      <c r="Z17" s="25">
        <f t="shared" si="11"/>
        <v>9</v>
      </c>
      <c r="AA17" s="25">
        <f t="shared" si="12"/>
        <v>4</v>
      </c>
      <c r="AB17" s="25">
        <f t="shared" si="13"/>
        <v>15</v>
      </c>
      <c r="AC17" s="25">
        <f t="shared" si="14"/>
        <v>15</v>
      </c>
      <c r="AD17" s="25">
        <f t="shared" si="15"/>
        <v>12</v>
      </c>
      <c r="AE17" s="25">
        <f t="shared" si="16"/>
        <v>1</v>
      </c>
      <c r="AF17" s="19">
        <f t="shared" si="17"/>
        <v>56</v>
      </c>
      <c r="AG17" s="25"/>
      <c r="AH17" s="25"/>
      <c r="AI17" s="25"/>
      <c r="AJ17" s="25"/>
      <c r="AK17" s="25"/>
      <c r="AL17" s="25"/>
      <c r="AM17" s="20">
        <f>$AF17*Z20/$AF20</f>
        <v>8.6789667896678964</v>
      </c>
      <c r="AN17" s="20">
        <f t="shared" ref="AN17:AR17" si="19">$AF17*AA20/$AF20</f>
        <v>7.0258302583025829</v>
      </c>
      <c r="AO17" s="20">
        <f t="shared" si="19"/>
        <v>15.084870848708487</v>
      </c>
      <c r="AP17" s="20">
        <f t="shared" si="19"/>
        <v>16.7380073800738</v>
      </c>
      <c r="AQ17" s="20">
        <f t="shared" si="19"/>
        <v>6.6125461254612548</v>
      </c>
      <c r="AR17" s="20">
        <f t="shared" si="19"/>
        <v>1.8597785977859778</v>
      </c>
      <c r="AS17" s="25"/>
    </row>
    <row r="18" spans="2:45" x14ac:dyDescent="0.25">
      <c r="B18" s="3" t="s">
        <v>10</v>
      </c>
      <c r="C18" s="4">
        <v>0</v>
      </c>
      <c r="D18" s="5">
        <v>0</v>
      </c>
      <c r="E18" s="4">
        <v>0.14710000000000001</v>
      </c>
      <c r="F18" s="5">
        <v>5</v>
      </c>
      <c r="G18" s="4">
        <v>0.1176</v>
      </c>
      <c r="H18" s="5">
        <v>4</v>
      </c>
      <c r="I18" s="4">
        <v>0.23530000000000001</v>
      </c>
      <c r="J18" s="5">
        <v>8</v>
      </c>
      <c r="K18" s="4">
        <v>0.38240000000000002</v>
      </c>
      <c r="L18" s="5">
        <v>13</v>
      </c>
      <c r="M18" s="4">
        <v>8.8200000000000001E-2</v>
      </c>
      <c r="N18" s="5">
        <v>3</v>
      </c>
      <c r="O18" s="4">
        <v>2.9399999999999999E-2</v>
      </c>
      <c r="P18" s="5">
        <v>1</v>
      </c>
      <c r="Q18" s="4">
        <v>0</v>
      </c>
      <c r="R18" s="5">
        <v>0</v>
      </c>
      <c r="S18" s="4">
        <v>0.1245</v>
      </c>
      <c r="T18" s="5">
        <v>34</v>
      </c>
      <c r="V18" s="25"/>
      <c r="W18" s="21" t="str">
        <f>IF(AND(W17&gt;0,W17&lt;=0.2),"Schwacher Zusammenhang",IF(AND(W17&gt;0.2,W17&lt;=0.6),"Mittlerer Zusammenhang",IF(W17&gt;0.6,"Starker Zusammenhang","")))</f>
        <v>Schwacher Zusammenhang</v>
      </c>
      <c r="X18" s="25"/>
      <c r="Y18" s="25"/>
      <c r="Z18" s="25">
        <f t="shared" si="11"/>
        <v>5</v>
      </c>
      <c r="AA18" s="25">
        <f t="shared" si="12"/>
        <v>4</v>
      </c>
      <c r="AB18" s="25">
        <f t="shared" si="13"/>
        <v>8</v>
      </c>
      <c r="AC18" s="25">
        <f t="shared" si="14"/>
        <v>13</v>
      </c>
      <c r="AD18" s="25">
        <f t="shared" si="15"/>
        <v>3</v>
      </c>
      <c r="AE18" s="25">
        <f t="shared" si="16"/>
        <v>1</v>
      </c>
      <c r="AF18" s="19">
        <f t="shared" si="17"/>
        <v>34</v>
      </c>
      <c r="AG18" s="25"/>
      <c r="AH18" s="25"/>
      <c r="AI18" s="25"/>
      <c r="AJ18" s="25"/>
      <c r="AK18" s="25"/>
      <c r="AL18" s="25"/>
      <c r="AM18" s="20">
        <f>$AF18*Z20/$AF20</f>
        <v>5.269372693726937</v>
      </c>
      <c r="AN18" s="20">
        <f t="shared" ref="AN18:AR18" si="20">$AF18*AA20/$AF20</f>
        <v>4.2656826568265682</v>
      </c>
      <c r="AO18" s="20">
        <f t="shared" si="20"/>
        <v>9.158671586715867</v>
      </c>
      <c r="AP18" s="20">
        <f t="shared" si="20"/>
        <v>10.162361623616237</v>
      </c>
      <c r="AQ18" s="20">
        <f t="shared" si="20"/>
        <v>4.0147601476014758</v>
      </c>
      <c r="AR18" s="20">
        <f t="shared" si="20"/>
        <v>1.1291512915129152</v>
      </c>
      <c r="AS18" s="25"/>
    </row>
    <row r="19" spans="2:45" x14ac:dyDescent="0.25">
      <c r="B19" s="3" t="s">
        <v>11</v>
      </c>
      <c r="C19" s="4">
        <v>0</v>
      </c>
      <c r="D19" s="5">
        <v>0</v>
      </c>
      <c r="E19" s="4">
        <v>0.28570000000000001</v>
      </c>
      <c r="F19" s="5">
        <v>4</v>
      </c>
      <c r="G19" s="4">
        <v>0.1429</v>
      </c>
      <c r="H19" s="5">
        <v>2</v>
      </c>
      <c r="I19" s="4">
        <v>0.35709999999999997</v>
      </c>
      <c r="J19" s="5">
        <v>5</v>
      </c>
      <c r="K19" s="4">
        <v>0.1429</v>
      </c>
      <c r="L19" s="5">
        <v>2</v>
      </c>
      <c r="M19" s="4">
        <v>7.1399999999999991E-2</v>
      </c>
      <c r="N19" s="5">
        <v>1</v>
      </c>
      <c r="O19" s="4">
        <v>0</v>
      </c>
      <c r="P19" s="5">
        <v>0</v>
      </c>
      <c r="Q19" s="4">
        <v>0</v>
      </c>
      <c r="R19" s="5">
        <v>0</v>
      </c>
      <c r="S19" s="4">
        <v>5.1299999999999998E-2</v>
      </c>
      <c r="T19" s="5">
        <v>14</v>
      </c>
      <c r="V19" s="25"/>
      <c r="W19" s="25"/>
      <c r="X19" s="25"/>
      <c r="Y19" s="25"/>
      <c r="Z19" s="25">
        <f t="shared" si="11"/>
        <v>4</v>
      </c>
      <c r="AA19" s="25">
        <f t="shared" si="12"/>
        <v>2</v>
      </c>
      <c r="AB19" s="25">
        <f t="shared" si="13"/>
        <v>5</v>
      </c>
      <c r="AC19" s="25">
        <f t="shared" si="14"/>
        <v>2</v>
      </c>
      <c r="AD19" s="25">
        <f t="shared" si="15"/>
        <v>1</v>
      </c>
      <c r="AE19" s="25">
        <f t="shared" si="16"/>
        <v>0</v>
      </c>
      <c r="AF19" s="19">
        <f t="shared" si="17"/>
        <v>14</v>
      </c>
      <c r="AG19" s="25"/>
      <c r="AH19" s="25"/>
      <c r="AI19" s="25"/>
      <c r="AJ19" s="25"/>
      <c r="AK19" s="25"/>
      <c r="AL19" s="25"/>
      <c r="AM19" s="20">
        <f>$AF19*Z20/$AF20</f>
        <v>2.1697416974169741</v>
      </c>
      <c r="AN19" s="20">
        <f t="shared" ref="AN19:AR19" si="21">$AF19*AA20/$AF20</f>
        <v>1.7564575645756457</v>
      </c>
      <c r="AO19" s="20">
        <f t="shared" si="21"/>
        <v>3.7712177121771218</v>
      </c>
      <c r="AP19" s="20">
        <f t="shared" si="21"/>
        <v>4.1845018450184499</v>
      </c>
      <c r="AQ19" s="20">
        <f t="shared" si="21"/>
        <v>1.6531365313653137</v>
      </c>
      <c r="AR19" s="20">
        <f t="shared" si="21"/>
        <v>0.46494464944649444</v>
      </c>
      <c r="AS19" s="25"/>
    </row>
    <row r="20" spans="2:45" x14ac:dyDescent="0.25">
      <c r="B20" s="3" t="s">
        <v>6</v>
      </c>
      <c r="C20" s="6">
        <v>0</v>
      </c>
      <c r="D20" s="3">
        <v>0</v>
      </c>
      <c r="E20" s="6">
        <v>0.15379999999999999</v>
      </c>
      <c r="F20" s="3">
        <v>42</v>
      </c>
      <c r="G20" s="6">
        <v>0.1245</v>
      </c>
      <c r="H20" s="3">
        <v>34</v>
      </c>
      <c r="I20" s="6">
        <v>0.26740000000000003</v>
      </c>
      <c r="J20" s="3">
        <v>73</v>
      </c>
      <c r="K20" s="6">
        <v>0.29670000000000002</v>
      </c>
      <c r="L20" s="3">
        <v>81</v>
      </c>
      <c r="M20" s="6">
        <v>0.1172</v>
      </c>
      <c r="N20" s="3">
        <v>32</v>
      </c>
      <c r="O20" s="6">
        <v>3.3000000000000002E-2</v>
      </c>
      <c r="P20" s="3">
        <v>9</v>
      </c>
      <c r="Q20" s="6">
        <v>7.3000000000000001E-3</v>
      </c>
      <c r="R20" s="3">
        <v>2</v>
      </c>
      <c r="S20" s="6">
        <v>1</v>
      </c>
      <c r="T20" s="3">
        <v>273</v>
      </c>
      <c r="V20" s="25"/>
      <c r="W20" s="25"/>
      <c r="X20" s="25"/>
      <c r="Y20" s="25"/>
      <c r="Z20" s="19">
        <f t="shared" ref="Z20:AF20" si="22">SUM(Z15:Z19)</f>
        <v>42</v>
      </c>
      <c r="AA20" s="19">
        <f t="shared" si="22"/>
        <v>34</v>
      </c>
      <c r="AB20" s="19">
        <f t="shared" si="22"/>
        <v>73</v>
      </c>
      <c r="AC20" s="19">
        <f t="shared" si="22"/>
        <v>81</v>
      </c>
      <c r="AD20" s="19">
        <f t="shared" si="22"/>
        <v>32</v>
      </c>
      <c r="AE20" s="19">
        <f t="shared" si="22"/>
        <v>9</v>
      </c>
      <c r="AF20" s="25">
        <f t="shared" si="22"/>
        <v>271</v>
      </c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</row>
    <row r="21" spans="2:45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 t="s">
        <v>12</v>
      </c>
      <c r="T21" s="7">
        <v>273</v>
      </c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</row>
    <row r="22" spans="2:45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 t="s">
        <v>13</v>
      </c>
      <c r="T22" s="7">
        <v>0</v>
      </c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</row>
    <row r="23" spans="2:45" x14ac:dyDescent="0.25"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</row>
    <row r="24" spans="2:45" ht="18" x14ac:dyDescent="0.25">
      <c r="B24" s="1" t="s">
        <v>22</v>
      </c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</row>
    <row r="25" spans="2:45" x14ac:dyDescent="0.25">
      <c r="B25" s="2"/>
      <c r="C25" s="30" t="s">
        <v>23</v>
      </c>
      <c r="D25" s="31"/>
      <c r="E25" s="30" t="s">
        <v>24</v>
      </c>
      <c r="F25" s="31"/>
      <c r="G25" s="30" t="s">
        <v>25</v>
      </c>
      <c r="H25" s="31"/>
      <c r="I25" s="30" t="s">
        <v>26</v>
      </c>
      <c r="J25" s="31"/>
      <c r="K25" s="30" t="s">
        <v>27</v>
      </c>
      <c r="L25" s="31"/>
      <c r="M25" s="30" t="s">
        <v>28</v>
      </c>
      <c r="N25" s="31"/>
      <c r="O25" s="30" t="s">
        <v>29</v>
      </c>
      <c r="P25" s="31"/>
      <c r="Q25" s="30" t="s">
        <v>5</v>
      </c>
      <c r="R25" s="31"/>
      <c r="S25" s="30" t="s">
        <v>6</v>
      </c>
      <c r="T25" s="31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</row>
    <row r="26" spans="2:45" x14ac:dyDescent="0.25">
      <c r="B26" s="3" t="s">
        <v>7</v>
      </c>
      <c r="C26" s="4">
        <v>0</v>
      </c>
      <c r="D26" s="5">
        <v>0</v>
      </c>
      <c r="E26" s="4">
        <v>0</v>
      </c>
      <c r="F26" s="5">
        <v>0</v>
      </c>
      <c r="G26" s="4">
        <v>0.1429</v>
      </c>
      <c r="H26" s="5">
        <v>7</v>
      </c>
      <c r="I26" s="4">
        <v>0.24490000000000001</v>
      </c>
      <c r="J26" s="5">
        <v>12</v>
      </c>
      <c r="K26" s="4">
        <v>0.12239999999999999</v>
      </c>
      <c r="L26" s="5">
        <v>6</v>
      </c>
      <c r="M26" s="4">
        <v>0.48980000000000001</v>
      </c>
      <c r="N26" s="5">
        <v>24</v>
      </c>
      <c r="O26" s="4">
        <v>0</v>
      </c>
      <c r="P26" s="5">
        <v>0</v>
      </c>
      <c r="Q26" s="4">
        <v>0</v>
      </c>
      <c r="R26" s="5">
        <v>0</v>
      </c>
      <c r="S26" s="4">
        <v>0.17949999999999999</v>
      </c>
      <c r="T26" s="5">
        <v>49</v>
      </c>
      <c r="V26" s="17" t="s">
        <v>88</v>
      </c>
      <c r="W26" s="18">
        <f>_xlfn.CHISQ.TEST(AA26:AD30,AN26:AQ30)</f>
        <v>2.4520056504584421E-2</v>
      </c>
      <c r="X26" s="25"/>
      <c r="Y26" s="25" t="s">
        <v>89</v>
      </c>
      <c r="Z26" s="25"/>
      <c r="AA26" s="25">
        <f>H26</f>
        <v>7</v>
      </c>
      <c r="AB26" s="25">
        <f>J26</f>
        <v>12</v>
      </c>
      <c r="AC26" s="25">
        <f>L26</f>
        <v>6</v>
      </c>
      <c r="AD26" s="25">
        <f>N26</f>
        <v>24</v>
      </c>
      <c r="AE26" s="25"/>
      <c r="AF26" s="19">
        <f>SUM(Z26:AE26)</f>
        <v>49</v>
      </c>
      <c r="AG26" s="25"/>
      <c r="AH26" s="25"/>
      <c r="AI26" s="25"/>
      <c r="AJ26" s="25"/>
      <c r="AK26" s="25"/>
      <c r="AL26" s="25" t="s">
        <v>90</v>
      </c>
      <c r="AM26" s="20"/>
      <c r="AN26" s="20">
        <f t="shared" ref="AN26:AQ26" si="23">$AF26*AA31/$AF31</f>
        <v>9.1760299625468171</v>
      </c>
      <c r="AO26" s="20">
        <f t="shared" si="23"/>
        <v>10.093632958801498</v>
      </c>
      <c r="AP26" s="20">
        <f t="shared" si="23"/>
        <v>12.47940074906367</v>
      </c>
      <c r="AQ26" s="20">
        <f t="shared" si="23"/>
        <v>17.250936329588015</v>
      </c>
      <c r="AR26" s="20"/>
      <c r="AS26" s="25"/>
    </row>
    <row r="27" spans="2:45" x14ac:dyDescent="0.25">
      <c r="B27" s="3" t="s">
        <v>8</v>
      </c>
      <c r="C27" s="4">
        <v>2.5000000000000001E-2</v>
      </c>
      <c r="D27" s="5">
        <v>3</v>
      </c>
      <c r="E27" s="4">
        <v>0</v>
      </c>
      <c r="F27" s="5">
        <v>0</v>
      </c>
      <c r="G27" s="4">
        <v>0.20830000000000001</v>
      </c>
      <c r="H27" s="5">
        <v>25</v>
      </c>
      <c r="I27" s="4">
        <v>0.15</v>
      </c>
      <c r="J27" s="5">
        <v>18</v>
      </c>
      <c r="K27" s="4">
        <v>0.23330000000000001</v>
      </c>
      <c r="L27" s="5">
        <v>28</v>
      </c>
      <c r="M27" s="4">
        <v>0.375</v>
      </c>
      <c r="N27" s="5">
        <v>45</v>
      </c>
      <c r="O27" s="4">
        <v>0</v>
      </c>
      <c r="P27" s="5">
        <v>0</v>
      </c>
      <c r="Q27" s="4">
        <v>8.3000000000000001E-3</v>
      </c>
      <c r="R27" s="5">
        <v>1</v>
      </c>
      <c r="S27" s="4">
        <v>0.43959999999999999</v>
      </c>
      <c r="T27" s="5">
        <v>120</v>
      </c>
      <c r="V27" s="17" t="s">
        <v>91</v>
      </c>
      <c r="W27" s="21">
        <f>_xlfn.CHISQ.INV.RT(W26,12)</f>
        <v>23.399432574049968</v>
      </c>
      <c r="X27" s="25"/>
      <c r="Y27" s="25"/>
      <c r="Z27" s="25"/>
      <c r="AA27" s="25">
        <f t="shared" ref="AA27:AA30" si="24">H27</f>
        <v>25</v>
      </c>
      <c r="AB27" s="25">
        <f t="shared" ref="AB27:AB30" si="25">J27</f>
        <v>18</v>
      </c>
      <c r="AC27" s="25">
        <f t="shared" ref="AC27:AC30" si="26">L27</f>
        <v>28</v>
      </c>
      <c r="AD27" s="25">
        <f t="shared" ref="AD27:AD30" si="27">N27</f>
        <v>45</v>
      </c>
      <c r="AE27" s="25"/>
      <c r="AF27" s="19">
        <f t="shared" ref="AF27:AF30" si="28">SUM(Z27:AE27)</f>
        <v>116</v>
      </c>
      <c r="AG27" s="25"/>
      <c r="AH27" s="25"/>
      <c r="AI27" s="25"/>
      <c r="AJ27" s="25"/>
      <c r="AK27" s="25"/>
      <c r="AL27" s="25"/>
      <c r="AM27" s="20"/>
      <c r="AN27" s="20">
        <f t="shared" ref="AN27:AQ27" si="29">$AF27*AA31/$AF31</f>
        <v>21.722846441947567</v>
      </c>
      <c r="AO27" s="20">
        <f t="shared" si="29"/>
        <v>23.895131086142321</v>
      </c>
      <c r="AP27" s="20">
        <f t="shared" si="29"/>
        <v>29.54307116104869</v>
      </c>
      <c r="AQ27" s="20">
        <f t="shared" si="29"/>
        <v>40.838951310861425</v>
      </c>
      <c r="AR27" s="20"/>
      <c r="AS27" s="25"/>
    </row>
    <row r="28" spans="2:45" x14ac:dyDescent="0.25">
      <c r="B28" s="3" t="s">
        <v>9</v>
      </c>
      <c r="C28" s="4">
        <v>0</v>
      </c>
      <c r="D28" s="5">
        <v>0</v>
      </c>
      <c r="E28" s="4">
        <v>0</v>
      </c>
      <c r="F28" s="5">
        <v>0</v>
      </c>
      <c r="G28" s="4">
        <v>0.17860000000000001</v>
      </c>
      <c r="H28" s="5">
        <v>10</v>
      </c>
      <c r="I28" s="4">
        <v>0.21429999999999999</v>
      </c>
      <c r="J28" s="5">
        <v>12</v>
      </c>
      <c r="K28" s="4">
        <v>0.32140000000000002</v>
      </c>
      <c r="L28" s="5">
        <v>18</v>
      </c>
      <c r="M28" s="4">
        <v>0.26790000000000003</v>
      </c>
      <c r="N28" s="5">
        <v>15</v>
      </c>
      <c r="O28" s="4">
        <v>0</v>
      </c>
      <c r="P28" s="5">
        <v>0</v>
      </c>
      <c r="Q28" s="4">
        <v>1.7899999999999999E-2</v>
      </c>
      <c r="R28" s="5">
        <v>1</v>
      </c>
      <c r="S28" s="4">
        <v>0.2051</v>
      </c>
      <c r="T28" s="5">
        <v>56</v>
      </c>
      <c r="V28" s="12" t="s">
        <v>92</v>
      </c>
      <c r="W28" s="22">
        <f>SQRT(W27/(AF31*MIN(5-1,4-1)))</f>
        <v>0.17091745010128737</v>
      </c>
      <c r="X28" s="25"/>
      <c r="Y28" s="25"/>
      <c r="Z28" s="25"/>
      <c r="AA28" s="25">
        <f t="shared" si="24"/>
        <v>10</v>
      </c>
      <c r="AB28" s="25">
        <f t="shared" si="25"/>
        <v>12</v>
      </c>
      <c r="AC28" s="25">
        <f t="shared" si="26"/>
        <v>18</v>
      </c>
      <c r="AD28" s="25">
        <f t="shared" si="27"/>
        <v>15</v>
      </c>
      <c r="AE28" s="25"/>
      <c r="AF28" s="19">
        <f t="shared" si="28"/>
        <v>55</v>
      </c>
      <c r="AG28" s="25"/>
      <c r="AH28" s="25"/>
      <c r="AI28" s="25"/>
      <c r="AJ28" s="25"/>
      <c r="AK28" s="25"/>
      <c r="AL28" s="25"/>
      <c r="AM28" s="20"/>
      <c r="AN28" s="20">
        <f t="shared" ref="AN28:AQ28" si="30">$AF28*AA31/$AF31</f>
        <v>10.299625468164795</v>
      </c>
      <c r="AO28" s="20">
        <f t="shared" si="30"/>
        <v>11.329588014981274</v>
      </c>
      <c r="AP28" s="20">
        <f t="shared" si="30"/>
        <v>14.007490636704119</v>
      </c>
      <c r="AQ28" s="20">
        <f t="shared" si="30"/>
        <v>19.363295880149813</v>
      </c>
      <c r="AR28" s="20"/>
      <c r="AS28" s="25"/>
    </row>
    <row r="29" spans="2:45" x14ac:dyDescent="0.25">
      <c r="B29" s="3" t="s">
        <v>10</v>
      </c>
      <c r="C29" s="4">
        <v>0</v>
      </c>
      <c r="D29" s="5">
        <v>0</v>
      </c>
      <c r="E29" s="4">
        <v>0</v>
      </c>
      <c r="F29" s="5">
        <v>0</v>
      </c>
      <c r="G29" s="4">
        <v>0.17649999999999999</v>
      </c>
      <c r="H29" s="5">
        <v>6</v>
      </c>
      <c r="I29" s="4">
        <v>0.35289999999999999</v>
      </c>
      <c r="J29" s="5">
        <v>12</v>
      </c>
      <c r="K29" s="4">
        <v>0.35289999999999999</v>
      </c>
      <c r="L29" s="5">
        <v>12</v>
      </c>
      <c r="M29" s="4">
        <v>0.1176</v>
      </c>
      <c r="N29" s="5">
        <v>4</v>
      </c>
      <c r="O29" s="4">
        <v>0</v>
      </c>
      <c r="P29" s="5">
        <v>0</v>
      </c>
      <c r="Q29" s="4">
        <v>0</v>
      </c>
      <c r="R29" s="5">
        <v>0</v>
      </c>
      <c r="S29" s="4">
        <v>0.1245</v>
      </c>
      <c r="T29" s="5">
        <v>34</v>
      </c>
      <c r="V29" s="25"/>
      <c r="W29" s="21" t="str">
        <f>IF(AND(W28&gt;0,W28&lt;=0.2),"Schwacher Zusammenhang",IF(AND(W28&gt;0.2,W28&lt;=0.6),"Mittlerer Zusammenhang",IF(W28&gt;0.6,"Starker Zusammenhang","")))</f>
        <v>Schwacher Zusammenhang</v>
      </c>
      <c r="X29" s="25"/>
      <c r="Y29" s="25"/>
      <c r="Z29" s="25"/>
      <c r="AA29" s="25">
        <f t="shared" si="24"/>
        <v>6</v>
      </c>
      <c r="AB29" s="25">
        <f t="shared" si="25"/>
        <v>12</v>
      </c>
      <c r="AC29" s="25">
        <f t="shared" si="26"/>
        <v>12</v>
      </c>
      <c r="AD29" s="25">
        <f t="shared" si="27"/>
        <v>4</v>
      </c>
      <c r="AE29" s="25"/>
      <c r="AF29" s="19">
        <f t="shared" si="28"/>
        <v>34</v>
      </c>
      <c r="AG29" s="25"/>
      <c r="AH29" s="25"/>
      <c r="AI29" s="25"/>
      <c r="AJ29" s="25"/>
      <c r="AK29" s="25"/>
      <c r="AL29" s="25"/>
      <c r="AM29" s="20"/>
      <c r="AN29" s="20">
        <f t="shared" ref="AN29:AQ29" si="31">$AF29*AA31/$AF31</f>
        <v>6.3670411985018722</v>
      </c>
      <c r="AO29" s="20">
        <f t="shared" si="31"/>
        <v>7.0037453183520597</v>
      </c>
      <c r="AP29" s="20">
        <f t="shared" si="31"/>
        <v>8.6591760299625467</v>
      </c>
      <c r="AQ29" s="20">
        <f t="shared" si="31"/>
        <v>11.970037453183521</v>
      </c>
      <c r="AR29" s="20"/>
      <c r="AS29" s="25"/>
    </row>
    <row r="30" spans="2:45" x14ac:dyDescent="0.25">
      <c r="B30" s="3" t="s">
        <v>11</v>
      </c>
      <c r="C30" s="4">
        <v>0</v>
      </c>
      <c r="D30" s="5">
        <v>0</v>
      </c>
      <c r="E30" s="4">
        <v>0</v>
      </c>
      <c r="F30" s="5">
        <v>0</v>
      </c>
      <c r="G30" s="4">
        <v>0.1429</v>
      </c>
      <c r="H30" s="5">
        <v>2</v>
      </c>
      <c r="I30" s="4">
        <v>7.1399999999999991E-2</v>
      </c>
      <c r="J30" s="5">
        <v>1</v>
      </c>
      <c r="K30" s="4">
        <v>0.28570000000000001</v>
      </c>
      <c r="L30" s="5">
        <v>4</v>
      </c>
      <c r="M30" s="4">
        <v>0.42859999999999998</v>
      </c>
      <c r="N30" s="5">
        <v>6</v>
      </c>
      <c r="O30" s="4">
        <v>0</v>
      </c>
      <c r="P30" s="5">
        <v>0</v>
      </c>
      <c r="Q30" s="4">
        <v>7.1399999999999991E-2</v>
      </c>
      <c r="R30" s="5">
        <v>1</v>
      </c>
      <c r="S30" s="4">
        <v>5.1299999999999998E-2</v>
      </c>
      <c r="T30" s="5">
        <v>14</v>
      </c>
      <c r="V30" s="25"/>
      <c r="W30" s="25"/>
      <c r="X30" s="25"/>
      <c r="Y30" s="25"/>
      <c r="Z30" s="25"/>
      <c r="AA30" s="25">
        <f t="shared" si="24"/>
        <v>2</v>
      </c>
      <c r="AB30" s="25">
        <f t="shared" si="25"/>
        <v>1</v>
      </c>
      <c r="AC30" s="25">
        <f t="shared" si="26"/>
        <v>4</v>
      </c>
      <c r="AD30" s="25">
        <f t="shared" si="27"/>
        <v>6</v>
      </c>
      <c r="AE30" s="25"/>
      <c r="AF30" s="19">
        <f t="shared" si="28"/>
        <v>13</v>
      </c>
      <c r="AG30" s="25"/>
      <c r="AH30" s="25"/>
      <c r="AI30" s="25"/>
      <c r="AJ30" s="25"/>
      <c r="AK30" s="25"/>
      <c r="AL30" s="25"/>
      <c r="AM30" s="20"/>
      <c r="AN30" s="20">
        <f t="shared" ref="AN30:AQ30" si="32">$AF30*AA31/$AF31</f>
        <v>2.4344569288389515</v>
      </c>
      <c r="AO30" s="20">
        <f t="shared" si="32"/>
        <v>2.6779026217228465</v>
      </c>
      <c r="AP30" s="20">
        <f t="shared" si="32"/>
        <v>3.3108614232209739</v>
      </c>
      <c r="AQ30" s="20">
        <f t="shared" si="32"/>
        <v>4.5767790262172285</v>
      </c>
      <c r="AR30" s="20"/>
      <c r="AS30" s="25"/>
    </row>
    <row r="31" spans="2:45" x14ac:dyDescent="0.25">
      <c r="B31" s="3" t="s">
        <v>6</v>
      </c>
      <c r="C31" s="6">
        <v>1.0999999999999999E-2</v>
      </c>
      <c r="D31" s="3">
        <v>3</v>
      </c>
      <c r="E31" s="6">
        <v>0</v>
      </c>
      <c r="F31" s="3">
        <v>0</v>
      </c>
      <c r="G31" s="6">
        <v>0.1832</v>
      </c>
      <c r="H31" s="3">
        <v>50</v>
      </c>
      <c r="I31" s="6">
        <v>0.20150000000000001</v>
      </c>
      <c r="J31" s="3">
        <v>55</v>
      </c>
      <c r="K31" s="6">
        <v>0.24909999999999999</v>
      </c>
      <c r="L31" s="3">
        <v>68</v>
      </c>
      <c r="M31" s="6">
        <v>0.34429999999999999</v>
      </c>
      <c r="N31" s="3">
        <v>94</v>
      </c>
      <c r="O31" s="6">
        <v>0</v>
      </c>
      <c r="P31" s="3">
        <v>0</v>
      </c>
      <c r="Q31" s="6">
        <v>1.0999999999999999E-2</v>
      </c>
      <c r="R31" s="3">
        <v>3</v>
      </c>
      <c r="S31" s="6">
        <v>1</v>
      </c>
      <c r="T31" s="3">
        <v>273</v>
      </c>
      <c r="V31" s="25"/>
      <c r="W31" s="25"/>
      <c r="X31" s="25"/>
      <c r="Y31" s="25"/>
      <c r="Z31" s="19"/>
      <c r="AA31" s="19">
        <f>SUM(AA26:AA30)</f>
        <v>50</v>
      </c>
      <c r="AB31" s="19">
        <f>SUM(AB26:AB30)</f>
        <v>55</v>
      </c>
      <c r="AC31" s="19">
        <f>SUM(AC26:AC30)</f>
        <v>68</v>
      </c>
      <c r="AD31" s="19">
        <f>SUM(AD26:AD30)</f>
        <v>94</v>
      </c>
      <c r="AE31" s="19"/>
      <c r="AF31" s="25">
        <f>SUM(AF26:AF30)</f>
        <v>267</v>
      </c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</row>
    <row r="32" spans="2:45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 t="s">
        <v>12</v>
      </c>
      <c r="T32" s="7">
        <v>273</v>
      </c>
    </row>
    <row r="33" spans="1:43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 t="s">
        <v>13</v>
      </c>
      <c r="T33" s="7">
        <v>0</v>
      </c>
    </row>
    <row r="35" spans="1:43" ht="18" x14ac:dyDescent="0.25">
      <c r="B35" s="1" t="s">
        <v>30</v>
      </c>
    </row>
    <row r="36" spans="1:43" x14ac:dyDescent="0.25">
      <c r="B36" s="2"/>
      <c r="C36" s="30" t="s">
        <v>31</v>
      </c>
      <c r="D36" s="31"/>
      <c r="E36" s="30" t="s">
        <v>32</v>
      </c>
      <c r="F36" s="31"/>
      <c r="G36" s="30" t="s">
        <v>33</v>
      </c>
      <c r="H36" s="31"/>
      <c r="I36" s="30" t="s">
        <v>34</v>
      </c>
      <c r="J36" s="31"/>
      <c r="K36" s="30" t="s">
        <v>35</v>
      </c>
      <c r="L36" s="31"/>
      <c r="M36" s="30" t="s">
        <v>36</v>
      </c>
      <c r="N36" s="31"/>
      <c r="O36" s="30" t="s">
        <v>5</v>
      </c>
      <c r="P36" s="31"/>
      <c r="Q36" s="30" t="s">
        <v>6</v>
      </c>
      <c r="R36" s="31"/>
    </row>
    <row r="37" spans="1:43" x14ac:dyDescent="0.25">
      <c r="B37" s="3" t="s">
        <v>7</v>
      </c>
      <c r="C37" s="4">
        <v>2.0400000000000001E-2</v>
      </c>
      <c r="D37" s="5">
        <v>1</v>
      </c>
      <c r="E37" s="4">
        <v>0.12239999999999999</v>
      </c>
      <c r="F37" s="5">
        <v>6</v>
      </c>
      <c r="G37" s="4">
        <v>0.1429</v>
      </c>
      <c r="H37" s="5">
        <v>7</v>
      </c>
      <c r="I37" s="4">
        <v>0.1837</v>
      </c>
      <c r="J37" s="5">
        <v>9</v>
      </c>
      <c r="K37" s="4">
        <v>0.1429</v>
      </c>
      <c r="L37" s="5">
        <v>7</v>
      </c>
      <c r="M37" s="4">
        <v>0.28570000000000001</v>
      </c>
      <c r="N37" s="5">
        <v>14</v>
      </c>
      <c r="O37" s="4">
        <v>0.10199999999999999</v>
      </c>
      <c r="P37" s="5">
        <v>5</v>
      </c>
      <c r="Q37" s="4">
        <v>0.17949999999999999</v>
      </c>
      <c r="R37" s="5">
        <v>49</v>
      </c>
      <c r="T37" s="17" t="s">
        <v>88</v>
      </c>
      <c r="U37" s="18">
        <f>_xlfn.CHISQ.TEST(X37:AC41,AL37:AQ41)</f>
        <v>0.55767383029629669</v>
      </c>
      <c r="V37" s="25"/>
      <c r="W37" s="25" t="s">
        <v>89</v>
      </c>
      <c r="X37" s="25">
        <f>D37</f>
        <v>1</v>
      </c>
      <c r="Y37" s="25">
        <f>F37</f>
        <v>6</v>
      </c>
      <c r="Z37" s="25">
        <f>H37</f>
        <v>7</v>
      </c>
      <c r="AA37" s="25">
        <f>J37</f>
        <v>9</v>
      </c>
      <c r="AB37" s="25">
        <f>L37</f>
        <v>7</v>
      </c>
      <c r="AC37" s="25">
        <f>N37</f>
        <v>14</v>
      </c>
      <c r="AD37" s="19">
        <f>SUM(X37:AC37)</f>
        <v>44</v>
      </c>
      <c r="AE37" s="25"/>
      <c r="AF37" s="25"/>
      <c r="AG37" s="25"/>
      <c r="AH37" s="25"/>
      <c r="AI37" s="25"/>
      <c r="AJ37" s="25" t="s">
        <v>90</v>
      </c>
      <c r="AK37" s="20"/>
      <c r="AL37" s="20">
        <f>$AD37*X42/$AD42</f>
        <v>2.9448818897637796</v>
      </c>
      <c r="AM37" s="20">
        <f t="shared" ref="AM37:AQ37" si="33">$AD37*Y42/$AD42</f>
        <v>6.409448818897638</v>
      </c>
      <c r="AN37" s="20">
        <f t="shared" si="33"/>
        <v>8.3149606299212593</v>
      </c>
      <c r="AO37" s="20">
        <f t="shared" si="33"/>
        <v>8.8346456692913389</v>
      </c>
      <c r="AP37" s="20">
        <f t="shared" si="33"/>
        <v>5.7165354330708658</v>
      </c>
      <c r="AQ37" s="20">
        <f t="shared" si="33"/>
        <v>11.779527559055119</v>
      </c>
    </row>
    <row r="38" spans="1:43" x14ac:dyDescent="0.25">
      <c r="B38" s="3" t="s">
        <v>8</v>
      </c>
      <c r="C38" s="4">
        <v>0.1</v>
      </c>
      <c r="D38" s="5">
        <v>12</v>
      </c>
      <c r="E38" s="4">
        <v>0.14169999999999999</v>
      </c>
      <c r="F38" s="5">
        <v>17</v>
      </c>
      <c r="G38" s="4">
        <v>0.1583</v>
      </c>
      <c r="H38" s="5">
        <v>19</v>
      </c>
      <c r="I38" s="4">
        <v>0.15</v>
      </c>
      <c r="J38" s="5">
        <v>18</v>
      </c>
      <c r="K38" s="4">
        <v>0.14169999999999999</v>
      </c>
      <c r="L38" s="5">
        <v>17</v>
      </c>
      <c r="M38" s="4">
        <v>0.23330000000000001</v>
      </c>
      <c r="N38" s="5">
        <v>28</v>
      </c>
      <c r="O38" s="4">
        <v>7.4999999999999997E-2</v>
      </c>
      <c r="P38" s="5">
        <v>9</v>
      </c>
      <c r="Q38" s="4">
        <v>0.43959999999999999</v>
      </c>
      <c r="R38" s="5">
        <v>120</v>
      </c>
      <c r="T38" s="17" t="s">
        <v>91</v>
      </c>
      <c r="U38" s="21">
        <f>_xlfn.CHISQ.INV.RT(U37,20)</f>
        <v>18.451778247521855</v>
      </c>
      <c r="V38" s="25"/>
      <c r="W38" s="25"/>
      <c r="X38" s="25">
        <f t="shared" ref="X38:X41" si="34">D38</f>
        <v>12</v>
      </c>
      <c r="Y38" s="25">
        <f t="shared" ref="Y38:Y41" si="35">F38</f>
        <v>17</v>
      </c>
      <c r="Z38" s="25">
        <f t="shared" ref="Z38:Z41" si="36">H38</f>
        <v>19</v>
      </c>
      <c r="AA38" s="25">
        <f t="shared" ref="AA38:AA41" si="37">J38</f>
        <v>18</v>
      </c>
      <c r="AB38" s="25">
        <f t="shared" ref="AB38:AB41" si="38">L38</f>
        <v>17</v>
      </c>
      <c r="AC38" s="25">
        <f t="shared" ref="AC38:AC41" si="39">N38</f>
        <v>28</v>
      </c>
      <c r="AD38" s="19">
        <f t="shared" ref="AD38:AD41" si="40">SUM(X38:AC38)</f>
        <v>111</v>
      </c>
      <c r="AE38" s="25"/>
      <c r="AF38" s="25"/>
      <c r="AG38" s="25"/>
      <c r="AH38" s="25"/>
      <c r="AI38" s="25"/>
      <c r="AJ38" s="25"/>
      <c r="AK38" s="20"/>
      <c r="AL38" s="20">
        <f>$AD38*X42/$AD42</f>
        <v>7.4291338582677167</v>
      </c>
      <c r="AM38" s="20">
        <f t="shared" ref="AM38:AQ38" si="41">$AD38*Y42/$AD42</f>
        <v>16.169291338582678</v>
      </c>
      <c r="AN38" s="20">
        <f t="shared" si="41"/>
        <v>20.976377952755904</v>
      </c>
      <c r="AO38" s="20">
        <f t="shared" si="41"/>
        <v>22.287401574803148</v>
      </c>
      <c r="AP38" s="20">
        <f t="shared" si="41"/>
        <v>14.421259842519685</v>
      </c>
      <c r="AQ38" s="20">
        <f t="shared" si="41"/>
        <v>29.716535433070867</v>
      </c>
    </row>
    <row r="39" spans="1:43" x14ac:dyDescent="0.25">
      <c r="B39" s="3" t="s">
        <v>9</v>
      </c>
      <c r="C39" s="4">
        <v>1.7899999999999999E-2</v>
      </c>
      <c r="D39" s="5">
        <v>1</v>
      </c>
      <c r="E39" s="4">
        <v>0.16070000000000001</v>
      </c>
      <c r="F39" s="5">
        <v>9</v>
      </c>
      <c r="G39" s="4">
        <v>0.2321</v>
      </c>
      <c r="H39" s="5">
        <v>13</v>
      </c>
      <c r="I39" s="4">
        <v>0.21429999999999999</v>
      </c>
      <c r="J39" s="5">
        <v>12</v>
      </c>
      <c r="K39" s="4">
        <v>7.1399999999999991E-2</v>
      </c>
      <c r="L39" s="5">
        <v>4</v>
      </c>
      <c r="M39" s="4">
        <v>0.26790000000000003</v>
      </c>
      <c r="N39" s="5">
        <v>15</v>
      </c>
      <c r="O39" s="4">
        <v>3.5700000000000003E-2</v>
      </c>
      <c r="P39" s="5">
        <v>2</v>
      </c>
      <c r="Q39" s="4">
        <v>0.2051</v>
      </c>
      <c r="R39" s="5">
        <v>56</v>
      </c>
      <c r="T39" s="12" t="s">
        <v>92</v>
      </c>
      <c r="U39" s="22">
        <f>SQRT(U38/(AD42*MIN(6-1,5-1)))</f>
        <v>0.13476349306292676</v>
      </c>
      <c r="V39" s="25"/>
      <c r="W39" s="25"/>
      <c r="X39" s="25">
        <f t="shared" si="34"/>
        <v>1</v>
      </c>
      <c r="Y39" s="25">
        <f t="shared" si="35"/>
        <v>9</v>
      </c>
      <c r="Z39" s="25">
        <f t="shared" si="36"/>
        <v>13</v>
      </c>
      <c r="AA39" s="25">
        <f t="shared" si="37"/>
        <v>12</v>
      </c>
      <c r="AB39" s="25">
        <f t="shared" si="38"/>
        <v>4</v>
      </c>
      <c r="AC39" s="25">
        <f t="shared" si="39"/>
        <v>15</v>
      </c>
      <c r="AD39" s="19">
        <f t="shared" si="40"/>
        <v>54</v>
      </c>
      <c r="AE39" s="25"/>
      <c r="AF39" s="25"/>
      <c r="AG39" s="25"/>
      <c r="AH39" s="25"/>
      <c r="AI39" s="25"/>
      <c r="AJ39" s="25"/>
      <c r="AK39" s="20"/>
      <c r="AL39" s="20">
        <f>$AD39*X42/$AD42</f>
        <v>3.6141732283464565</v>
      </c>
      <c r="AM39" s="20">
        <f t="shared" ref="AM39:AQ39" si="42">$AD39*Y42/$AD42</f>
        <v>7.8661417322834648</v>
      </c>
      <c r="AN39" s="20">
        <f t="shared" si="42"/>
        <v>10.204724409448819</v>
      </c>
      <c r="AO39" s="20">
        <f t="shared" si="42"/>
        <v>10.84251968503937</v>
      </c>
      <c r="AP39" s="20">
        <f t="shared" si="42"/>
        <v>7.015748031496063</v>
      </c>
      <c r="AQ39" s="20">
        <f t="shared" si="42"/>
        <v>14.456692913385826</v>
      </c>
    </row>
    <row r="40" spans="1:43" x14ac:dyDescent="0.25">
      <c r="B40" s="3" t="s">
        <v>10</v>
      </c>
      <c r="C40" s="4">
        <v>2.9399999999999999E-2</v>
      </c>
      <c r="D40" s="5">
        <v>1</v>
      </c>
      <c r="E40" s="4">
        <v>0.14710000000000001</v>
      </c>
      <c r="F40" s="5">
        <v>5</v>
      </c>
      <c r="G40" s="4">
        <v>0.23530000000000001</v>
      </c>
      <c r="H40" s="5">
        <v>8</v>
      </c>
      <c r="I40" s="4">
        <v>0.23530000000000001</v>
      </c>
      <c r="J40" s="5">
        <v>8</v>
      </c>
      <c r="K40" s="4">
        <v>0.1176</v>
      </c>
      <c r="L40" s="5">
        <v>4</v>
      </c>
      <c r="M40" s="4">
        <v>0.2059</v>
      </c>
      <c r="N40" s="5">
        <v>7</v>
      </c>
      <c r="O40" s="4">
        <v>2.9399999999999999E-2</v>
      </c>
      <c r="P40" s="5">
        <v>1</v>
      </c>
      <c r="Q40" s="4">
        <v>0.1245</v>
      </c>
      <c r="R40" s="5">
        <v>34</v>
      </c>
      <c r="T40" s="25"/>
      <c r="U40" s="21" t="str">
        <f>IF(AND(U39&gt;0,U39&lt;=0.2),"Schwacher Zusammenhang",IF(AND(U39&gt;0.2,U39&lt;=0.6),"Mittlerer Zusammenhang",IF(U39&gt;0.6,"Starker Zusammenhang","")))</f>
        <v>Schwacher Zusammenhang</v>
      </c>
      <c r="V40" s="25"/>
      <c r="W40" s="25"/>
      <c r="X40" s="25">
        <f t="shared" si="34"/>
        <v>1</v>
      </c>
      <c r="Y40" s="25">
        <f t="shared" si="35"/>
        <v>5</v>
      </c>
      <c r="Z40" s="25">
        <f t="shared" si="36"/>
        <v>8</v>
      </c>
      <c r="AA40" s="25">
        <f t="shared" si="37"/>
        <v>8</v>
      </c>
      <c r="AB40" s="25">
        <f t="shared" si="38"/>
        <v>4</v>
      </c>
      <c r="AC40" s="25">
        <f t="shared" si="39"/>
        <v>7</v>
      </c>
      <c r="AD40" s="19">
        <f t="shared" si="40"/>
        <v>33</v>
      </c>
      <c r="AE40" s="25"/>
      <c r="AF40" s="25"/>
      <c r="AG40" s="25"/>
      <c r="AH40" s="25"/>
      <c r="AI40" s="25"/>
      <c r="AJ40" s="25"/>
      <c r="AK40" s="20"/>
      <c r="AL40" s="20">
        <f>$AD40*X42/$AD42</f>
        <v>2.2086614173228347</v>
      </c>
      <c r="AM40" s="20">
        <f t="shared" ref="AM40:AQ40" si="43">$AD40*Y42/$AD42</f>
        <v>4.8070866141732287</v>
      </c>
      <c r="AN40" s="20">
        <f t="shared" si="43"/>
        <v>6.2362204724409445</v>
      </c>
      <c r="AO40" s="20">
        <f t="shared" si="43"/>
        <v>6.6259842519685037</v>
      </c>
      <c r="AP40" s="20">
        <f t="shared" si="43"/>
        <v>4.28740157480315</v>
      </c>
      <c r="AQ40" s="20">
        <f t="shared" si="43"/>
        <v>8.8346456692913389</v>
      </c>
    </row>
    <row r="41" spans="1:43" x14ac:dyDescent="0.25">
      <c r="B41" s="3" t="s">
        <v>11</v>
      </c>
      <c r="C41" s="4">
        <v>0.1429</v>
      </c>
      <c r="D41" s="5">
        <v>2</v>
      </c>
      <c r="E41" s="4">
        <v>0</v>
      </c>
      <c r="F41" s="5">
        <v>0</v>
      </c>
      <c r="G41" s="4">
        <v>7.1399999999999991E-2</v>
      </c>
      <c r="H41" s="5">
        <v>1</v>
      </c>
      <c r="I41" s="4">
        <v>0.28570000000000001</v>
      </c>
      <c r="J41" s="5">
        <v>4</v>
      </c>
      <c r="K41" s="4">
        <v>7.1399999999999991E-2</v>
      </c>
      <c r="L41" s="5">
        <v>1</v>
      </c>
      <c r="M41" s="4">
        <v>0.28570000000000001</v>
      </c>
      <c r="N41" s="5">
        <v>4</v>
      </c>
      <c r="O41" s="4">
        <v>0.1429</v>
      </c>
      <c r="P41" s="5">
        <v>2</v>
      </c>
      <c r="Q41" s="4">
        <v>5.1299999999999998E-2</v>
      </c>
      <c r="R41" s="5">
        <v>14</v>
      </c>
      <c r="T41" s="25"/>
      <c r="U41" s="25"/>
      <c r="V41" s="25"/>
      <c r="W41" s="25"/>
      <c r="X41" s="25">
        <f t="shared" si="34"/>
        <v>2</v>
      </c>
      <c r="Y41" s="25">
        <f t="shared" si="35"/>
        <v>0</v>
      </c>
      <c r="Z41" s="25">
        <f t="shared" si="36"/>
        <v>1</v>
      </c>
      <c r="AA41" s="25">
        <f t="shared" si="37"/>
        <v>4</v>
      </c>
      <c r="AB41" s="25">
        <f t="shared" si="38"/>
        <v>1</v>
      </c>
      <c r="AC41" s="25">
        <f t="shared" si="39"/>
        <v>4</v>
      </c>
      <c r="AD41" s="19">
        <f t="shared" si="40"/>
        <v>12</v>
      </c>
      <c r="AE41" s="25"/>
      <c r="AF41" s="25"/>
      <c r="AG41" s="25"/>
      <c r="AH41" s="25"/>
      <c r="AI41" s="25"/>
      <c r="AJ41" s="25"/>
      <c r="AK41" s="20"/>
      <c r="AL41" s="20">
        <f>$AD41*X42/$AD42</f>
        <v>0.80314960629921262</v>
      </c>
      <c r="AM41" s="20">
        <f t="shared" ref="AM41:AQ41" si="44">$AD41*Y42/$AD42</f>
        <v>1.7480314960629921</v>
      </c>
      <c r="AN41" s="20">
        <f t="shared" si="44"/>
        <v>2.2677165354330708</v>
      </c>
      <c r="AO41" s="20">
        <f t="shared" si="44"/>
        <v>2.409448818897638</v>
      </c>
      <c r="AP41" s="20">
        <f t="shared" si="44"/>
        <v>1.5590551181102361</v>
      </c>
      <c r="AQ41" s="20">
        <f t="shared" si="44"/>
        <v>3.2125984251968505</v>
      </c>
    </row>
    <row r="42" spans="1:43" x14ac:dyDescent="0.25">
      <c r="B42" s="3" t="s">
        <v>6</v>
      </c>
      <c r="C42" s="6">
        <v>6.2300000000000001E-2</v>
      </c>
      <c r="D42" s="3">
        <v>17</v>
      </c>
      <c r="E42" s="6">
        <v>0.13550000000000001</v>
      </c>
      <c r="F42" s="3">
        <v>37</v>
      </c>
      <c r="G42" s="6">
        <v>0.17580000000000001</v>
      </c>
      <c r="H42" s="3">
        <v>48</v>
      </c>
      <c r="I42" s="6">
        <v>0.18679999999999999</v>
      </c>
      <c r="J42" s="3">
        <v>51</v>
      </c>
      <c r="K42" s="6">
        <v>0.12089999999999999</v>
      </c>
      <c r="L42" s="3">
        <v>33</v>
      </c>
      <c r="M42" s="6">
        <v>0.24909999999999999</v>
      </c>
      <c r="N42" s="3">
        <v>68</v>
      </c>
      <c r="O42" s="6">
        <v>6.9599999999999995E-2</v>
      </c>
      <c r="P42" s="3">
        <v>19</v>
      </c>
      <c r="Q42" s="6">
        <v>1</v>
      </c>
      <c r="R42" s="3">
        <v>273</v>
      </c>
      <c r="T42" s="25"/>
      <c r="U42" s="25"/>
      <c r="V42" s="25"/>
      <c r="W42" s="25"/>
      <c r="X42" s="19">
        <f t="shared" ref="X42:AD42" si="45">SUM(X37:X41)</f>
        <v>17</v>
      </c>
      <c r="Y42" s="19">
        <f t="shared" si="45"/>
        <v>37</v>
      </c>
      <c r="Z42" s="19">
        <f t="shared" si="45"/>
        <v>48</v>
      </c>
      <c r="AA42" s="19">
        <f t="shared" si="45"/>
        <v>51</v>
      </c>
      <c r="AB42" s="19">
        <f t="shared" si="45"/>
        <v>33</v>
      </c>
      <c r="AC42" s="19">
        <f t="shared" si="45"/>
        <v>68</v>
      </c>
      <c r="AD42" s="25">
        <f t="shared" si="45"/>
        <v>254</v>
      </c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4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 t="s">
        <v>12</v>
      </c>
      <c r="R43" s="7">
        <v>273</v>
      </c>
    </row>
    <row r="44" spans="1:43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 t="s">
        <v>13</v>
      </c>
      <c r="R44" s="7">
        <v>0</v>
      </c>
    </row>
    <row r="46" spans="1:43" ht="18" x14ac:dyDescent="0.25">
      <c r="A46" s="29"/>
      <c r="B46" s="1" t="s">
        <v>37</v>
      </c>
    </row>
    <row r="47" spans="1:43" ht="18" x14ac:dyDescent="0.25">
      <c r="A47" s="29"/>
      <c r="B47" s="1" t="s">
        <v>38</v>
      </c>
    </row>
    <row r="48" spans="1:43" x14ac:dyDescent="0.25">
      <c r="A48" s="29"/>
      <c r="B48" s="2"/>
      <c r="C48" s="30" t="s">
        <v>39</v>
      </c>
      <c r="D48" s="31"/>
      <c r="E48" s="30" t="s">
        <v>40</v>
      </c>
      <c r="F48" s="31"/>
      <c r="G48" s="30" t="s">
        <v>41</v>
      </c>
      <c r="H48" s="31"/>
      <c r="I48" s="30" t="s">
        <v>42</v>
      </c>
      <c r="J48" s="31"/>
      <c r="K48" s="30" t="s">
        <v>43</v>
      </c>
      <c r="L48" s="31"/>
      <c r="M48" s="30" t="s">
        <v>6</v>
      </c>
      <c r="N48" s="31"/>
      <c r="AA48" s="28" t="s">
        <v>93</v>
      </c>
    </row>
    <row r="49" spans="1:36" x14ac:dyDescent="0.25">
      <c r="A49" s="29"/>
      <c r="B49" s="3" t="s">
        <v>7</v>
      </c>
      <c r="C49" s="4">
        <v>0.33329999999999999</v>
      </c>
      <c r="D49" s="5">
        <v>16</v>
      </c>
      <c r="E49" s="4">
        <v>0.54170000000000007</v>
      </c>
      <c r="F49" s="5">
        <v>26</v>
      </c>
      <c r="G49" s="4">
        <v>0.125</v>
      </c>
      <c r="H49" s="5">
        <v>6</v>
      </c>
      <c r="I49" s="4">
        <v>0</v>
      </c>
      <c r="J49" s="5">
        <v>0</v>
      </c>
      <c r="K49" s="4">
        <v>0</v>
      </c>
      <c r="L49" s="5">
        <v>0</v>
      </c>
      <c r="M49" s="4">
        <v>0.17580000000000001</v>
      </c>
      <c r="N49" s="5">
        <v>48</v>
      </c>
      <c r="P49" s="17" t="s">
        <v>88</v>
      </c>
      <c r="Q49" s="18">
        <f>_xlfn.CHISQ.TEST(T49:W53,AG49:AJ53)</f>
        <v>4.2552666954184069E-5</v>
      </c>
      <c r="R49" s="15"/>
      <c r="S49" s="15" t="s">
        <v>89</v>
      </c>
      <c r="T49" s="15">
        <f>D49</f>
        <v>16</v>
      </c>
      <c r="U49" s="15">
        <f>F49</f>
        <v>26</v>
      </c>
      <c r="V49" s="15">
        <f>H49</f>
        <v>6</v>
      </c>
      <c r="W49" s="15">
        <f>J49</f>
        <v>0</v>
      </c>
      <c r="X49" s="15"/>
      <c r="Y49" s="19">
        <f t="shared" ref="Y49:Y53" si="46">SUM(T49:X49)</f>
        <v>48</v>
      </c>
      <c r="Z49" s="15"/>
      <c r="AA49" s="27" t="str">
        <f>CONCATENATE(T49,", ",U49,", ",V49,", ",W49,",")</f>
        <v>16, 26, 6, 0,</v>
      </c>
      <c r="AB49" s="15"/>
      <c r="AC49" s="15"/>
      <c r="AD49" s="15"/>
      <c r="AE49" s="15"/>
      <c r="AF49" s="15" t="s">
        <v>90</v>
      </c>
      <c r="AG49" s="20">
        <f>$Y49*T54/$Y54</f>
        <v>10.786516853932584</v>
      </c>
      <c r="AH49" s="20">
        <f>$Y49*U54/$Y54</f>
        <v>24.629213483146067</v>
      </c>
      <c r="AI49" s="20">
        <f>$Y49*V54/$Y54</f>
        <v>11.685393258426966</v>
      </c>
      <c r="AJ49" s="20">
        <f>$Y49*W54/$Y54</f>
        <v>0.898876404494382</v>
      </c>
    </row>
    <row r="50" spans="1:36" x14ac:dyDescent="0.25">
      <c r="A50" s="29"/>
      <c r="B50" s="3" t="s">
        <v>8</v>
      </c>
      <c r="C50" s="4">
        <v>0.1983</v>
      </c>
      <c r="D50" s="5">
        <v>23</v>
      </c>
      <c r="E50" s="4">
        <v>0.62929999999999997</v>
      </c>
      <c r="F50" s="5">
        <v>73</v>
      </c>
      <c r="G50" s="4">
        <v>0.14660000000000001</v>
      </c>
      <c r="H50" s="5">
        <v>17</v>
      </c>
      <c r="I50" s="4">
        <v>2.5899999999999999E-2</v>
      </c>
      <c r="J50" s="5">
        <v>3</v>
      </c>
      <c r="K50" s="4">
        <v>0</v>
      </c>
      <c r="L50" s="5">
        <v>0</v>
      </c>
      <c r="M50" s="4">
        <v>0.4249</v>
      </c>
      <c r="N50" s="5">
        <v>116</v>
      </c>
      <c r="P50" s="17" t="s">
        <v>91</v>
      </c>
      <c r="Q50" s="21">
        <f>_xlfn.CHISQ.INV.RT(Q49,12)</f>
        <v>41.366240366003964</v>
      </c>
      <c r="R50" s="15"/>
      <c r="S50" s="15"/>
      <c r="T50" s="15">
        <f>D50</f>
        <v>23</v>
      </c>
      <c r="U50" s="15">
        <f>F50</f>
        <v>73</v>
      </c>
      <c r="V50" s="15">
        <f>H50</f>
        <v>17</v>
      </c>
      <c r="W50" s="15">
        <f>J50</f>
        <v>3</v>
      </c>
      <c r="X50" s="15"/>
      <c r="Y50" s="19">
        <f t="shared" si="46"/>
        <v>116</v>
      </c>
      <c r="Z50" s="15"/>
      <c r="AA50" s="27" t="str">
        <f>CONCATENATE(T50,", ",U50,", ",V50,", ",W50,",")</f>
        <v>23, 73, 17, 3,</v>
      </c>
      <c r="AB50" s="15"/>
      <c r="AC50" s="15"/>
      <c r="AD50" s="15"/>
      <c r="AE50" s="15"/>
      <c r="AF50" s="15"/>
      <c r="AG50" s="20">
        <f>$Y50*T54/$Y54</f>
        <v>26.067415730337078</v>
      </c>
      <c r="AH50" s="20">
        <f t="shared" ref="AH50:AJ50" si="47">$Y50*U54/$Y54</f>
        <v>59.520599250936328</v>
      </c>
      <c r="AI50" s="20">
        <f t="shared" si="47"/>
        <v>28.239700374531836</v>
      </c>
      <c r="AJ50" s="20">
        <f t="shared" si="47"/>
        <v>2.1722846441947565</v>
      </c>
    </row>
    <row r="51" spans="1:36" x14ac:dyDescent="0.25">
      <c r="A51" s="29"/>
      <c r="B51" s="3" t="s">
        <v>9</v>
      </c>
      <c r="C51" s="4">
        <v>0.18179999999999999</v>
      </c>
      <c r="D51" s="5">
        <v>10</v>
      </c>
      <c r="E51" s="4">
        <v>0.43640000000000001</v>
      </c>
      <c r="F51" s="5">
        <v>24</v>
      </c>
      <c r="G51" s="4">
        <v>0.36359999999999998</v>
      </c>
      <c r="H51" s="5">
        <v>20</v>
      </c>
      <c r="I51" s="4">
        <v>1.8200000000000001E-2</v>
      </c>
      <c r="J51" s="5">
        <v>1</v>
      </c>
      <c r="K51" s="4">
        <v>0</v>
      </c>
      <c r="L51" s="5">
        <v>0</v>
      </c>
      <c r="M51" s="4">
        <v>0.20150000000000001</v>
      </c>
      <c r="N51" s="5">
        <v>55</v>
      </c>
      <c r="P51" s="12" t="s">
        <v>92</v>
      </c>
      <c r="Q51" s="22">
        <f>SQRT(Q50/(Y54*MIN(5-1,4-1)))</f>
        <v>0.22725150472440347</v>
      </c>
      <c r="R51" s="15"/>
      <c r="S51" s="15"/>
      <c r="T51" s="15">
        <f t="shared" ref="T51:T53" si="48">D51</f>
        <v>10</v>
      </c>
      <c r="U51" s="15">
        <f t="shared" ref="U51:U53" si="49">F51</f>
        <v>24</v>
      </c>
      <c r="V51" s="15">
        <f t="shared" ref="V51:V53" si="50">H51</f>
        <v>20</v>
      </c>
      <c r="W51" s="15">
        <f t="shared" ref="W51:W53" si="51">J51</f>
        <v>1</v>
      </c>
      <c r="X51" s="15"/>
      <c r="Y51" s="19">
        <f t="shared" si="46"/>
        <v>55</v>
      </c>
      <c r="Z51" s="15"/>
      <c r="AA51" s="27" t="str">
        <f>CONCATENATE(T51,", ",U51,", ",V51,", ",W51,",")</f>
        <v>10, 24, 20, 1,</v>
      </c>
      <c r="AB51" s="15"/>
      <c r="AC51" s="15"/>
      <c r="AD51" s="15"/>
      <c r="AE51" s="15"/>
      <c r="AF51" s="15"/>
      <c r="AG51" s="20">
        <f>$Y51*T54/$Y54</f>
        <v>12.359550561797754</v>
      </c>
      <c r="AH51" s="20">
        <f t="shared" ref="AH51:AJ51" si="52">$Y51*U54/$Y54</f>
        <v>28.220973782771537</v>
      </c>
      <c r="AI51" s="20">
        <f t="shared" si="52"/>
        <v>13.389513108614231</v>
      </c>
      <c r="AJ51" s="20">
        <f t="shared" si="52"/>
        <v>1.0299625468164795</v>
      </c>
    </row>
    <row r="52" spans="1:36" x14ac:dyDescent="0.25">
      <c r="A52" s="29"/>
      <c r="B52" s="3" t="s">
        <v>10</v>
      </c>
      <c r="C52" s="4">
        <v>0.14710000000000001</v>
      </c>
      <c r="D52" s="5">
        <v>5</v>
      </c>
      <c r="E52" s="4">
        <v>0.32350000000000001</v>
      </c>
      <c r="F52" s="5">
        <v>11</v>
      </c>
      <c r="G52" s="4">
        <v>0.52939999999999998</v>
      </c>
      <c r="H52" s="5">
        <v>18</v>
      </c>
      <c r="I52" s="4">
        <v>0</v>
      </c>
      <c r="J52" s="5">
        <v>0</v>
      </c>
      <c r="K52" s="4">
        <v>0</v>
      </c>
      <c r="L52" s="5">
        <v>0</v>
      </c>
      <c r="M52" s="4">
        <v>0.1245</v>
      </c>
      <c r="N52" s="5">
        <v>34</v>
      </c>
      <c r="P52" s="15"/>
      <c r="Q52" s="21" t="str">
        <f>IF(AND(Q51&gt;0,Q51&lt;=0.2),"Schwacher Zusammenhang",IF(AND(Q51&gt;0.2,Q51&lt;=0.6),"Mittlerer Zusammenhang",IF(Q51&gt;0.6,"Starker Zusammenhang","")))</f>
        <v>Mittlerer Zusammenhang</v>
      </c>
      <c r="R52" s="15"/>
      <c r="S52" s="15"/>
      <c r="T52" s="15">
        <f t="shared" si="48"/>
        <v>5</v>
      </c>
      <c r="U52" s="15">
        <f t="shared" si="49"/>
        <v>11</v>
      </c>
      <c r="V52" s="15">
        <f t="shared" si="50"/>
        <v>18</v>
      </c>
      <c r="W52" s="15">
        <f t="shared" si="51"/>
        <v>0</v>
      </c>
      <c r="X52" s="15"/>
      <c r="Y52" s="19">
        <f t="shared" si="46"/>
        <v>34</v>
      </c>
      <c r="Z52" s="15"/>
      <c r="AA52" s="27" t="str">
        <f>CONCATENATE(T52,", ",U52,", ",V52,", ",W52,",")</f>
        <v>5, 11, 18, 0,</v>
      </c>
      <c r="AB52" s="15"/>
      <c r="AC52" s="15"/>
      <c r="AD52" s="15"/>
      <c r="AE52" s="15"/>
      <c r="AF52" s="15"/>
      <c r="AG52" s="20">
        <f>$Y52*T54/$Y54</f>
        <v>7.6404494382022472</v>
      </c>
      <c r="AH52" s="20">
        <f t="shared" ref="AH52:AJ52" si="53">$Y52*U54/$Y54</f>
        <v>17.445692883895131</v>
      </c>
      <c r="AI52" s="20">
        <f t="shared" si="53"/>
        <v>8.2771535580524347</v>
      </c>
      <c r="AJ52" s="20">
        <f t="shared" si="53"/>
        <v>0.63670411985018727</v>
      </c>
    </row>
    <row r="53" spans="1:36" x14ac:dyDescent="0.25">
      <c r="A53" s="29"/>
      <c r="B53" s="3" t="s">
        <v>11</v>
      </c>
      <c r="C53" s="4">
        <v>0.42859999999999998</v>
      </c>
      <c r="D53" s="5">
        <v>6</v>
      </c>
      <c r="E53" s="4">
        <v>0.21429999999999999</v>
      </c>
      <c r="F53" s="5">
        <v>3</v>
      </c>
      <c r="G53" s="4">
        <v>0.28570000000000001</v>
      </c>
      <c r="H53" s="5">
        <v>4</v>
      </c>
      <c r="I53" s="4">
        <v>7.1399999999999991E-2</v>
      </c>
      <c r="J53" s="5">
        <v>1</v>
      </c>
      <c r="K53" s="4">
        <v>0</v>
      </c>
      <c r="L53" s="5">
        <v>0</v>
      </c>
      <c r="M53" s="4">
        <v>5.1299999999999998E-2</v>
      </c>
      <c r="N53" s="5">
        <v>14</v>
      </c>
      <c r="P53" s="17" t="s">
        <v>97</v>
      </c>
      <c r="Q53" s="21">
        <v>0.8</v>
      </c>
      <c r="R53" s="15"/>
      <c r="S53" s="15"/>
      <c r="T53" s="15">
        <f t="shared" si="48"/>
        <v>6</v>
      </c>
      <c r="U53" s="15">
        <f t="shared" si="49"/>
        <v>3</v>
      </c>
      <c r="V53" s="15">
        <f t="shared" si="50"/>
        <v>4</v>
      </c>
      <c r="W53" s="15">
        <f t="shared" si="51"/>
        <v>1</v>
      </c>
      <c r="X53" s="15"/>
      <c r="Y53" s="19">
        <f t="shared" si="46"/>
        <v>14</v>
      </c>
      <c r="Z53" s="15"/>
      <c r="AA53" s="27" t="str">
        <f>CONCATENATE(T53,", ",U53,", ",V53,", ",W53)</f>
        <v>6, 3, 4, 1</v>
      </c>
      <c r="AB53" s="15"/>
      <c r="AC53" s="15"/>
      <c r="AD53" s="15"/>
      <c r="AE53" s="15"/>
      <c r="AF53" s="15"/>
      <c r="AG53" s="20">
        <f>$Y53*T54/$Y54</f>
        <v>3.1460674157303372</v>
      </c>
      <c r="AH53" s="20">
        <f t="shared" ref="AH53:AJ53" si="54">$Y53*U54/$Y54</f>
        <v>7.1835205992509366</v>
      </c>
      <c r="AI53" s="20">
        <f t="shared" si="54"/>
        <v>3.4082397003745317</v>
      </c>
      <c r="AJ53" s="20">
        <f t="shared" si="54"/>
        <v>0.26217228464419473</v>
      </c>
    </row>
    <row r="54" spans="1:36" x14ac:dyDescent="0.25">
      <c r="A54" s="29"/>
      <c r="B54" s="3" t="s">
        <v>6</v>
      </c>
      <c r="C54" s="6">
        <v>0.2198</v>
      </c>
      <c r="D54" s="3">
        <v>60</v>
      </c>
      <c r="E54" s="6">
        <v>0.50180000000000002</v>
      </c>
      <c r="F54" s="3">
        <v>137</v>
      </c>
      <c r="G54" s="6">
        <v>0.23810000000000001</v>
      </c>
      <c r="H54" s="3">
        <v>65</v>
      </c>
      <c r="I54" s="6">
        <v>1.83E-2</v>
      </c>
      <c r="J54" s="3">
        <v>5</v>
      </c>
      <c r="K54" s="6">
        <v>0</v>
      </c>
      <c r="L54" s="3">
        <v>0</v>
      </c>
      <c r="M54" s="6">
        <v>1</v>
      </c>
      <c r="N54" s="3">
        <v>273</v>
      </c>
      <c r="P54" s="15"/>
      <c r="Q54" s="15"/>
      <c r="R54" s="15"/>
      <c r="S54" s="15"/>
      <c r="T54" s="19">
        <f>SUM(T49:T53)</f>
        <v>60</v>
      </c>
      <c r="U54" s="19">
        <f t="shared" ref="U54" si="55">SUM(U49:U53)</f>
        <v>137</v>
      </c>
      <c r="V54" s="19">
        <f t="shared" ref="V54" si="56">SUM(V49:V53)</f>
        <v>65</v>
      </c>
      <c r="W54" s="19">
        <f t="shared" ref="W54" si="57">SUM(W49:W53)</f>
        <v>5</v>
      </c>
      <c r="X54" s="19"/>
      <c r="Y54" s="25">
        <f>SUM(Y49:Y53)</f>
        <v>267</v>
      </c>
      <c r="Z54" s="15"/>
      <c r="AA54" s="28" t="s">
        <v>94</v>
      </c>
      <c r="AB54" s="15"/>
      <c r="AC54" s="15"/>
      <c r="AD54" s="15"/>
      <c r="AE54" s="15"/>
      <c r="AF54" s="15"/>
      <c r="AG54" s="15"/>
      <c r="AH54" s="15"/>
      <c r="AI54" s="15"/>
      <c r="AJ54" s="15"/>
    </row>
    <row r="55" spans="1:36" x14ac:dyDescent="0.25">
      <c r="A55" s="2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 t="s">
        <v>12</v>
      </c>
      <c r="N55" s="7">
        <v>273</v>
      </c>
      <c r="AA55" s="28" t="s">
        <v>95</v>
      </c>
    </row>
    <row r="56" spans="1:36" x14ac:dyDescent="0.25">
      <c r="A56" s="2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 t="s">
        <v>13</v>
      </c>
      <c r="N56" s="7">
        <v>0</v>
      </c>
      <c r="AA56" s="28" t="s">
        <v>96</v>
      </c>
    </row>
    <row r="57" spans="1:36" x14ac:dyDescent="0.25">
      <c r="A57" s="29"/>
    </row>
    <row r="58" spans="1:36" ht="18" x14ac:dyDescent="0.25">
      <c r="A58" s="29"/>
      <c r="B58" s="1" t="s">
        <v>44</v>
      </c>
    </row>
    <row r="59" spans="1:36" x14ac:dyDescent="0.25">
      <c r="A59" s="29"/>
      <c r="B59" s="2"/>
      <c r="C59" s="30" t="s">
        <v>39</v>
      </c>
      <c r="D59" s="31"/>
      <c r="E59" s="30" t="s">
        <v>40</v>
      </c>
      <c r="F59" s="31"/>
      <c r="G59" s="30" t="s">
        <v>41</v>
      </c>
      <c r="H59" s="31"/>
      <c r="I59" s="30" t="s">
        <v>42</v>
      </c>
      <c r="J59" s="31"/>
      <c r="K59" s="30" t="s">
        <v>43</v>
      </c>
      <c r="L59" s="31"/>
      <c r="M59" s="30" t="s">
        <v>6</v>
      </c>
      <c r="N59" s="31"/>
      <c r="AA59" s="28" t="s">
        <v>93</v>
      </c>
    </row>
    <row r="60" spans="1:36" x14ac:dyDescent="0.25">
      <c r="A60" s="29"/>
      <c r="B60" s="3" t="s">
        <v>7</v>
      </c>
      <c r="C60" s="4">
        <v>0.79590000000000005</v>
      </c>
      <c r="D60" s="5">
        <v>39</v>
      </c>
      <c r="E60" s="4">
        <v>0.2041</v>
      </c>
      <c r="F60" s="5">
        <v>10</v>
      </c>
      <c r="G60" s="4">
        <v>0</v>
      </c>
      <c r="H60" s="5">
        <v>0</v>
      </c>
      <c r="I60" s="4">
        <v>0</v>
      </c>
      <c r="J60" s="5">
        <v>0</v>
      </c>
      <c r="K60" s="4">
        <v>0</v>
      </c>
      <c r="L60" s="5">
        <v>0</v>
      </c>
      <c r="M60" s="4">
        <v>0.17949999999999999</v>
      </c>
      <c r="N60" s="5">
        <v>49</v>
      </c>
      <c r="P60" s="17" t="s">
        <v>88</v>
      </c>
      <c r="Q60" s="18">
        <f>_xlfn.CHISQ.TEST(T60:W64,AG60:AJ64)</f>
        <v>9.9754408449687249E-2</v>
      </c>
      <c r="R60" s="15"/>
      <c r="S60" s="15" t="s">
        <v>89</v>
      </c>
      <c r="T60" s="15">
        <f>D60</f>
        <v>39</v>
      </c>
      <c r="U60" s="15">
        <f>F60</f>
        <v>10</v>
      </c>
      <c r="V60" s="15">
        <f>H60</f>
        <v>0</v>
      </c>
      <c r="W60" s="15">
        <f>J60</f>
        <v>0</v>
      </c>
      <c r="X60" s="15"/>
      <c r="Y60" s="19">
        <f t="shared" ref="Y60:Y64" si="58">SUM(T60:X60)</f>
        <v>49</v>
      </c>
      <c r="Z60" s="15"/>
      <c r="AA60" s="27" t="str">
        <f>CONCATENATE(T60,", ",U60,", ",V60,", ",W60,",")</f>
        <v>39, 10, 0, 0,</v>
      </c>
      <c r="AB60" s="15"/>
      <c r="AC60" s="15"/>
      <c r="AD60" s="15"/>
      <c r="AE60" s="15"/>
      <c r="AF60" s="15" t="s">
        <v>90</v>
      </c>
      <c r="AG60" s="20">
        <f>$Y60*T65/$Y65</f>
        <v>29.110701107011071</v>
      </c>
      <c r="AH60" s="20">
        <f>$Y60*U65/$Y65</f>
        <v>17.538745387453876</v>
      </c>
      <c r="AI60" s="20">
        <f>$Y60*V65/$Y65</f>
        <v>2.1697416974169741</v>
      </c>
      <c r="AJ60" s="20">
        <f>$Y60*W65/$Y65</f>
        <v>0.18081180811808117</v>
      </c>
    </row>
    <row r="61" spans="1:36" x14ac:dyDescent="0.25">
      <c r="A61" s="29"/>
      <c r="B61" s="3" t="s">
        <v>8</v>
      </c>
      <c r="C61" s="4">
        <v>0.54620000000000002</v>
      </c>
      <c r="D61" s="5">
        <v>65</v>
      </c>
      <c r="E61" s="4">
        <v>0.39500000000000002</v>
      </c>
      <c r="F61" s="5">
        <v>47</v>
      </c>
      <c r="G61" s="4">
        <v>5.8799999999999998E-2</v>
      </c>
      <c r="H61" s="5">
        <v>7</v>
      </c>
      <c r="I61" s="4">
        <v>0</v>
      </c>
      <c r="J61" s="5">
        <v>0</v>
      </c>
      <c r="K61" s="4">
        <v>0</v>
      </c>
      <c r="L61" s="5">
        <v>0</v>
      </c>
      <c r="M61" s="4">
        <v>0.43590000000000001</v>
      </c>
      <c r="N61" s="5">
        <v>119</v>
      </c>
      <c r="P61" s="17" t="s">
        <v>91</v>
      </c>
      <c r="Q61" s="21">
        <f>_xlfn.CHISQ.INV.RT(Q60,12)</f>
        <v>18.558516955309276</v>
      </c>
      <c r="R61" s="15"/>
      <c r="S61" s="15"/>
      <c r="T61" s="15">
        <f>D61</f>
        <v>65</v>
      </c>
      <c r="U61" s="15">
        <f>F61</f>
        <v>47</v>
      </c>
      <c r="V61" s="15">
        <f>H61</f>
        <v>7</v>
      </c>
      <c r="W61" s="15">
        <f>J61</f>
        <v>0</v>
      </c>
      <c r="X61" s="15"/>
      <c r="Y61" s="19">
        <f t="shared" si="58"/>
        <v>119</v>
      </c>
      <c r="Z61" s="15"/>
      <c r="AA61" s="27" t="str">
        <f>CONCATENATE(T61,", ",U61,", ",V61,", ",W61,",")</f>
        <v>65, 47, 7, 0,</v>
      </c>
      <c r="AB61" s="15"/>
      <c r="AC61" s="15"/>
      <c r="AD61" s="15"/>
      <c r="AE61" s="15"/>
      <c r="AF61" s="15"/>
      <c r="AG61" s="20">
        <f>$Y61*T65/$Y65</f>
        <v>70.697416974169741</v>
      </c>
      <c r="AH61" s="20">
        <f t="shared" ref="AH61:AJ61" si="59">$Y61*U65/$Y65</f>
        <v>42.594095940959413</v>
      </c>
      <c r="AI61" s="20">
        <f t="shared" si="59"/>
        <v>5.269372693726937</v>
      </c>
      <c r="AJ61" s="20">
        <f t="shared" si="59"/>
        <v>0.43911439114391143</v>
      </c>
    </row>
    <row r="62" spans="1:36" x14ac:dyDescent="0.25">
      <c r="A62" s="29" t="s">
        <v>98</v>
      </c>
      <c r="B62" s="3" t="s">
        <v>9</v>
      </c>
      <c r="C62" s="4">
        <v>0.5</v>
      </c>
      <c r="D62" s="5">
        <v>28</v>
      </c>
      <c r="E62" s="4">
        <v>0.42859999999999998</v>
      </c>
      <c r="F62" s="5">
        <v>24</v>
      </c>
      <c r="G62" s="4">
        <v>5.3600000000000002E-2</v>
      </c>
      <c r="H62" s="5">
        <v>3</v>
      </c>
      <c r="I62" s="4">
        <v>1.7899999999999999E-2</v>
      </c>
      <c r="J62" s="5">
        <v>1</v>
      </c>
      <c r="K62" s="4">
        <v>0</v>
      </c>
      <c r="L62" s="5">
        <v>0</v>
      </c>
      <c r="M62" s="4">
        <v>0.2051</v>
      </c>
      <c r="N62" s="5">
        <v>56</v>
      </c>
      <c r="P62" s="12" t="s">
        <v>92</v>
      </c>
      <c r="Q62" s="22">
        <f>SQRT(Q61/(Y65*MIN(5-1,4-1)))</f>
        <v>0.15108674371721589</v>
      </c>
      <c r="R62" s="15"/>
      <c r="S62" s="15"/>
      <c r="T62" s="15">
        <f t="shared" ref="T62:T64" si="60">D62</f>
        <v>28</v>
      </c>
      <c r="U62" s="15">
        <f t="shared" ref="U62:U64" si="61">F62</f>
        <v>24</v>
      </c>
      <c r="V62" s="15">
        <f t="shared" ref="V62:V64" si="62">H62</f>
        <v>3</v>
      </c>
      <c r="W62" s="15">
        <f t="shared" ref="W62:W64" si="63">J62</f>
        <v>1</v>
      </c>
      <c r="X62" s="15"/>
      <c r="Y62" s="19">
        <f t="shared" si="58"/>
        <v>56</v>
      </c>
      <c r="Z62" s="15"/>
      <c r="AA62" s="27" t="str">
        <f>CONCATENATE(T62,", ",U62,", ",V62,", ",W62,",")</f>
        <v>28, 24, 3, 1,</v>
      </c>
      <c r="AB62" s="15"/>
      <c r="AC62" s="15"/>
      <c r="AD62" s="15"/>
      <c r="AE62" s="15"/>
      <c r="AF62" s="15"/>
      <c r="AG62" s="20">
        <f>$Y62*T65/$Y65</f>
        <v>33.269372693726936</v>
      </c>
      <c r="AH62" s="20">
        <f t="shared" ref="AH62:AJ62" si="64">$Y62*U65/$Y65</f>
        <v>20.044280442804428</v>
      </c>
      <c r="AI62" s="20">
        <f t="shared" si="64"/>
        <v>2.4797047970479706</v>
      </c>
      <c r="AJ62" s="20">
        <f t="shared" si="64"/>
        <v>0.20664206642066421</v>
      </c>
    </row>
    <row r="63" spans="1:36" x14ac:dyDescent="0.25">
      <c r="A63" s="29"/>
      <c r="B63" s="3" t="s">
        <v>10</v>
      </c>
      <c r="C63" s="4">
        <v>0.54549999999999998</v>
      </c>
      <c r="D63" s="5">
        <v>18</v>
      </c>
      <c r="E63" s="4">
        <v>0.39389999999999997</v>
      </c>
      <c r="F63" s="5">
        <v>13</v>
      </c>
      <c r="G63" s="4">
        <v>6.0599999999999987E-2</v>
      </c>
      <c r="H63" s="5">
        <v>2</v>
      </c>
      <c r="I63" s="4">
        <v>0</v>
      </c>
      <c r="J63" s="5">
        <v>0</v>
      </c>
      <c r="K63" s="4">
        <v>0</v>
      </c>
      <c r="L63" s="5">
        <v>0</v>
      </c>
      <c r="M63" s="4">
        <v>0.12089999999999999</v>
      </c>
      <c r="N63" s="5">
        <v>33</v>
      </c>
      <c r="P63" s="15"/>
      <c r="Q63" s="21" t="str">
        <f>IF(AND(Q62&gt;0,Q62&lt;=0.2),"Schwacher Zusammenhang",IF(AND(Q62&gt;0.2,Q62&lt;=0.6),"Mittlerer Zusammenhang",IF(Q62&gt;0.6,"Starker Zusammenhang","")))</f>
        <v>Schwacher Zusammenhang</v>
      </c>
      <c r="R63" s="15"/>
      <c r="S63" s="15"/>
      <c r="T63" s="15">
        <f t="shared" si="60"/>
        <v>18</v>
      </c>
      <c r="U63" s="15">
        <f t="shared" si="61"/>
        <v>13</v>
      </c>
      <c r="V63" s="15">
        <f t="shared" si="62"/>
        <v>2</v>
      </c>
      <c r="W63" s="15">
        <f t="shared" si="63"/>
        <v>0</v>
      </c>
      <c r="X63" s="15"/>
      <c r="Y63" s="19">
        <f t="shared" si="58"/>
        <v>33</v>
      </c>
      <c r="Z63" s="15"/>
      <c r="AA63" s="27" t="str">
        <f>CONCATENATE(T63,", ",U63,", ",V63,", ",W63,",")</f>
        <v>18, 13, 2, 0,</v>
      </c>
      <c r="AB63" s="15"/>
      <c r="AC63" s="15"/>
      <c r="AD63" s="15"/>
      <c r="AE63" s="15"/>
      <c r="AF63" s="15"/>
      <c r="AG63" s="20">
        <f>$Y63*T65/$Y65</f>
        <v>19.605166051660518</v>
      </c>
      <c r="AH63" s="20">
        <f t="shared" ref="AH63:AJ63" si="65">$Y63*U65/$Y65</f>
        <v>11.811808118081181</v>
      </c>
      <c r="AI63" s="20">
        <f t="shared" si="65"/>
        <v>1.4612546125461254</v>
      </c>
      <c r="AJ63" s="20">
        <f t="shared" si="65"/>
        <v>0.12177121771217712</v>
      </c>
    </row>
    <row r="64" spans="1:36" x14ac:dyDescent="0.25">
      <c r="A64" s="29"/>
      <c r="B64" s="3" t="s">
        <v>11</v>
      </c>
      <c r="C64" s="4">
        <v>0.78569999999999995</v>
      </c>
      <c r="D64" s="5">
        <v>11</v>
      </c>
      <c r="E64" s="4">
        <v>0.21429999999999999</v>
      </c>
      <c r="F64" s="5">
        <v>3</v>
      </c>
      <c r="G64" s="4">
        <v>0</v>
      </c>
      <c r="H64" s="5">
        <v>0</v>
      </c>
      <c r="I64" s="4">
        <v>0</v>
      </c>
      <c r="J64" s="5">
        <v>0</v>
      </c>
      <c r="K64" s="4">
        <v>0</v>
      </c>
      <c r="L64" s="5">
        <v>0</v>
      </c>
      <c r="M64" s="4">
        <v>5.1299999999999998E-2</v>
      </c>
      <c r="N64" s="5">
        <v>14</v>
      </c>
      <c r="P64" s="17" t="s">
        <v>97</v>
      </c>
      <c r="Q64" s="21">
        <v>0.6</v>
      </c>
      <c r="R64" s="15"/>
      <c r="S64" s="15"/>
      <c r="T64" s="15">
        <f t="shared" si="60"/>
        <v>11</v>
      </c>
      <c r="U64" s="15">
        <f t="shared" si="61"/>
        <v>3</v>
      </c>
      <c r="V64" s="15">
        <f t="shared" si="62"/>
        <v>0</v>
      </c>
      <c r="W64" s="15">
        <f t="shared" si="63"/>
        <v>0</v>
      </c>
      <c r="X64" s="15"/>
      <c r="Y64" s="19">
        <f t="shared" si="58"/>
        <v>14</v>
      </c>
      <c r="Z64" s="15"/>
      <c r="AA64" s="27" t="str">
        <f>CONCATENATE(T64,", ",U64,", ",V64,", ",W64)</f>
        <v>11, 3, 0, 0</v>
      </c>
      <c r="AB64" s="15"/>
      <c r="AC64" s="15"/>
      <c r="AD64" s="15"/>
      <c r="AE64" s="15"/>
      <c r="AF64" s="15"/>
      <c r="AG64" s="20">
        <f>$Y64*T65/$Y65</f>
        <v>8.317343173431734</v>
      </c>
      <c r="AH64" s="20">
        <f t="shared" ref="AH64:AJ64" si="66">$Y64*U65/$Y65</f>
        <v>5.0110701107011071</v>
      </c>
      <c r="AI64" s="20">
        <f t="shared" si="66"/>
        <v>0.61992619926199266</v>
      </c>
      <c r="AJ64" s="20">
        <f t="shared" si="66"/>
        <v>5.1660516605166053E-2</v>
      </c>
    </row>
    <row r="65" spans="1:37" x14ac:dyDescent="0.25">
      <c r="A65" s="29"/>
      <c r="B65" s="3" t="s">
        <v>6</v>
      </c>
      <c r="C65" s="6">
        <v>0.5897</v>
      </c>
      <c r="D65" s="3">
        <v>161</v>
      </c>
      <c r="E65" s="6">
        <v>0.3553</v>
      </c>
      <c r="F65" s="3">
        <v>97</v>
      </c>
      <c r="G65" s="6">
        <v>4.3999999999999997E-2</v>
      </c>
      <c r="H65" s="3">
        <v>12</v>
      </c>
      <c r="I65" s="6">
        <v>3.7000000000000002E-3</v>
      </c>
      <c r="J65" s="3">
        <v>1</v>
      </c>
      <c r="K65" s="6">
        <v>0</v>
      </c>
      <c r="L65" s="3">
        <v>0</v>
      </c>
      <c r="M65" s="6">
        <v>1</v>
      </c>
      <c r="N65" s="3">
        <v>273</v>
      </c>
      <c r="P65" s="15"/>
      <c r="Q65" s="15"/>
      <c r="R65" s="15"/>
      <c r="S65" s="15"/>
      <c r="T65" s="19">
        <f>SUM(T60:T64)</f>
        <v>161</v>
      </c>
      <c r="U65" s="19">
        <f t="shared" ref="U65" si="67">SUM(U60:U64)</f>
        <v>97</v>
      </c>
      <c r="V65" s="19">
        <f t="shared" ref="V65" si="68">SUM(V60:V64)</f>
        <v>12</v>
      </c>
      <c r="W65" s="19">
        <f t="shared" ref="W65" si="69">SUM(W60:W64)</f>
        <v>1</v>
      </c>
      <c r="X65" s="19"/>
      <c r="Y65" s="25">
        <f>SUM(Y60:Y64)</f>
        <v>271</v>
      </c>
      <c r="Z65" s="15"/>
      <c r="AA65" s="28" t="s">
        <v>94</v>
      </c>
      <c r="AB65" s="15"/>
      <c r="AC65" s="15"/>
      <c r="AD65" s="15"/>
      <c r="AE65" s="15"/>
      <c r="AF65" s="15"/>
      <c r="AG65" s="15"/>
      <c r="AH65" s="15"/>
      <c r="AI65" s="15"/>
      <c r="AJ65" s="15"/>
    </row>
    <row r="66" spans="1:37" x14ac:dyDescent="0.25">
      <c r="A66" s="2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 t="s">
        <v>12</v>
      </c>
      <c r="N66" s="7">
        <v>273</v>
      </c>
      <c r="AA66" s="28" t="s">
        <v>95</v>
      </c>
    </row>
    <row r="67" spans="1:37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 t="s">
        <v>13</v>
      </c>
      <c r="N67" s="7">
        <v>0</v>
      </c>
      <c r="AA67" s="28" t="s">
        <v>96</v>
      </c>
    </row>
    <row r="69" spans="1:37" ht="18" x14ac:dyDescent="0.25">
      <c r="B69" s="1" t="s">
        <v>45</v>
      </c>
    </row>
    <row r="70" spans="1:37" x14ac:dyDescent="0.25">
      <c r="B70" s="2"/>
      <c r="C70" s="30" t="s">
        <v>39</v>
      </c>
      <c r="D70" s="31"/>
      <c r="E70" s="30" t="s">
        <v>40</v>
      </c>
      <c r="F70" s="31"/>
      <c r="G70" s="30" t="s">
        <v>41</v>
      </c>
      <c r="H70" s="31"/>
      <c r="I70" s="30" t="s">
        <v>42</v>
      </c>
      <c r="J70" s="31"/>
      <c r="K70" s="30" t="s">
        <v>43</v>
      </c>
      <c r="L70" s="31"/>
      <c r="M70" s="30" t="s">
        <v>6</v>
      </c>
      <c r="N70" s="31"/>
      <c r="AA70" s="28" t="s">
        <v>93</v>
      </c>
    </row>
    <row r="71" spans="1:37" x14ac:dyDescent="0.25">
      <c r="B71" s="3" t="s">
        <v>7</v>
      </c>
      <c r="C71" s="4">
        <v>0.39579999999999999</v>
      </c>
      <c r="D71" s="5">
        <v>19</v>
      </c>
      <c r="E71" s="4">
        <v>0.4375</v>
      </c>
      <c r="F71" s="5">
        <v>21</v>
      </c>
      <c r="G71" s="4">
        <v>0.125</v>
      </c>
      <c r="H71" s="5">
        <v>6</v>
      </c>
      <c r="I71" s="4">
        <v>4.1700000000000001E-2</v>
      </c>
      <c r="J71" s="5">
        <v>2</v>
      </c>
      <c r="K71" s="4">
        <v>0</v>
      </c>
      <c r="L71" s="5">
        <v>0</v>
      </c>
      <c r="M71" s="4">
        <v>0.17580000000000001</v>
      </c>
      <c r="N71" s="5">
        <v>48</v>
      </c>
      <c r="P71" s="17" t="s">
        <v>88</v>
      </c>
      <c r="Q71" s="18">
        <f>_xlfn.CHISQ.TEST(T71:X75,AG71:AK75)</f>
        <v>0.12950413777726652</v>
      </c>
      <c r="R71" s="16"/>
      <c r="S71" s="16" t="s">
        <v>89</v>
      </c>
      <c r="T71" s="16">
        <f>D71</f>
        <v>19</v>
      </c>
      <c r="U71" s="16">
        <f>F71</f>
        <v>21</v>
      </c>
      <c r="V71" s="16">
        <f>H71</f>
        <v>6</v>
      </c>
      <c r="W71" s="16">
        <f>J71</f>
        <v>2</v>
      </c>
      <c r="X71" s="16">
        <f>L71</f>
        <v>0</v>
      </c>
      <c r="Y71" s="19">
        <f t="shared" ref="Y71:Y75" si="70">SUM(T71:X71)</f>
        <v>48</v>
      </c>
      <c r="Z71" s="16"/>
      <c r="AA71" s="15" t="str">
        <f>CONCATENATE(T71,", ",U71,", ",V71,", ",W71,", ",X71,",")</f>
        <v>19, 21, 6, 2, 0,</v>
      </c>
      <c r="AB71" s="16"/>
      <c r="AC71" s="16"/>
      <c r="AD71" s="16"/>
      <c r="AE71" s="16"/>
      <c r="AF71" s="16" t="s">
        <v>90</v>
      </c>
      <c r="AG71" s="20">
        <f>$Y71*T76/$Y76</f>
        <v>19.235294117647058</v>
      </c>
      <c r="AH71" s="20">
        <f>$Y71*U76/$Y76</f>
        <v>18.529411764705884</v>
      </c>
      <c r="AI71" s="20">
        <f>$Y71*V76/$Y76</f>
        <v>8.117647058823529</v>
      </c>
      <c r="AJ71" s="20">
        <f>$Y71*W76/$Y76</f>
        <v>1.9411764705882353</v>
      </c>
      <c r="AK71" s="20">
        <f>$Y71*X76/$Y76</f>
        <v>0.17647058823529413</v>
      </c>
    </row>
    <row r="72" spans="1:37" x14ac:dyDescent="0.25">
      <c r="B72" s="3" t="s">
        <v>8</v>
      </c>
      <c r="C72" s="4">
        <v>0.31669999999999998</v>
      </c>
      <c r="D72" s="5">
        <v>38</v>
      </c>
      <c r="E72" s="4">
        <v>0.4083</v>
      </c>
      <c r="F72" s="5">
        <v>49</v>
      </c>
      <c r="G72" s="4">
        <v>0.22500000000000001</v>
      </c>
      <c r="H72" s="5">
        <v>27</v>
      </c>
      <c r="I72" s="4">
        <v>0.05</v>
      </c>
      <c r="J72" s="5">
        <v>6</v>
      </c>
      <c r="K72" s="4">
        <v>0</v>
      </c>
      <c r="L72" s="5">
        <v>0</v>
      </c>
      <c r="M72" s="4">
        <v>0.43959999999999999</v>
      </c>
      <c r="N72" s="5">
        <v>120</v>
      </c>
      <c r="P72" s="17" t="s">
        <v>91</v>
      </c>
      <c r="Q72" s="21">
        <f>_xlfn.CHISQ.INV.RT(Q71,16)</f>
        <v>22.441344868464363</v>
      </c>
      <c r="R72" s="16"/>
      <c r="S72" s="16"/>
      <c r="T72" s="16">
        <f>D72</f>
        <v>38</v>
      </c>
      <c r="U72" s="16">
        <f>F72</f>
        <v>49</v>
      </c>
      <c r="V72" s="16">
        <f>H72</f>
        <v>27</v>
      </c>
      <c r="W72" s="16">
        <f>J72</f>
        <v>6</v>
      </c>
      <c r="X72" s="16">
        <f t="shared" ref="X72:X75" si="71">L72</f>
        <v>0</v>
      </c>
      <c r="Y72" s="19">
        <f t="shared" si="70"/>
        <v>120</v>
      </c>
      <c r="Z72" s="16"/>
      <c r="AA72" s="27" t="str">
        <f t="shared" ref="AA72:AA74" si="72">CONCATENATE(T72,", ",U72,", ",V72,", ",W72,", ",X72,",")</f>
        <v>38, 49, 27, 6, 0,</v>
      </c>
      <c r="AB72" s="16"/>
      <c r="AC72" s="16"/>
      <c r="AD72" s="16"/>
      <c r="AE72" s="16"/>
      <c r="AF72" s="16"/>
      <c r="AG72" s="20">
        <f>$Y72*T76/$Y76</f>
        <v>48.088235294117645</v>
      </c>
      <c r="AH72" s="20">
        <f t="shared" ref="AH72:AK72" si="73">$Y72*U76/$Y76</f>
        <v>46.323529411764703</v>
      </c>
      <c r="AI72" s="20">
        <f t="shared" si="73"/>
        <v>20.294117647058822</v>
      </c>
      <c r="AJ72" s="20">
        <f t="shared" si="73"/>
        <v>4.8529411764705879</v>
      </c>
      <c r="AK72" s="20">
        <f t="shared" si="73"/>
        <v>0.44117647058823528</v>
      </c>
    </row>
    <row r="73" spans="1:37" x14ac:dyDescent="0.25">
      <c r="B73" s="3" t="s">
        <v>9</v>
      </c>
      <c r="C73" s="4">
        <v>0.48209999999999997</v>
      </c>
      <c r="D73" s="5">
        <v>27</v>
      </c>
      <c r="E73" s="4">
        <v>0.375</v>
      </c>
      <c r="F73" s="5">
        <v>21</v>
      </c>
      <c r="G73" s="4">
        <v>0.125</v>
      </c>
      <c r="H73" s="5">
        <v>7</v>
      </c>
      <c r="I73" s="4">
        <v>0</v>
      </c>
      <c r="J73" s="5">
        <v>0</v>
      </c>
      <c r="K73" s="4">
        <v>1.7899999999999999E-2</v>
      </c>
      <c r="L73" s="5">
        <v>1</v>
      </c>
      <c r="M73" s="4">
        <v>0.2051</v>
      </c>
      <c r="N73" s="5">
        <v>56</v>
      </c>
      <c r="P73" s="12" t="s">
        <v>92</v>
      </c>
      <c r="Q73" s="22">
        <f>SQRT(Q72/(Y76*MIN(5-1,5-1)))</f>
        <v>0.14361836962011013</v>
      </c>
      <c r="R73" s="16"/>
      <c r="S73" s="16"/>
      <c r="T73" s="16">
        <f t="shared" ref="T73:T75" si="74">D73</f>
        <v>27</v>
      </c>
      <c r="U73" s="16">
        <f t="shared" ref="U73:U75" si="75">F73</f>
        <v>21</v>
      </c>
      <c r="V73" s="16">
        <f t="shared" ref="V73:V75" si="76">H73</f>
        <v>7</v>
      </c>
      <c r="W73" s="16">
        <f t="shared" ref="W73:W75" si="77">J73</f>
        <v>0</v>
      </c>
      <c r="X73" s="16">
        <f t="shared" si="71"/>
        <v>1</v>
      </c>
      <c r="Y73" s="19">
        <f t="shared" si="70"/>
        <v>56</v>
      </c>
      <c r="Z73" s="16"/>
      <c r="AA73" s="27" t="str">
        <f t="shared" si="72"/>
        <v>27, 21, 7, 0, 1,</v>
      </c>
      <c r="AB73" s="16"/>
      <c r="AC73" s="16"/>
      <c r="AD73" s="16"/>
      <c r="AE73" s="16"/>
      <c r="AF73" s="16"/>
      <c r="AG73" s="20">
        <f>$Y73*T76/$Y76</f>
        <v>22.441176470588236</v>
      </c>
      <c r="AH73" s="20">
        <f t="shared" ref="AH73:AK73" si="78">$Y73*U76/$Y76</f>
        <v>21.617647058823529</v>
      </c>
      <c r="AI73" s="20">
        <f t="shared" si="78"/>
        <v>9.4705882352941178</v>
      </c>
      <c r="AJ73" s="20">
        <f t="shared" si="78"/>
        <v>2.2647058823529411</v>
      </c>
      <c r="AK73" s="20">
        <f t="shared" si="78"/>
        <v>0.20588235294117646</v>
      </c>
    </row>
    <row r="74" spans="1:37" x14ac:dyDescent="0.25">
      <c r="B74" s="3" t="s">
        <v>10</v>
      </c>
      <c r="C74" s="4">
        <v>0.58820000000000006</v>
      </c>
      <c r="D74" s="5">
        <v>20</v>
      </c>
      <c r="E74" s="4">
        <v>0.23530000000000001</v>
      </c>
      <c r="F74" s="5">
        <v>8</v>
      </c>
      <c r="G74" s="4">
        <v>8.8200000000000001E-2</v>
      </c>
      <c r="H74" s="5">
        <v>3</v>
      </c>
      <c r="I74" s="4">
        <v>8.8200000000000001E-2</v>
      </c>
      <c r="J74" s="5">
        <v>3</v>
      </c>
      <c r="K74" s="4">
        <v>0</v>
      </c>
      <c r="L74" s="5">
        <v>0</v>
      </c>
      <c r="M74" s="4">
        <v>0.1245</v>
      </c>
      <c r="N74" s="5">
        <v>34</v>
      </c>
      <c r="P74" s="24"/>
      <c r="Q74" s="21" t="str">
        <f>IF(AND(Q73&gt;0,Q73&lt;=0.2),"Schwacher Zusammenhang",IF(AND(Q73&gt;0.2,Q73&lt;=0.6),"Mittlerer Zusammenhang",IF(Q73&gt;0.6,"Starker Zusammenhang","")))</f>
        <v>Schwacher Zusammenhang</v>
      </c>
      <c r="R74" s="16"/>
      <c r="S74" s="16"/>
      <c r="T74" s="16">
        <f t="shared" si="74"/>
        <v>20</v>
      </c>
      <c r="U74" s="16">
        <f t="shared" si="75"/>
        <v>8</v>
      </c>
      <c r="V74" s="16">
        <f t="shared" si="76"/>
        <v>3</v>
      </c>
      <c r="W74" s="16">
        <f t="shared" si="77"/>
        <v>3</v>
      </c>
      <c r="X74" s="16">
        <f t="shared" si="71"/>
        <v>0</v>
      </c>
      <c r="Y74" s="19">
        <f t="shared" si="70"/>
        <v>34</v>
      </c>
      <c r="Z74" s="16"/>
      <c r="AA74" s="27" t="str">
        <f t="shared" si="72"/>
        <v>20, 8, 3, 3, 0,</v>
      </c>
      <c r="AB74" s="16"/>
      <c r="AC74" s="16"/>
      <c r="AD74" s="16"/>
      <c r="AE74" s="16"/>
      <c r="AF74" s="16"/>
      <c r="AG74" s="20">
        <f>$Y74*T76/$Y76</f>
        <v>13.625</v>
      </c>
      <c r="AH74" s="20">
        <f t="shared" ref="AH74:AK74" si="79">$Y74*U76/$Y76</f>
        <v>13.125</v>
      </c>
      <c r="AI74" s="20">
        <f t="shared" si="79"/>
        <v>5.75</v>
      </c>
      <c r="AJ74" s="20">
        <f t="shared" si="79"/>
        <v>1.375</v>
      </c>
      <c r="AK74" s="20">
        <f t="shared" si="79"/>
        <v>0.125</v>
      </c>
    </row>
    <row r="75" spans="1:37" x14ac:dyDescent="0.25">
      <c r="B75" s="3" t="s">
        <v>11</v>
      </c>
      <c r="C75" s="4">
        <v>0.35709999999999997</v>
      </c>
      <c r="D75" s="5">
        <v>5</v>
      </c>
      <c r="E75" s="4">
        <v>0.42859999999999998</v>
      </c>
      <c r="F75" s="5">
        <v>6</v>
      </c>
      <c r="G75" s="4">
        <v>0.21429999999999999</v>
      </c>
      <c r="H75" s="5">
        <v>3</v>
      </c>
      <c r="I75" s="4">
        <v>0</v>
      </c>
      <c r="J75" s="5">
        <v>0</v>
      </c>
      <c r="K75" s="4">
        <v>0</v>
      </c>
      <c r="L75" s="5">
        <v>0</v>
      </c>
      <c r="M75" s="4">
        <v>5.1299999999999998E-2</v>
      </c>
      <c r="N75" s="5">
        <v>14</v>
      </c>
      <c r="P75" s="17" t="s">
        <v>97</v>
      </c>
      <c r="Q75" s="21">
        <v>0.73799999999999999</v>
      </c>
      <c r="R75" s="16"/>
      <c r="S75" s="16"/>
      <c r="T75" s="16">
        <f t="shared" si="74"/>
        <v>5</v>
      </c>
      <c r="U75" s="16">
        <f t="shared" si="75"/>
        <v>6</v>
      </c>
      <c r="V75" s="16">
        <f t="shared" si="76"/>
        <v>3</v>
      </c>
      <c r="W75" s="16">
        <f t="shared" si="77"/>
        <v>0</v>
      </c>
      <c r="X75" s="16">
        <f t="shared" si="71"/>
        <v>0</v>
      </c>
      <c r="Y75" s="19">
        <f t="shared" si="70"/>
        <v>14</v>
      </c>
      <c r="Z75" s="16"/>
      <c r="AA75" s="27" t="str">
        <f>CONCATENATE(T75,", ",U75,", ",V75,", ",W75,", ",X75)</f>
        <v>5, 6, 3, 0, 0</v>
      </c>
      <c r="AB75" s="16"/>
      <c r="AC75" s="16"/>
      <c r="AD75" s="16"/>
      <c r="AE75" s="16"/>
      <c r="AF75" s="16"/>
      <c r="AG75" s="20">
        <f>$Y75*T76/$Y76</f>
        <v>5.6102941176470589</v>
      </c>
      <c r="AH75" s="20">
        <f t="shared" ref="AH75:AK75" si="80">$Y75*U76/$Y76</f>
        <v>5.4044117647058822</v>
      </c>
      <c r="AI75" s="20">
        <f t="shared" si="80"/>
        <v>2.3676470588235294</v>
      </c>
      <c r="AJ75" s="20">
        <f t="shared" si="80"/>
        <v>0.56617647058823528</v>
      </c>
      <c r="AK75" s="20">
        <f t="shared" si="80"/>
        <v>5.1470588235294115E-2</v>
      </c>
    </row>
    <row r="76" spans="1:37" x14ac:dyDescent="0.25">
      <c r="B76" s="3" t="s">
        <v>6</v>
      </c>
      <c r="C76" s="6">
        <v>0.39929999999999999</v>
      </c>
      <c r="D76" s="3">
        <v>109</v>
      </c>
      <c r="E76" s="6">
        <v>0.3846</v>
      </c>
      <c r="F76" s="3">
        <v>105</v>
      </c>
      <c r="G76" s="6">
        <v>0.16850000000000001</v>
      </c>
      <c r="H76" s="3">
        <v>46</v>
      </c>
      <c r="I76" s="6">
        <v>4.0300000000000002E-2</v>
      </c>
      <c r="J76" s="3">
        <v>11</v>
      </c>
      <c r="K76" s="6">
        <v>3.7000000000000002E-3</v>
      </c>
      <c r="L76" s="3">
        <v>1</v>
      </c>
      <c r="M76" s="6">
        <v>1</v>
      </c>
      <c r="N76" s="3">
        <v>273</v>
      </c>
      <c r="P76" s="24"/>
      <c r="Q76" s="16"/>
      <c r="R76" s="16"/>
      <c r="S76" s="16"/>
      <c r="T76" s="19">
        <f>SUM(T71:T75)</f>
        <v>109</v>
      </c>
      <c r="U76" s="19">
        <f t="shared" ref="U76" si="81">SUM(U71:U75)</f>
        <v>105</v>
      </c>
      <c r="V76" s="19">
        <f t="shared" ref="V76" si="82">SUM(V71:V75)</f>
        <v>46</v>
      </c>
      <c r="W76" s="19">
        <f t="shared" ref="W76:X76" si="83">SUM(W71:W75)</f>
        <v>11</v>
      </c>
      <c r="X76" s="19">
        <f t="shared" si="83"/>
        <v>1</v>
      </c>
      <c r="Y76" s="25">
        <f>SUM(Y71:Y75)</f>
        <v>272</v>
      </c>
      <c r="Z76" s="16"/>
      <c r="AA76" s="28" t="s">
        <v>94</v>
      </c>
      <c r="AB76" s="16"/>
      <c r="AC76" s="16"/>
      <c r="AD76" s="16"/>
      <c r="AE76" s="16"/>
      <c r="AF76" s="16"/>
      <c r="AG76" s="16"/>
      <c r="AH76" s="16"/>
      <c r="AI76" s="16"/>
      <c r="AJ76" s="16"/>
      <c r="AK76" s="16"/>
    </row>
    <row r="77" spans="1:37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 t="s">
        <v>12</v>
      </c>
      <c r="N77" s="7">
        <v>273</v>
      </c>
      <c r="AA77" s="28" t="s">
        <v>95</v>
      </c>
    </row>
    <row r="78" spans="1:37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 t="s">
        <v>13</v>
      </c>
      <c r="N78" s="7">
        <v>0</v>
      </c>
      <c r="AA78" s="28" t="s">
        <v>96</v>
      </c>
    </row>
    <row r="80" spans="1:37" ht="18" x14ac:dyDescent="0.25">
      <c r="B80" s="1" t="s">
        <v>46</v>
      </c>
    </row>
    <row r="81" spans="2:37" x14ac:dyDescent="0.25">
      <c r="B81" s="2"/>
      <c r="C81" s="30" t="s">
        <v>39</v>
      </c>
      <c r="D81" s="31"/>
      <c r="E81" s="30" t="s">
        <v>40</v>
      </c>
      <c r="F81" s="31"/>
      <c r="G81" s="30" t="s">
        <v>41</v>
      </c>
      <c r="H81" s="31"/>
      <c r="I81" s="30" t="s">
        <v>42</v>
      </c>
      <c r="J81" s="31"/>
      <c r="K81" s="30" t="s">
        <v>43</v>
      </c>
      <c r="L81" s="31"/>
      <c r="M81" s="30" t="s">
        <v>6</v>
      </c>
      <c r="N81" s="31"/>
      <c r="AA81" s="28" t="s">
        <v>93</v>
      </c>
    </row>
    <row r="82" spans="2:37" x14ac:dyDescent="0.25">
      <c r="B82" s="3" t="s">
        <v>7</v>
      </c>
      <c r="C82" s="4">
        <v>0.29170000000000001</v>
      </c>
      <c r="D82" s="5">
        <v>14</v>
      </c>
      <c r="E82" s="4">
        <v>0.1875</v>
      </c>
      <c r="F82" s="5">
        <v>9</v>
      </c>
      <c r="G82" s="4">
        <v>0.3125</v>
      </c>
      <c r="H82" s="5">
        <v>15</v>
      </c>
      <c r="I82" s="4">
        <v>0.1875</v>
      </c>
      <c r="J82" s="5">
        <v>9</v>
      </c>
      <c r="K82" s="4">
        <v>2.0799999999999999E-2</v>
      </c>
      <c r="L82" s="5">
        <v>1</v>
      </c>
      <c r="M82" s="4">
        <v>0.17580000000000001</v>
      </c>
      <c r="N82" s="5">
        <v>48</v>
      </c>
      <c r="P82" s="17" t="s">
        <v>88</v>
      </c>
      <c r="Q82" s="18">
        <f>_xlfn.CHISQ.TEST(T82:X86,AG82:AK86)</f>
        <v>0.20695666035945567</v>
      </c>
      <c r="R82" s="23"/>
      <c r="S82" s="23" t="s">
        <v>89</v>
      </c>
      <c r="T82" s="23">
        <f>D82</f>
        <v>14</v>
      </c>
      <c r="U82" s="23">
        <f>F82</f>
        <v>9</v>
      </c>
      <c r="V82" s="23">
        <f>H82</f>
        <v>15</v>
      </c>
      <c r="W82" s="23">
        <f>J82</f>
        <v>9</v>
      </c>
      <c r="X82" s="23">
        <f>L82</f>
        <v>1</v>
      </c>
      <c r="Y82" s="19">
        <f t="shared" ref="Y82:Y86" si="84">SUM(T82:X82)</f>
        <v>48</v>
      </c>
      <c r="Z82" s="23"/>
      <c r="AA82" s="27" t="str">
        <f>CONCATENATE(T82,", ",U82,", ",V82,", ",W82,", ",X82,",")</f>
        <v>14, 9, 15, 9, 1,</v>
      </c>
      <c r="AB82" s="23"/>
      <c r="AC82" s="23"/>
      <c r="AD82" s="23"/>
      <c r="AE82" s="23"/>
      <c r="AF82" s="23" t="s">
        <v>90</v>
      </c>
      <c r="AG82" s="20">
        <f>$Y82*T87/$Y87</f>
        <v>14.169741697416974</v>
      </c>
      <c r="AH82" s="20">
        <f>$Y82*U87/$Y87</f>
        <v>13.638376383763838</v>
      </c>
      <c r="AI82" s="20">
        <f>$Y82*V87/$Y87</f>
        <v>11.158671586715867</v>
      </c>
      <c r="AJ82" s="20">
        <f>$Y82*W87/$Y87</f>
        <v>7.084870848708487</v>
      </c>
      <c r="AK82" s="20">
        <f>$Y82*X87/$Y87</f>
        <v>1.948339483394834</v>
      </c>
    </row>
    <row r="83" spans="2:37" x14ac:dyDescent="0.25">
      <c r="B83" s="3" t="s">
        <v>8</v>
      </c>
      <c r="C83" s="4">
        <v>0.26669999999999999</v>
      </c>
      <c r="D83" s="5">
        <v>32</v>
      </c>
      <c r="E83" s="4">
        <v>0.25</v>
      </c>
      <c r="F83" s="5">
        <v>30</v>
      </c>
      <c r="G83" s="4">
        <v>0.25829999999999997</v>
      </c>
      <c r="H83" s="5">
        <v>31</v>
      </c>
      <c r="I83" s="4">
        <v>0.17499999999999999</v>
      </c>
      <c r="J83" s="5">
        <v>21</v>
      </c>
      <c r="K83" s="4">
        <v>0.05</v>
      </c>
      <c r="L83" s="5">
        <v>6</v>
      </c>
      <c r="M83" s="4">
        <v>0.43959999999999999</v>
      </c>
      <c r="N83" s="5">
        <v>120</v>
      </c>
      <c r="P83" s="17" t="s">
        <v>91</v>
      </c>
      <c r="Q83" s="21">
        <f>_xlfn.CHISQ.INV.RT(Q82,16)</f>
        <v>20.301278789178671</v>
      </c>
      <c r="R83" s="23"/>
      <c r="S83" s="23"/>
      <c r="T83" s="23">
        <f>D83</f>
        <v>32</v>
      </c>
      <c r="U83" s="23">
        <f>F83</f>
        <v>30</v>
      </c>
      <c r="V83" s="23">
        <f>H83</f>
        <v>31</v>
      </c>
      <c r="W83" s="23">
        <f>J83</f>
        <v>21</v>
      </c>
      <c r="X83" s="23">
        <f t="shared" ref="X83:X86" si="85">L83</f>
        <v>6</v>
      </c>
      <c r="Y83" s="19">
        <f t="shared" si="84"/>
        <v>120</v>
      </c>
      <c r="Z83" s="23"/>
      <c r="AA83" s="27" t="str">
        <f t="shared" ref="AA83:AA85" si="86">CONCATENATE(T83,", ",U83,", ",V83,", ",W83,", ",X83,",")</f>
        <v>32, 30, 31, 21, 6,</v>
      </c>
      <c r="AB83" s="23"/>
      <c r="AC83" s="23"/>
      <c r="AD83" s="23"/>
      <c r="AE83" s="23"/>
      <c r="AF83" s="23"/>
      <c r="AG83" s="20">
        <f>$Y83*T87/$Y87</f>
        <v>35.424354243542439</v>
      </c>
      <c r="AH83" s="20">
        <f t="shared" ref="AH83" si="87">$Y83*U87/$Y87</f>
        <v>34.095940959409596</v>
      </c>
      <c r="AI83" s="20">
        <f t="shared" ref="AI83" si="88">$Y83*V87/$Y87</f>
        <v>27.896678966789668</v>
      </c>
      <c r="AJ83" s="20">
        <f t="shared" ref="AJ83" si="89">$Y83*W87/$Y87</f>
        <v>17.712177121771219</v>
      </c>
      <c r="AK83" s="20">
        <f t="shared" ref="AK83" si="90">$Y83*X87/$Y87</f>
        <v>4.8708487084870846</v>
      </c>
    </row>
    <row r="84" spans="2:37" x14ac:dyDescent="0.25">
      <c r="B84" s="3" t="s">
        <v>9</v>
      </c>
      <c r="C84" s="4">
        <v>0.2364</v>
      </c>
      <c r="D84" s="5">
        <v>13</v>
      </c>
      <c r="E84" s="4">
        <v>0.38179999999999997</v>
      </c>
      <c r="F84" s="5">
        <v>21</v>
      </c>
      <c r="G84" s="4">
        <v>0.2364</v>
      </c>
      <c r="H84" s="5">
        <v>13</v>
      </c>
      <c r="I84" s="4">
        <v>0.1091</v>
      </c>
      <c r="J84" s="5">
        <v>6</v>
      </c>
      <c r="K84" s="4">
        <v>3.6400000000000002E-2</v>
      </c>
      <c r="L84" s="5">
        <v>2</v>
      </c>
      <c r="M84" s="4">
        <v>0.20150000000000001</v>
      </c>
      <c r="N84" s="5">
        <v>55</v>
      </c>
      <c r="P84" s="12" t="s">
        <v>92</v>
      </c>
      <c r="Q84" s="22">
        <f>SQRT(Q83/(Y87*MIN(5-1,5-1)))</f>
        <v>0.13685071049938677</v>
      </c>
      <c r="R84" s="23"/>
      <c r="S84" s="23"/>
      <c r="T84" s="23">
        <f t="shared" ref="T84:T86" si="91">D84</f>
        <v>13</v>
      </c>
      <c r="U84" s="23">
        <f t="shared" ref="U84:U86" si="92">F84</f>
        <v>21</v>
      </c>
      <c r="V84" s="23">
        <f t="shared" ref="V84:V86" si="93">H84</f>
        <v>13</v>
      </c>
      <c r="W84" s="23">
        <f t="shared" ref="W84:W86" si="94">J84</f>
        <v>6</v>
      </c>
      <c r="X84" s="23">
        <f t="shared" si="85"/>
        <v>2</v>
      </c>
      <c r="Y84" s="19">
        <f t="shared" si="84"/>
        <v>55</v>
      </c>
      <c r="Z84" s="23"/>
      <c r="AA84" s="27" t="str">
        <f t="shared" si="86"/>
        <v>13, 21, 13, 6, 2,</v>
      </c>
      <c r="AB84" s="23"/>
      <c r="AC84" s="23"/>
      <c r="AD84" s="23"/>
      <c r="AE84" s="23"/>
      <c r="AF84" s="23"/>
      <c r="AG84" s="20">
        <f>$Y84*T87/$Y87</f>
        <v>16.236162361623617</v>
      </c>
      <c r="AH84" s="20">
        <f t="shared" ref="AH84" si="95">$Y84*U87/$Y87</f>
        <v>15.627306273062731</v>
      </c>
      <c r="AI84" s="20">
        <f t="shared" ref="AI84" si="96">$Y84*V87/$Y87</f>
        <v>12.785977859778598</v>
      </c>
      <c r="AJ84" s="20">
        <f t="shared" ref="AJ84" si="97">$Y84*W87/$Y87</f>
        <v>8.1180811808118083</v>
      </c>
      <c r="AK84" s="20">
        <f t="shared" ref="AK84" si="98">$Y84*X87/$Y87</f>
        <v>2.2324723247232474</v>
      </c>
    </row>
    <row r="85" spans="2:37" x14ac:dyDescent="0.25">
      <c r="B85" s="3" t="s">
        <v>10</v>
      </c>
      <c r="C85" s="4">
        <v>0.44119999999999998</v>
      </c>
      <c r="D85" s="5">
        <v>15</v>
      </c>
      <c r="E85" s="4">
        <v>0.38240000000000002</v>
      </c>
      <c r="F85" s="5">
        <v>13</v>
      </c>
      <c r="G85" s="4">
        <v>8.8200000000000001E-2</v>
      </c>
      <c r="H85" s="5">
        <v>3</v>
      </c>
      <c r="I85" s="4">
        <v>5.8799999999999998E-2</v>
      </c>
      <c r="J85" s="5">
        <v>2</v>
      </c>
      <c r="K85" s="4">
        <v>2.9399999999999999E-2</v>
      </c>
      <c r="L85" s="5">
        <v>1</v>
      </c>
      <c r="M85" s="4">
        <v>0.1245</v>
      </c>
      <c r="N85" s="5">
        <v>34</v>
      </c>
      <c r="P85" s="24"/>
      <c r="Q85" s="21" t="str">
        <f>IF(AND(Q84&gt;0,Q84&lt;=0.2),"Schwacher Zusammenhang",IF(AND(Q84&gt;0.2,Q84&lt;=0.6),"Mittlerer Zusammenhang",IF(Q84&gt;0.6,"Starker Zusammenhang","")))</f>
        <v>Schwacher Zusammenhang</v>
      </c>
      <c r="R85" s="23"/>
      <c r="S85" s="23"/>
      <c r="T85" s="23">
        <f t="shared" si="91"/>
        <v>15</v>
      </c>
      <c r="U85" s="23">
        <f t="shared" si="92"/>
        <v>13</v>
      </c>
      <c r="V85" s="23">
        <f t="shared" si="93"/>
        <v>3</v>
      </c>
      <c r="W85" s="23">
        <f t="shared" si="94"/>
        <v>2</v>
      </c>
      <c r="X85" s="23">
        <f t="shared" si="85"/>
        <v>1</v>
      </c>
      <c r="Y85" s="19">
        <f t="shared" si="84"/>
        <v>34</v>
      </c>
      <c r="Z85" s="23"/>
      <c r="AA85" s="27" t="str">
        <f t="shared" si="86"/>
        <v>15, 13, 3, 2, 1,</v>
      </c>
      <c r="AB85" s="23"/>
      <c r="AC85" s="23"/>
      <c r="AD85" s="23"/>
      <c r="AE85" s="23"/>
      <c r="AF85" s="23"/>
      <c r="AG85" s="20">
        <f>$Y85*T87/$Y87</f>
        <v>10.036900369003691</v>
      </c>
      <c r="AH85" s="20">
        <f t="shared" ref="AH85" si="99">$Y85*U87/$Y87</f>
        <v>9.6605166051660518</v>
      </c>
      <c r="AI85" s="20">
        <f t="shared" ref="AI85" si="100">$Y85*V87/$Y87</f>
        <v>7.9040590405904059</v>
      </c>
      <c r="AJ85" s="20">
        <f t="shared" ref="AJ85" si="101">$Y85*W87/$Y87</f>
        <v>5.0184501845018454</v>
      </c>
      <c r="AK85" s="20">
        <f t="shared" ref="AK85" si="102">$Y85*X87/$Y87</f>
        <v>1.3800738007380073</v>
      </c>
    </row>
    <row r="86" spans="2:37" x14ac:dyDescent="0.25">
      <c r="B86" s="3" t="s">
        <v>11</v>
      </c>
      <c r="C86" s="4">
        <v>0.42859999999999998</v>
      </c>
      <c r="D86" s="5">
        <v>6</v>
      </c>
      <c r="E86" s="4">
        <v>0.28570000000000001</v>
      </c>
      <c r="F86" s="5">
        <v>4</v>
      </c>
      <c r="G86" s="4">
        <v>7.1399999999999991E-2</v>
      </c>
      <c r="H86" s="5">
        <v>1</v>
      </c>
      <c r="I86" s="4">
        <v>0.1429</v>
      </c>
      <c r="J86" s="5">
        <v>2</v>
      </c>
      <c r="K86" s="4">
        <v>7.1399999999999991E-2</v>
      </c>
      <c r="L86" s="5">
        <v>1</v>
      </c>
      <c r="M86" s="4">
        <v>5.1299999999999998E-2</v>
      </c>
      <c r="N86" s="5">
        <v>14</v>
      </c>
      <c r="P86" s="17" t="s">
        <v>97</v>
      </c>
      <c r="Q86" s="21">
        <v>0.6</v>
      </c>
      <c r="R86" s="27"/>
      <c r="S86" s="23"/>
      <c r="T86" s="23">
        <f t="shared" si="91"/>
        <v>6</v>
      </c>
      <c r="U86" s="23">
        <f t="shared" si="92"/>
        <v>4</v>
      </c>
      <c r="V86" s="23">
        <f t="shared" si="93"/>
        <v>1</v>
      </c>
      <c r="W86" s="23">
        <f t="shared" si="94"/>
        <v>2</v>
      </c>
      <c r="X86" s="23">
        <f t="shared" si="85"/>
        <v>1</v>
      </c>
      <c r="Y86" s="19">
        <f t="shared" si="84"/>
        <v>14</v>
      </c>
      <c r="Z86" s="23"/>
      <c r="AA86" s="27" t="str">
        <f>CONCATENATE(T86,", ",U86,", ",V86,", ",W86,", ",X86)</f>
        <v>6, 4, 1, 2, 1</v>
      </c>
      <c r="AB86" s="23"/>
      <c r="AC86" s="23"/>
      <c r="AD86" s="23"/>
      <c r="AE86" s="23"/>
      <c r="AF86" s="23"/>
      <c r="AG86" s="20">
        <f>$Y86*T87/$Y87</f>
        <v>4.1328413284132841</v>
      </c>
      <c r="AH86" s="20">
        <f t="shared" ref="AH86" si="103">$Y86*U87/$Y87</f>
        <v>3.9778597785977858</v>
      </c>
      <c r="AI86" s="20">
        <f t="shared" ref="AI86" si="104">$Y86*V87/$Y87</f>
        <v>3.2546125461254611</v>
      </c>
      <c r="AJ86" s="20">
        <f t="shared" ref="AJ86" si="105">$Y86*W87/$Y87</f>
        <v>2.0664206642066421</v>
      </c>
      <c r="AK86" s="20">
        <f t="shared" ref="AK86" si="106">$Y86*X87/$Y87</f>
        <v>0.56826568265682653</v>
      </c>
    </row>
    <row r="87" spans="2:37" x14ac:dyDescent="0.25">
      <c r="B87" s="3" t="s">
        <v>6</v>
      </c>
      <c r="C87" s="6">
        <v>0.29299999999999998</v>
      </c>
      <c r="D87" s="3">
        <v>80</v>
      </c>
      <c r="E87" s="6">
        <v>0.28210000000000002</v>
      </c>
      <c r="F87" s="3">
        <v>77</v>
      </c>
      <c r="G87" s="6">
        <v>0.23080000000000001</v>
      </c>
      <c r="H87" s="3">
        <v>63</v>
      </c>
      <c r="I87" s="6">
        <v>0.14649999999999999</v>
      </c>
      <c r="J87" s="3">
        <v>40</v>
      </c>
      <c r="K87" s="6">
        <v>4.0300000000000002E-2</v>
      </c>
      <c r="L87" s="3">
        <v>11</v>
      </c>
      <c r="M87" s="6">
        <v>1</v>
      </c>
      <c r="N87" s="3">
        <v>273</v>
      </c>
      <c r="P87" s="24"/>
      <c r="Q87" s="23"/>
      <c r="R87" s="23"/>
      <c r="S87" s="23"/>
      <c r="T87" s="19">
        <f t="shared" ref="T87:X87" si="107">SUM(T82:T86)</f>
        <v>80</v>
      </c>
      <c r="U87" s="19">
        <f t="shared" si="107"/>
        <v>77</v>
      </c>
      <c r="V87" s="19">
        <f t="shared" si="107"/>
        <v>63</v>
      </c>
      <c r="W87" s="19">
        <f t="shared" si="107"/>
        <v>40</v>
      </c>
      <c r="X87" s="19">
        <f t="shared" si="107"/>
        <v>11</v>
      </c>
      <c r="Y87" s="25">
        <f>SUM(Y82:Y86)</f>
        <v>271</v>
      </c>
      <c r="Z87" s="23"/>
      <c r="AA87" s="28" t="s">
        <v>94</v>
      </c>
      <c r="AB87" s="23"/>
      <c r="AC87" s="23"/>
      <c r="AD87" s="23"/>
      <c r="AE87" s="23"/>
      <c r="AF87" s="23"/>
      <c r="AG87" s="23"/>
      <c r="AH87" s="23"/>
      <c r="AI87" s="23"/>
      <c r="AJ87" s="23"/>
      <c r="AK87" s="23"/>
    </row>
    <row r="88" spans="2:37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 t="s">
        <v>12</v>
      </c>
      <c r="N88" s="7">
        <v>273</v>
      </c>
      <c r="AA88" s="28" t="s">
        <v>95</v>
      </c>
    </row>
    <row r="89" spans="2:37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 t="s">
        <v>13</v>
      </c>
      <c r="N89" s="7">
        <v>0</v>
      </c>
      <c r="AA89" s="28" t="s">
        <v>96</v>
      </c>
    </row>
    <row r="91" spans="2:37" ht="18" x14ac:dyDescent="0.25">
      <c r="B91" s="1" t="s">
        <v>47</v>
      </c>
    </row>
    <row r="92" spans="2:37" x14ac:dyDescent="0.25">
      <c r="B92" s="2"/>
      <c r="C92" s="30" t="s">
        <v>39</v>
      </c>
      <c r="D92" s="31"/>
      <c r="E92" s="30" t="s">
        <v>40</v>
      </c>
      <c r="F92" s="31"/>
      <c r="G92" s="30" t="s">
        <v>41</v>
      </c>
      <c r="H92" s="31"/>
      <c r="I92" s="30" t="s">
        <v>42</v>
      </c>
      <c r="J92" s="31"/>
      <c r="K92" s="30" t="s">
        <v>43</v>
      </c>
      <c r="L92" s="31"/>
      <c r="M92" s="30" t="s">
        <v>6</v>
      </c>
      <c r="N92" s="31"/>
      <c r="AA92" s="28" t="s">
        <v>93</v>
      </c>
    </row>
    <row r="93" spans="2:37" x14ac:dyDescent="0.25">
      <c r="B93" s="3" t="s">
        <v>7</v>
      </c>
      <c r="C93" s="4">
        <v>0.38779999999999998</v>
      </c>
      <c r="D93" s="5">
        <v>19</v>
      </c>
      <c r="E93" s="4">
        <v>0.22450000000000001</v>
      </c>
      <c r="F93" s="5">
        <v>11</v>
      </c>
      <c r="G93" s="4">
        <v>0.22450000000000001</v>
      </c>
      <c r="H93" s="5">
        <v>11</v>
      </c>
      <c r="I93" s="4">
        <v>8.1600000000000006E-2</v>
      </c>
      <c r="J93" s="5">
        <v>4</v>
      </c>
      <c r="K93" s="4">
        <v>8.1600000000000006E-2</v>
      </c>
      <c r="L93" s="5">
        <v>4</v>
      </c>
      <c r="M93" s="4">
        <v>0.17949999999999999</v>
      </c>
      <c r="N93" s="5">
        <v>49</v>
      </c>
      <c r="P93" s="17" t="s">
        <v>88</v>
      </c>
      <c r="Q93" s="18">
        <f>_xlfn.CHISQ.TEST(T93:X97,AG93:AK97)</f>
        <v>0.67303225771089348</v>
      </c>
      <c r="R93" s="23"/>
      <c r="S93" s="23" t="s">
        <v>89</v>
      </c>
      <c r="T93" s="23">
        <f>D93</f>
        <v>19</v>
      </c>
      <c r="U93" s="23">
        <f>F93</f>
        <v>11</v>
      </c>
      <c r="V93" s="23">
        <f>H93</f>
        <v>11</v>
      </c>
      <c r="W93" s="23">
        <f>J93</f>
        <v>4</v>
      </c>
      <c r="X93" s="23">
        <f>L93</f>
        <v>4</v>
      </c>
      <c r="Y93" s="19">
        <f t="shared" ref="Y93:Y97" si="108">SUM(T93:X93)</f>
        <v>49</v>
      </c>
      <c r="Z93" s="23"/>
      <c r="AA93" s="27" t="str">
        <f>CONCATENATE(T93,", ",U93,", ",V93,", ",W93,", ",X93,",")</f>
        <v>19, 11, 11, 4, 4,</v>
      </c>
      <c r="AB93" s="23"/>
      <c r="AC93" s="23"/>
      <c r="AD93" s="23"/>
      <c r="AE93" s="23"/>
      <c r="AF93" s="23" t="s">
        <v>90</v>
      </c>
      <c r="AG93" s="20">
        <f>$Y93*T98/$Y98</f>
        <v>20.102564102564102</v>
      </c>
      <c r="AH93" s="20">
        <f>$Y93*U98/$Y98</f>
        <v>13.820512820512821</v>
      </c>
      <c r="AI93" s="20">
        <f>$Y93*V98/$Y98</f>
        <v>9.8717948717948723</v>
      </c>
      <c r="AJ93" s="20">
        <f>$Y93*W98/$Y98</f>
        <v>2.5128205128205128</v>
      </c>
      <c r="AK93" s="20">
        <f>$Y93*X98/$Y98</f>
        <v>2.6923076923076925</v>
      </c>
    </row>
    <row r="94" spans="2:37" x14ac:dyDescent="0.25">
      <c r="B94" s="3" t="s">
        <v>8</v>
      </c>
      <c r="C94" s="4">
        <v>0.4083</v>
      </c>
      <c r="D94" s="5">
        <v>49</v>
      </c>
      <c r="E94" s="4">
        <v>0.32500000000000001</v>
      </c>
      <c r="F94" s="5">
        <v>39</v>
      </c>
      <c r="G94" s="4">
        <v>0.18329999999999999</v>
      </c>
      <c r="H94" s="5">
        <v>22</v>
      </c>
      <c r="I94" s="4">
        <v>4.1700000000000001E-2</v>
      </c>
      <c r="J94" s="5">
        <v>5</v>
      </c>
      <c r="K94" s="4">
        <v>4.1700000000000001E-2</v>
      </c>
      <c r="L94" s="5">
        <v>5</v>
      </c>
      <c r="M94" s="4">
        <v>0.43959999999999999</v>
      </c>
      <c r="N94" s="5">
        <v>120</v>
      </c>
      <c r="P94" s="17" t="s">
        <v>91</v>
      </c>
      <c r="Q94" s="21">
        <f>_xlfn.CHISQ.INV.RT(Q93,16)</f>
        <v>12.996245782403873</v>
      </c>
      <c r="R94" s="23"/>
      <c r="S94" s="23"/>
      <c r="T94" s="23">
        <f>D94</f>
        <v>49</v>
      </c>
      <c r="U94" s="23">
        <f>F94</f>
        <v>39</v>
      </c>
      <c r="V94" s="23">
        <f>H94</f>
        <v>22</v>
      </c>
      <c r="W94" s="23">
        <f>J94</f>
        <v>5</v>
      </c>
      <c r="X94" s="23">
        <f t="shared" ref="X94:X97" si="109">L94</f>
        <v>5</v>
      </c>
      <c r="Y94" s="19">
        <f t="shared" si="108"/>
        <v>120</v>
      </c>
      <c r="Z94" s="23"/>
      <c r="AA94" s="27" t="str">
        <f t="shared" ref="AA94:AA96" si="110">CONCATENATE(T94,", ",U94,", ",V94,", ",W94,", ",X94,",")</f>
        <v>49, 39, 22, 5, 5,</v>
      </c>
      <c r="AB94" s="23"/>
      <c r="AC94" s="23"/>
      <c r="AD94" s="23"/>
      <c r="AE94" s="23"/>
      <c r="AF94" s="23"/>
      <c r="AG94" s="20">
        <f>$Y94*T98/$Y98</f>
        <v>49.230769230769234</v>
      </c>
      <c r="AH94" s="20">
        <f t="shared" ref="AH94" si="111">$Y94*U98/$Y98</f>
        <v>33.846153846153847</v>
      </c>
      <c r="AI94" s="20">
        <f t="shared" ref="AI94" si="112">$Y94*V98/$Y98</f>
        <v>24.175824175824175</v>
      </c>
      <c r="AJ94" s="20">
        <f t="shared" ref="AJ94" si="113">$Y94*W98/$Y98</f>
        <v>6.1538461538461542</v>
      </c>
      <c r="AK94" s="20">
        <f t="shared" ref="AK94" si="114">$Y94*X98/$Y98</f>
        <v>6.5934065934065931</v>
      </c>
    </row>
    <row r="95" spans="2:37" x14ac:dyDescent="0.25">
      <c r="B95" s="3" t="s">
        <v>9</v>
      </c>
      <c r="C95" s="4">
        <v>0.42859999999999998</v>
      </c>
      <c r="D95" s="5">
        <v>24</v>
      </c>
      <c r="E95" s="4">
        <v>0.28570000000000001</v>
      </c>
      <c r="F95" s="5">
        <v>16</v>
      </c>
      <c r="G95" s="4">
        <v>0.21429999999999999</v>
      </c>
      <c r="H95" s="5">
        <v>12</v>
      </c>
      <c r="I95" s="4">
        <v>3.5700000000000003E-2</v>
      </c>
      <c r="J95" s="5">
        <v>2</v>
      </c>
      <c r="K95" s="4">
        <v>3.5700000000000003E-2</v>
      </c>
      <c r="L95" s="5">
        <v>2</v>
      </c>
      <c r="M95" s="4">
        <v>0.2051</v>
      </c>
      <c r="N95" s="5">
        <v>56</v>
      </c>
      <c r="P95" s="12" t="s">
        <v>92</v>
      </c>
      <c r="Q95" s="22">
        <f>SQRT(Q94/(Y98*MIN(5-1,5-1)))</f>
        <v>0.10909318941418994</v>
      </c>
      <c r="R95" s="23"/>
      <c r="S95" s="23"/>
      <c r="T95" s="23">
        <f t="shared" ref="T95:T97" si="115">D95</f>
        <v>24</v>
      </c>
      <c r="U95" s="23">
        <f t="shared" ref="U95:U97" si="116">F95</f>
        <v>16</v>
      </c>
      <c r="V95" s="23">
        <f t="shared" ref="V95:V97" si="117">H95</f>
        <v>12</v>
      </c>
      <c r="W95" s="23">
        <f t="shared" ref="W95:W97" si="118">J95</f>
        <v>2</v>
      </c>
      <c r="X95" s="23">
        <f t="shared" si="109"/>
        <v>2</v>
      </c>
      <c r="Y95" s="19">
        <f t="shared" si="108"/>
        <v>56</v>
      </c>
      <c r="Z95" s="23"/>
      <c r="AA95" s="27" t="str">
        <f t="shared" si="110"/>
        <v>24, 16, 12, 2, 2,</v>
      </c>
      <c r="AB95" s="23"/>
      <c r="AC95" s="23"/>
      <c r="AD95" s="23"/>
      <c r="AE95" s="23"/>
      <c r="AF95" s="23"/>
      <c r="AG95" s="20">
        <f>$Y95*T98/$Y98</f>
        <v>22.974358974358974</v>
      </c>
      <c r="AH95" s="20">
        <f t="shared" ref="AH95" si="119">$Y95*U98/$Y98</f>
        <v>15.794871794871796</v>
      </c>
      <c r="AI95" s="20">
        <f t="shared" ref="AI95" si="120">$Y95*V98/$Y98</f>
        <v>11.282051282051283</v>
      </c>
      <c r="AJ95" s="20">
        <f t="shared" ref="AJ95" si="121">$Y95*W98/$Y98</f>
        <v>2.8717948717948718</v>
      </c>
      <c r="AK95" s="20">
        <f t="shared" ref="AK95" si="122">$Y95*X98/$Y98</f>
        <v>3.0769230769230771</v>
      </c>
    </row>
    <row r="96" spans="2:37" x14ac:dyDescent="0.25">
      <c r="B96" s="3" t="s">
        <v>10</v>
      </c>
      <c r="C96" s="4">
        <v>0.35289999999999999</v>
      </c>
      <c r="D96" s="5">
        <v>12</v>
      </c>
      <c r="E96" s="4">
        <v>0.26469999999999999</v>
      </c>
      <c r="F96" s="5">
        <v>9</v>
      </c>
      <c r="G96" s="4">
        <v>0.23530000000000001</v>
      </c>
      <c r="H96" s="5">
        <v>8</v>
      </c>
      <c r="I96" s="4">
        <v>2.9399999999999999E-2</v>
      </c>
      <c r="J96" s="5">
        <v>1</v>
      </c>
      <c r="K96" s="4">
        <v>0.1176</v>
      </c>
      <c r="L96" s="5">
        <v>4</v>
      </c>
      <c r="M96" s="4">
        <v>0.1245</v>
      </c>
      <c r="N96" s="5">
        <v>34</v>
      </c>
      <c r="P96" s="24"/>
      <c r="Q96" s="21" t="str">
        <f>IF(AND(Q95&gt;0,Q95&lt;=0.2),"Schwacher Zusammenhang",IF(AND(Q95&gt;0.2,Q95&lt;=0.6),"Mittlerer Zusammenhang",IF(Q95&gt;0.6,"Starker Zusammenhang","")))</f>
        <v>Schwacher Zusammenhang</v>
      </c>
      <c r="R96" s="23"/>
      <c r="S96" s="23"/>
      <c r="T96" s="23">
        <f t="shared" si="115"/>
        <v>12</v>
      </c>
      <c r="U96" s="23">
        <f t="shared" si="116"/>
        <v>9</v>
      </c>
      <c r="V96" s="23">
        <f t="shared" si="117"/>
        <v>8</v>
      </c>
      <c r="W96" s="23">
        <f t="shared" si="118"/>
        <v>1</v>
      </c>
      <c r="X96" s="23">
        <f t="shared" si="109"/>
        <v>4</v>
      </c>
      <c r="Y96" s="19">
        <f t="shared" si="108"/>
        <v>34</v>
      </c>
      <c r="Z96" s="23"/>
      <c r="AA96" s="27" t="str">
        <f t="shared" si="110"/>
        <v>12, 9, 8, 1, 4,</v>
      </c>
      <c r="AB96" s="23"/>
      <c r="AC96" s="23"/>
      <c r="AD96" s="23"/>
      <c r="AE96" s="23"/>
      <c r="AF96" s="23"/>
      <c r="AG96" s="20">
        <f>$Y96*T98/$Y98</f>
        <v>13.948717948717949</v>
      </c>
      <c r="AH96" s="20">
        <f t="shared" ref="AH96" si="123">$Y96*U98/$Y98</f>
        <v>9.5897435897435894</v>
      </c>
      <c r="AI96" s="20">
        <f t="shared" ref="AI96" si="124">$Y96*V98/$Y98</f>
        <v>6.8498168498168495</v>
      </c>
      <c r="AJ96" s="20">
        <f t="shared" ref="AJ96" si="125">$Y96*W98/$Y98</f>
        <v>1.7435897435897436</v>
      </c>
      <c r="AK96" s="20">
        <f t="shared" ref="AK96" si="126">$Y96*X98/$Y98</f>
        <v>1.8681318681318682</v>
      </c>
    </row>
    <row r="97" spans="1:37" x14ac:dyDescent="0.25">
      <c r="B97" s="3" t="s">
        <v>11</v>
      </c>
      <c r="C97" s="4">
        <v>0.57140000000000002</v>
      </c>
      <c r="D97" s="5">
        <v>8</v>
      </c>
      <c r="E97" s="4">
        <v>0.1429</v>
      </c>
      <c r="F97" s="5">
        <v>2</v>
      </c>
      <c r="G97" s="4">
        <v>0.1429</v>
      </c>
      <c r="H97" s="5">
        <v>2</v>
      </c>
      <c r="I97" s="4">
        <v>0.1429</v>
      </c>
      <c r="J97" s="5">
        <v>2</v>
      </c>
      <c r="K97" s="4">
        <v>0</v>
      </c>
      <c r="L97" s="5">
        <v>0</v>
      </c>
      <c r="M97" s="4">
        <v>5.1299999999999998E-2</v>
      </c>
      <c r="N97" s="5">
        <v>14</v>
      </c>
      <c r="P97" s="17" t="s">
        <v>97</v>
      </c>
      <c r="Q97" s="21">
        <v>1</v>
      </c>
      <c r="R97" s="23"/>
      <c r="S97" s="23"/>
      <c r="T97" s="23">
        <f t="shared" si="115"/>
        <v>8</v>
      </c>
      <c r="U97" s="23">
        <f t="shared" si="116"/>
        <v>2</v>
      </c>
      <c r="V97" s="23">
        <f t="shared" si="117"/>
        <v>2</v>
      </c>
      <c r="W97" s="23">
        <f t="shared" si="118"/>
        <v>2</v>
      </c>
      <c r="X97" s="23">
        <f t="shared" si="109"/>
        <v>0</v>
      </c>
      <c r="Y97" s="19">
        <f t="shared" si="108"/>
        <v>14</v>
      </c>
      <c r="Z97" s="23"/>
      <c r="AA97" s="27" t="str">
        <f>CONCATENATE(T97,", ",U97,", ",V97,", ",W97,", ",X97)</f>
        <v>8, 2, 2, 2, 0</v>
      </c>
      <c r="AB97" s="23"/>
      <c r="AC97" s="23"/>
      <c r="AD97" s="23"/>
      <c r="AE97" s="23"/>
      <c r="AF97" s="23"/>
      <c r="AG97" s="20">
        <f>$Y97*T98/$Y98</f>
        <v>5.7435897435897436</v>
      </c>
      <c r="AH97" s="20">
        <f t="shared" ref="AH97" si="127">$Y97*U98/$Y98</f>
        <v>3.9487179487179489</v>
      </c>
      <c r="AI97" s="20">
        <f t="shared" ref="AI97" si="128">$Y97*V98/$Y98</f>
        <v>2.8205128205128207</v>
      </c>
      <c r="AJ97" s="20">
        <f t="shared" ref="AJ97" si="129">$Y97*W98/$Y98</f>
        <v>0.71794871794871795</v>
      </c>
      <c r="AK97" s="20">
        <f t="shared" ref="AK97" si="130">$Y97*X98/$Y98</f>
        <v>0.76923076923076927</v>
      </c>
    </row>
    <row r="98" spans="1:37" x14ac:dyDescent="0.25">
      <c r="B98" s="3" t="s">
        <v>6</v>
      </c>
      <c r="C98" s="6">
        <v>0.4103</v>
      </c>
      <c r="D98" s="3">
        <v>112</v>
      </c>
      <c r="E98" s="6">
        <v>0.28210000000000002</v>
      </c>
      <c r="F98" s="3">
        <v>77</v>
      </c>
      <c r="G98" s="6">
        <v>0.20150000000000001</v>
      </c>
      <c r="H98" s="3">
        <v>55</v>
      </c>
      <c r="I98" s="6">
        <v>5.1299999999999998E-2</v>
      </c>
      <c r="J98" s="3">
        <v>14</v>
      </c>
      <c r="K98" s="6">
        <v>5.4899999999999997E-2</v>
      </c>
      <c r="L98" s="3">
        <v>15</v>
      </c>
      <c r="M98" s="6">
        <v>1</v>
      </c>
      <c r="N98" s="3">
        <v>273</v>
      </c>
      <c r="P98" s="24"/>
      <c r="Q98" s="23"/>
      <c r="R98" s="23"/>
      <c r="S98" s="23"/>
      <c r="T98" s="19">
        <f t="shared" ref="T98:X98" si="131">SUM(T93:T97)</f>
        <v>112</v>
      </c>
      <c r="U98" s="19">
        <f t="shared" si="131"/>
        <v>77</v>
      </c>
      <c r="V98" s="19">
        <f t="shared" si="131"/>
        <v>55</v>
      </c>
      <c r="W98" s="19">
        <f t="shared" si="131"/>
        <v>14</v>
      </c>
      <c r="X98" s="19">
        <f t="shared" si="131"/>
        <v>15</v>
      </c>
      <c r="Y98" s="25">
        <f>SUM(Y93:Y97)</f>
        <v>273</v>
      </c>
      <c r="Z98" s="23"/>
      <c r="AA98" s="28" t="s">
        <v>94</v>
      </c>
      <c r="AB98" s="23"/>
      <c r="AC98" s="23"/>
      <c r="AD98" s="23"/>
      <c r="AE98" s="23"/>
      <c r="AF98" s="23"/>
      <c r="AG98" s="23"/>
      <c r="AH98" s="23"/>
      <c r="AI98" s="23"/>
      <c r="AJ98" s="23"/>
      <c r="AK98" s="23"/>
    </row>
    <row r="99" spans="1:37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 t="s">
        <v>12</v>
      </c>
      <c r="N99" s="7">
        <v>273</v>
      </c>
      <c r="AA99" s="28" t="s">
        <v>95</v>
      </c>
    </row>
    <row r="100" spans="1:37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 t="s">
        <v>13</v>
      </c>
      <c r="N100" s="7">
        <v>0</v>
      </c>
      <c r="AA100" s="28" t="s">
        <v>96</v>
      </c>
    </row>
    <row r="102" spans="1:37" ht="18" x14ac:dyDescent="0.25">
      <c r="A102" s="29"/>
      <c r="B102" s="1" t="s">
        <v>48</v>
      </c>
    </row>
    <row r="103" spans="1:37" x14ac:dyDescent="0.25">
      <c r="A103" s="29"/>
      <c r="B103" s="2"/>
      <c r="C103" s="30" t="s">
        <v>39</v>
      </c>
      <c r="D103" s="31"/>
      <c r="E103" s="30" t="s">
        <v>40</v>
      </c>
      <c r="F103" s="31"/>
      <c r="G103" s="30" t="s">
        <v>41</v>
      </c>
      <c r="H103" s="31"/>
      <c r="I103" s="30" t="s">
        <v>42</v>
      </c>
      <c r="J103" s="31"/>
      <c r="K103" s="30" t="s">
        <v>43</v>
      </c>
      <c r="L103" s="31"/>
      <c r="M103" s="30" t="s">
        <v>6</v>
      </c>
      <c r="N103" s="31"/>
      <c r="AA103" s="28" t="s">
        <v>93</v>
      </c>
    </row>
    <row r="104" spans="1:37" x14ac:dyDescent="0.25">
      <c r="A104" s="29"/>
      <c r="B104" s="3" t="s">
        <v>7</v>
      </c>
      <c r="C104" s="4">
        <v>0.38779999999999998</v>
      </c>
      <c r="D104" s="5">
        <v>19</v>
      </c>
      <c r="E104" s="4">
        <v>0.42859999999999998</v>
      </c>
      <c r="F104" s="5">
        <v>21</v>
      </c>
      <c r="G104" s="4">
        <v>0.10199999999999999</v>
      </c>
      <c r="H104" s="5">
        <v>5</v>
      </c>
      <c r="I104" s="4">
        <v>6.1199999999999997E-2</v>
      </c>
      <c r="J104" s="5">
        <v>3</v>
      </c>
      <c r="K104" s="4">
        <v>2.0400000000000001E-2</v>
      </c>
      <c r="L104" s="5">
        <v>1</v>
      </c>
      <c r="M104" s="4">
        <v>0.17949999999999999</v>
      </c>
      <c r="N104" s="5">
        <v>49</v>
      </c>
      <c r="P104" s="17" t="s">
        <v>88</v>
      </c>
      <c r="Q104" s="18">
        <f>_xlfn.CHISQ.TEST(T104:X108,AG104:AK108)</f>
        <v>3.6538104415765742E-5</v>
      </c>
      <c r="R104" s="23"/>
      <c r="S104" s="23" t="s">
        <v>89</v>
      </c>
      <c r="T104" s="23">
        <f>D104</f>
        <v>19</v>
      </c>
      <c r="U104" s="23">
        <f>F104</f>
        <v>21</v>
      </c>
      <c r="V104" s="23">
        <f>H104</f>
        <v>5</v>
      </c>
      <c r="W104" s="23">
        <f>J104</f>
        <v>3</v>
      </c>
      <c r="X104" s="23">
        <f>L104</f>
        <v>1</v>
      </c>
      <c r="Y104" s="19">
        <f t="shared" ref="Y104:Y108" si="132">SUM(T104:X104)</f>
        <v>49</v>
      </c>
      <c r="Z104" s="23"/>
      <c r="AA104" s="27" t="str">
        <f>CONCATENATE(T104,", ",U104,", ",V104,", ",W104,", ",X104,",")</f>
        <v>19, 21, 5, 3, 1,</v>
      </c>
      <c r="AB104" s="23"/>
      <c r="AC104" s="23"/>
      <c r="AD104" s="23"/>
      <c r="AE104" s="23"/>
      <c r="AF104" s="23" t="s">
        <v>90</v>
      </c>
      <c r="AG104" s="20">
        <f>$Y104*T109/$Y109</f>
        <v>10.051282051282051</v>
      </c>
      <c r="AH104" s="20">
        <f>$Y104*U109/$Y109</f>
        <v>23.512820512820515</v>
      </c>
      <c r="AI104" s="20">
        <f>$Y104*V109/$Y109</f>
        <v>10.76923076923077</v>
      </c>
      <c r="AJ104" s="20">
        <f>$Y104*W109/$Y109</f>
        <v>3.2307692307692308</v>
      </c>
      <c r="AK104" s="20">
        <f>$Y104*X109/$Y109</f>
        <v>1.4358974358974359</v>
      </c>
    </row>
    <row r="105" spans="1:37" x14ac:dyDescent="0.25">
      <c r="A105" s="29"/>
      <c r="B105" s="3" t="s">
        <v>8</v>
      </c>
      <c r="C105" s="4">
        <v>0.16669999999999999</v>
      </c>
      <c r="D105" s="5">
        <v>20</v>
      </c>
      <c r="E105" s="4">
        <v>0.58329999999999993</v>
      </c>
      <c r="F105" s="5">
        <v>70</v>
      </c>
      <c r="G105" s="4">
        <v>0.2</v>
      </c>
      <c r="H105" s="5">
        <v>24</v>
      </c>
      <c r="I105" s="4">
        <v>2.5000000000000001E-2</v>
      </c>
      <c r="J105" s="5">
        <v>3</v>
      </c>
      <c r="K105" s="4">
        <v>2.5000000000000001E-2</v>
      </c>
      <c r="L105" s="5">
        <v>3</v>
      </c>
      <c r="M105" s="4">
        <v>0.43959999999999999</v>
      </c>
      <c r="N105" s="5">
        <v>120</v>
      </c>
      <c r="P105" s="17" t="s">
        <v>91</v>
      </c>
      <c r="Q105" s="21">
        <f>_xlfn.CHISQ.INV.RT(Q104,16)</f>
        <v>48.723603708659027</v>
      </c>
      <c r="R105" s="23"/>
      <c r="S105" s="23"/>
      <c r="T105" s="23">
        <f>D105</f>
        <v>20</v>
      </c>
      <c r="U105" s="23">
        <f>F105</f>
        <v>70</v>
      </c>
      <c r="V105" s="23">
        <f>H105</f>
        <v>24</v>
      </c>
      <c r="W105" s="23">
        <f>J105</f>
        <v>3</v>
      </c>
      <c r="X105" s="23">
        <f t="shared" ref="X105:X108" si="133">L105</f>
        <v>3</v>
      </c>
      <c r="Y105" s="19">
        <f t="shared" si="132"/>
        <v>120</v>
      </c>
      <c r="Z105" s="23"/>
      <c r="AA105" s="27" t="str">
        <f t="shared" ref="AA105:AA107" si="134">CONCATENATE(T105,", ",U105,", ",V105,", ",W105,", ",X105,",")</f>
        <v>20, 70, 24, 3, 3,</v>
      </c>
      <c r="AB105" s="23"/>
      <c r="AC105" s="23"/>
      <c r="AD105" s="23"/>
      <c r="AE105" s="23"/>
      <c r="AF105" s="23"/>
      <c r="AG105" s="20">
        <f>$Y105*T109/$Y109</f>
        <v>24.615384615384617</v>
      </c>
      <c r="AH105" s="20">
        <f t="shared" ref="AH105" si="135">$Y105*U109/$Y109</f>
        <v>57.582417582417584</v>
      </c>
      <c r="AI105" s="20">
        <f t="shared" ref="AI105" si="136">$Y105*V109/$Y109</f>
        <v>26.373626373626372</v>
      </c>
      <c r="AJ105" s="20">
        <f t="shared" ref="AJ105" si="137">$Y105*W109/$Y109</f>
        <v>7.9120879120879124</v>
      </c>
      <c r="AK105" s="20">
        <f t="shared" ref="AK105" si="138">$Y105*X109/$Y109</f>
        <v>3.5164835164835164</v>
      </c>
    </row>
    <row r="106" spans="1:37" x14ac:dyDescent="0.25">
      <c r="A106" s="29"/>
      <c r="B106" s="3" t="s">
        <v>9</v>
      </c>
      <c r="C106" s="4">
        <v>0.125</v>
      </c>
      <c r="D106" s="5">
        <v>7</v>
      </c>
      <c r="E106" s="4">
        <v>0.5</v>
      </c>
      <c r="F106" s="5">
        <v>28</v>
      </c>
      <c r="G106" s="4">
        <v>0.28570000000000001</v>
      </c>
      <c r="H106" s="5">
        <v>16</v>
      </c>
      <c r="I106" s="4">
        <v>5.3600000000000002E-2</v>
      </c>
      <c r="J106" s="5">
        <v>3</v>
      </c>
      <c r="K106" s="4">
        <v>3.5700000000000003E-2</v>
      </c>
      <c r="L106" s="5">
        <v>2</v>
      </c>
      <c r="M106" s="4">
        <v>0.2051</v>
      </c>
      <c r="N106" s="5">
        <v>56</v>
      </c>
      <c r="P106" s="12" t="s">
        <v>92</v>
      </c>
      <c r="Q106" s="22">
        <f>SQRT(Q105/(Y109*MIN(5-1,5-1)))</f>
        <v>0.21123135353183062</v>
      </c>
      <c r="R106" s="23"/>
      <c r="S106" s="23"/>
      <c r="T106" s="23">
        <f t="shared" ref="T106:T108" si="139">D106</f>
        <v>7</v>
      </c>
      <c r="U106" s="23">
        <f t="shared" ref="U106:U108" si="140">F106</f>
        <v>28</v>
      </c>
      <c r="V106" s="23">
        <f t="shared" ref="V106:V108" si="141">H106</f>
        <v>16</v>
      </c>
      <c r="W106" s="23">
        <f t="shared" ref="W106:W108" si="142">J106</f>
        <v>3</v>
      </c>
      <c r="X106" s="23">
        <f t="shared" si="133"/>
        <v>2</v>
      </c>
      <c r="Y106" s="19">
        <f t="shared" si="132"/>
        <v>56</v>
      </c>
      <c r="Z106" s="23"/>
      <c r="AA106" s="27" t="str">
        <f t="shared" si="134"/>
        <v>7, 28, 16, 3, 2,</v>
      </c>
      <c r="AB106" s="23"/>
      <c r="AC106" s="23"/>
      <c r="AD106" s="23"/>
      <c r="AE106" s="23"/>
      <c r="AF106" s="23"/>
      <c r="AG106" s="20">
        <f>$Y106*T109/$Y109</f>
        <v>11.487179487179487</v>
      </c>
      <c r="AH106" s="20">
        <f t="shared" ref="AH106" si="143">$Y106*U109/$Y109</f>
        <v>26.871794871794872</v>
      </c>
      <c r="AI106" s="20">
        <f t="shared" ref="AI106" si="144">$Y106*V109/$Y109</f>
        <v>12.307692307692308</v>
      </c>
      <c r="AJ106" s="20">
        <f t="shared" ref="AJ106" si="145">$Y106*W109/$Y109</f>
        <v>3.6923076923076925</v>
      </c>
      <c r="AK106" s="20">
        <f t="shared" ref="AK106" si="146">$Y106*X109/$Y109</f>
        <v>1.641025641025641</v>
      </c>
    </row>
    <row r="107" spans="1:37" x14ac:dyDescent="0.25">
      <c r="A107" s="29"/>
      <c r="B107" s="3" t="s">
        <v>10</v>
      </c>
      <c r="C107" s="4">
        <v>0.17649999999999999</v>
      </c>
      <c r="D107" s="5">
        <v>6</v>
      </c>
      <c r="E107" s="4">
        <v>0.32350000000000001</v>
      </c>
      <c r="F107" s="5">
        <v>11</v>
      </c>
      <c r="G107" s="4">
        <v>0.32350000000000001</v>
      </c>
      <c r="H107" s="5">
        <v>11</v>
      </c>
      <c r="I107" s="4">
        <v>0.17649999999999999</v>
      </c>
      <c r="J107" s="5">
        <v>6</v>
      </c>
      <c r="K107" s="4">
        <v>0</v>
      </c>
      <c r="L107" s="5">
        <v>0</v>
      </c>
      <c r="M107" s="4">
        <v>0.1245</v>
      </c>
      <c r="N107" s="5">
        <v>34</v>
      </c>
      <c r="P107" s="24"/>
      <c r="Q107" s="21" t="str">
        <f>IF(AND(Q106&gt;0,Q106&lt;=0.2),"Schwacher Zusammenhang",IF(AND(Q106&gt;0.2,Q106&lt;=0.6),"Mittlerer Zusammenhang",IF(Q106&gt;0.6,"Starker Zusammenhang","")))</f>
        <v>Mittlerer Zusammenhang</v>
      </c>
      <c r="R107" s="23"/>
      <c r="S107" s="23"/>
      <c r="T107" s="23">
        <f t="shared" si="139"/>
        <v>6</v>
      </c>
      <c r="U107" s="23">
        <f t="shared" si="140"/>
        <v>11</v>
      </c>
      <c r="V107" s="23">
        <f t="shared" si="141"/>
        <v>11</v>
      </c>
      <c r="W107" s="23">
        <f t="shared" si="142"/>
        <v>6</v>
      </c>
      <c r="X107" s="23">
        <f t="shared" si="133"/>
        <v>0</v>
      </c>
      <c r="Y107" s="19">
        <f t="shared" si="132"/>
        <v>34</v>
      </c>
      <c r="Z107" s="23"/>
      <c r="AA107" s="27" t="str">
        <f t="shared" si="134"/>
        <v>6, 11, 11, 6, 0,</v>
      </c>
      <c r="AB107" s="23"/>
      <c r="AC107" s="23"/>
      <c r="AD107" s="23"/>
      <c r="AE107" s="23"/>
      <c r="AF107" s="23"/>
      <c r="AG107" s="20">
        <f>$Y107*T109/$Y109</f>
        <v>6.9743589743589745</v>
      </c>
      <c r="AH107" s="20">
        <f t="shared" ref="AH107" si="147">$Y107*U109/$Y109</f>
        <v>16.315018315018314</v>
      </c>
      <c r="AI107" s="20">
        <f t="shared" ref="AI107" si="148">$Y107*V109/$Y109</f>
        <v>7.4725274725274726</v>
      </c>
      <c r="AJ107" s="20">
        <f t="shared" ref="AJ107" si="149">$Y107*W109/$Y109</f>
        <v>2.2417582417582418</v>
      </c>
      <c r="AK107" s="20">
        <f t="shared" ref="AK107" si="150">$Y107*X109/$Y109</f>
        <v>0.99633699633699635</v>
      </c>
    </row>
    <row r="108" spans="1:37" x14ac:dyDescent="0.25">
      <c r="A108" s="29"/>
      <c r="B108" s="3" t="s">
        <v>11</v>
      </c>
      <c r="C108" s="4">
        <v>0.28570000000000001</v>
      </c>
      <c r="D108" s="5">
        <v>4</v>
      </c>
      <c r="E108" s="4">
        <v>7.1399999999999991E-2</v>
      </c>
      <c r="F108" s="5">
        <v>1</v>
      </c>
      <c r="G108" s="4">
        <v>0.28570000000000001</v>
      </c>
      <c r="H108" s="5">
        <v>4</v>
      </c>
      <c r="I108" s="4">
        <v>0.21429999999999999</v>
      </c>
      <c r="J108" s="5">
        <v>3</v>
      </c>
      <c r="K108" s="4">
        <v>0.1429</v>
      </c>
      <c r="L108" s="5">
        <v>2</v>
      </c>
      <c r="M108" s="4">
        <v>5.1299999999999998E-2</v>
      </c>
      <c r="N108" s="5">
        <v>14</v>
      </c>
      <c r="P108" s="17" t="s">
        <v>97</v>
      </c>
      <c r="Q108" s="21">
        <v>0.8</v>
      </c>
      <c r="R108" s="23"/>
      <c r="S108" s="23"/>
      <c r="T108" s="23">
        <f t="shared" si="139"/>
        <v>4</v>
      </c>
      <c r="U108" s="23">
        <f t="shared" si="140"/>
        <v>1</v>
      </c>
      <c r="V108" s="23">
        <f t="shared" si="141"/>
        <v>4</v>
      </c>
      <c r="W108" s="23">
        <f t="shared" si="142"/>
        <v>3</v>
      </c>
      <c r="X108" s="23">
        <f t="shared" si="133"/>
        <v>2</v>
      </c>
      <c r="Y108" s="19">
        <f t="shared" si="132"/>
        <v>14</v>
      </c>
      <c r="Z108" s="23"/>
      <c r="AA108" s="27" t="str">
        <f>CONCATENATE(T108,", ",U108,", ",V108,", ",W108,", ",X108)</f>
        <v>4, 1, 4, 3, 2</v>
      </c>
      <c r="AB108" s="23"/>
      <c r="AC108" s="23"/>
      <c r="AD108" s="23"/>
      <c r="AE108" s="23"/>
      <c r="AF108" s="23"/>
      <c r="AG108" s="20">
        <f>$Y108*T109/$Y109</f>
        <v>2.8717948717948718</v>
      </c>
      <c r="AH108" s="20">
        <f t="shared" ref="AH108" si="151">$Y108*U109/$Y109</f>
        <v>6.7179487179487181</v>
      </c>
      <c r="AI108" s="20">
        <f t="shared" ref="AI108" si="152">$Y108*V109/$Y109</f>
        <v>3.0769230769230771</v>
      </c>
      <c r="AJ108" s="20">
        <f t="shared" ref="AJ108" si="153">$Y108*W109/$Y109</f>
        <v>0.92307692307692313</v>
      </c>
      <c r="AK108" s="20">
        <f t="shared" ref="AK108" si="154">$Y108*X109/$Y109</f>
        <v>0.41025641025641024</v>
      </c>
    </row>
    <row r="109" spans="1:37" x14ac:dyDescent="0.25">
      <c r="A109" s="29"/>
      <c r="B109" s="3" t="s">
        <v>6</v>
      </c>
      <c r="C109" s="6">
        <v>0.2051</v>
      </c>
      <c r="D109" s="3">
        <v>56</v>
      </c>
      <c r="E109" s="6">
        <v>0.47989999999999999</v>
      </c>
      <c r="F109" s="3">
        <v>131</v>
      </c>
      <c r="G109" s="6">
        <v>0.2198</v>
      </c>
      <c r="H109" s="3">
        <v>60</v>
      </c>
      <c r="I109" s="6">
        <v>6.59E-2</v>
      </c>
      <c r="J109" s="3">
        <v>18</v>
      </c>
      <c r="K109" s="6">
        <v>2.93E-2</v>
      </c>
      <c r="L109" s="3">
        <v>8</v>
      </c>
      <c r="M109" s="6">
        <v>1</v>
      </c>
      <c r="N109" s="3">
        <v>273</v>
      </c>
      <c r="P109" s="24"/>
      <c r="Q109" s="23"/>
      <c r="R109" s="23"/>
      <c r="S109" s="23"/>
      <c r="T109" s="19">
        <f t="shared" ref="T109:X109" si="155">SUM(T104:T108)</f>
        <v>56</v>
      </c>
      <c r="U109" s="19">
        <f t="shared" si="155"/>
        <v>131</v>
      </c>
      <c r="V109" s="19">
        <f t="shared" si="155"/>
        <v>60</v>
      </c>
      <c r="W109" s="19">
        <f t="shared" si="155"/>
        <v>18</v>
      </c>
      <c r="X109" s="19">
        <f t="shared" si="155"/>
        <v>8</v>
      </c>
      <c r="Y109" s="25">
        <f>SUM(Y104:Y108)</f>
        <v>273</v>
      </c>
      <c r="Z109" s="23"/>
      <c r="AA109" s="28" t="s">
        <v>94</v>
      </c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</row>
    <row r="110" spans="1:37" x14ac:dyDescent="0.25">
      <c r="A110" s="2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 t="s">
        <v>12</v>
      </c>
      <c r="N110" s="7">
        <v>273</v>
      </c>
      <c r="AA110" s="28" t="s">
        <v>95</v>
      </c>
    </row>
    <row r="111" spans="1:37" x14ac:dyDescent="0.25">
      <c r="A111" s="2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</v>
      </c>
      <c r="N111" s="7">
        <v>0</v>
      </c>
      <c r="AA111" s="28" t="s">
        <v>96</v>
      </c>
    </row>
    <row r="112" spans="1:37" x14ac:dyDescent="0.25">
      <c r="A112" s="29"/>
    </row>
    <row r="113" spans="1:37" ht="18" x14ac:dyDescent="0.25">
      <c r="A113" s="29"/>
      <c r="B113" s="1" t="s">
        <v>49</v>
      </c>
    </row>
    <row r="114" spans="1:37" x14ac:dyDescent="0.25">
      <c r="A114" s="29"/>
      <c r="B114" s="2"/>
      <c r="C114" s="30" t="s">
        <v>39</v>
      </c>
      <c r="D114" s="31"/>
      <c r="E114" s="30" t="s">
        <v>40</v>
      </c>
      <c r="F114" s="31"/>
      <c r="G114" s="30" t="s">
        <v>41</v>
      </c>
      <c r="H114" s="31"/>
      <c r="I114" s="30" t="s">
        <v>42</v>
      </c>
      <c r="J114" s="31"/>
      <c r="K114" s="30" t="s">
        <v>43</v>
      </c>
      <c r="L114" s="31"/>
      <c r="M114" s="30" t="s">
        <v>6</v>
      </c>
      <c r="N114" s="31"/>
      <c r="AA114" s="28" t="s">
        <v>93</v>
      </c>
    </row>
    <row r="115" spans="1:37" x14ac:dyDescent="0.25">
      <c r="A115" s="29"/>
      <c r="B115" s="3" t="s">
        <v>7</v>
      </c>
      <c r="C115" s="4">
        <v>0.24490000000000001</v>
      </c>
      <c r="D115" s="5">
        <v>12</v>
      </c>
      <c r="E115" s="4">
        <v>0.30609999999999998</v>
      </c>
      <c r="F115" s="5">
        <v>15</v>
      </c>
      <c r="G115" s="4">
        <v>0.36730000000000002</v>
      </c>
      <c r="H115" s="5">
        <v>18</v>
      </c>
      <c r="I115" s="4">
        <v>6.1199999999999997E-2</v>
      </c>
      <c r="J115" s="5">
        <v>3</v>
      </c>
      <c r="K115" s="4">
        <v>2.0400000000000001E-2</v>
      </c>
      <c r="L115" s="5">
        <v>1</v>
      </c>
      <c r="M115" s="4">
        <v>0.17949999999999999</v>
      </c>
      <c r="N115" s="5">
        <v>49</v>
      </c>
      <c r="P115" s="17" t="s">
        <v>88</v>
      </c>
      <c r="Q115" s="18">
        <f>_xlfn.CHISQ.TEST(T115:X119,AG115:AK119)</f>
        <v>1.7584204579476962E-4</v>
      </c>
      <c r="R115" s="23"/>
      <c r="S115" s="23" t="s">
        <v>89</v>
      </c>
      <c r="T115" s="23">
        <f>D115</f>
        <v>12</v>
      </c>
      <c r="U115" s="23">
        <f>F115</f>
        <v>15</v>
      </c>
      <c r="V115" s="23">
        <f>H115</f>
        <v>18</v>
      </c>
      <c r="W115" s="23">
        <f>J115</f>
        <v>3</v>
      </c>
      <c r="X115" s="23">
        <f>L115</f>
        <v>1</v>
      </c>
      <c r="Y115" s="19">
        <f t="shared" ref="Y115:Y119" si="156">SUM(T115:X115)</f>
        <v>49</v>
      </c>
      <c r="Z115" s="23"/>
      <c r="AA115" s="27" t="str">
        <f>CONCATENATE(T115,", ",U115,", ",V115,", ",W115,", ",X115,",")</f>
        <v>12, 15, 18, 3, 1,</v>
      </c>
      <c r="AB115" s="23"/>
      <c r="AC115" s="23"/>
      <c r="AD115" s="23"/>
      <c r="AE115" s="23"/>
      <c r="AF115" s="23" t="s">
        <v>90</v>
      </c>
      <c r="AG115" s="20">
        <f>$Y115*T120/$Y120</f>
        <v>8.2867647058823533</v>
      </c>
      <c r="AH115" s="20">
        <f>$Y115*U120/$Y120</f>
        <v>17.654411764705884</v>
      </c>
      <c r="AI115" s="20">
        <f>$Y115*V120/$Y120</f>
        <v>14.952205882352942</v>
      </c>
      <c r="AJ115" s="20">
        <f>$Y115*W120/$Y120</f>
        <v>5.0441176470588234</v>
      </c>
      <c r="AK115" s="20">
        <f>$Y115*X120/$Y120</f>
        <v>3.0625</v>
      </c>
    </row>
    <row r="116" spans="1:37" x14ac:dyDescent="0.25">
      <c r="A116" s="29"/>
      <c r="B116" s="3" t="s">
        <v>8</v>
      </c>
      <c r="C116" s="4">
        <v>0.1333</v>
      </c>
      <c r="D116" s="5">
        <v>16</v>
      </c>
      <c r="E116" s="4">
        <v>0.47499999999999998</v>
      </c>
      <c r="F116" s="5">
        <v>57</v>
      </c>
      <c r="G116" s="4">
        <v>0.3</v>
      </c>
      <c r="H116" s="5">
        <v>36</v>
      </c>
      <c r="I116" s="4">
        <v>7.4999999999999997E-2</v>
      </c>
      <c r="J116" s="5">
        <v>9</v>
      </c>
      <c r="K116" s="4">
        <v>1.67E-2</v>
      </c>
      <c r="L116" s="5">
        <v>2</v>
      </c>
      <c r="M116" s="4">
        <v>0.43959999999999999</v>
      </c>
      <c r="N116" s="5">
        <v>120</v>
      </c>
      <c r="P116" s="17" t="s">
        <v>91</v>
      </c>
      <c r="Q116" s="21">
        <f>_xlfn.CHISQ.INV.RT(Q115,16)</f>
        <v>44.327845481964701</v>
      </c>
      <c r="R116" s="23"/>
      <c r="S116" s="23"/>
      <c r="T116" s="23">
        <f>D116</f>
        <v>16</v>
      </c>
      <c r="U116" s="23">
        <f>F116</f>
        <v>57</v>
      </c>
      <c r="V116" s="23">
        <f>H116</f>
        <v>36</v>
      </c>
      <c r="W116" s="23">
        <f>J116</f>
        <v>9</v>
      </c>
      <c r="X116" s="23">
        <f t="shared" ref="X116:X119" si="157">L116</f>
        <v>2</v>
      </c>
      <c r="Y116" s="19">
        <f t="shared" si="156"/>
        <v>120</v>
      </c>
      <c r="Z116" s="23"/>
      <c r="AA116" s="27" t="str">
        <f t="shared" ref="AA116:AA118" si="158">CONCATENATE(T116,", ",U116,", ",V116,", ",W116,", ",X116,",")</f>
        <v>16, 57, 36, 9, 2,</v>
      </c>
      <c r="AB116" s="23"/>
      <c r="AC116" s="23"/>
      <c r="AD116" s="23"/>
      <c r="AE116" s="23"/>
      <c r="AF116" s="23"/>
      <c r="AG116" s="20">
        <f>$Y116*T120/$Y120</f>
        <v>20.294117647058822</v>
      </c>
      <c r="AH116" s="20">
        <f t="shared" ref="AH116" si="159">$Y116*U120/$Y120</f>
        <v>43.235294117647058</v>
      </c>
      <c r="AI116" s="20">
        <f t="shared" ref="AI116" si="160">$Y116*V120/$Y120</f>
        <v>36.617647058823529</v>
      </c>
      <c r="AJ116" s="20">
        <f t="shared" ref="AJ116" si="161">$Y116*W120/$Y120</f>
        <v>12.352941176470589</v>
      </c>
      <c r="AK116" s="20">
        <f t="shared" ref="AK116" si="162">$Y116*X120/$Y120</f>
        <v>7.5</v>
      </c>
    </row>
    <row r="117" spans="1:37" x14ac:dyDescent="0.25">
      <c r="A117" s="29"/>
      <c r="B117" s="3" t="s">
        <v>9</v>
      </c>
      <c r="C117" s="4">
        <v>0.17860000000000001</v>
      </c>
      <c r="D117" s="5">
        <v>10</v>
      </c>
      <c r="E117" s="4">
        <v>0.30359999999999998</v>
      </c>
      <c r="F117" s="5">
        <v>17</v>
      </c>
      <c r="G117" s="4">
        <v>0.30359999999999998</v>
      </c>
      <c r="H117" s="5">
        <v>17</v>
      </c>
      <c r="I117" s="4">
        <v>0.1071</v>
      </c>
      <c r="J117" s="5">
        <v>6</v>
      </c>
      <c r="K117" s="4">
        <v>0.1071</v>
      </c>
      <c r="L117" s="5">
        <v>6</v>
      </c>
      <c r="M117" s="4">
        <v>0.2051</v>
      </c>
      <c r="N117" s="5">
        <v>56</v>
      </c>
      <c r="P117" s="12" t="s">
        <v>92</v>
      </c>
      <c r="Q117" s="22">
        <f>SQRT(Q116/(Y120*MIN(5-1,5-1)))</f>
        <v>0.20184772735547582</v>
      </c>
      <c r="R117" s="23"/>
      <c r="S117" s="23"/>
      <c r="T117" s="23">
        <f t="shared" ref="T117:T119" si="163">D117</f>
        <v>10</v>
      </c>
      <c r="U117" s="23">
        <f t="shared" ref="U117:U119" si="164">F117</f>
        <v>17</v>
      </c>
      <c r="V117" s="23">
        <f t="shared" ref="V117:V119" si="165">H117</f>
        <v>17</v>
      </c>
      <c r="W117" s="23">
        <f t="shared" ref="W117:W119" si="166">J117</f>
        <v>6</v>
      </c>
      <c r="X117" s="23">
        <f t="shared" si="157"/>
        <v>6</v>
      </c>
      <c r="Y117" s="19">
        <f t="shared" si="156"/>
        <v>56</v>
      </c>
      <c r="Z117" s="23"/>
      <c r="AA117" s="27" t="str">
        <f t="shared" si="158"/>
        <v>10, 17, 17, 6, 6,</v>
      </c>
      <c r="AB117" s="23"/>
      <c r="AC117" s="23"/>
      <c r="AD117" s="23"/>
      <c r="AE117" s="23"/>
      <c r="AF117" s="23"/>
      <c r="AG117" s="20">
        <f>$Y117*T120/$Y120</f>
        <v>9.4705882352941178</v>
      </c>
      <c r="AH117" s="20">
        <f t="shared" ref="AH117" si="167">$Y117*U120/$Y120</f>
        <v>20.176470588235293</v>
      </c>
      <c r="AI117" s="20">
        <f t="shared" ref="AI117" si="168">$Y117*V120/$Y120</f>
        <v>17.088235294117649</v>
      </c>
      <c r="AJ117" s="20">
        <f t="shared" ref="AJ117" si="169">$Y117*W120/$Y120</f>
        <v>5.7647058823529411</v>
      </c>
      <c r="AK117" s="20">
        <f t="shared" ref="AK117" si="170">$Y117*X120/$Y120</f>
        <v>3.5</v>
      </c>
    </row>
    <row r="118" spans="1:37" x14ac:dyDescent="0.25">
      <c r="A118" s="29"/>
      <c r="B118" s="3" t="s">
        <v>10</v>
      </c>
      <c r="C118" s="4">
        <v>8.8200000000000001E-2</v>
      </c>
      <c r="D118" s="5">
        <v>3</v>
      </c>
      <c r="E118" s="4">
        <v>0.23530000000000001</v>
      </c>
      <c r="F118" s="5">
        <v>8</v>
      </c>
      <c r="G118" s="4">
        <v>0.32350000000000001</v>
      </c>
      <c r="H118" s="5">
        <v>11</v>
      </c>
      <c r="I118" s="4">
        <v>0.2059</v>
      </c>
      <c r="J118" s="5">
        <v>7</v>
      </c>
      <c r="K118" s="4">
        <v>0.14710000000000001</v>
      </c>
      <c r="L118" s="5">
        <v>5</v>
      </c>
      <c r="M118" s="4">
        <v>0.1245</v>
      </c>
      <c r="N118" s="5">
        <v>34</v>
      </c>
      <c r="P118" s="24"/>
      <c r="Q118" s="21" t="str">
        <f>IF(AND(Q117&gt;0,Q117&lt;=0.2),"Schwacher Zusammenhang",IF(AND(Q117&gt;0.2,Q117&lt;=0.6),"Mittlerer Zusammenhang",IF(Q117&gt;0.6,"Starker Zusammenhang","")))</f>
        <v>Mittlerer Zusammenhang</v>
      </c>
      <c r="R118" s="23"/>
      <c r="S118" s="23"/>
      <c r="T118" s="23">
        <f t="shared" si="163"/>
        <v>3</v>
      </c>
      <c r="U118" s="23">
        <f t="shared" si="164"/>
        <v>8</v>
      </c>
      <c r="V118" s="23">
        <f t="shared" si="165"/>
        <v>11</v>
      </c>
      <c r="W118" s="23">
        <f t="shared" si="166"/>
        <v>7</v>
      </c>
      <c r="X118" s="23">
        <f t="shared" si="157"/>
        <v>5</v>
      </c>
      <c r="Y118" s="19">
        <f t="shared" si="156"/>
        <v>34</v>
      </c>
      <c r="Z118" s="23"/>
      <c r="AA118" s="27" t="str">
        <f t="shared" si="158"/>
        <v>3, 8, 11, 7, 5,</v>
      </c>
      <c r="AB118" s="23"/>
      <c r="AC118" s="23"/>
      <c r="AD118" s="23"/>
      <c r="AE118" s="23"/>
      <c r="AF118" s="23"/>
      <c r="AG118" s="20">
        <f>$Y118*T120/$Y120</f>
        <v>5.75</v>
      </c>
      <c r="AH118" s="20">
        <f t="shared" ref="AH118" si="171">$Y118*U120/$Y120</f>
        <v>12.25</v>
      </c>
      <c r="AI118" s="20">
        <f t="shared" ref="AI118" si="172">$Y118*V120/$Y120</f>
        <v>10.375</v>
      </c>
      <c r="AJ118" s="20">
        <f t="shared" ref="AJ118" si="173">$Y118*W120/$Y120</f>
        <v>3.5</v>
      </c>
      <c r="AK118" s="20">
        <f t="shared" ref="AK118" si="174">$Y118*X120/$Y120</f>
        <v>2.125</v>
      </c>
    </row>
    <row r="119" spans="1:37" x14ac:dyDescent="0.25">
      <c r="A119" s="29"/>
      <c r="B119" s="3" t="s">
        <v>11</v>
      </c>
      <c r="C119" s="4">
        <v>0.3846</v>
      </c>
      <c r="D119" s="5">
        <v>5</v>
      </c>
      <c r="E119" s="4">
        <v>7.690000000000001E-2</v>
      </c>
      <c r="F119" s="5">
        <v>1</v>
      </c>
      <c r="G119" s="4">
        <v>7.690000000000001E-2</v>
      </c>
      <c r="H119" s="5">
        <v>1</v>
      </c>
      <c r="I119" s="4">
        <v>0.23080000000000001</v>
      </c>
      <c r="J119" s="5">
        <v>3</v>
      </c>
      <c r="K119" s="4">
        <v>0.23080000000000001</v>
      </c>
      <c r="L119" s="5">
        <v>3</v>
      </c>
      <c r="M119" s="4">
        <v>4.7600000000000003E-2</v>
      </c>
      <c r="N119" s="5">
        <v>13</v>
      </c>
      <c r="P119" s="17" t="s">
        <v>97</v>
      </c>
      <c r="Q119" s="21">
        <v>0.6</v>
      </c>
      <c r="R119" s="23"/>
      <c r="S119" s="23"/>
      <c r="T119" s="23">
        <f t="shared" si="163"/>
        <v>5</v>
      </c>
      <c r="U119" s="23">
        <f t="shared" si="164"/>
        <v>1</v>
      </c>
      <c r="V119" s="23">
        <f t="shared" si="165"/>
        <v>1</v>
      </c>
      <c r="W119" s="23">
        <f t="shared" si="166"/>
        <v>3</v>
      </c>
      <c r="X119" s="23">
        <f t="shared" si="157"/>
        <v>3</v>
      </c>
      <c r="Y119" s="19">
        <f t="shared" si="156"/>
        <v>13</v>
      </c>
      <c r="Z119" s="23"/>
      <c r="AA119" s="27" t="str">
        <f>CONCATENATE(T119,", ",U119,", ",V119,", ",W119,", ",X119)</f>
        <v>5, 1, 1, 3, 3</v>
      </c>
      <c r="AB119" s="23"/>
      <c r="AC119" s="23"/>
      <c r="AD119" s="23"/>
      <c r="AE119" s="23"/>
      <c r="AF119" s="23"/>
      <c r="AG119" s="20">
        <f>$Y119*T120/$Y120</f>
        <v>2.1985294117647061</v>
      </c>
      <c r="AH119" s="20">
        <f t="shared" ref="AH119" si="175">$Y119*U120/$Y120</f>
        <v>4.6838235294117645</v>
      </c>
      <c r="AI119" s="20">
        <f t="shared" ref="AI119" si="176">$Y119*V120/$Y120</f>
        <v>3.9669117647058822</v>
      </c>
      <c r="AJ119" s="20">
        <f t="shared" ref="AJ119" si="177">$Y119*W120/$Y120</f>
        <v>1.338235294117647</v>
      </c>
      <c r="AK119" s="20">
        <f t="shared" ref="AK119" si="178">$Y119*X120/$Y120</f>
        <v>0.8125</v>
      </c>
    </row>
    <row r="120" spans="1:37" x14ac:dyDescent="0.25">
      <c r="A120" s="29"/>
      <c r="B120" s="3" t="s">
        <v>6</v>
      </c>
      <c r="C120" s="6">
        <v>0.16850000000000001</v>
      </c>
      <c r="D120" s="3">
        <v>46</v>
      </c>
      <c r="E120" s="6">
        <v>0.35899999999999999</v>
      </c>
      <c r="F120" s="3">
        <v>98</v>
      </c>
      <c r="G120" s="6">
        <v>0.30399999999999999</v>
      </c>
      <c r="H120" s="3">
        <v>83</v>
      </c>
      <c r="I120" s="6">
        <v>0.1026</v>
      </c>
      <c r="J120" s="3">
        <v>28</v>
      </c>
      <c r="K120" s="6">
        <v>6.2300000000000001E-2</v>
      </c>
      <c r="L120" s="3">
        <v>17</v>
      </c>
      <c r="M120" s="6">
        <v>1</v>
      </c>
      <c r="N120" s="3">
        <v>273</v>
      </c>
      <c r="P120" s="24"/>
      <c r="Q120" s="23"/>
      <c r="R120" s="23"/>
      <c r="S120" s="23"/>
      <c r="T120" s="19">
        <f t="shared" ref="T120:X120" si="179">SUM(T115:T119)</f>
        <v>46</v>
      </c>
      <c r="U120" s="19">
        <f t="shared" si="179"/>
        <v>98</v>
      </c>
      <c r="V120" s="19">
        <f t="shared" si="179"/>
        <v>83</v>
      </c>
      <c r="W120" s="19">
        <f t="shared" si="179"/>
        <v>28</v>
      </c>
      <c r="X120" s="19">
        <f t="shared" si="179"/>
        <v>17</v>
      </c>
      <c r="Y120" s="25">
        <f>SUM(Y115:Y119)</f>
        <v>272</v>
      </c>
      <c r="Z120" s="23"/>
      <c r="AA120" s="28" t="s">
        <v>94</v>
      </c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7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 t="s">
        <v>12</v>
      </c>
      <c r="N121" s="7">
        <v>273</v>
      </c>
      <c r="AA121" s="28" t="s">
        <v>95</v>
      </c>
    </row>
    <row r="122" spans="1:37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 t="s">
        <v>13</v>
      </c>
      <c r="N122" s="7">
        <v>0</v>
      </c>
      <c r="AA122" s="28" t="s">
        <v>96</v>
      </c>
    </row>
    <row r="124" spans="1:37" ht="18" x14ac:dyDescent="0.25">
      <c r="B124" s="1" t="s">
        <v>50</v>
      </c>
    </row>
    <row r="125" spans="1:37" x14ac:dyDescent="0.25">
      <c r="B125" s="2"/>
      <c r="C125" s="30" t="s">
        <v>39</v>
      </c>
      <c r="D125" s="31"/>
      <c r="E125" s="30" t="s">
        <v>40</v>
      </c>
      <c r="F125" s="31"/>
      <c r="G125" s="30" t="s">
        <v>41</v>
      </c>
      <c r="H125" s="31"/>
      <c r="I125" s="30" t="s">
        <v>42</v>
      </c>
      <c r="J125" s="31"/>
      <c r="K125" s="30" t="s">
        <v>43</v>
      </c>
      <c r="L125" s="31"/>
      <c r="M125" s="30" t="s">
        <v>6</v>
      </c>
      <c r="N125" s="31"/>
      <c r="AA125" s="28" t="s">
        <v>93</v>
      </c>
    </row>
    <row r="126" spans="1:37" x14ac:dyDescent="0.25">
      <c r="B126" s="3" t="s">
        <v>7</v>
      </c>
      <c r="C126" s="4">
        <v>0.38779999999999998</v>
      </c>
      <c r="D126" s="5">
        <v>19</v>
      </c>
      <c r="E126" s="4">
        <v>0.30609999999999998</v>
      </c>
      <c r="F126" s="5">
        <v>15</v>
      </c>
      <c r="G126" s="4">
        <v>0.26529999999999998</v>
      </c>
      <c r="H126" s="5">
        <v>13</v>
      </c>
      <c r="I126" s="4">
        <v>2.0400000000000001E-2</v>
      </c>
      <c r="J126" s="5">
        <v>1</v>
      </c>
      <c r="K126" s="4">
        <v>2.0400000000000001E-2</v>
      </c>
      <c r="L126" s="5">
        <v>1</v>
      </c>
      <c r="M126" s="4">
        <v>0.17949999999999999</v>
      </c>
      <c r="N126" s="5">
        <v>49</v>
      </c>
      <c r="P126" s="17" t="s">
        <v>88</v>
      </c>
      <c r="Q126" s="18">
        <f>_xlfn.CHISQ.TEST(T126:X130,AG126:AK130)</f>
        <v>1.7074465744882691E-3</v>
      </c>
      <c r="R126" s="23"/>
      <c r="S126" s="23" t="s">
        <v>89</v>
      </c>
      <c r="T126" s="23">
        <f>D126</f>
        <v>19</v>
      </c>
      <c r="U126" s="23">
        <f>F126</f>
        <v>15</v>
      </c>
      <c r="V126" s="23">
        <f>H126</f>
        <v>13</v>
      </c>
      <c r="W126" s="23">
        <f>J126</f>
        <v>1</v>
      </c>
      <c r="X126" s="23">
        <f>L126</f>
        <v>1</v>
      </c>
      <c r="Y126" s="19">
        <f t="shared" ref="Y126:Y130" si="180">SUM(T126:X126)</f>
        <v>49</v>
      </c>
      <c r="Z126" s="23"/>
      <c r="AA126" s="27" t="str">
        <f>CONCATENATE(T126,", ",U126,", ",V126,", ",W126,", ",X126,",")</f>
        <v>19, 15, 13, 1, 1,</v>
      </c>
      <c r="AB126" s="23"/>
      <c r="AC126" s="23"/>
      <c r="AD126" s="23"/>
      <c r="AE126" s="23"/>
      <c r="AF126" s="23" t="s">
        <v>90</v>
      </c>
      <c r="AG126" s="20">
        <f>$Y126*T131/$Y131</f>
        <v>11.709558823529411</v>
      </c>
      <c r="AH126" s="20">
        <f>$Y126*U131/$Y131</f>
        <v>23.238970588235293</v>
      </c>
      <c r="AI126" s="20">
        <f>$Y126*V131/$Y131</f>
        <v>11.529411764705882</v>
      </c>
      <c r="AJ126" s="20">
        <f>$Y126*W131/$Y131</f>
        <v>1.8014705882352942</v>
      </c>
      <c r="AK126" s="20">
        <f>$Y126*X131/$Y131</f>
        <v>0.72058823529411764</v>
      </c>
    </row>
    <row r="127" spans="1:37" x14ac:dyDescent="0.25">
      <c r="B127" s="3" t="s">
        <v>8</v>
      </c>
      <c r="C127" s="4">
        <v>0.19170000000000001</v>
      </c>
      <c r="D127" s="5">
        <v>23</v>
      </c>
      <c r="E127" s="4">
        <v>0.58329999999999993</v>
      </c>
      <c r="F127" s="5">
        <v>70</v>
      </c>
      <c r="G127" s="4">
        <v>0.20830000000000001</v>
      </c>
      <c r="H127" s="5">
        <v>25</v>
      </c>
      <c r="I127" s="4">
        <v>1.67E-2</v>
      </c>
      <c r="J127" s="5">
        <v>2</v>
      </c>
      <c r="K127" s="4">
        <v>0</v>
      </c>
      <c r="L127" s="5">
        <v>0</v>
      </c>
      <c r="M127" s="4">
        <v>0.43959999999999999</v>
      </c>
      <c r="N127" s="5">
        <v>120</v>
      </c>
      <c r="P127" s="17" t="s">
        <v>91</v>
      </c>
      <c r="Q127" s="21">
        <f>_xlfn.CHISQ.INV.RT(Q126,16)</f>
        <v>37.631570042637321</v>
      </c>
      <c r="R127" s="23"/>
      <c r="S127" s="23"/>
      <c r="T127" s="23">
        <f>D127</f>
        <v>23</v>
      </c>
      <c r="U127" s="23">
        <f>F127</f>
        <v>70</v>
      </c>
      <c r="V127" s="23">
        <f>H127</f>
        <v>25</v>
      </c>
      <c r="W127" s="23">
        <f>J127</f>
        <v>2</v>
      </c>
      <c r="X127" s="23">
        <f t="shared" ref="X127:X130" si="181">L127</f>
        <v>0</v>
      </c>
      <c r="Y127" s="19">
        <f t="shared" si="180"/>
        <v>120</v>
      </c>
      <c r="Z127" s="23"/>
      <c r="AA127" s="27" t="str">
        <f t="shared" ref="AA127:AA129" si="182">CONCATENATE(T127,", ",U127,", ",V127,", ",W127,", ",X127,",")</f>
        <v>23, 70, 25, 2, 0,</v>
      </c>
      <c r="AB127" s="23"/>
      <c r="AC127" s="23"/>
      <c r="AD127" s="23"/>
      <c r="AE127" s="23"/>
      <c r="AF127" s="23"/>
      <c r="AG127" s="20">
        <f>$Y127*T131/$Y131</f>
        <v>28.676470588235293</v>
      </c>
      <c r="AH127" s="20">
        <f t="shared" ref="AH127" si="183">$Y127*U131/$Y131</f>
        <v>56.911764705882355</v>
      </c>
      <c r="AI127" s="20">
        <f t="shared" ref="AI127" si="184">$Y127*V131/$Y131</f>
        <v>28.235294117647058</v>
      </c>
      <c r="AJ127" s="20">
        <f t="shared" ref="AJ127" si="185">$Y127*W131/$Y131</f>
        <v>4.4117647058823533</v>
      </c>
      <c r="AK127" s="20">
        <f t="shared" ref="AK127" si="186">$Y127*X131/$Y131</f>
        <v>1.7647058823529411</v>
      </c>
    </row>
    <row r="128" spans="1:37" x14ac:dyDescent="0.25">
      <c r="B128" s="3" t="s">
        <v>9</v>
      </c>
      <c r="C128" s="4">
        <v>0.21429999999999999</v>
      </c>
      <c r="D128" s="5">
        <v>12</v>
      </c>
      <c r="E128" s="4">
        <v>0.51790000000000003</v>
      </c>
      <c r="F128" s="5">
        <v>29</v>
      </c>
      <c r="G128" s="4">
        <v>0.21429999999999999</v>
      </c>
      <c r="H128" s="5">
        <v>12</v>
      </c>
      <c r="I128" s="4">
        <v>1.7899999999999999E-2</v>
      </c>
      <c r="J128" s="5">
        <v>1</v>
      </c>
      <c r="K128" s="4">
        <v>3.5700000000000003E-2</v>
      </c>
      <c r="L128" s="5">
        <v>2</v>
      </c>
      <c r="M128" s="4">
        <v>0.2051</v>
      </c>
      <c r="N128" s="5">
        <v>56</v>
      </c>
      <c r="P128" s="12" t="s">
        <v>92</v>
      </c>
      <c r="Q128" s="22">
        <f>SQRT(Q127/(Y131*MIN(5-1,5-1)))</f>
        <v>0.18597806352556243</v>
      </c>
      <c r="R128" s="23"/>
      <c r="S128" s="23"/>
      <c r="T128" s="23">
        <f t="shared" ref="T128:T130" si="187">D128</f>
        <v>12</v>
      </c>
      <c r="U128" s="23">
        <f t="shared" ref="U128:U130" si="188">F128</f>
        <v>29</v>
      </c>
      <c r="V128" s="23">
        <f t="shared" ref="V128:V130" si="189">H128</f>
        <v>12</v>
      </c>
      <c r="W128" s="23">
        <f t="shared" ref="W128:W130" si="190">J128</f>
        <v>1</v>
      </c>
      <c r="X128" s="23">
        <f t="shared" si="181"/>
        <v>2</v>
      </c>
      <c r="Y128" s="19">
        <f t="shared" si="180"/>
        <v>56</v>
      </c>
      <c r="Z128" s="23"/>
      <c r="AA128" s="27" t="str">
        <f t="shared" si="182"/>
        <v>12, 29, 12, 1, 2,</v>
      </c>
      <c r="AB128" s="23"/>
      <c r="AC128" s="23"/>
      <c r="AD128" s="23"/>
      <c r="AE128" s="23"/>
      <c r="AF128" s="23"/>
      <c r="AG128" s="20">
        <f>$Y128*T131/$Y131</f>
        <v>13.382352941176471</v>
      </c>
      <c r="AH128" s="20">
        <f t="shared" ref="AH128" si="191">$Y128*U131/$Y131</f>
        <v>26.558823529411764</v>
      </c>
      <c r="AI128" s="20">
        <f t="shared" ref="AI128" si="192">$Y128*V131/$Y131</f>
        <v>13.176470588235293</v>
      </c>
      <c r="AJ128" s="20">
        <f t="shared" ref="AJ128" si="193">$Y128*W131/$Y131</f>
        <v>2.0588235294117645</v>
      </c>
      <c r="AK128" s="20">
        <f t="shared" ref="AK128" si="194">$Y128*X131/$Y131</f>
        <v>0.82352941176470584</v>
      </c>
    </row>
    <row r="129" spans="2:37" x14ac:dyDescent="0.25">
      <c r="B129" s="3" t="s">
        <v>10</v>
      </c>
      <c r="C129" s="4">
        <v>0.21210000000000001</v>
      </c>
      <c r="D129" s="5">
        <v>7</v>
      </c>
      <c r="E129" s="4">
        <v>0.39389999999999997</v>
      </c>
      <c r="F129" s="5">
        <v>13</v>
      </c>
      <c r="G129" s="4">
        <v>0.2727</v>
      </c>
      <c r="H129" s="5">
        <v>9</v>
      </c>
      <c r="I129" s="4">
        <v>0.1212</v>
      </c>
      <c r="J129" s="5">
        <v>4</v>
      </c>
      <c r="K129" s="4">
        <v>0</v>
      </c>
      <c r="L129" s="5">
        <v>0</v>
      </c>
      <c r="M129" s="4">
        <v>0.12089999999999999</v>
      </c>
      <c r="N129" s="5">
        <v>33</v>
      </c>
      <c r="P129" s="24"/>
      <c r="Q129" s="21" t="str">
        <f>IF(AND(Q128&gt;0,Q128&lt;=0.2),"Schwacher Zusammenhang",IF(AND(Q128&gt;0.2,Q128&lt;=0.6),"Mittlerer Zusammenhang",IF(Q128&gt;0.6,"Starker Zusammenhang","")))</f>
        <v>Schwacher Zusammenhang</v>
      </c>
      <c r="R129" s="23"/>
      <c r="S129" s="23"/>
      <c r="T129" s="23">
        <f t="shared" si="187"/>
        <v>7</v>
      </c>
      <c r="U129" s="23">
        <f t="shared" si="188"/>
        <v>13</v>
      </c>
      <c r="V129" s="23">
        <f t="shared" si="189"/>
        <v>9</v>
      </c>
      <c r="W129" s="23">
        <f t="shared" si="190"/>
        <v>4</v>
      </c>
      <c r="X129" s="23">
        <f t="shared" si="181"/>
        <v>0</v>
      </c>
      <c r="Y129" s="19">
        <f t="shared" si="180"/>
        <v>33</v>
      </c>
      <c r="Z129" s="23"/>
      <c r="AA129" s="27" t="str">
        <f t="shared" si="182"/>
        <v>7, 13, 9, 4, 0,</v>
      </c>
      <c r="AB129" s="23"/>
      <c r="AC129" s="23"/>
      <c r="AD129" s="23"/>
      <c r="AE129" s="23"/>
      <c r="AF129" s="23"/>
      <c r="AG129" s="20">
        <f>$Y129*T131/$Y131</f>
        <v>7.8860294117647056</v>
      </c>
      <c r="AH129" s="20">
        <f t="shared" ref="AH129" si="195">$Y129*U131/$Y131</f>
        <v>15.650735294117647</v>
      </c>
      <c r="AI129" s="20">
        <f t="shared" ref="AI129" si="196">$Y129*V131/$Y131</f>
        <v>7.7647058823529411</v>
      </c>
      <c r="AJ129" s="20">
        <f t="shared" ref="AJ129" si="197">$Y129*W131/$Y131</f>
        <v>1.213235294117647</v>
      </c>
      <c r="AK129" s="20">
        <f t="shared" ref="AK129" si="198">$Y129*X131/$Y131</f>
        <v>0.48529411764705882</v>
      </c>
    </row>
    <row r="130" spans="2:37" x14ac:dyDescent="0.25">
      <c r="B130" s="3" t="s">
        <v>11</v>
      </c>
      <c r="C130" s="4">
        <v>0.28570000000000001</v>
      </c>
      <c r="D130" s="5">
        <v>4</v>
      </c>
      <c r="E130" s="4">
        <v>0.1429</v>
      </c>
      <c r="F130" s="5">
        <v>2</v>
      </c>
      <c r="G130" s="4">
        <v>0.35709999999999997</v>
      </c>
      <c r="H130" s="5">
        <v>5</v>
      </c>
      <c r="I130" s="4">
        <v>0.1429</v>
      </c>
      <c r="J130" s="5">
        <v>2</v>
      </c>
      <c r="K130" s="4">
        <v>7.1399999999999991E-2</v>
      </c>
      <c r="L130" s="5">
        <v>1</v>
      </c>
      <c r="M130" s="4">
        <v>5.1299999999999998E-2</v>
      </c>
      <c r="N130" s="5">
        <v>14</v>
      </c>
      <c r="P130" s="17" t="s">
        <v>97</v>
      </c>
      <c r="Q130" s="21">
        <v>0.8</v>
      </c>
      <c r="R130" s="23"/>
      <c r="S130" s="23"/>
      <c r="T130" s="23">
        <f t="shared" si="187"/>
        <v>4</v>
      </c>
      <c r="U130" s="23">
        <f t="shared" si="188"/>
        <v>2</v>
      </c>
      <c r="V130" s="23">
        <f t="shared" si="189"/>
        <v>5</v>
      </c>
      <c r="W130" s="23">
        <f t="shared" si="190"/>
        <v>2</v>
      </c>
      <c r="X130" s="23">
        <f t="shared" si="181"/>
        <v>1</v>
      </c>
      <c r="Y130" s="19">
        <f t="shared" si="180"/>
        <v>14</v>
      </c>
      <c r="Z130" s="23"/>
      <c r="AA130" s="27" t="str">
        <f>CONCATENATE(T130,", ",U130,", ",V130,", ",W130,", ",X130)</f>
        <v>4, 2, 5, 2, 1</v>
      </c>
      <c r="AB130" s="23"/>
      <c r="AC130" s="23"/>
      <c r="AD130" s="23"/>
      <c r="AE130" s="23"/>
      <c r="AF130" s="23"/>
      <c r="AG130" s="20">
        <f>$Y130*T131/$Y131</f>
        <v>3.3455882352941178</v>
      </c>
      <c r="AH130" s="20">
        <f t="shared" ref="AH130" si="199">$Y130*U131/$Y131</f>
        <v>6.6397058823529411</v>
      </c>
      <c r="AI130" s="20">
        <f t="shared" ref="AI130" si="200">$Y130*V131/$Y131</f>
        <v>3.2941176470588234</v>
      </c>
      <c r="AJ130" s="20">
        <f t="shared" ref="AJ130" si="201">$Y130*W131/$Y131</f>
        <v>0.51470588235294112</v>
      </c>
      <c r="AK130" s="20">
        <f t="shared" ref="AK130" si="202">$Y130*X131/$Y131</f>
        <v>0.20588235294117646</v>
      </c>
    </row>
    <row r="131" spans="2:37" x14ac:dyDescent="0.25">
      <c r="B131" s="3" t="s">
        <v>6</v>
      </c>
      <c r="C131" s="6">
        <v>0.23810000000000001</v>
      </c>
      <c r="D131" s="3">
        <v>65</v>
      </c>
      <c r="E131" s="6">
        <v>0.47249999999999998</v>
      </c>
      <c r="F131" s="3">
        <v>129</v>
      </c>
      <c r="G131" s="6">
        <v>0.2344</v>
      </c>
      <c r="H131" s="3">
        <v>64</v>
      </c>
      <c r="I131" s="6">
        <v>3.6600000000000001E-2</v>
      </c>
      <c r="J131" s="3">
        <v>10</v>
      </c>
      <c r="K131" s="6">
        <v>1.47E-2</v>
      </c>
      <c r="L131" s="3">
        <v>4</v>
      </c>
      <c r="M131" s="6">
        <v>1</v>
      </c>
      <c r="N131" s="3">
        <v>273</v>
      </c>
      <c r="P131" s="24"/>
      <c r="Q131" s="23"/>
      <c r="R131" s="23"/>
      <c r="S131" s="23"/>
      <c r="T131" s="19">
        <f t="shared" ref="T131:X131" si="203">SUM(T126:T130)</f>
        <v>65</v>
      </c>
      <c r="U131" s="19">
        <f t="shared" si="203"/>
        <v>129</v>
      </c>
      <c r="V131" s="19">
        <f t="shared" si="203"/>
        <v>64</v>
      </c>
      <c r="W131" s="19">
        <f t="shared" si="203"/>
        <v>10</v>
      </c>
      <c r="X131" s="19">
        <f t="shared" si="203"/>
        <v>4</v>
      </c>
      <c r="Y131" s="25">
        <f>SUM(Y126:Y130)</f>
        <v>272</v>
      </c>
      <c r="Z131" s="23"/>
      <c r="AA131" s="28" t="s">
        <v>94</v>
      </c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2:37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 t="s">
        <v>12</v>
      </c>
      <c r="N132" s="7">
        <v>273</v>
      </c>
      <c r="AA132" s="28" t="s">
        <v>95</v>
      </c>
    </row>
    <row r="133" spans="2:37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 t="s">
        <v>13</v>
      </c>
      <c r="N133" s="7">
        <v>0</v>
      </c>
      <c r="AA133" s="28" t="s">
        <v>96</v>
      </c>
    </row>
    <row r="135" spans="2:37" ht="18" x14ac:dyDescent="0.25">
      <c r="B135" s="1" t="s">
        <v>51</v>
      </c>
    </row>
    <row r="136" spans="2:37" ht="18" x14ac:dyDescent="0.25">
      <c r="B136" s="1" t="s">
        <v>52</v>
      </c>
    </row>
    <row r="137" spans="2:37" x14ac:dyDescent="0.25">
      <c r="B137" s="2"/>
      <c r="C137" s="30" t="s">
        <v>39</v>
      </c>
      <c r="D137" s="31"/>
      <c r="E137" s="30" t="s">
        <v>40</v>
      </c>
      <c r="F137" s="31"/>
      <c r="G137" s="30" t="s">
        <v>41</v>
      </c>
      <c r="H137" s="31"/>
      <c r="I137" s="30" t="s">
        <v>42</v>
      </c>
      <c r="J137" s="31"/>
      <c r="K137" s="30" t="s">
        <v>43</v>
      </c>
      <c r="L137" s="31"/>
      <c r="M137" s="30" t="s">
        <v>6</v>
      </c>
      <c r="N137" s="31"/>
    </row>
    <row r="138" spans="2:37" x14ac:dyDescent="0.25">
      <c r="B138" s="3" t="s">
        <v>7</v>
      </c>
      <c r="C138" s="4">
        <v>1</v>
      </c>
      <c r="D138" s="5">
        <v>49</v>
      </c>
      <c r="E138" s="4">
        <v>0</v>
      </c>
      <c r="F138" s="5">
        <v>0</v>
      </c>
      <c r="G138" s="4">
        <v>0</v>
      </c>
      <c r="H138" s="5">
        <v>0</v>
      </c>
      <c r="I138" s="4">
        <v>0</v>
      </c>
      <c r="J138" s="5">
        <v>0</v>
      </c>
      <c r="K138" s="4">
        <v>0</v>
      </c>
      <c r="L138" s="5">
        <v>0</v>
      </c>
      <c r="M138" s="4">
        <v>0.17949999999999999</v>
      </c>
      <c r="N138" s="5">
        <v>49</v>
      </c>
    </row>
    <row r="139" spans="2:37" x14ac:dyDescent="0.25">
      <c r="B139" s="3" t="s">
        <v>8</v>
      </c>
      <c r="C139" s="4">
        <v>0</v>
      </c>
      <c r="D139" s="5">
        <v>0</v>
      </c>
      <c r="E139" s="4">
        <v>1</v>
      </c>
      <c r="F139" s="5">
        <v>120</v>
      </c>
      <c r="G139" s="4">
        <v>0</v>
      </c>
      <c r="H139" s="5">
        <v>0</v>
      </c>
      <c r="I139" s="4">
        <v>0</v>
      </c>
      <c r="J139" s="5">
        <v>0</v>
      </c>
      <c r="K139" s="4">
        <v>0</v>
      </c>
      <c r="L139" s="5">
        <v>0</v>
      </c>
      <c r="M139" s="4">
        <v>0.43959999999999999</v>
      </c>
      <c r="N139" s="5">
        <v>120</v>
      </c>
    </row>
    <row r="140" spans="2:37" x14ac:dyDescent="0.25">
      <c r="B140" s="3" t="s">
        <v>9</v>
      </c>
      <c r="C140" s="4">
        <v>0</v>
      </c>
      <c r="D140" s="5">
        <v>0</v>
      </c>
      <c r="E140" s="4">
        <v>0</v>
      </c>
      <c r="F140" s="5">
        <v>0</v>
      </c>
      <c r="G140" s="4">
        <v>1</v>
      </c>
      <c r="H140" s="5">
        <v>56</v>
      </c>
      <c r="I140" s="4">
        <v>0</v>
      </c>
      <c r="J140" s="5">
        <v>0</v>
      </c>
      <c r="K140" s="4">
        <v>0</v>
      </c>
      <c r="L140" s="5">
        <v>0</v>
      </c>
      <c r="M140" s="4">
        <v>0.2051</v>
      </c>
      <c r="N140" s="5">
        <v>56</v>
      </c>
    </row>
    <row r="141" spans="2:37" x14ac:dyDescent="0.25">
      <c r="B141" s="3" t="s">
        <v>10</v>
      </c>
      <c r="C141" s="4">
        <v>0</v>
      </c>
      <c r="D141" s="5">
        <v>0</v>
      </c>
      <c r="E141" s="4">
        <v>0</v>
      </c>
      <c r="F141" s="5">
        <v>0</v>
      </c>
      <c r="G141" s="4">
        <v>0</v>
      </c>
      <c r="H141" s="5">
        <v>0</v>
      </c>
      <c r="I141" s="4">
        <v>1</v>
      </c>
      <c r="J141" s="5">
        <v>34</v>
      </c>
      <c r="K141" s="4">
        <v>0</v>
      </c>
      <c r="L141" s="5">
        <v>0</v>
      </c>
      <c r="M141" s="4">
        <v>0.1245</v>
      </c>
      <c r="N141" s="5">
        <v>34</v>
      </c>
    </row>
    <row r="142" spans="2:37" x14ac:dyDescent="0.25">
      <c r="B142" s="3" t="s">
        <v>11</v>
      </c>
      <c r="C142" s="4">
        <v>0</v>
      </c>
      <c r="D142" s="5">
        <v>0</v>
      </c>
      <c r="E142" s="4">
        <v>0</v>
      </c>
      <c r="F142" s="5">
        <v>0</v>
      </c>
      <c r="G142" s="4">
        <v>0</v>
      </c>
      <c r="H142" s="5">
        <v>0</v>
      </c>
      <c r="I142" s="4">
        <v>0</v>
      </c>
      <c r="J142" s="5">
        <v>0</v>
      </c>
      <c r="K142" s="4">
        <v>1</v>
      </c>
      <c r="L142" s="5">
        <v>14</v>
      </c>
      <c r="M142" s="4">
        <v>5.1299999999999998E-2</v>
      </c>
      <c r="N142" s="5">
        <v>14</v>
      </c>
    </row>
    <row r="143" spans="2:37" x14ac:dyDescent="0.25">
      <c r="B143" s="3" t="s">
        <v>6</v>
      </c>
      <c r="C143" s="6">
        <v>0.17949999999999999</v>
      </c>
      <c r="D143" s="3">
        <v>49</v>
      </c>
      <c r="E143" s="6">
        <v>0.43959999999999999</v>
      </c>
      <c r="F143" s="3">
        <v>120</v>
      </c>
      <c r="G143" s="6">
        <v>0.2051</v>
      </c>
      <c r="H143" s="3">
        <v>56</v>
      </c>
      <c r="I143" s="6">
        <v>0.1245</v>
      </c>
      <c r="J143" s="3">
        <v>34</v>
      </c>
      <c r="K143" s="6">
        <v>5.1299999999999998E-2</v>
      </c>
      <c r="L143" s="3">
        <v>14</v>
      </c>
      <c r="M143" s="6">
        <v>1</v>
      </c>
      <c r="N143" s="3">
        <v>273</v>
      </c>
    </row>
    <row r="144" spans="2:37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 t="s">
        <v>12</v>
      </c>
      <c r="N144" s="7">
        <v>273</v>
      </c>
    </row>
    <row r="145" spans="2:37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 t="s">
        <v>13</v>
      </c>
      <c r="N145" s="7">
        <v>0</v>
      </c>
    </row>
    <row r="147" spans="2:37" ht="18" x14ac:dyDescent="0.25">
      <c r="B147" s="1" t="s">
        <v>53</v>
      </c>
    </row>
    <row r="148" spans="2:37" x14ac:dyDescent="0.25">
      <c r="B148" s="2"/>
      <c r="C148" s="30" t="s">
        <v>39</v>
      </c>
      <c r="D148" s="31"/>
      <c r="E148" s="30" t="s">
        <v>40</v>
      </c>
      <c r="F148" s="31"/>
      <c r="G148" s="30" t="s">
        <v>41</v>
      </c>
      <c r="H148" s="31"/>
      <c r="I148" s="30" t="s">
        <v>42</v>
      </c>
      <c r="J148" s="31"/>
      <c r="K148" s="30" t="s">
        <v>43</v>
      </c>
      <c r="L148" s="31"/>
      <c r="M148" s="30" t="s">
        <v>6</v>
      </c>
      <c r="N148" s="31"/>
      <c r="AA148" s="28" t="s">
        <v>93</v>
      </c>
    </row>
    <row r="149" spans="2:37" x14ac:dyDescent="0.25">
      <c r="B149" s="3" t="s">
        <v>7</v>
      </c>
      <c r="C149" s="4">
        <v>0</v>
      </c>
      <c r="D149" s="5">
        <v>0</v>
      </c>
      <c r="E149" s="4">
        <v>0</v>
      </c>
      <c r="F149" s="5">
        <v>0</v>
      </c>
      <c r="G149" s="4">
        <v>0.125</v>
      </c>
      <c r="H149" s="5">
        <v>6</v>
      </c>
      <c r="I149" s="4">
        <v>0.125</v>
      </c>
      <c r="J149" s="5">
        <v>6</v>
      </c>
      <c r="K149" s="4">
        <v>0.75</v>
      </c>
      <c r="L149" s="5">
        <v>36</v>
      </c>
      <c r="M149" s="4">
        <v>0.17580000000000001</v>
      </c>
      <c r="N149" s="5">
        <v>48</v>
      </c>
      <c r="P149" s="17" t="s">
        <v>88</v>
      </c>
      <c r="Q149" s="18">
        <f>_xlfn.CHISQ.TEST(T149:X153,AG149:AK153)</f>
        <v>3.7619459772925641E-2</v>
      </c>
      <c r="R149" s="23"/>
      <c r="S149" s="23" t="s">
        <v>89</v>
      </c>
      <c r="T149" s="23">
        <f>D149</f>
        <v>0</v>
      </c>
      <c r="U149" s="23">
        <f>F149</f>
        <v>0</v>
      </c>
      <c r="V149" s="23">
        <f>H149</f>
        <v>6</v>
      </c>
      <c r="W149" s="23">
        <f>J149</f>
        <v>6</v>
      </c>
      <c r="X149" s="23">
        <f>L149</f>
        <v>36</v>
      </c>
      <c r="Y149" s="19">
        <f t="shared" ref="Y149:Y153" si="204">SUM(T149:X149)</f>
        <v>48</v>
      </c>
      <c r="Z149" s="23"/>
      <c r="AA149" s="27" t="str">
        <f>CONCATENATE(T149,", ",U149,", ",V149,", ",W149,", ",X149,",")</f>
        <v>0, 0, 6, 6, 36,</v>
      </c>
      <c r="AB149" s="23"/>
      <c r="AC149" s="23"/>
      <c r="AD149" s="23"/>
      <c r="AE149" s="23"/>
      <c r="AF149" s="23" t="s">
        <v>90</v>
      </c>
      <c r="AG149" s="20">
        <f>$Y149*T154/$Y154</f>
        <v>0.70588235294117652</v>
      </c>
      <c r="AH149" s="20">
        <f>$Y149*U154/$Y154</f>
        <v>2.8235294117647061</v>
      </c>
      <c r="AI149" s="20">
        <f>$Y149*V154/$Y154</f>
        <v>6</v>
      </c>
      <c r="AJ149" s="20">
        <f>$Y149*W154/$Y154</f>
        <v>9.5294117647058822</v>
      </c>
      <c r="AK149" s="20">
        <f>$Y149*X154/$Y154</f>
        <v>28.941176470588236</v>
      </c>
    </row>
    <row r="150" spans="2:37" x14ac:dyDescent="0.25">
      <c r="B150" s="3" t="s">
        <v>8</v>
      </c>
      <c r="C150" s="4">
        <v>0</v>
      </c>
      <c r="D150" s="5">
        <v>0</v>
      </c>
      <c r="E150" s="4">
        <v>5.8299999999999998E-2</v>
      </c>
      <c r="F150" s="5">
        <v>7</v>
      </c>
      <c r="G150" s="4">
        <v>0.1</v>
      </c>
      <c r="H150" s="5">
        <v>12</v>
      </c>
      <c r="I150" s="4">
        <v>0.2417</v>
      </c>
      <c r="J150" s="5">
        <v>29</v>
      </c>
      <c r="K150" s="4">
        <v>0.6</v>
      </c>
      <c r="L150" s="5">
        <v>72</v>
      </c>
      <c r="M150" s="4">
        <v>0.43959999999999999</v>
      </c>
      <c r="N150" s="5">
        <v>120</v>
      </c>
      <c r="P150" s="17" t="s">
        <v>91</v>
      </c>
      <c r="Q150" s="21">
        <f>_xlfn.CHISQ.INV.RT(Q149,16)</f>
        <v>27.363107257356422</v>
      </c>
      <c r="R150" s="23"/>
      <c r="S150" s="23"/>
      <c r="T150" s="23">
        <f>D150</f>
        <v>0</v>
      </c>
      <c r="U150" s="23">
        <f>F150</f>
        <v>7</v>
      </c>
      <c r="V150" s="23">
        <f>H150</f>
        <v>12</v>
      </c>
      <c r="W150" s="23">
        <f>J150</f>
        <v>29</v>
      </c>
      <c r="X150" s="23">
        <f t="shared" ref="X150:X153" si="205">L150</f>
        <v>72</v>
      </c>
      <c r="Y150" s="19">
        <f t="shared" si="204"/>
        <v>120</v>
      </c>
      <c r="Z150" s="23"/>
      <c r="AA150" s="27" t="str">
        <f t="shared" ref="AA150:AA152" si="206">CONCATENATE(T150,", ",U150,", ",V150,", ",W150,", ",X150,",")</f>
        <v>0, 7, 12, 29, 72,</v>
      </c>
      <c r="AB150" s="23"/>
      <c r="AC150" s="23"/>
      <c r="AD150" s="23"/>
      <c r="AE150" s="23"/>
      <c r="AF150" s="23"/>
      <c r="AG150" s="20">
        <f>$Y150*T154/$Y154</f>
        <v>1.7647058823529411</v>
      </c>
      <c r="AH150" s="20">
        <f t="shared" ref="AH150" si="207">$Y150*U154/$Y154</f>
        <v>7.0588235294117645</v>
      </c>
      <c r="AI150" s="20">
        <f t="shared" ref="AI150" si="208">$Y150*V154/$Y154</f>
        <v>15</v>
      </c>
      <c r="AJ150" s="20">
        <f t="shared" ref="AJ150" si="209">$Y150*W154/$Y154</f>
        <v>23.823529411764707</v>
      </c>
      <c r="AK150" s="20">
        <f t="shared" ref="AK150" si="210">$Y150*X154/$Y154</f>
        <v>72.352941176470594</v>
      </c>
    </row>
    <row r="151" spans="2:37" x14ac:dyDescent="0.25">
      <c r="B151" s="3" t="s">
        <v>9</v>
      </c>
      <c r="C151" s="4">
        <v>3.5700000000000003E-2</v>
      </c>
      <c r="D151" s="5">
        <v>2</v>
      </c>
      <c r="E151" s="4">
        <v>0.1071</v>
      </c>
      <c r="F151" s="5">
        <v>6</v>
      </c>
      <c r="G151" s="4">
        <v>0.21429999999999999</v>
      </c>
      <c r="H151" s="5">
        <v>12</v>
      </c>
      <c r="I151" s="4">
        <v>0.19639999999999999</v>
      </c>
      <c r="J151" s="5">
        <v>11</v>
      </c>
      <c r="K151" s="4">
        <v>0.44640000000000002</v>
      </c>
      <c r="L151" s="5">
        <v>25</v>
      </c>
      <c r="M151" s="4">
        <v>0.2051</v>
      </c>
      <c r="N151" s="5">
        <v>56</v>
      </c>
      <c r="P151" s="12" t="s">
        <v>92</v>
      </c>
      <c r="Q151" s="22">
        <f>SQRT(Q150/(Y154*MIN(5-1,5-1)))</f>
        <v>0.1585872465193833</v>
      </c>
      <c r="R151" s="23"/>
      <c r="S151" s="23"/>
      <c r="T151" s="23">
        <f t="shared" ref="T151:T153" si="211">D151</f>
        <v>2</v>
      </c>
      <c r="U151" s="23">
        <f t="shared" ref="U151:U153" si="212">F151</f>
        <v>6</v>
      </c>
      <c r="V151" s="23">
        <f t="shared" ref="V151:V153" si="213">H151</f>
        <v>12</v>
      </c>
      <c r="W151" s="23">
        <f t="shared" ref="W151:W153" si="214">J151</f>
        <v>11</v>
      </c>
      <c r="X151" s="23">
        <f t="shared" si="205"/>
        <v>25</v>
      </c>
      <c r="Y151" s="19">
        <f t="shared" si="204"/>
        <v>56</v>
      </c>
      <c r="Z151" s="23"/>
      <c r="AA151" s="27" t="str">
        <f t="shared" si="206"/>
        <v>2, 6, 12, 11, 25,</v>
      </c>
      <c r="AB151" s="23"/>
      <c r="AC151" s="23"/>
      <c r="AD151" s="23"/>
      <c r="AE151" s="23"/>
      <c r="AF151" s="23"/>
      <c r="AG151" s="20">
        <f>$Y151*T154/$Y154</f>
        <v>0.82352941176470584</v>
      </c>
      <c r="AH151" s="20">
        <f t="shared" ref="AH151" si="215">$Y151*U154/$Y154</f>
        <v>3.2941176470588234</v>
      </c>
      <c r="AI151" s="20">
        <f t="shared" ref="AI151" si="216">$Y151*V154/$Y154</f>
        <v>7</v>
      </c>
      <c r="AJ151" s="20">
        <f t="shared" ref="AJ151" si="217">$Y151*W154/$Y154</f>
        <v>11.117647058823529</v>
      </c>
      <c r="AK151" s="20">
        <f t="shared" ref="AK151" si="218">$Y151*X154/$Y154</f>
        <v>33.764705882352942</v>
      </c>
    </row>
    <row r="152" spans="2:37" x14ac:dyDescent="0.25">
      <c r="B152" s="3" t="s">
        <v>10</v>
      </c>
      <c r="C152" s="4">
        <v>2.9399999999999999E-2</v>
      </c>
      <c r="D152" s="5">
        <v>1</v>
      </c>
      <c r="E152" s="4">
        <v>8.8200000000000001E-2</v>
      </c>
      <c r="F152" s="5">
        <v>3</v>
      </c>
      <c r="G152" s="4">
        <v>5.8799999999999998E-2</v>
      </c>
      <c r="H152" s="5">
        <v>2</v>
      </c>
      <c r="I152" s="4">
        <v>0.2059</v>
      </c>
      <c r="J152" s="5">
        <v>7</v>
      </c>
      <c r="K152" s="4">
        <v>0.61759999999999993</v>
      </c>
      <c r="L152" s="5">
        <v>21</v>
      </c>
      <c r="M152" s="4">
        <v>0.1245</v>
      </c>
      <c r="N152" s="5">
        <v>34</v>
      </c>
      <c r="P152" s="24"/>
      <c r="Q152" s="21" t="str">
        <f>IF(AND(Q151&gt;0,Q151&lt;=0.2),"Schwacher Zusammenhang",IF(AND(Q151&gt;0.2,Q151&lt;=0.6),"Mittlerer Zusammenhang",IF(Q151&gt;0.6,"Starker Zusammenhang","")))</f>
        <v>Schwacher Zusammenhang</v>
      </c>
      <c r="R152" s="23"/>
      <c r="S152" s="23"/>
      <c r="T152" s="23">
        <f t="shared" si="211"/>
        <v>1</v>
      </c>
      <c r="U152" s="23">
        <f t="shared" si="212"/>
        <v>3</v>
      </c>
      <c r="V152" s="23">
        <f t="shared" si="213"/>
        <v>2</v>
      </c>
      <c r="W152" s="23">
        <f t="shared" si="214"/>
        <v>7</v>
      </c>
      <c r="X152" s="23">
        <f t="shared" si="205"/>
        <v>21</v>
      </c>
      <c r="Y152" s="19">
        <f t="shared" si="204"/>
        <v>34</v>
      </c>
      <c r="Z152" s="23"/>
      <c r="AA152" s="27" t="str">
        <f t="shared" si="206"/>
        <v>1, 3, 2, 7, 21,</v>
      </c>
      <c r="AB152" s="23"/>
      <c r="AC152" s="23"/>
      <c r="AD152" s="23"/>
      <c r="AE152" s="23"/>
      <c r="AF152" s="23"/>
      <c r="AG152" s="20">
        <f>$Y152*T154/$Y154</f>
        <v>0.5</v>
      </c>
      <c r="AH152" s="20">
        <f t="shared" ref="AH152" si="219">$Y152*U154/$Y154</f>
        <v>2</v>
      </c>
      <c r="AI152" s="20">
        <f t="shared" ref="AI152" si="220">$Y152*V154/$Y154</f>
        <v>4.25</v>
      </c>
      <c r="AJ152" s="20">
        <f t="shared" ref="AJ152" si="221">$Y152*W154/$Y154</f>
        <v>6.75</v>
      </c>
      <c r="AK152" s="20">
        <f t="shared" ref="AK152" si="222">$Y152*X154/$Y154</f>
        <v>20.5</v>
      </c>
    </row>
    <row r="153" spans="2:37" x14ac:dyDescent="0.25">
      <c r="B153" s="3" t="s">
        <v>11</v>
      </c>
      <c r="C153" s="4">
        <v>7.1399999999999991E-2</v>
      </c>
      <c r="D153" s="5">
        <v>1</v>
      </c>
      <c r="E153" s="4">
        <v>0</v>
      </c>
      <c r="F153" s="5">
        <v>0</v>
      </c>
      <c r="G153" s="4">
        <v>0.1429</v>
      </c>
      <c r="H153" s="5">
        <v>2</v>
      </c>
      <c r="I153" s="4">
        <v>7.1399999999999991E-2</v>
      </c>
      <c r="J153" s="5">
        <v>1</v>
      </c>
      <c r="K153" s="4">
        <v>0.71430000000000005</v>
      </c>
      <c r="L153" s="5">
        <v>10</v>
      </c>
      <c r="M153" s="4">
        <v>5.1299999999999998E-2</v>
      </c>
      <c r="N153" s="5">
        <v>14</v>
      </c>
      <c r="P153" s="17" t="s">
        <v>97</v>
      </c>
      <c r="Q153" s="21">
        <v>0.11799999999999999</v>
      </c>
      <c r="R153" s="23"/>
      <c r="S153" s="23"/>
      <c r="T153" s="23">
        <f t="shared" si="211"/>
        <v>1</v>
      </c>
      <c r="U153" s="23">
        <f t="shared" si="212"/>
        <v>0</v>
      </c>
      <c r="V153" s="23">
        <f t="shared" si="213"/>
        <v>2</v>
      </c>
      <c r="W153" s="23">
        <f t="shared" si="214"/>
        <v>1</v>
      </c>
      <c r="X153" s="23">
        <f t="shared" si="205"/>
        <v>10</v>
      </c>
      <c r="Y153" s="19">
        <f t="shared" si="204"/>
        <v>14</v>
      </c>
      <c r="Z153" s="23"/>
      <c r="AA153" s="27" t="str">
        <f>CONCATENATE(T153,", ",U153,", ",V153,", ",W153,", ",X153)</f>
        <v>1, 0, 2, 1, 10</v>
      </c>
      <c r="AB153" s="23"/>
      <c r="AC153" s="23"/>
      <c r="AD153" s="23"/>
      <c r="AE153" s="23"/>
      <c r="AF153" s="23"/>
      <c r="AG153" s="20">
        <f>$Y153*T154/$Y154</f>
        <v>0.20588235294117646</v>
      </c>
      <c r="AH153" s="20">
        <f t="shared" ref="AH153" si="223">$Y153*U154/$Y154</f>
        <v>0.82352941176470584</v>
      </c>
      <c r="AI153" s="20">
        <f t="shared" ref="AI153" si="224">$Y153*V154/$Y154</f>
        <v>1.75</v>
      </c>
      <c r="AJ153" s="20">
        <f t="shared" ref="AJ153" si="225">$Y153*W154/$Y154</f>
        <v>2.7794117647058822</v>
      </c>
      <c r="AK153" s="20">
        <f t="shared" ref="AK153" si="226">$Y153*X154/$Y154</f>
        <v>8.4411764705882355</v>
      </c>
    </row>
    <row r="154" spans="2:37" x14ac:dyDescent="0.25">
      <c r="B154" s="3" t="s">
        <v>6</v>
      </c>
      <c r="C154" s="6">
        <v>1.47E-2</v>
      </c>
      <c r="D154" s="3">
        <v>4</v>
      </c>
      <c r="E154" s="6">
        <v>5.8600000000000013E-2</v>
      </c>
      <c r="F154" s="3">
        <v>16</v>
      </c>
      <c r="G154" s="6">
        <v>0.1245</v>
      </c>
      <c r="H154" s="3">
        <v>34</v>
      </c>
      <c r="I154" s="6">
        <v>0.1978</v>
      </c>
      <c r="J154" s="3">
        <v>54</v>
      </c>
      <c r="K154" s="6">
        <v>0.60070000000000001</v>
      </c>
      <c r="L154" s="3">
        <v>164</v>
      </c>
      <c r="M154" s="6">
        <v>1</v>
      </c>
      <c r="N154" s="3">
        <v>273</v>
      </c>
      <c r="P154" s="24"/>
      <c r="Q154" s="23"/>
      <c r="R154" s="23"/>
      <c r="S154" s="23"/>
      <c r="T154" s="19">
        <f t="shared" ref="T154:X154" si="227">SUM(T149:T153)</f>
        <v>4</v>
      </c>
      <c r="U154" s="19">
        <f t="shared" si="227"/>
        <v>16</v>
      </c>
      <c r="V154" s="19">
        <f t="shared" si="227"/>
        <v>34</v>
      </c>
      <c r="W154" s="19">
        <f t="shared" si="227"/>
        <v>54</v>
      </c>
      <c r="X154" s="19">
        <f t="shared" si="227"/>
        <v>164</v>
      </c>
      <c r="Y154" s="25">
        <f>SUM(Y149:Y153)</f>
        <v>272</v>
      </c>
      <c r="Z154" s="23"/>
      <c r="AA154" s="28" t="s">
        <v>94</v>
      </c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2:37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 t="s">
        <v>12</v>
      </c>
      <c r="N155" s="7">
        <v>273</v>
      </c>
      <c r="AA155" s="28" t="s">
        <v>95</v>
      </c>
    </row>
    <row r="156" spans="2:37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 t="s">
        <v>13</v>
      </c>
      <c r="N156" s="7">
        <v>0</v>
      </c>
      <c r="AA156" s="28" t="s">
        <v>96</v>
      </c>
    </row>
    <row r="158" spans="2:37" ht="18" x14ac:dyDescent="0.25">
      <c r="B158" s="1" t="s">
        <v>54</v>
      </c>
    </row>
    <row r="159" spans="2:37" x14ac:dyDescent="0.25">
      <c r="B159" s="2"/>
      <c r="C159" s="30" t="s">
        <v>39</v>
      </c>
      <c r="D159" s="31"/>
      <c r="E159" s="30" t="s">
        <v>40</v>
      </c>
      <c r="F159" s="31"/>
      <c r="G159" s="30" t="s">
        <v>41</v>
      </c>
      <c r="H159" s="31"/>
      <c r="I159" s="30" t="s">
        <v>42</v>
      </c>
      <c r="J159" s="31"/>
      <c r="K159" s="30" t="s">
        <v>43</v>
      </c>
      <c r="L159" s="31"/>
      <c r="M159" s="30" t="s">
        <v>6</v>
      </c>
      <c r="N159" s="31"/>
      <c r="AA159" s="28" t="s">
        <v>93</v>
      </c>
    </row>
    <row r="160" spans="2:37" x14ac:dyDescent="0.25">
      <c r="B160" s="3" t="s">
        <v>7</v>
      </c>
      <c r="C160" s="4">
        <v>8.5099999999999995E-2</v>
      </c>
      <c r="D160" s="5">
        <v>4</v>
      </c>
      <c r="E160" s="4">
        <v>0.23400000000000001</v>
      </c>
      <c r="F160" s="5">
        <v>11</v>
      </c>
      <c r="G160" s="4">
        <v>0.1915</v>
      </c>
      <c r="H160" s="5">
        <v>9</v>
      </c>
      <c r="I160" s="4">
        <v>0.31909999999999999</v>
      </c>
      <c r="J160" s="5">
        <v>15</v>
      </c>
      <c r="K160" s="4">
        <v>0.17019999999999999</v>
      </c>
      <c r="L160" s="5">
        <v>8</v>
      </c>
      <c r="M160" s="4">
        <v>0.17219999999999999</v>
      </c>
      <c r="N160" s="5">
        <v>47</v>
      </c>
      <c r="P160" s="17" t="s">
        <v>88</v>
      </c>
      <c r="Q160" s="18">
        <f>_xlfn.CHISQ.TEST(T160:X164,AG160:AK164)</f>
        <v>3.9780710763539232E-4</v>
      </c>
      <c r="R160" s="23"/>
      <c r="S160" s="23" t="s">
        <v>89</v>
      </c>
      <c r="T160" s="23">
        <f>D160</f>
        <v>4</v>
      </c>
      <c r="U160" s="23">
        <f>F160</f>
        <v>11</v>
      </c>
      <c r="V160" s="23">
        <f>H160</f>
        <v>9</v>
      </c>
      <c r="W160" s="23">
        <f>J160</f>
        <v>15</v>
      </c>
      <c r="X160" s="23">
        <f>L160</f>
        <v>8</v>
      </c>
      <c r="Y160" s="19">
        <f t="shared" ref="Y160:Y164" si="228">SUM(T160:X160)</f>
        <v>47</v>
      </c>
      <c r="Z160" s="23"/>
      <c r="AA160" s="27" t="str">
        <f>CONCATENATE(T160,", ",U160,", ",V160,", ",W160,", ",X160,",")</f>
        <v>4, 11, 9, 15, 8,</v>
      </c>
      <c r="AB160" s="23"/>
      <c r="AC160" s="23"/>
      <c r="AD160" s="23"/>
      <c r="AE160" s="23"/>
      <c r="AF160" s="23" t="s">
        <v>90</v>
      </c>
      <c r="AG160" s="20">
        <f>$Y160*T165/$Y165</f>
        <v>3.1333333333333333</v>
      </c>
      <c r="AH160" s="20">
        <f>$Y160*U165/$Y165</f>
        <v>13.751851851851852</v>
      </c>
      <c r="AI160" s="20">
        <f>$Y160*V165/$Y165</f>
        <v>16.18888888888889</v>
      </c>
      <c r="AJ160" s="20">
        <f>$Y160*W165/$Y165</f>
        <v>9.7481481481481485</v>
      </c>
      <c r="AK160" s="20">
        <f>$Y160*X165/$Y165</f>
        <v>4.177777777777778</v>
      </c>
    </row>
    <row r="161" spans="2:37" x14ac:dyDescent="0.25">
      <c r="B161" s="3" t="s">
        <v>8</v>
      </c>
      <c r="C161" s="4">
        <v>6.7199999999999996E-2</v>
      </c>
      <c r="D161" s="5">
        <v>8</v>
      </c>
      <c r="E161" s="4">
        <v>0.23530000000000001</v>
      </c>
      <c r="F161" s="5">
        <v>28</v>
      </c>
      <c r="G161" s="4">
        <v>0.42859999999999998</v>
      </c>
      <c r="H161" s="5">
        <v>51</v>
      </c>
      <c r="I161" s="4">
        <v>0.1933</v>
      </c>
      <c r="J161" s="5">
        <v>23</v>
      </c>
      <c r="K161" s="4">
        <v>7.5600000000000001E-2</v>
      </c>
      <c r="L161" s="5">
        <v>9</v>
      </c>
      <c r="M161" s="4">
        <v>0.43590000000000001</v>
      </c>
      <c r="N161" s="5">
        <v>119</v>
      </c>
      <c r="P161" s="17" t="s">
        <v>91</v>
      </c>
      <c r="Q161" s="21">
        <f>_xlfn.CHISQ.INV.RT(Q160,16)</f>
        <v>41.976406605990533</v>
      </c>
      <c r="R161" s="23"/>
      <c r="S161" s="23"/>
      <c r="T161" s="23">
        <f>D161</f>
        <v>8</v>
      </c>
      <c r="U161" s="23">
        <f>F161</f>
        <v>28</v>
      </c>
      <c r="V161" s="23">
        <f>H161</f>
        <v>51</v>
      </c>
      <c r="W161" s="23">
        <f>J161</f>
        <v>23</v>
      </c>
      <c r="X161" s="23">
        <f t="shared" ref="X161:X164" si="229">L161</f>
        <v>9</v>
      </c>
      <c r="Y161" s="19">
        <f t="shared" si="228"/>
        <v>119</v>
      </c>
      <c r="Z161" s="23"/>
      <c r="AA161" s="27" t="str">
        <f t="shared" ref="AA161:AA163" si="230">CONCATENATE(T161,", ",U161,", ",V161,", ",W161,", ",X161,",")</f>
        <v>8, 28, 51, 23, 9,</v>
      </c>
      <c r="AB161" s="23"/>
      <c r="AC161" s="23"/>
      <c r="AD161" s="23"/>
      <c r="AE161" s="23"/>
      <c r="AF161" s="23"/>
      <c r="AG161" s="20">
        <f>$Y161*T165/$Y165</f>
        <v>7.9333333333333336</v>
      </c>
      <c r="AH161" s="20">
        <f t="shared" ref="AH161" si="231">$Y161*U165/$Y165</f>
        <v>34.818518518518516</v>
      </c>
      <c r="AI161" s="20">
        <f t="shared" ref="AI161" si="232">$Y161*V165/$Y165</f>
        <v>40.988888888888887</v>
      </c>
      <c r="AJ161" s="20">
        <f t="shared" ref="AJ161" si="233">$Y161*W165/$Y165</f>
        <v>24.68148148148148</v>
      </c>
      <c r="AK161" s="20">
        <f t="shared" ref="AK161" si="234">$Y161*X165/$Y165</f>
        <v>10.577777777777778</v>
      </c>
    </row>
    <row r="162" spans="2:37" x14ac:dyDescent="0.25">
      <c r="B162" s="3" t="s">
        <v>9</v>
      </c>
      <c r="C162" s="4">
        <v>3.5700000000000003E-2</v>
      </c>
      <c r="D162" s="5">
        <v>2</v>
      </c>
      <c r="E162" s="4">
        <v>0.41070000000000001</v>
      </c>
      <c r="F162" s="5">
        <v>23</v>
      </c>
      <c r="G162" s="4">
        <v>0.39290000000000003</v>
      </c>
      <c r="H162" s="5">
        <v>22</v>
      </c>
      <c r="I162" s="4">
        <v>0.16070000000000001</v>
      </c>
      <c r="J162" s="5">
        <v>9</v>
      </c>
      <c r="K162" s="4">
        <v>0</v>
      </c>
      <c r="L162" s="5">
        <v>0</v>
      </c>
      <c r="M162" s="4">
        <v>0.2051</v>
      </c>
      <c r="N162" s="5">
        <v>56</v>
      </c>
      <c r="P162" s="12" t="s">
        <v>92</v>
      </c>
      <c r="Q162" s="22">
        <f>SQRT(Q161/(Y165*MIN(5-1,5-1)))</f>
        <v>0.19714726260766324</v>
      </c>
      <c r="R162" s="23"/>
      <c r="S162" s="23"/>
      <c r="T162" s="23">
        <f t="shared" ref="T162:T164" si="235">D162</f>
        <v>2</v>
      </c>
      <c r="U162" s="23">
        <f t="shared" ref="U162:U164" si="236">F162</f>
        <v>23</v>
      </c>
      <c r="V162" s="23">
        <f t="shared" ref="V162:V164" si="237">H162</f>
        <v>22</v>
      </c>
      <c r="W162" s="23">
        <f t="shared" ref="W162:W164" si="238">J162</f>
        <v>9</v>
      </c>
      <c r="X162" s="23">
        <f t="shared" si="229"/>
        <v>0</v>
      </c>
      <c r="Y162" s="19">
        <f t="shared" si="228"/>
        <v>56</v>
      </c>
      <c r="Z162" s="23"/>
      <c r="AA162" s="27" t="str">
        <f t="shared" si="230"/>
        <v>2, 23, 22, 9, 0,</v>
      </c>
      <c r="AB162" s="23"/>
      <c r="AC162" s="23"/>
      <c r="AD162" s="23"/>
      <c r="AE162" s="23"/>
      <c r="AF162" s="23"/>
      <c r="AG162" s="20">
        <f>$Y162*T165/$Y165</f>
        <v>3.7333333333333334</v>
      </c>
      <c r="AH162" s="20">
        <f t="shared" ref="AH162" si="239">$Y162*U165/$Y165</f>
        <v>16.385185185185186</v>
      </c>
      <c r="AI162" s="20">
        <f t="shared" ref="AI162" si="240">$Y162*V165/$Y165</f>
        <v>19.288888888888888</v>
      </c>
      <c r="AJ162" s="20">
        <f t="shared" ref="AJ162" si="241">$Y162*W165/$Y165</f>
        <v>11.614814814814816</v>
      </c>
      <c r="AK162" s="20">
        <f t="shared" ref="AK162" si="242">$Y162*X165/$Y165</f>
        <v>4.9777777777777779</v>
      </c>
    </row>
    <row r="163" spans="2:37" x14ac:dyDescent="0.25">
      <c r="B163" s="3" t="s">
        <v>10</v>
      </c>
      <c r="C163" s="4">
        <v>5.8799999999999998E-2</v>
      </c>
      <c r="D163" s="5">
        <v>2</v>
      </c>
      <c r="E163" s="4">
        <v>0.4118</v>
      </c>
      <c r="F163" s="5">
        <v>14</v>
      </c>
      <c r="G163" s="4">
        <v>0.23530000000000001</v>
      </c>
      <c r="H163" s="5">
        <v>8</v>
      </c>
      <c r="I163" s="4">
        <v>0.23530000000000001</v>
      </c>
      <c r="J163" s="5">
        <v>8</v>
      </c>
      <c r="K163" s="4">
        <v>5.8799999999999998E-2</v>
      </c>
      <c r="L163" s="5">
        <v>2</v>
      </c>
      <c r="M163" s="4">
        <v>0.1245</v>
      </c>
      <c r="N163" s="5">
        <v>34</v>
      </c>
      <c r="P163" s="24"/>
      <c r="Q163" s="21" t="str">
        <f>IF(AND(Q162&gt;0,Q162&lt;=0.2),"Schwacher Zusammenhang",IF(AND(Q162&gt;0.2,Q162&lt;=0.6),"Mittlerer Zusammenhang",IF(Q162&gt;0.6,"Starker Zusammenhang","")))</f>
        <v>Schwacher Zusammenhang</v>
      </c>
      <c r="R163" s="23"/>
      <c r="S163" s="23"/>
      <c r="T163" s="23">
        <f t="shared" si="235"/>
        <v>2</v>
      </c>
      <c r="U163" s="23">
        <f t="shared" si="236"/>
        <v>14</v>
      </c>
      <c r="V163" s="23">
        <f t="shared" si="237"/>
        <v>8</v>
      </c>
      <c r="W163" s="23">
        <f t="shared" si="238"/>
        <v>8</v>
      </c>
      <c r="X163" s="23">
        <f t="shared" si="229"/>
        <v>2</v>
      </c>
      <c r="Y163" s="19">
        <f t="shared" si="228"/>
        <v>34</v>
      </c>
      <c r="Z163" s="23"/>
      <c r="AA163" s="27" t="str">
        <f t="shared" si="230"/>
        <v>2, 14, 8, 8, 2,</v>
      </c>
      <c r="AB163" s="23"/>
      <c r="AC163" s="23"/>
      <c r="AD163" s="23"/>
      <c r="AE163" s="23"/>
      <c r="AF163" s="23"/>
      <c r="AG163" s="20">
        <f>$Y163*T165/$Y165</f>
        <v>2.2666666666666666</v>
      </c>
      <c r="AH163" s="20">
        <f t="shared" ref="AH163" si="243">$Y163*U165/$Y165</f>
        <v>9.9481481481481477</v>
      </c>
      <c r="AI163" s="20">
        <f t="shared" ref="AI163" si="244">$Y163*V165/$Y165</f>
        <v>11.71111111111111</v>
      </c>
      <c r="AJ163" s="20">
        <f t="shared" ref="AJ163" si="245">$Y163*W165/$Y165</f>
        <v>7.0518518518518523</v>
      </c>
      <c r="AK163" s="20">
        <f t="shared" ref="AK163" si="246">$Y163*X165/$Y165</f>
        <v>3.0222222222222221</v>
      </c>
    </row>
    <row r="164" spans="2:37" x14ac:dyDescent="0.25">
      <c r="B164" s="3" t="s">
        <v>11</v>
      </c>
      <c r="C164" s="4">
        <v>0.1429</v>
      </c>
      <c r="D164" s="5">
        <v>2</v>
      </c>
      <c r="E164" s="4">
        <v>0.21429999999999999</v>
      </c>
      <c r="F164" s="5">
        <v>3</v>
      </c>
      <c r="G164" s="4">
        <v>0.21429999999999999</v>
      </c>
      <c r="H164" s="5">
        <v>3</v>
      </c>
      <c r="I164" s="4">
        <v>7.1399999999999991E-2</v>
      </c>
      <c r="J164" s="5">
        <v>1</v>
      </c>
      <c r="K164" s="4">
        <v>0.35709999999999997</v>
      </c>
      <c r="L164" s="5">
        <v>5</v>
      </c>
      <c r="M164" s="4">
        <v>5.1299999999999998E-2</v>
      </c>
      <c r="N164" s="5">
        <v>14</v>
      </c>
      <c r="P164" s="17" t="s">
        <v>97</v>
      </c>
      <c r="Q164" s="21">
        <v>0.35899999999999999</v>
      </c>
      <c r="R164" s="23"/>
      <c r="S164" s="23"/>
      <c r="T164" s="23">
        <f t="shared" si="235"/>
        <v>2</v>
      </c>
      <c r="U164" s="23">
        <f t="shared" si="236"/>
        <v>3</v>
      </c>
      <c r="V164" s="23">
        <f t="shared" si="237"/>
        <v>3</v>
      </c>
      <c r="W164" s="23">
        <f t="shared" si="238"/>
        <v>1</v>
      </c>
      <c r="X164" s="23">
        <f t="shared" si="229"/>
        <v>5</v>
      </c>
      <c r="Y164" s="19">
        <f t="shared" si="228"/>
        <v>14</v>
      </c>
      <c r="Z164" s="23"/>
      <c r="AA164" s="27" t="str">
        <f>CONCATENATE(T164,", ",U164,", ",V164,", ",W164,", ",X164)</f>
        <v>2, 3, 3, 1, 5</v>
      </c>
      <c r="AB164" s="23"/>
      <c r="AC164" s="23"/>
      <c r="AD164" s="23"/>
      <c r="AE164" s="23"/>
      <c r="AF164" s="23"/>
      <c r="AG164" s="20">
        <f>$Y164*T165/$Y165</f>
        <v>0.93333333333333335</v>
      </c>
      <c r="AH164" s="20">
        <f t="shared" ref="AH164" si="247">$Y164*U165/$Y165</f>
        <v>4.0962962962962965</v>
      </c>
      <c r="AI164" s="20">
        <f t="shared" ref="AI164" si="248">$Y164*V165/$Y165</f>
        <v>4.822222222222222</v>
      </c>
      <c r="AJ164" s="20">
        <f t="shared" ref="AJ164" si="249">$Y164*W165/$Y165</f>
        <v>2.9037037037037039</v>
      </c>
      <c r="AK164" s="20">
        <f t="shared" ref="AK164" si="250">$Y164*X165/$Y165</f>
        <v>1.2444444444444445</v>
      </c>
    </row>
    <row r="165" spans="2:37" x14ac:dyDescent="0.25">
      <c r="B165" s="3" t="s">
        <v>6</v>
      </c>
      <c r="C165" s="6">
        <v>6.59E-2</v>
      </c>
      <c r="D165" s="3">
        <v>18</v>
      </c>
      <c r="E165" s="6">
        <v>0.28939999999999999</v>
      </c>
      <c r="F165" s="3">
        <v>79</v>
      </c>
      <c r="G165" s="6">
        <v>0.3407</v>
      </c>
      <c r="H165" s="3">
        <v>93</v>
      </c>
      <c r="I165" s="6">
        <v>0.2051</v>
      </c>
      <c r="J165" s="3">
        <v>56</v>
      </c>
      <c r="K165" s="6">
        <v>8.7899999999999992E-2</v>
      </c>
      <c r="L165" s="3">
        <v>24</v>
      </c>
      <c r="M165" s="6">
        <v>1</v>
      </c>
      <c r="N165" s="3">
        <v>273</v>
      </c>
      <c r="P165" s="24"/>
      <c r="Q165" s="23"/>
      <c r="R165" s="23"/>
      <c r="S165" s="23"/>
      <c r="T165" s="19">
        <f t="shared" ref="T165:X165" si="251">SUM(T160:T164)</f>
        <v>18</v>
      </c>
      <c r="U165" s="19">
        <f t="shared" si="251"/>
        <v>79</v>
      </c>
      <c r="V165" s="19">
        <f t="shared" si="251"/>
        <v>93</v>
      </c>
      <c r="W165" s="19">
        <f t="shared" si="251"/>
        <v>56</v>
      </c>
      <c r="X165" s="19">
        <f t="shared" si="251"/>
        <v>24</v>
      </c>
      <c r="Y165" s="25">
        <f>SUM(Y160:Y164)</f>
        <v>270</v>
      </c>
      <c r="Z165" s="23"/>
      <c r="AA165" s="28" t="s">
        <v>94</v>
      </c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</row>
    <row r="166" spans="2:37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 t="s">
        <v>12</v>
      </c>
      <c r="N166" s="7">
        <v>273</v>
      </c>
      <c r="AA166" s="28" t="s">
        <v>95</v>
      </c>
    </row>
    <row r="167" spans="2:37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 t="s">
        <v>13</v>
      </c>
      <c r="N167" s="7">
        <v>0</v>
      </c>
      <c r="AA167" s="28" t="s">
        <v>96</v>
      </c>
    </row>
    <row r="169" spans="2:37" ht="18" x14ac:dyDescent="0.25">
      <c r="B169" s="1" t="s">
        <v>55</v>
      </c>
    </row>
    <row r="170" spans="2:37" x14ac:dyDescent="0.25">
      <c r="B170" s="2"/>
      <c r="C170" s="30" t="s">
        <v>39</v>
      </c>
      <c r="D170" s="31"/>
      <c r="E170" s="30" t="s">
        <v>40</v>
      </c>
      <c r="F170" s="31"/>
      <c r="G170" s="30" t="s">
        <v>41</v>
      </c>
      <c r="H170" s="31"/>
      <c r="I170" s="30" t="s">
        <v>42</v>
      </c>
      <c r="J170" s="31"/>
      <c r="K170" s="30" t="s">
        <v>43</v>
      </c>
      <c r="L170" s="31"/>
      <c r="M170" s="30" t="s">
        <v>6</v>
      </c>
      <c r="N170" s="31"/>
      <c r="AA170" s="28" t="s">
        <v>93</v>
      </c>
    </row>
    <row r="171" spans="2:37" x14ac:dyDescent="0.25">
      <c r="B171" s="3" t="s">
        <v>7</v>
      </c>
      <c r="C171" s="4">
        <v>0</v>
      </c>
      <c r="D171" s="5">
        <v>0</v>
      </c>
      <c r="E171" s="4">
        <v>2.0799999999999999E-2</v>
      </c>
      <c r="F171" s="5">
        <v>1</v>
      </c>
      <c r="G171" s="4">
        <v>0.16669999999999999</v>
      </c>
      <c r="H171" s="5">
        <v>8</v>
      </c>
      <c r="I171" s="4">
        <v>0.3125</v>
      </c>
      <c r="J171" s="5">
        <v>15</v>
      </c>
      <c r="K171" s="4">
        <v>0.5</v>
      </c>
      <c r="L171" s="5">
        <v>24</v>
      </c>
      <c r="M171" s="4">
        <v>0.17580000000000001</v>
      </c>
      <c r="N171" s="5">
        <v>48</v>
      </c>
      <c r="P171" s="17" t="s">
        <v>88</v>
      </c>
      <c r="Q171" s="18">
        <f>_xlfn.CHISQ.TEST(T171:X175,AG171:AK175)</f>
        <v>7.5314576475548325E-8</v>
      </c>
      <c r="R171" s="23"/>
      <c r="S171" s="23" t="s">
        <v>89</v>
      </c>
      <c r="T171" s="23">
        <f>D171</f>
        <v>0</v>
      </c>
      <c r="U171" s="23">
        <f>F171</f>
        <v>1</v>
      </c>
      <c r="V171" s="23">
        <f>H171</f>
        <v>8</v>
      </c>
      <c r="W171" s="23">
        <f>J171</f>
        <v>15</v>
      </c>
      <c r="X171" s="23">
        <f>L171</f>
        <v>24</v>
      </c>
      <c r="Y171" s="19">
        <f t="shared" ref="Y171:Y175" si="252">SUM(T171:X171)</f>
        <v>48</v>
      </c>
      <c r="Z171" s="23"/>
      <c r="AA171" s="27" t="str">
        <f>CONCATENATE(T171,", ",U171,", ",V171,", ",W171,", ",X171,",")</f>
        <v>0, 1, 8, 15, 24,</v>
      </c>
      <c r="AB171" s="23"/>
      <c r="AC171" s="23"/>
      <c r="AD171" s="23"/>
      <c r="AE171" s="23"/>
      <c r="AF171" s="23" t="s">
        <v>90</v>
      </c>
      <c r="AG171" s="20">
        <f>$Y171*T176/$Y176</f>
        <v>2.6666666666666665</v>
      </c>
      <c r="AH171" s="20">
        <f>$Y171*U176/$Y176</f>
        <v>8</v>
      </c>
      <c r="AI171" s="20">
        <f>$Y171*V176/$Y176</f>
        <v>11.911111111111111</v>
      </c>
      <c r="AJ171" s="20">
        <f>$Y171*W176/$Y176</f>
        <v>12.977777777777778</v>
      </c>
      <c r="AK171" s="20">
        <f>$Y171*X176/$Y176</f>
        <v>12.444444444444445</v>
      </c>
    </row>
    <row r="172" spans="2:37" x14ac:dyDescent="0.25">
      <c r="B172" s="3" t="s">
        <v>8</v>
      </c>
      <c r="C172" s="4">
        <v>2.5399999999999999E-2</v>
      </c>
      <c r="D172" s="5">
        <v>3</v>
      </c>
      <c r="E172" s="4">
        <v>0.14410000000000001</v>
      </c>
      <c r="F172" s="5">
        <v>17</v>
      </c>
      <c r="G172" s="4">
        <v>0.24579999999999999</v>
      </c>
      <c r="H172" s="5">
        <v>29</v>
      </c>
      <c r="I172" s="4">
        <v>0.32200000000000001</v>
      </c>
      <c r="J172" s="5">
        <v>38</v>
      </c>
      <c r="K172" s="4">
        <v>0.26269999999999999</v>
      </c>
      <c r="L172" s="5">
        <v>31</v>
      </c>
      <c r="M172" s="4">
        <v>0.43219999999999997</v>
      </c>
      <c r="N172" s="5">
        <v>118</v>
      </c>
      <c r="P172" s="17" t="s">
        <v>91</v>
      </c>
      <c r="Q172" s="21">
        <f>_xlfn.CHISQ.INV.RT(Q171,16)</f>
        <v>64.944164611947784</v>
      </c>
      <c r="R172" s="23"/>
      <c r="S172" s="23"/>
      <c r="T172" s="23">
        <f>D172</f>
        <v>3</v>
      </c>
      <c r="U172" s="23">
        <f>F172</f>
        <v>17</v>
      </c>
      <c r="V172" s="23">
        <f>H172</f>
        <v>29</v>
      </c>
      <c r="W172" s="23">
        <f>J172</f>
        <v>38</v>
      </c>
      <c r="X172" s="23">
        <f t="shared" ref="X172:X175" si="253">L172</f>
        <v>31</v>
      </c>
      <c r="Y172" s="19">
        <f t="shared" si="252"/>
        <v>118</v>
      </c>
      <c r="Z172" s="23"/>
      <c r="AA172" s="27" t="str">
        <f t="shared" ref="AA172:AA174" si="254">CONCATENATE(T172,", ",U172,", ",V172,", ",W172,", ",X172,",")</f>
        <v>3, 17, 29, 38, 31,</v>
      </c>
      <c r="AB172" s="23"/>
      <c r="AC172" s="23"/>
      <c r="AD172" s="23"/>
      <c r="AE172" s="23"/>
      <c r="AF172" s="23"/>
      <c r="AG172" s="20">
        <f>$Y172*T176/$Y176</f>
        <v>6.5555555555555554</v>
      </c>
      <c r="AH172" s="20">
        <f t="shared" ref="AH172" si="255">$Y172*U176/$Y176</f>
        <v>19.666666666666668</v>
      </c>
      <c r="AI172" s="20">
        <f t="shared" ref="AI172" si="256">$Y172*V176/$Y176</f>
        <v>29.281481481481482</v>
      </c>
      <c r="AJ172" s="20">
        <f t="shared" ref="AJ172" si="257">$Y172*W176/$Y176</f>
        <v>31.903703703703705</v>
      </c>
      <c r="AK172" s="20">
        <f t="shared" ref="AK172" si="258">$Y172*X176/$Y176</f>
        <v>30.592592592592592</v>
      </c>
    </row>
    <row r="173" spans="2:37" x14ac:dyDescent="0.25">
      <c r="B173" s="3" t="s">
        <v>9</v>
      </c>
      <c r="C173" s="4">
        <v>8.929999999999999E-2</v>
      </c>
      <c r="D173" s="5">
        <v>5</v>
      </c>
      <c r="E173" s="4">
        <v>0.19639999999999999</v>
      </c>
      <c r="F173" s="5">
        <v>11</v>
      </c>
      <c r="G173" s="4">
        <v>0.375</v>
      </c>
      <c r="H173" s="5">
        <v>21</v>
      </c>
      <c r="I173" s="4">
        <v>0.25</v>
      </c>
      <c r="J173" s="5">
        <v>14</v>
      </c>
      <c r="K173" s="4">
        <v>8.929999999999999E-2</v>
      </c>
      <c r="L173" s="5">
        <v>5</v>
      </c>
      <c r="M173" s="4">
        <v>0.2051</v>
      </c>
      <c r="N173" s="5">
        <v>56</v>
      </c>
      <c r="P173" s="12" t="s">
        <v>92</v>
      </c>
      <c r="Q173" s="22">
        <f>SQRT(Q172/(Y176*MIN(5-1,5-1)))</f>
        <v>0.24522129954757907</v>
      </c>
      <c r="R173" s="23"/>
      <c r="S173" s="23"/>
      <c r="T173" s="23">
        <f t="shared" ref="T173:T175" si="259">D173</f>
        <v>5</v>
      </c>
      <c r="U173" s="23">
        <f t="shared" ref="U173:U175" si="260">F173</f>
        <v>11</v>
      </c>
      <c r="V173" s="23">
        <f t="shared" ref="V173:V175" si="261">H173</f>
        <v>21</v>
      </c>
      <c r="W173" s="23">
        <f t="shared" ref="W173:W175" si="262">J173</f>
        <v>14</v>
      </c>
      <c r="X173" s="23">
        <f t="shared" si="253"/>
        <v>5</v>
      </c>
      <c r="Y173" s="19">
        <f t="shared" si="252"/>
        <v>56</v>
      </c>
      <c r="Z173" s="23"/>
      <c r="AA173" s="27" t="str">
        <f t="shared" si="254"/>
        <v>5, 11, 21, 14, 5,</v>
      </c>
      <c r="AB173" s="23"/>
      <c r="AC173" s="23"/>
      <c r="AD173" s="23"/>
      <c r="AE173" s="23"/>
      <c r="AF173" s="23"/>
      <c r="AG173" s="20">
        <f>$Y173*T176/$Y176</f>
        <v>3.1111111111111112</v>
      </c>
      <c r="AH173" s="20">
        <f t="shared" ref="AH173" si="263">$Y173*U176/$Y176</f>
        <v>9.3333333333333339</v>
      </c>
      <c r="AI173" s="20">
        <f t="shared" ref="AI173" si="264">$Y173*V176/$Y176</f>
        <v>13.896296296296295</v>
      </c>
      <c r="AJ173" s="20">
        <f t="shared" ref="AJ173" si="265">$Y173*W176/$Y176</f>
        <v>15.140740740740741</v>
      </c>
      <c r="AK173" s="20">
        <f t="shared" ref="AK173" si="266">$Y173*X176/$Y176</f>
        <v>14.518518518518519</v>
      </c>
    </row>
    <row r="174" spans="2:37" x14ac:dyDescent="0.25">
      <c r="B174" s="3" t="s">
        <v>10</v>
      </c>
      <c r="C174" s="4">
        <v>0.14710000000000001</v>
      </c>
      <c r="D174" s="5">
        <v>5</v>
      </c>
      <c r="E174" s="4">
        <v>0.35289999999999999</v>
      </c>
      <c r="F174" s="5">
        <v>12</v>
      </c>
      <c r="G174" s="4">
        <v>0.23530000000000001</v>
      </c>
      <c r="H174" s="5">
        <v>8</v>
      </c>
      <c r="I174" s="4">
        <v>0.17649999999999999</v>
      </c>
      <c r="J174" s="5">
        <v>6</v>
      </c>
      <c r="K174" s="4">
        <v>8.8200000000000001E-2</v>
      </c>
      <c r="L174" s="5">
        <v>3</v>
      </c>
      <c r="M174" s="4">
        <v>0.1245</v>
      </c>
      <c r="N174" s="5">
        <v>34</v>
      </c>
      <c r="P174" s="24"/>
      <c r="Q174" s="21" t="str">
        <f>IF(AND(Q173&gt;0,Q173&lt;=0.2),"Schwacher Zusammenhang",IF(AND(Q173&gt;0.2,Q173&lt;=0.6),"Mittlerer Zusammenhang",IF(Q173&gt;0.6,"Starker Zusammenhang","")))</f>
        <v>Mittlerer Zusammenhang</v>
      </c>
      <c r="R174" s="23"/>
      <c r="S174" s="23"/>
      <c r="T174" s="23">
        <f t="shared" si="259"/>
        <v>5</v>
      </c>
      <c r="U174" s="23">
        <f t="shared" si="260"/>
        <v>12</v>
      </c>
      <c r="V174" s="23">
        <f t="shared" si="261"/>
        <v>8</v>
      </c>
      <c r="W174" s="23">
        <f t="shared" si="262"/>
        <v>6</v>
      </c>
      <c r="X174" s="23">
        <f t="shared" si="253"/>
        <v>3</v>
      </c>
      <c r="Y174" s="19">
        <f t="shared" si="252"/>
        <v>34</v>
      </c>
      <c r="Z174" s="23"/>
      <c r="AA174" s="27" t="str">
        <f t="shared" si="254"/>
        <v>5, 12, 8, 6, 3,</v>
      </c>
      <c r="AB174" s="23"/>
      <c r="AC174" s="23"/>
      <c r="AD174" s="23"/>
      <c r="AE174" s="23"/>
      <c r="AF174" s="23"/>
      <c r="AG174" s="20">
        <f>$Y174*T176/$Y176</f>
        <v>1.8888888888888888</v>
      </c>
      <c r="AH174" s="20">
        <f t="shared" ref="AH174" si="267">$Y174*U176/$Y176</f>
        <v>5.666666666666667</v>
      </c>
      <c r="AI174" s="20">
        <f t="shared" ref="AI174" si="268">$Y174*V176/$Y176</f>
        <v>8.4370370370370367</v>
      </c>
      <c r="AJ174" s="20">
        <f t="shared" ref="AJ174" si="269">$Y174*W176/$Y176</f>
        <v>9.1925925925925931</v>
      </c>
      <c r="AK174" s="20">
        <f t="shared" ref="AK174" si="270">$Y174*X176/$Y176</f>
        <v>8.8148148148148149</v>
      </c>
    </row>
    <row r="175" spans="2:37" x14ac:dyDescent="0.25">
      <c r="B175" s="3" t="s">
        <v>11</v>
      </c>
      <c r="C175" s="4">
        <v>0.1429</v>
      </c>
      <c r="D175" s="5">
        <v>2</v>
      </c>
      <c r="E175" s="4">
        <v>0.28570000000000001</v>
      </c>
      <c r="F175" s="5">
        <v>4</v>
      </c>
      <c r="G175" s="4">
        <v>7.1399999999999991E-2</v>
      </c>
      <c r="H175" s="5">
        <v>1</v>
      </c>
      <c r="I175" s="4">
        <v>0</v>
      </c>
      <c r="J175" s="5">
        <v>0</v>
      </c>
      <c r="K175" s="4">
        <v>0.5</v>
      </c>
      <c r="L175" s="5">
        <v>7</v>
      </c>
      <c r="M175" s="4">
        <v>5.1299999999999998E-2</v>
      </c>
      <c r="N175" s="5">
        <v>14</v>
      </c>
      <c r="P175" s="17" t="s">
        <v>97</v>
      </c>
      <c r="Q175" s="21">
        <v>0.52700000000000002</v>
      </c>
      <c r="R175" s="27"/>
      <c r="S175" s="23"/>
      <c r="T175" s="23">
        <f t="shared" si="259"/>
        <v>2</v>
      </c>
      <c r="U175" s="23">
        <f t="shared" si="260"/>
        <v>4</v>
      </c>
      <c r="V175" s="23">
        <f t="shared" si="261"/>
        <v>1</v>
      </c>
      <c r="W175" s="23">
        <f t="shared" si="262"/>
        <v>0</v>
      </c>
      <c r="X175" s="23">
        <f t="shared" si="253"/>
        <v>7</v>
      </c>
      <c r="Y175" s="19">
        <f t="shared" si="252"/>
        <v>14</v>
      </c>
      <c r="Z175" s="23"/>
      <c r="AA175" s="27" t="str">
        <f>CONCATENATE(T175,", ",U175,", ",V175,", ",W175,", ",X175)</f>
        <v>2, 4, 1, 0, 7</v>
      </c>
      <c r="AB175" s="23"/>
      <c r="AC175" s="23"/>
      <c r="AD175" s="23"/>
      <c r="AE175" s="23"/>
      <c r="AF175" s="23"/>
      <c r="AG175" s="20">
        <f>$Y175*T176/$Y176</f>
        <v>0.77777777777777779</v>
      </c>
      <c r="AH175" s="20">
        <f t="shared" ref="AH175" si="271">$Y175*U176/$Y176</f>
        <v>2.3333333333333335</v>
      </c>
      <c r="AI175" s="20">
        <f t="shared" ref="AI175" si="272">$Y175*V176/$Y176</f>
        <v>3.4740740740740739</v>
      </c>
      <c r="AJ175" s="20">
        <f t="shared" ref="AJ175" si="273">$Y175*W176/$Y176</f>
        <v>3.7851851851851852</v>
      </c>
      <c r="AK175" s="20">
        <f t="shared" ref="AK175" si="274">$Y175*X176/$Y176</f>
        <v>3.6296296296296298</v>
      </c>
    </row>
    <row r="176" spans="2:37" x14ac:dyDescent="0.25">
      <c r="B176" s="3" t="s">
        <v>6</v>
      </c>
      <c r="C176" s="6">
        <v>5.4899999999999997E-2</v>
      </c>
      <c r="D176" s="3">
        <v>15</v>
      </c>
      <c r="E176" s="6">
        <v>0.1648</v>
      </c>
      <c r="F176" s="3">
        <v>45</v>
      </c>
      <c r="G176" s="6">
        <v>0.24540000000000001</v>
      </c>
      <c r="H176" s="3">
        <v>67</v>
      </c>
      <c r="I176" s="6">
        <v>0.26740000000000003</v>
      </c>
      <c r="J176" s="3">
        <v>73</v>
      </c>
      <c r="K176" s="6">
        <v>0.25640000000000002</v>
      </c>
      <c r="L176" s="3">
        <v>70</v>
      </c>
      <c r="M176" s="6">
        <v>1</v>
      </c>
      <c r="N176" s="3">
        <v>273</v>
      </c>
      <c r="P176" s="24"/>
      <c r="Q176" s="23"/>
      <c r="R176" s="23"/>
      <c r="S176" s="23"/>
      <c r="T176" s="19">
        <f t="shared" ref="T176:X176" si="275">SUM(T171:T175)</f>
        <v>15</v>
      </c>
      <c r="U176" s="19">
        <f t="shared" si="275"/>
        <v>45</v>
      </c>
      <c r="V176" s="19">
        <f t="shared" si="275"/>
        <v>67</v>
      </c>
      <c r="W176" s="19">
        <f t="shared" si="275"/>
        <v>73</v>
      </c>
      <c r="X176" s="19">
        <f t="shared" si="275"/>
        <v>70</v>
      </c>
      <c r="Y176" s="25">
        <f>SUM(Y171:Y175)</f>
        <v>270</v>
      </c>
      <c r="Z176" s="23"/>
      <c r="AA176" s="28" t="s">
        <v>94</v>
      </c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</row>
    <row r="177" spans="2:37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 t="s">
        <v>12</v>
      </c>
      <c r="N177" s="7">
        <v>273</v>
      </c>
      <c r="AA177" s="28" t="s">
        <v>95</v>
      </c>
    </row>
    <row r="178" spans="2:37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 t="s">
        <v>13</v>
      </c>
      <c r="N178" s="7">
        <v>0</v>
      </c>
      <c r="AA178" s="28" t="s">
        <v>96</v>
      </c>
    </row>
    <row r="180" spans="2:37" ht="18" x14ac:dyDescent="0.25">
      <c r="B180" s="1" t="s">
        <v>56</v>
      </c>
    </row>
    <row r="181" spans="2:37" ht="18" x14ac:dyDescent="0.25">
      <c r="B181" s="1" t="s">
        <v>57</v>
      </c>
    </row>
    <row r="182" spans="2:37" x14ac:dyDescent="0.25">
      <c r="B182" s="2"/>
      <c r="C182" s="30" t="s">
        <v>39</v>
      </c>
      <c r="D182" s="31"/>
      <c r="E182" s="30" t="s">
        <v>40</v>
      </c>
      <c r="F182" s="31"/>
      <c r="G182" s="30" t="s">
        <v>41</v>
      </c>
      <c r="H182" s="31"/>
      <c r="I182" s="30" t="s">
        <v>42</v>
      </c>
      <c r="J182" s="31"/>
      <c r="K182" s="30" t="s">
        <v>43</v>
      </c>
      <c r="L182" s="31"/>
      <c r="M182" s="30" t="s">
        <v>6</v>
      </c>
      <c r="N182" s="31"/>
      <c r="AA182" s="28" t="s">
        <v>93</v>
      </c>
    </row>
    <row r="183" spans="2:37" x14ac:dyDescent="0.25">
      <c r="B183" s="3" t="s">
        <v>7</v>
      </c>
      <c r="C183" s="4">
        <v>0</v>
      </c>
      <c r="D183" s="5">
        <v>0</v>
      </c>
      <c r="E183" s="4">
        <v>0.1837</v>
      </c>
      <c r="F183" s="5">
        <v>9</v>
      </c>
      <c r="G183" s="4">
        <v>0.1837</v>
      </c>
      <c r="H183" s="5">
        <v>9</v>
      </c>
      <c r="I183" s="4">
        <v>0.26529999999999998</v>
      </c>
      <c r="J183" s="5">
        <v>13</v>
      </c>
      <c r="K183" s="4">
        <v>0.36730000000000002</v>
      </c>
      <c r="L183" s="5">
        <v>18</v>
      </c>
      <c r="M183" s="4">
        <v>0.18010000000000001</v>
      </c>
      <c r="N183" s="5">
        <v>49</v>
      </c>
      <c r="P183" s="17" t="s">
        <v>88</v>
      </c>
      <c r="Q183" s="18">
        <f>_xlfn.CHISQ.TEST(T183:X187,AG183:AK187)</f>
        <v>4.2814631278650518E-2</v>
      </c>
      <c r="R183" s="23"/>
      <c r="S183" s="23" t="s">
        <v>89</v>
      </c>
      <c r="T183" s="23">
        <f>D183</f>
        <v>0</v>
      </c>
      <c r="U183" s="23">
        <f>F183</f>
        <v>9</v>
      </c>
      <c r="V183" s="23">
        <f>H183</f>
        <v>9</v>
      </c>
      <c r="W183" s="23">
        <f>J183</f>
        <v>13</v>
      </c>
      <c r="X183" s="23">
        <f>L183</f>
        <v>18</v>
      </c>
      <c r="Y183" s="19">
        <f t="shared" ref="Y183:Y187" si="276">SUM(T183:X183)</f>
        <v>49</v>
      </c>
      <c r="Z183" s="23"/>
      <c r="AA183" s="27" t="str">
        <f>CONCATENATE(T183,", ",U183,", ",V183,", ",W183,", ",X183,",")</f>
        <v>0, 9, 9, 13, 18,</v>
      </c>
      <c r="AB183" s="23"/>
      <c r="AC183" s="23"/>
      <c r="AD183" s="23"/>
      <c r="AE183" s="23"/>
      <c r="AF183" s="23" t="s">
        <v>90</v>
      </c>
      <c r="AG183" s="20">
        <f>$Y183*T188/$Y188</f>
        <v>2.7022058823529411</v>
      </c>
      <c r="AH183" s="20">
        <f>$Y183*U188/$Y188</f>
        <v>9.7279411764705888</v>
      </c>
      <c r="AI183" s="20">
        <f>$Y183*V188/$Y188</f>
        <v>13.150735294117647</v>
      </c>
      <c r="AJ183" s="20">
        <f>$Y183*W188/$Y188</f>
        <v>10.808823529411764</v>
      </c>
      <c r="AK183" s="20">
        <f>$Y183*X188/$Y188</f>
        <v>12.610294117647058</v>
      </c>
    </row>
    <row r="184" spans="2:37" x14ac:dyDescent="0.25">
      <c r="B184" s="3" t="s">
        <v>8</v>
      </c>
      <c r="C184" s="4">
        <v>2.52E-2</v>
      </c>
      <c r="D184" s="5">
        <v>3</v>
      </c>
      <c r="E184" s="4">
        <v>0.2185</v>
      </c>
      <c r="F184" s="5">
        <v>26</v>
      </c>
      <c r="G184" s="4">
        <v>0.30249999999999999</v>
      </c>
      <c r="H184" s="5">
        <v>36</v>
      </c>
      <c r="I184" s="4">
        <v>0.22689999999999999</v>
      </c>
      <c r="J184" s="5">
        <v>27</v>
      </c>
      <c r="K184" s="4">
        <v>0.22689999999999999</v>
      </c>
      <c r="L184" s="5">
        <v>27</v>
      </c>
      <c r="M184" s="4">
        <v>0.4375</v>
      </c>
      <c r="N184" s="5">
        <v>119</v>
      </c>
      <c r="P184" s="17" t="s">
        <v>91</v>
      </c>
      <c r="Q184" s="21">
        <f>_xlfn.CHISQ.INV.RT(Q183,16)</f>
        <v>26.881898608541047</v>
      </c>
      <c r="R184" s="23"/>
      <c r="S184" s="23"/>
      <c r="T184" s="23">
        <f>D184</f>
        <v>3</v>
      </c>
      <c r="U184" s="23">
        <f>F184</f>
        <v>26</v>
      </c>
      <c r="V184" s="23">
        <f>H184</f>
        <v>36</v>
      </c>
      <c r="W184" s="23">
        <f>J184</f>
        <v>27</v>
      </c>
      <c r="X184" s="23">
        <f t="shared" ref="X184:X187" si="277">L184</f>
        <v>27</v>
      </c>
      <c r="Y184" s="19">
        <f t="shared" si="276"/>
        <v>119</v>
      </c>
      <c r="Z184" s="23"/>
      <c r="AA184" s="27" t="str">
        <f t="shared" ref="AA184:AA186" si="278">CONCATENATE(T184,", ",U184,", ",V184,", ",W184,", ",X184,",")</f>
        <v>3, 26, 36, 27, 27,</v>
      </c>
      <c r="AB184" s="23"/>
      <c r="AC184" s="23"/>
      <c r="AD184" s="23"/>
      <c r="AE184" s="23"/>
      <c r="AF184" s="23"/>
      <c r="AG184" s="20">
        <f>$Y184*T188/$Y188</f>
        <v>6.5625</v>
      </c>
      <c r="AH184" s="20">
        <f t="shared" ref="AH184" si="279">$Y184*U188/$Y188</f>
        <v>23.625</v>
      </c>
      <c r="AI184" s="20">
        <f t="shared" ref="AI184" si="280">$Y184*V188/$Y188</f>
        <v>31.9375</v>
      </c>
      <c r="AJ184" s="20">
        <f t="shared" ref="AJ184" si="281">$Y184*W188/$Y188</f>
        <v>26.25</v>
      </c>
      <c r="AK184" s="20">
        <f t="shared" ref="AK184" si="282">$Y184*X188/$Y188</f>
        <v>30.625</v>
      </c>
    </row>
    <row r="185" spans="2:37" x14ac:dyDescent="0.25">
      <c r="B185" s="3" t="s">
        <v>9</v>
      </c>
      <c r="C185" s="4">
        <v>7.1399999999999991E-2</v>
      </c>
      <c r="D185" s="5">
        <v>4</v>
      </c>
      <c r="E185" s="4">
        <v>0.2321</v>
      </c>
      <c r="F185" s="5">
        <v>13</v>
      </c>
      <c r="G185" s="4">
        <v>0.26790000000000003</v>
      </c>
      <c r="H185" s="5">
        <v>15</v>
      </c>
      <c r="I185" s="4">
        <v>0.17860000000000001</v>
      </c>
      <c r="J185" s="5">
        <v>10</v>
      </c>
      <c r="K185" s="4">
        <v>0.25</v>
      </c>
      <c r="L185" s="5">
        <v>14</v>
      </c>
      <c r="M185" s="4">
        <v>0.2059</v>
      </c>
      <c r="N185" s="5">
        <v>56</v>
      </c>
      <c r="P185" s="12" t="s">
        <v>92</v>
      </c>
      <c r="Q185" s="22">
        <f>SQRT(Q184/(Y188*MIN(5-1,5-1)))</f>
        <v>0.15718660056619366</v>
      </c>
      <c r="R185" s="23"/>
      <c r="S185" s="23"/>
      <c r="T185" s="23">
        <f t="shared" ref="T185:T187" si="283">D185</f>
        <v>4</v>
      </c>
      <c r="U185" s="23">
        <f t="shared" ref="U185:U187" si="284">F185</f>
        <v>13</v>
      </c>
      <c r="V185" s="23">
        <f t="shared" ref="V185:V187" si="285">H185</f>
        <v>15</v>
      </c>
      <c r="W185" s="23">
        <f t="shared" ref="W185:W187" si="286">J185</f>
        <v>10</v>
      </c>
      <c r="X185" s="23">
        <f t="shared" si="277"/>
        <v>14</v>
      </c>
      <c r="Y185" s="19">
        <f t="shared" si="276"/>
        <v>56</v>
      </c>
      <c r="Z185" s="23"/>
      <c r="AA185" s="27" t="str">
        <f t="shared" si="278"/>
        <v>4, 13, 15, 10, 14,</v>
      </c>
      <c r="AB185" s="23"/>
      <c r="AC185" s="23"/>
      <c r="AD185" s="23"/>
      <c r="AE185" s="23"/>
      <c r="AF185" s="23"/>
      <c r="AG185" s="20">
        <f>$Y185*T188/$Y188</f>
        <v>3.0882352941176472</v>
      </c>
      <c r="AH185" s="20">
        <f t="shared" ref="AH185" si="287">$Y185*U188/$Y188</f>
        <v>11.117647058823529</v>
      </c>
      <c r="AI185" s="20">
        <f t="shared" ref="AI185" si="288">$Y185*V188/$Y188</f>
        <v>15.029411764705882</v>
      </c>
      <c r="AJ185" s="20">
        <f t="shared" ref="AJ185" si="289">$Y185*W188/$Y188</f>
        <v>12.352941176470589</v>
      </c>
      <c r="AK185" s="20">
        <f t="shared" ref="AK185" si="290">$Y185*X188/$Y188</f>
        <v>14.411764705882353</v>
      </c>
    </row>
    <row r="186" spans="2:37" x14ac:dyDescent="0.25">
      <c r="B186" s="3" t="s">
        <v>10</v>
      </c>
      <c r="C186" s="4">
        <v>0.14710000000000001</v>
      </c>
      <c r="D186" s="5">
        <v>5</v>
      </c>
      <c r="E186" s="4">
        <v>0.14710000000000001</v>
      </c>
      <c r="F186" s="5">
        <v>5</v>
      </c>
      <c r="G186" s="4">
        <v>0.32350000000000001</v>
      </c>
      <c r="H186" s="5">
        <v>11</v>
      </c>
      <c r="I186" s="4">
        <v>0.2059</v>
      </c>
      <c r="J186" s="5">
        <v>7</v>
      </c>
      <c r="K186" s="4">
        <v>0.17649999999999999</v>
      </c>
      <c r="L186" s="5">
        <v>6</v>
      </c>
      <c r="M186" s="4">
        <v>0.125</v>
      </c>
      <c r="N186" s="5">
        <v>34</v>
      </c>
      <c r="P186" s="24"/>
      <c r="Q186" s="21" t="str">
        <f>IF(AND(Q185&gt;0,Q185&lt;=0.2),"Schwacher Zusammenhang",IF(AND(Q185&gt;0.2,Q185&lt;=0.6),"Mittlerer Zusammenhang",IF(Q185&gt;0.6,"Starker Zusammenhang","")))</f>
        <v>Schwacher Zusammenhang</v>
      </c>
      <c r="R186" s="23"/>
      <c r="S186" s="23"/>
      <c r="T186" s="23">
        <f t="shared" si="283"/>
        <v>5</v>
      </c>
      <c r="U186" s="23">
        <f t="shared" si="284"/>
        <v>5</v>
      </c>
      <c r="V186" s="23">
        <f t="shared" si="285"/>
        <v>11</v>
      </c>
      <c r="W186" s="23">
        <f t="shared" si="286"/>
        <v>7</v>
      </c>
      <c r="X186" s="23">
        <f t="shared" si="277"/>
        <v>6</v>
      </c>
      <c r="Y186" s="19">
        <f t="shared" si="276"/>
        <v>34</v>
      </c>
      <c r="Z186" s="23"/>
      <c r="AA186" s="27" t="str">
        <f t="shared" si="278"/>
        <v>5, 5, 11, 7, 6,</v>
      </c>
      <c r="AB186" s="23"/>
      <c r="AC186" s="23"/>
      <c r="AD186" s="23"/>
      <c r="AE186" s="23"/>
      <c r="AF186" s="23"/>
      <c r="AG186" s="20">
        <f>$Y186*T188/$Y188</f>
        <v>1.875</v>
      </c>
      <c r="AH186" s="20">
        <f t="shared" ref="AH186" si="291">$Y186*U188/$Y188</f>
        <v>6.75</v>
      </c>
      <c r="AI186" s="20">
        <f t="shared" ref="AI186" si="292">$Y186*V188/$Y188</f>
        <v>9.125</v>
      </c>
      <c r="AJ186" s="20">
        <f t="shared" ref="AJ186" si="293">$Y186*W188/$Y188</f>
        <v>7.5</v>
      </c>
      <c r="AK186" s="20">
        <f t="shared" ref="AK186" si="294">$Y186*X188/$Y188</f>
        <v>8.75</v>
      </c>
    </row>
    <row r="187" spans="2:37" x14ac:dyDescent="0.25">
      <c r="B187" s="3" t="s">
        <v>11</v>
      </c>
      <c r="C187" s="4">
        <v>0.21429999999999999</v>
      </c>
      <c r="D187" s="5">
        <v>3</v>
      </c>
      <c r="E187" s="4">
        <v>7.1399999999999991E-2</v>
      </c>
      <c r="F187" s="5">
        <v>1</v>
      </c>
      <c r="G187" s="4">
        <v>0.1429</v>
      </c>
      <c r="H187" s="5">
        <v>2</v>
      </c>
      <c r="I187" s="4">
        <v>0.21429999999999999</v>
      </c>
      <c r="J187" s="5">
        <v>3</v>
      </c>
      <c r="K187" s="4">
        <v>0.35709999999999997</v>
      </c>
      <c r="L187" s="5">
        <v>5</v>
      </c>
      <c r="M187" s="4">
        <v>5.1499999999999997E-2</v>
      </c>
      <c r="N187" s="5">
        <v>14</v>
      </c>
      <c r="P187" s="17" t="s">
        <v>97</v>
      </c>
      <c r="Q187" s="21">
        <v>-0.105</v>
      </c>
      <c r="R187" s="23"/>
      <c r="S187" s="23"/>
      <c r="T187" s="23">
        <f t="shared" si="283"/>
        <v>3</v>
      </c>
      <c r="U187" s="23">
        <f t="shared" si="284"/>
        <v>1</v>
      </c>
      <c r="V187" s="23">
        <f t="shared" si="285"/>
        <v>2</v>
      </c>
      <c r="W187" s="23">
        <f t="shared" si="286"/>
        <v>3</v>
      </c>
      <c r="X187" s="23">
        <f t="shared" si="277"/>
        <v>5</v>
      </c>
      <c r="Y187" s="19">
        <f t="shared" si="276"/>
        <v>14</v>
      </c>
      <c r="Z187" s="23"/>
      <c r="AA187" s="27" t="str">
        <f>CONCATENATE(T187,", ",U187,", ",V187,", ",W187,", ",X187)</f>
        <v>3, 1, 2, 3, 5</v>
      </c>
      <c r="AB187" s="23"/>
      <c r="AC187" s="23"/>
      <c r="AD187" s="23"/>
      <c r="AE187" s="23"/>
      <c r="AF187" s="23"/>
      <c r="AG187" s="20">
        <f>$Y187*T188/$Y188</f>
        <v>0.7720588235294118</v>
      </c>
      <c r="AH187" s="20">
        <f t="shared" ref="AH187" si="295">$Y187*U188/$Y188</f>
        <v>2.7794117647058822</v>
      </c>
      <c r="AI187" s="20">
        <f t="shared" ref="AI187" si="296">$Y187*V188/$Y188</f>
        <v>3.7573529411764706</v>
      </c>
      <c r="AJ187" s="20">
        <f t="shared" ref="AJ187" si="297">$Y187*W188/$Y188</f>
        <v>3.0882352941176472</v>
      </c>
      <c r="AK187" s="20">
        <f t="shared" ref="AK187" si="298">$Y187*X188/$Y188</f>
        <v>3.6029411764705883</v>
      </c>
    </row>
    <row r="188" spans="2:37" x14ac:dyDescent="0.25">
      <c r="B188" s="3" t="s">
        <v>6</v>
      </c>
      <c r="C188" s="6">
        <v>5.5100000000000003E-2</v>
      </c>
      <c r="D188" s="3">
        <v>15</v>
      </c>
      <c r="E188" s="6">
        <v>0.19850000000000001</v>
      </c>
      <c r="F188" s="3">
        <v>54</v>
      </c>
      <c r="G188" s="6">
        <v>0.26840000000000003</v>
      </c>
      <c r="H188" s="3">
        <v>73</v>
      </c>
      <c r="I188" s="6">
        <v>0.22059999999999999</v>
      </c>
      <c r="J188" s="3">
        <v>60</v>
      </c>
      <c r="K188" s="6">
        <v>0.25740000000000002</v>
      </c>
      <c r="L188" s="3">
        <v>70</v>
      </c>
      <c r="M188" s="6">
        <v>1</v>
      </c>
      <c r="N188" s="3">
        <v>272</v>
      </c>
      <c r="P188" s="24"/>
      <c r="Q188" s="23"/>
      <c r="R188" s="23"/>
      <c r="S188" s="23"/>
      <c r="T188" s="19">
        <f t="shared" ref="T188:X188" si="299">SUM(T183:T187)</f>
        <v>15</v>
      </c>
      <c r="U188" s="19">
        <f t="shared" si="299"/>
        <v>54</v>
      </c>
      <c r="V188" s="19">
        <f t="shared" si="299"/>
        <v>73</v>
      </c>
      <c r="W188" s="19">
        <f t="shared" si="299"/>
        <v>60</v>
      </c>
      <c r="X188" s="19">
        <f t="shared" si="299"/>
        <v>70</v>
      </c>
      <c r="Y188" s="25">
        <f>SUM(Y183:Y187)</f>
        <v>272</v>
      </c>
      <c r="Z188" s="23"/>
      <c r="AA188" s="28" t="s">
        <v>94</v>
      </c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</row>
    <row r="189" spans="2:37" x14ac:dyDescent="0.25">
      <c r="B189" s="9"/>
      <c r="C189" s="9"/>
      <c r="D189" s="11"/>
      <c r="E189" s="7"/>
      <c r="F189" s="7"/>
      <c r="G189" s="7"/>
      <c r="H189" s="7"/>
      <c r="I189" s="7"/>
      <c r="J189" s="7"/>
      <c r="K189" s="7"/>
      <c r="L189" s="7"/>
      <c r="M189" s="7" t="s">
        <v>12</v>
      </c>
      <c r="N189" s="7">
        <v>272</v>
      </c>
      <c r="AA189" s="28" t="s">
        <v>95</v>
      </c>
    </row>
    <row r="190" spans="2:37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 t="s">
        <v>13</v>
      </c>
      <c r="N190" s="7">
        <v>1</v>
      </c>
      <c r="AA190" s="28" t="s">
        <v>96</v>
      </c>
    </row>
    <row r="192" spans="2:37" ht="18" x14ac:dyDescent="0.25">
      <c r="B192" s="1" t="s">
        <v>58</v>
      </c>
    </row>
    <row r="193" spans="2:37" x14ac:dyDescent="0.25">
      <c r="B193" s="2"/>
      <c r="C193" s="30" t="s">
        <v>39</v>
      </c>
      <c r="D193" s="31"/>
      <c r="E193" s="30" t="s">
        <v>40</v>
      </c>
      <c r="F193" s="31"/>
      <c r="G193" s="30" t="s">
        <v>41</v>
      </c>
      <c r="H193" s="31"/>
      <c r="I193" s="30" t="s">
        <v>42</v>
      </c>
      <c r="J193" s="31"/>
      <c r="K193" s="30" t="s">
        <v>43</v>
      </c>
      <c r="L193" s="31"/>
      <c r="M193" s="30" t="s">
        <v>6</v>
      </c>
      <c r="N193" s="31"/>
      <c r="AA193" s="28" t="s">
        <v>93</v>
      </c>
    </row>
    <row r="194" spans="2:37" x14ac:dyDescent="0.25">
      <c r="B194" s="3" t="s">
        <v>7</v>
      </c>
      <c r="C194" s="4">
        <v>0</v>
      </c>
      <c r="D194" s="5">
        <v>0</v>
      </c>
      <c r="E194" s="4">
        <v>6.1199999999999997E-2</v>
      </c>
      <c r="F194" s="5">
        <v>3</v>
      </c>
      <c r="G194" s="4">
        <v>0.2041</v>
      </c>
      <c r="H194" s="5">
        <v>10</v>
      </c>
      <c r="I194" s="4">
        <v>4.0800000000000003E-2</v>
      </c>
      <c r="J194" s="5">
        <v>2</v>
      </c>
      <c r="K194" s="4">
        <v>0.69389999999999996</v>
      </c>
      <c r="L194" s="5">
        <v>34</v>
      </c>
      <c r="M194" s="4">
        <v>0.18010000000000001</v>
      </c>
      <c r="N194" s="5">
        <v>49</v>
      </c>
      <c r="P194" s="17" t="s">
        <v>88</v>
      </c>
      <c r="Q194" s="18">
        <f>_xlfn.CHISQ.TEST(T194:X198,AG194:AK198)</f>
        <v>0.15709918470143938</v>
      </c>
      <c r="R194" s="23"/>
      <c r="S194" s="23" t="s">
        <v>89</v>
      </c>
      <c r="T194" s="23">
        <f>D194</f>
        <v>0</v>
      </c>
      <c r="U194" s="23">
        <f>F194</f>
        <v>3</v>
      </c>
      <c r="V194" s="23">
        <f>H194</f>
        <v>10</v>
      </c>
      <c r="W194" s="23">
        <f>J194</f>
        <v>2</v>
      </c>
      <c r="X194" s="23">
        <f>L194</f>
        <v>34</v>
      </c>
      <c r="Y194" s="19">
        <f t="shared" ref="Y194:Y198" si="300">SUM(T194:X194)</f>
        <v>49</v>
      </c>
      <c r="Z194" s="23"/>
      <c r="AA194" s="27" t="str">
        <f>CONCATENATE(T194,", ",U194,", ",V194,", ",W194,", ",X194,",")</f>
        <v>0, 3, 10, 2, 34,</v>
      </c>
      <c r="AB194" s="23"/>
      <c r="AC194" s="23"/>
      <c r="AD194" s="23"/>
      <c r="AE194" s="23"/>
      <c r="AF194" s="23" t="s">
        <v>90</v>
      </c>
      <c r="AG194" s="20">
        <f>$Y194*T199/$Y199</f>
        <v>0.36029411764705882</v>
      </c>
      <c r="AH194" s="20">
        <f>$Y194*U199/$Y199</f>
        <v>1.6213235294117647</v>
      </c>
      <c r="AI194" s="20">
        <f>$Y194*V199/$Y199</f>
        <v>7.5661764705882355</v>
      </c>
      <c r="AJ194" s="20">
        <f>$Y194*W199/$Y199</f>
        <v>9.7279411764705888</v>
      </c>
      <c r="AK194" s="20">
        <f>$Y194*X199/$Y199</f>
        <v>29.724264705882351</v>
      </c>
    </row>
    <row r="195" spans="2:37" x14ac:dyDescent="0.25">
      <c r="B195" s="3" t="s">
        <v>8</v>
      </c>
      <c r="C195" s="4">
        <v>1.6799999999999999E-2</v>
      </c>
      <c r="D195" s="5">
        <v>2</v>
      </c>
      <c r="E195" s="4">
        <v>2.52E-2</v>
      </c>
      <c r="F195" s="5">
        <v>3</v>
      </c>
      <c r="G195" s="4">
        <v>0.1681</v>
      </c>
      <c r="H195" s="5">
        <v>20</v>
      </c>
      <c r="I195" s="4">
        <v>0.22689999999999999</v>
      </c>
      <c r="J195" s="5">
        <v>27</v>
      </c>
      <c r="K195" s="4">
        <v>0.56299999999999994</v>
      </c>
      <c r="L195" s="5">
        <v>67</v>
      </c>
      <c r="M195" s="4">
        <v>0.4375</v>
      </c>
      <c r="N195" s="5">
        <v>119</v>
      </c>
      <c r="P195" s="17" t="s">
        <v>91</v>
      </c>
      <c r="Q195" s="21">
        <f>_xlfn.CHISQ.INV.RT(Q194,16)</f>
        <v>21.585134140236182</v>
      </c>
      <c r="R195" s="23"/>
      <c r="S195" s="23"/>
      <c r="T195" s="23">
        <f>D195</f>
        <v>2</v>
      </c>
      <c r="U195" s="23">
        <f>F195</f>
        <v>3</v>
      </c>
      <c r="V195" s="23">
        <f>H195</f>
        <v>20</v>
      </c>
      <c r="W195" s="23">
        <f>J195</f>
        <v>27</v>
      </c>
      <c r="X195" s="23">
        <f t="shared" ref="X195:X198" si="301">L195</f>
        <v>67</v>
      </c>
      <c r="Y195" s="19">
        <f t="shared" si="300"/>
        <v>119</v>
      </c>
      <c r="Z195" s="23"/>
      <c r="AA195" s="27" t="str">
        <f t="shared" ref="AA195:AA197" si="302">CONCATENATE(T195,", ",U195,", ",V195,", ",W195,", ",X195,",")</f>
        <v>2, 3, 20, 27, 67,</v>
      </c>
      <c r="AB195" s="23"/>
      <c r="AC195" s="23"/>
      <c r="AD195" s="23"/>
      <c r="AE195" s="23"/>
      <c r="AF195" s="23"/>
      <c r="AG195" s="20">
        <f>$Y195*T199/$Y199</f>
        <v>0.875</v>
      </c>
      <c r="AH195" s="20">
        <f t="shared" ref="AH195" si="303">$Y195*U199/$Y199</f>
        <v>3.9375</v>
      </c>
      <c r="AI195" s="20">
        <f t="shared" ref="AI195" si="304">$Y195*V199/$Y199</f>
        <v>18.375</v>
      </c>
      <c r="AJ195" s="20">
        <f t="shared" ref="AJ195" si="305">$Y195*W199/$Y199</f>
        <v>23.625</v>
      </c>
      <c r="AK195" s="20">
        <f t="shared" ref="AK195" si="306">$Y195*X199/$Y199</f>
        <v>72.1875</v>
      </c>
    </row>
    <row r="196" spans="2:37" x14ac:dyDescent="0.25">
      <c r="B196" s="3" t="s">
        <v>9</v>
      </c>
      <c r="C196" s="4">
        <v>0</v>
      </c>
      <c r="D196" s="5">
        <v>0</v>
      </c>
      <c r="E196" s="4">
        <v>3.5700000000000003E-2</v>
      </c>
      <c r="F196" s="5">
        <v>2</v>
      </c>
      <c r="G196" s="4">
        <v>0.1429</v>
      </c>
      <c r="H196" s="5">
        <v>8</v>
      </c>
      <c r="I196" s="4">
        <v>0.25</v>
      </c>
      <c r="J196" s="5">
        <v>14</v>
      </c>
      <c r="K196" s="4">
        <v>0.57140000000000002</v>
      </c>
      <c r="L196" s="5">
        <v>32</v>
      </c>
      <c r="M196" s="4">
        <v>0.2059</v>
      </c>
      <c r="N196" s="5">
        <v>56</v>
      </c>
      <c r="P196" s="12" t="s">
        <v>92</v>
      </c>
      <c r="Q196" s="22">
        <f>SQRT(Q195/(Y199*MIN(5-1,5-1)))</f>
        <v>0.14085197088583093</v>
      </c>
      <c r="R196" s="23"/>
      <c r="S196" s="23"/>
      <c r="T196" s="23">
        <f t="shared" ref="T196:T198" si="307">D196</f>
        <v>0</v>
      </c>
      <c r="U196" s="23">
        <f t="shared" ref="U196:U198" si="308">F196</f>
        <v>2</v>
      </c>
      <c r="V196" s="23">
        <f t="shared" ref="V196:V198" si="309">H196</f>
        <v>8</v>
      </c>
      <c r="W196" s="23">
        <f t="shared" ref="W196:W198" si="310">J196</f>
        <v>14</v>
      </c>
      <c r="X196" s="23">
        <f t="shared" si="301"/>
        <v>32</v>
      </c>
      <c r="Y196" s="19">
        <f t="shared" si="300"/>
        <v>56</v>
      </c>
      <c r="Z196" s="23"/>
      <c r="AA196" s="27" t="str">
        <f t="shared" si="302"/>
        <v>0, 2, 8, 14, 32,</v>
      </c>
      <c r="AB196" s="23"/>
      <c r="AC196" s="23"/>
      <c r="AD196" s="23"/>
      <c r="AE196" s="23"/>
      <c r="AF196" s="23"/>
      <c r="AG196" s="20">
        <f>$Y196*T199/$Y199</f>
        <v>0.41176470588235292</v>
      </c>
      <c r="AH196" s="20">
        <f t="shared" ref="AH196" si="311">$Y196*U199/$Y199</f>
        <v>1.8529411764705883</v>
      </c>
      <c r="AI196" s="20">
        <f t="shared" ref="AI196" si="312">$Y196*V199/$Y199</f>
        <v>8.6470588235294112</v>
      </c>
      <c r="AJ196" s="20">
        <f t="shared" ref="AJ196" si="313">$Y196*W199/$Y199</f>
        <v>11.117647058823529</v>
      </c>
      <c r="AK196" s="20">
        <f t="shared" ref="AK196" si="314">$Y196*X199/$Y199</f>
        <v>33.970588235294116</v>
      </c>
    </row>
    <row r="197" spans="2:37" x14ac:dyDescent="0.25">
      <c r="B197" s="3" t="s">
        <v>10</v>
      </c>
      <c r="C197" s="4">
        <v>0</v>
      </c>
      <c r="D197" s="5">
        <v>0</v>
      </c>
      <c r="E197" s="4">
        <v>2.9399999999999999E-2</v>
      </c>
      <c r="F197" s="5">
        <v>1</v>
      </c>
      <c r="G197" s="4">
        <v>0.1176</v>
      </c>
      <c r="H197" s="5">
        <v>4</v>
      </c>
      <c r="I197" s="4">
        <v>0.29409999999999997</v>
      </c>
      <c r="J197" s="5">
        <v>10</v>
      </c>
      <c r="K197" s="4">
        <v>0.55880000000000007</v>
      </c>
      <c r="L197" s="5">
        <v>19</v>
      </c>
      <c r="M197" s="4">
        <v>0.125</v>
      </c>
      <c r="N197" s="5">
        <v>34</v>
      </c>
      <c r="P197" s="24"/>
      <c r="Q197" s="21" t="str">
        <f>IF(AND(Q196&gt;0,Q196&lt;=0.2),"Schwacher Zusammenhang",IF(AND(Q196&gt;0.2,Q196&lt;=0.6),"Mittlerer Zusammenhang",IF(Q196&gt;0.6,"Starker Zusammenhang","")))</f>
        <v>Schwacher Zusammenhang</v>
      </c>
      <c r="R197" s="23"/>
      <c r="S197" s="23"/>
      <c r="T197" s="23">
        <f t="shared" si="307"/>
        <v>0</v>
      </c>
      <c r="U197" s="23">
        <f t="shared" si="308"/>
        <v>1</v>
      </c>
      <c r="V197" s="23">
        <f t="shared" si="309"/>
        <v>4</v>
      </c>
      <c r="W197" s="23">
        <f t="shared" si="310"/>
        <v>10</v>
      </c>
      <c r="X197" s="23">
        <f t="shared" si="301"/>
        <v>19</v>
      </c>
      <c r="Y197" s="19">
        <f t="shared" si="300"/>
        <v>34</v>
      </c>
      <c r="Z197" s="23"/>
      <c r="AA197" s="27" t="str">
        <f t="shared" si="302"/>
        <v>0, 1, 4, 10, 19,</v>
      </c>
      <c r="AB197" s="23"/>
      <c r="AC197" s="23"/>
      <c r="AD197" s="23"/>
      <c r="AE197" s="23"/>
      <c r="AF197" s="23"/>
      <c r="AG197" s="20">
        <f>$Y197*T199/$Y199</f>
        <v>0.25</v>
      </c>
      <c r="AH197" s="20">
        <f t="shared" ref="AH197" si="315">$Y197*U199/$Y199</f>
        <v>1.125</v>
      </c>
      <c r="AI197" s="20">
        <f t="shared" ref="AI197" si="316">$Y197*V199/$Y199</f>
        <v>5.25</v>
      </c>
      <c r="AJ197" s="20">
        <f t="shared" ref="AJ197" si="317">$Y197*W199/$Y199</f>
        <v>6.75</v>
      </c>
      <c r="AK197" s="20">
        <f t="shared" ref="AK197" si="318">$Y197*X199/$Y199</f>
        <v>20.625</v>
      </c>
    </row>
    <row r="198" spans="2:37" x14ac:dyDescent="0.25">
      <c r="B198" s="3" t="s">
        <v>11</v>
      </c>
      <c r="C198" s="4">
        <v>0</v>
      </c>
      <c r="D198" s="5">
        <v>0</v>
      </c>
      <c r="E198" s="4">
        <v>0</v>
      </c>
      <c r="F198" s="5">
        <v>0</v>
      </c>
      <c r="G198" s="4">
        <v>0</v>
      </c>
      <c r="H198" s="5">
        <v>0</v>
      </c>
      <c r="I198" s="4">
        <v>7.1399999999999991E-2</v>
      </c>
      <c r="J198" s="5">
        <v>1</v>
      </c>
      <c r="K198" s="4">
        <v>0.92859999999999998</v>
      </c>
      <c r="L198" s="5">
        <v>13</v>
      </c>
      <c r="M198" s="4">
        <v>5.1499999999999997E-2</v>
      </c>
      <c r="N198" s="5">
        <v>14</v>
      </c>
      <c r="P198" s="17" t="s">
        <v>97</v>
      </c>
      <c r="Q198" s="21">
        <v>0.5</v>
      </c>
      <c r="R198" s="23"/>
      <c r="S198" s="23"/>
      <c r="T198" s="23">
        <f t="shared" si="307"/>
        <v>0</v>
      </c>
      <c r="U198" s="23">
        <f t="shared" si="308"/>
        <v>0</v>
      </c>
      <c r="V198" s="23">
        <f t="shared" si="309"/>
        <v>0</v>
      </c>
      <c r="W198" s="23">
        <f t="shared" si="310"/>
        <v>1</v>
      </c>
      <c r="X198" s="23">
        <f t="shared" si="301"/>
        <v>13</v>
      </c>
      <c r="Y198" s="19">
        <f t="shared" si="300"/>
        <v>14</v>
      </c>
      <c r="Z198" s="23"/>
      <c r="AA198" s="27" t="str">
        <f>CONCATENATE(T198,", ",U198,", ",V198,", ",W198,", ",X198)</f>
        <v>0, 0, 0, 1, 13</v>
      </c>
      <c r="AB198" s="23"/>
      <c r="AC198" s="23"/>
      <c r="AD198" s="23"/>
      <c r="AE198" s="23"/>
      <c r="AF198" s="23"/>
      <c r="AG198" s="20">
        <f>$Y198*T199/$Y199</f>
        <v>0.10294117647058823</v>
      </c>
      <c r="AH198" s="20">
        <f t="shared" ref="AH198" si="319">$Y198*U199/$Y199</f>
        <v>0.46323529411764708</v>
      </c>
      <c r="AI198" s="20">
        <f t="shared" ref="AI198" si="320">$Y198*V199/$Y199</f>
        <v>2.1617647058823528</v>
      </c>
      <c r="AJ198" s="20">
        <f t="shared" ref="AJ198" si="321">$Y198*W199/$Y199</f>
        <v>2.7794117647058822</v>
      </c>
      <c r="AK198" s="20">
        <f t="shared" ref="AK198" si="322">$Y198*X199/$Y199</f>
        <v>8.492647058823529</v>
      </c>
    </row>
    <row r="199" spans="2:37" x14ac:dyDescent="0.25">
      <c r="B199" s="3" t="s">
        <v>6</v>
      </c>
      <c r="C199" s="6">
        <v>7.4000000000000003E-3</v>
      </c>
      <c r="D199" s="3">
        <v>2</v>
      </c>
      <c r="E199" s="6">
        <v>3.3099999999999997E-2</v>
      </c>
      <c r="F199" s="3">
        <v>9</v>
      </c>
      <c r="G199" s="6">
        <v>0.15440000000000001</v>
      </c>
      <c r="H199" s="3">
        <v>42</v>
      </c>
      <c r="I199" s="6">
        <v>0.19850000000000001</v>
      </c>
      <c r="J199" s="3">
        <v>54</v>
      </c>
      <c r="K199" s="6">
        <v>0.60659999999999992</v>
      </c>
      <c r="L199" s="3">
        <v>165</v>
      </c>
      <c r="M199" s="6">
        <v>1</v>
      </c>
      <c r="N199" s="3">
        <v>272</v>
      </c>
      <c r="P199" s="24"/>
      <c r="Q199" s="23"/>
      <c r="R199" s="23"/>
      <c r="S199" s="23"/>
      <c r="T199" s="19">
        <f t="shared" ref="T199:X199" si="323">SUM(T194:T198)</f>
        <v>2</v>
      </c>
      <c r="U199" s="19">
        <f t="shared" si="323"/>
        <v>9</v>
      </c>
      <c r="V199" s="19">
        <f t="shared" si="323"/>
        <v>42</v>
      </c>
      <c r="W199" s="19">
        <f t="shared" si="323"/>
        <v>54</v>
      </c>
      <c r="X199" s="19">
        <f t="shared" si="323"/>
        <v>165</v>
      </c>
      <c r="Y199" s="25">
        <f>SUM(Y194:Y198)</f>
        <v>272</v>
      </c>
      <c r="Z199" s="23"/>
      <c r="AA199" s="28" t="s">
        <v>94</v>
      </c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</row>
    <row r="200" spans="2:37" x14ac:dyDescent="0.25">
      <c r="B200" s="9"/>
      <c r="C200" s="9"/>
      <c r="D200" s="11"/>
      <c r="E200" s="7"/>
      <c r="F200" s="7"/>
      <c r="G200" s="7"/>
      <c r="H200" s="7"/>
      <c r="I200" s="7"/>
      <c r="J200" s="7"/>
      <c r="K200" s="7"/>
      <c r="L200" s="7"/>
      <c r="M200" s="7" t="s">
        <v>12</v>
      </c>
      <c r="N200" s="7">
        <v>272</v>
      </c>
      <c r="AA200" s="28" t="s">
        <v>95</v>
      </c>
    </row>
    <row r="201" spans="2:37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 t="s">
        <v>13</v>
      </c>
      <c r="N201" s="7">
        <v>1</v>
      </c>
      <c r="AA201" s="28" t="s">
        <v>96</v>
      </c>
    </row>
    <row r="203" spans="2:37" ht="18" x14ac:dyDescent="0.25">
      <c r="B203" s="1" t="s">
        <v>59</v>
      </c>
    </row>
    <row r="204" spans="2:37" x14ac:dyDescent="0.25">
      <c r="B204" s="2"/>
      <c r="C204" s="30" t="s">
        <v>39</v>
      </c>
      <c r="D204" s="31"/>
      <c r="E204" s="30" t="s">
        <v>40</v>
      </c>
      <c r="F204" s="31"/>
      <c r="G204" s="30" t="s">
        <v>41</v>
      </c>
      <c r="H204" s="31"/>
      <c r="I204" s="30" t="s">
        <v>42</v>
      </c>
      <c r="J204" s="31"/>
      <c r="K204" s="30" t="s">
        <v>43</v>
      </c>
      <c r="L204" s="31"/>
      <c r="M204" s="30" t="s">
        <v>6</v>
      </c>
      <c r="N204" s="31"/>
      <c r="AA204" s="28" t="s">
        <v>93</v>
      </c>
    </row>
    <row r="205" spans="2:37" x14ac:dyDescent="0.25">
      <c r="B205" s="3" t="s">
        <v>7</v>
      </c>
      <c r="C205" s="4">
        <v>0.1429</v>
      </c>
      <c r="D205" s="5">
        <v>7</v>
      </c>
      <c r="E205" s="4">
        <v>0.34689999999999999</v>
      </c>
      <c r="F205" s="5">
        <v>17</v>
      </c>
      <c r="G205" s="4">
        <v>0.1429</v>
      </c>
      <c r="H205" s="5">
        <v>7</v>
      </c>
      <c r="I205" s="4">
        <v>0.10199999999999999</v>
      </c>
      <c r="J205" s="5">
        <v>5</v>
      </c>
      <c r="K205" s="4">
        <v>0.26529999999999998</v>
      </c>
      <c r="L205" s="5">
        <v>13</v>
      </c>
      <c r="M205" s="4">
        <v>0.18010000000000001</v>
      </c>
      <c r="N205" s="5">
        <v>49</v>
      </c>
      <c r="P205" s="17" t="s">
        <v>88</v>
      </c>
      <c r="Q205" s="18">
        <f>_xlfn.CHISQ.TEST(T205:X209,AG205:AK209)</f>
        <v>0.14233018761612953</v>
      </c>
      <c r="R205" s="23"/>
      <c r="S205" s="23" t="s">
        <v>89</v>
      </c>
      <c r="T205" s="23">
        <f>D205</f>
        <v>7</v>
      </c>
      <c r="U205" s="23">
        <f>F205</f>
        <v>17</v>
      </c>
      <c r="V205" s="23">
        <f>H205</f>
        <v>7</v>
      </c>
      <c r="W205" s="23">
        <f>J205</f>
        <v>5</v>
      </c>
      <c r="X205" s="23">
        <f>L205</f>
        <v>13</v>
      </c>
      <c r="Y205" s="19">
        <f t="shared" ref="Y205:Y209" si="324">SUM(T205:X205)</f>
        <v>49</v>
      </c>
      <c r="Z205" s="23"/>
      <c r="AA205" s="27" t="str">
        <f>CONCATENATE(T205,", ",U205,", ",V205,", ",W205,", ",X205,",")</f>
        <v>7, 17, 7, 5, 13,</v>
      </c>
      <c r="AB205" s="23"/>
      <c r="AC205" s="23"/>
      <c r="AD205" s="23"/>
      <c r="AE205" s="23"/>
      <c r="AF205" s="23" t="s">
        <v>90</v>
      </c>
      <c r="AG205" s="20">
        <f>$Y205*T210/$Y210</f>
        <v>3.9632352941176472</v>
      </c>
      <c r="AH205" s="20">
        <f>$Y205*U210/$Y210</f>
        <v>12.069852941176471</v>
      </c>
      <c r="AI205" s="20">
        <f>$Y205*V210/$Y210</f>
        <v>10.628676470588236</v>
      </c>
      <c r="AJ205" s="20">
        <f>$Y205*W210/$Y210</f>
        <v>7.7463235294117645</v>
      </c>
      <c r="AK205" s="20">
        <f>$Y205*X210/$Y210</f>
        <v>14.591911764705882</v>
      </c>
    </row>
    <row r="206" spans="2:37" x14ac:dyDescent="0.25">
      <c r="B206" s="3" t="s">
        <v>8</v>
      </c>
      <c r="C206" s="4">
        <v>7.5600000000000001E-2</v>
      </c>
      <c r="D206" s="5">
        <v>9</v>
      </c>
      <c r="E206" s="4">
        <v>0.2185</v>
      </c>
      <c r="F206" s="5">
        <v>26</v>
      </c>
      <c r="G206" s="4">
        <v>0.28570000000000001</v>
      </c>
      <c r="H206" s="5">
        <v>34</v>
      </c>
      <c r="I206" s="4">
        <v>0.18490000000000001</v>
      </c>
      <c r="J206" s="5">
        <v>22</v>
      </c>
      <c r="K206" s="4">
        <v>0.23530000000000001</v>
      </c>
      <c r="L206" s="5">
        <v>28</v>
      </c>
      <c r="M206" s="4">
        <v>0.4375</v>
      </c>
      <c r="N206" s="5">
        <v>119</v>
      </c>
      <c r="P206" s="17" t="s">
        <v>91</v>
      </c>
      <c r="Q206" s="21">
        <f>_xlfn.CHISQ.INV.RT(Q205,16)</f>
        <v>22.026741471891711</v>
      </c>
      <c r="R206" s="23"/>
      <c r="S206" s="23"/>
      <c r="T206" s="23">
        <f>D206</f>
        <v>9</v>
      </c>
      <c r="U206" s="23">
        <f>F206</f>
        <v>26</v>
      </c>
      <c r="V206" s="23">
        <f>H206</f>
        <v>34</v>
      </c>
      <c r="W206" s="23">
        <f>J206</f>
        <v>22</v>
      </c>
      <c r="X206" s="23">
        <f t="shared" ref="X206:X209" si="325">L206</f>
        <v>28</v>
      </c>
      <c r="Y206" s="19">
        <f t="shared" si="324"/>
        <v>119</v>
      </c>
      <c r="Z206" s="23"/>
      <c r="AA206" s="27" t="str">
        <f t="shared" ref="AA206:AA208" si="326">CONCATENATE(T206,", ",U206,", ",V206,", ",W206,", ",X206,",")</f>
        <v>9, 26, 34, 22, 28,</v>
      </c>
      <c r="AB206" s="23"/>
      <c r="AC206" s="23"/>
      <c r="AD206" s="23"/>
      <c r="AE206" s="23"/>
      <c r="AF206" s="23"/>
      <c r="AG206" s="20">
        <f>$Y206*T210/$Y210</f>
        <v>9.625</v>
      </c>
      <c r="AH206" s="20">
        <f t="shared" ref="AH206" si="327">$Y206*U210/$Y210</f>
        <v>29.3125</v>
      </c>
      <c r="AI206" s="20">
        <f t="shared" ref="AI206" si="328">$Y206*V210/$Y210</f>
        <v>25.8125</v>
      </c>
      <c r="AJ206" s="20">
        <f t="shared" ref="AJ206" si="329">$Y206*W210/$Y210</f>
        <v>18.8125</v>
      </c>
      <c r="AK206" s="20">
        <f t="shared" ref="AK206" si="330">$Y206*X210/$Y210</f>
        <v>35.4375</v>
      </c>
    </row>
    <row r="207" spans="2:37" x14ac:dyDescent="0.25">
      <c r="B207" s="3" t="s">
        <v>9</v>
      </c>
      <c r="C207" s="4">
        <v>8.929999999999999E-2</v>
      </c>
      <c r="D207" s="5">
        <v>5</v>
      </c>
      <c r="E207" s="4">
        <v>0.19639999999999999</v>
      </c>
      <c r="F207" s="5">
        <v>11</v>
      </c>
      <c r="G207" s="4">
        <v>0.16070000000000001</v>
      </c>
      <c r="H207" s="5">
        <v>9</v>
      </c>
      <c r="I207" s="4">
        <v>0.16070000000000001</v>
      </c>
      <c r="J207" s="5">
        <v>9</v>
      </c>
      <c r="K207" s="4">
        <v>0.39290000000000003</v>
      </c>
      <c r="L207" s="5">
        <v>22</v>
      </c>
      <c r="M207" s="4">
        <v>0.2059</v>
      </c>
      <c r="N207" s="5">
        <v>56</v>
      </c>
      <c r="P207" s="12" t="s">
        <v>92</v>
      </c>
      <c r="Q207" s="22">
        <f>SQRT(Q206/(Y210*MIN(5-1,5-1)))</f>
        <v>0.1422855115393627</v>
      </c>
      <c r="R207" s="23"/>
      <c r="S207" s="23"/>
      <c r="T207" s="23">
        <f t="shared" ref="T207:T209" si="331">D207</f>
        <v>5</v>
      </c>
      <c r="U207" s="23">
        <f t="shared" ref="U207:U209" si="332">F207</f>
        <v>11</v>
      </c>
      <c r="V207" s="23">
        <f t="shared" ref="V207:V209" si="333">H207</f>
        <v>9</v>
      </c>
      <c r="W207" s="23">
        <f t="shared" ref="W207:W209" si="334">J207</f>
        <v>9</v>
      </c>
      <c r="X207" s="23">
        <f t="shared" si="325"/>
        <v>22</v>
      </c>
      <c r="Y207" s="19">
        <f t="shared" si="324"/>
        <v>56</v>
      </c>
      <c r="Z207" s="23"/>
      <c r="AA207" s="27" t="str">
        <f t="shared" si="326"/>
        <v>5, 11, 9, 9, 22,</v>
      </c>
      <c r="AB207" s="23"/>
      <c r="AC207" s="23"/>
      <c r="AD207" s="23"/>
      <c r="AE207" s="23"/>
      <c r="AF207" s="23"/>
      <c r="AG207" s="20">
        <f>$Y207*T210/$Y210</f>
        <v>4.5294117647058822</v>
      </c>
      <c r="AH207" s="20">
        <f t="shared" ref="AH207" si="335">$Y207*U210/$Y210</f>
        <v>13.794117647058824</v>
      </c>
      <c r="AI207" s="20">
        <f t="shared" ref="AI207" si="336">$Y207*V210/$Y210</f>
        <v>12.147058823529411</v>
      </c>
      <c r="AJ207" s="20">
        <f t="shared" ref="AJ207" si="337">$Y207*W210/$Y210</f>
        <v>8.8529411764705888</v>
      </c>
      <c r="AK207" s="20">
        <f t="shared" ref="AK207" si="338">$Y207*X210/$Y210</f>
        <v>16.676470588235293</v>
      </c>
    </row>
    <row r="208" spans="2:37" x14ac:dyDescent="0.25">
      <c r="B208" s="3" t="s">
        <v>10</v>
      </c>
      <c r="C208" s="4">
        <v>0</v>
      </c>
      <c r="D208" s="5">
        <v>0</v>
      </c>
      <c r="E208" s="4">
        <v>0.26469999999999999</v>
      </c>
      <c r="F208" s="5">
        <v>9</v>
      </c>
      <c r="G208" s="4">
        <v>0.23530000000000001</v>
      </c>
      <c r="H208" s="5">
        <v>8</v>
      </c>
      <c r="I208" s="4">
        <v>0.17649999999999999</v>
      </c>
      <c r="J208" s="5">
        <v>6</v>
      </c>
      <c r="K208" s="4">
        <v>0.32350000000000001</v>
      </c>
      <c r="L208" s="5">
        <v>11</v>
      </c>
      <c r="M208" s="4">
        <v>0.125</v>
      </c>
      <c r="N208" s="5">
        <v>34</v>
      </c>
      <c r="P208" s="24"/>
      <c r="Q208" s="21" t="str">
        <f>IF(AND(Q207&gt;0,Q207&lt;=0.2),"Schwacher Zusammenhang",IF(AND(Q207&gt;0.2,Q207&lt;=0.6),"Mittlerer Zusammenhang",IF(Q207&gt;0.6,"Starker Zusammenhang","")))</f>
        <v>Schwacher Zusammenhang</v>
      </c>
      <c r="R208" s="23"/>
      <c r="S208" s="23"/>
      <c r="T208" s="23">
        <f t="shared" si="331"/>
        <v>0</v>
      </c>
      <c r="U208" s="23">
        <f t="shared" si="332"/>
        <v>9</v>
      </c>
      <c r="V208" s="23">
        <f t="shared" si="333"/>
        <v>8</v>
      </c>
      <c r="W208" s="23">
        <f t="shared" si="334"/>
        <v>6</v>
      </c>
      <c r="X208" s="23">
        <f t="shared" si="325"/>
        <v>11</v>
      </c>
      <c r="Y208" s="19">
        <f t="shared" si="324"/>
        <v>34</v>
      </c>
      <c r="Z208" s="23"/>
      <c r="AA208" s="27" t="str">
        <f t="shared" si="326"/>
        <v>0, 9, 8, 6, 11,</v>
      </c>
      <c r="AB208" s="23"/>
      <c r="AC208" s="23"/>
      <c r="AD208" s="23"/>
      <c r="AE208" s="23"/>
      <c r="AF208" s="23"/>
      <c r="AG208" s="20">
        <f>$Y208*T210/$Y210</f>
        <v>2.75</v>
      </c>
      <c r="AH208" s="20">
        <f t="shared" ref="AH208" si="339">$Y208*U210/$Y210</f>
        <v>8.375</v>
      </c>
      <c r="AI208" s="20">
        <f t="shared" ref="AI208" si="340">$Y208*V210/$Y210</f>
        <v>7.375</v>
      </c>
      <c r="AJ208" s="20">
        <f t="shared" ref="AJ208" si="341">$Y208*W210/$Y210</f>
        <v>5.375</v>
      </c>
      <c r="AK208" s="20">
        <f t="shared" ref="AK208" si="342">$Y208*X210/$Y210</f>
        <v>10.125</v>
      </c>
    </row>
    <row r="209" spans="1:37" x14ac:dyDescent="0.25">
      <c r="B209" s="3" t="s">
        <v>11</v>
      </c>
      <c r="C209" s="4">
        <v>7.1399999999999991E-2</v>
      </c>
      <c r="D209" s="5">
        <v>1</v>
      </c>
      <c r="E209" s="4">
        <v>0.28570000000000001</v>
      </c>
      <c r="F209" s="5">
        <v>4</v>
      </c>
      <c r="G209" s="4">
        <v>7.1399999999999991E-2</v>
      </c>
      <c r="H209" s="5">
        <v>1</v>
      </c>
      <c r="I209" s="4">
        <v>7.1399999999999991E-2</v>
      </c>
      <c r="J209" s="5">
        <v>1</v>
      </c>
      <c r="K209" s="4">
        <v>0.5</v>
      </c>
      <c r="L209" s="5">
        <v>7</v>
      </c>
      <c r="M209" s="4">
        <v>5.1499999999999997E-2</v>
      </c>
      <c r="N209" s="5">
        <v>14</v>
      </c>
      <c r="P209" s="17" t="s">
        <v>97</v>
      </c>
      <c r="Q209" s="21">
        <v>0.8</v>
      </c>
      <c r="R209" s="23"/>
      <c r="S209" s="23"/>
      <c r="T209" s="23">
        <f t="shared" si="331"/>
        <v>1</v>
      </c>
      <c r="U209" s="23">
        <f t="shared" si="332"/>
        <v>4</v>
      </c>
      <c r="V209" s="23">
        <f t="shared" si="333"/>
        <v>1</v>
      </c>
      <c r="W209" s="23">
        <f t="shared" si="334"/>
        <v>1</v>
      </c>
      <c r="X209" s="23">
        <f t="shared" si="325"/>
        <v>7</v>
      </c>
      <c r="Y209" s="19">
        <f t="shared" si="324"/>
        <v>14</v>
      </c>
      <c r="Z209" s="23"/>
      <c r="AA209" s="27" t="str">
        <f>CONCATENATE(T209,", ",U209,", ",V209,", ",W209,", ",X209)</f>
        <v>1, 4, 1, 1, 7</v>
      </c>
      <c r="AB209" s="23"/>
      <c r="AC209" s="23"/>
      <c r="AD209" s="23"/>
      <c r="AE209" s="23"/>
      <c r="AF209" s="23"/>
      <c r="AG209" s="20">
        <f>$Y209*T210/$Y210</f>
        <v>1.1323529411764706</v>
      </c>
      <c r="AH209" s="20">
        <f t="shared" ref="AH209" si="343">$Y209*U210/$Y210</f>
        <v>3.4485294117647061</v>
      </c>
      <c r="AI209" s="20">
        <f t="shared" ref="AI209" si="344">$Y209*V210/$Y210</f>
        <v>3.0367647058823528</v>
      </c>
      <c r="AJ209" s="20">
        <f t="shared" ref="AJ209" si="345">$Y209*W210/$Y210</f>
        <v>2.2132352941176472</v>
      </c>
      <c r="AK209" s="20">
        <f t="shared" ref="AK209" si="346">$Y209*X210/$Y210</f>
        <v>4.1691176470588234</v>
      </c>
    </row>
    <row r="210" spans="1:37" x14ac:dyDescent="0.25">
      <c r="B210" s="3" t="s">
        <v>6</v>
      </c>
      <c r="C210" s="6">
        <v>8.09E-2</v>
      </c>
      <c r="D210" s="3">
        <v>22</v>
      </c>
      <c r="E210" s="6">
        <v>0.24629999999999999</v>
      </c>
      <c r="F210" s="3">
        <v>67</v>
      </c>
      <c r="G210" s="6">
        <v>0.21690000000000001</v>
      </c>
      <c r="H210" s="3">
        <v>59</v>
      </c>
      <c r="I210" s="6">
        <v>0.15809999999999999</v>
      </c>
      <c r="J210" s="3">
        <v>43</v>
      </c>
      <c r="K210" s="6">
        <v>0.29780000000000001</v>
      </c>
      <c r="L210" s="3">
        <v>81</v>
      </c>
      <c r="M210" s="6">
        <v>1</v>
      </c>
      <c r="N210" s="3">
        <v>272</v>
      </c>
      <c r="P210" s="24"/>
      <c r="Q210" s="23"/>
      <c r="R210" s="23"/>
      <c r="S210" s="23"/>
      <c r="T210" s="19">
        <f t="shared" ref="T210:X210" si="347">SUM(T205:T209)</f>
        <v>22</v>
      </c>
      <c r="U210" s="19">
        <f t="shared" si="347"/>
        <v>67</v>
      </c>
      <c r="V210" s="19">
        <f t="shared" si="347"/>
        <v>59</v>
      </c>
      <c r="W210" s="19">
        <f t="shared" si="347"/>
        <v>43</v>
      </c>
      <c r="X210" s="19">
        <f t="shared" si="347"/>
        <v>81</v>
      </c>
      <c r="Y210" s="25">
        <f>SUM(Y205:Y209)</f>
        <v>272</v>
      </c>
      <c r="Z210" s="23"/>
      <c r="AA210" s="28" t="s">
        <v>94</v>
      </c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</row>
    <row r="211" spans="1:37" x14ac:dyDescent="0.25">
      <c r="B211" s="9"/>
      <c r="C211" s="9"/>
      <c r="D211" s="11"/>
      <c r="E211" s="7"/>
      <c r="F211" s="7"/>
      <c r="G211" s="7"/>
      <c r="H211" s="7"/>
      <c r="I211" s="7"/>
      <c r="J211" s="7"/>
      <c r="K211" s="7"/>
      <c r="L211" s="7"/>
      <c r="M211" s="7" t="s">
        <v>12</v>
      </c>
      <c r="N211" s="7">
        <v>272</v>
      </c>
      <c r="AA211" s="28" t="s">
        <v>95</v>
      </c>
    </row>
    <row r="212" spans="1:37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 t="s">
        <v>13</v>
      </c>
      <c r="N212" s="7">
        <v>1</v>
      </c>
      <c r="AA212" s="28" t="s">
        <v>96</v>
      </c>
    </row>
    <row r="214" spans="1:37" ht="18" x14ac:dyDescent="0.25">
      <c r="A214" s="29"/>
      <c r="B214" s="1" t="s">
        <v>60</v>
      </c>
    </row>
    <row r="215" spans="1:37" ht="18" x14ac:dyDescent="0.25">
      <c r="A215" s="29"/>
      <c r="B215" s="1" t="s">
        <v>61</v>
      </c>
    </row>
    <row r="216" spans="1:37" x14ac:dyDescent="0.25">
      <c r="A216" s="29"/>
      <c r="B216" s="2"/>
      <c r="C216" s="30" t="s">
        <v>39</v>
      </c>
      <c r="D216" s="31"/>
      <c r="E216" s="30" t="s">
        <v>40</v>
      </c>
      <c r="F216" s="31"/>
      <c r="G216" s="30" t="s">
        <v>41</v>
      </c>
      <c r="H216" s="31"/>
      <c r="I216" s="30" t="s">
        <v>42</v>
      </c>
      <c r="J216" s="31"/>
      <c r="K216" s="30" t="s">
        <v>43</v>
      </c>
      <c r="L216" s="31"/>
      <c r="M216" s="30" t="s">
        <v>6</v>
      </c>
      <c r="N216" s="31"/>
      <c r="AA216" s="28" t="s">
        <v>93</v>
      </c>
    </row>
    <row r="217" spans="1:37" x14ac:dyDescent="0.25">
      <c r="A217" s="29"/>
      <c r="B217" s="3" t="s">
        <v>7</v>
      </c>
      <c r="C217" s="4">
        <v>0.1429</v>
      </c>
      <c r="D217" s="5">
        <v>7</v>
      </c>
      <c r="E217" s="4">
        <v>0.28570000000000001</v>
      </c>
      <c r="F217" s="5">
        <v>14</v>
      </c>
      <c r="G217" s="4">
        <v>0.42859999999999998</v>
      </c>
      <c r="H217" s="5">
        <v>21</v>
      </c>
      <c r="I217" s="4">
        <v>0.12239999999999999</v>
      </c>
      <c r="J217" s="5">
        <v>6</v>
      </c>
      <c r="K217" s="4">
        <v>2.0400000000000001E-2</v>
      </c>
      <c r="L217" s="5">
        <v>1</v>
      </c>
      <c r="M217" s="4">
        <v>0.18010000000000001</v>
      </c>
      <c r="N217" s="5">
        <v>49</v>
      </c>
      <c r="P217" s="17" t="s">
        <v>88</v>
      </c>
      <c r="Q217" s="18">
        <f>_xlfn.CHISQ.TEST(T217:X221,AG217:AK221)</f>
        <v>1.7187474921807951E-4</v>
      </c>
      <c r="R217" s="23"/>
      <c r="S217" s="23" t="s">
        <v>89</v>
      </c>
      <c r="T217" s="23">
        <f>D217</f>
        <v>7</v>
      </c>
      <c r="U217" s="23">
        <f>F217</f>
        <v>14</v>
      </c>
      <c r="V217" s="23">
        <f>H217</f>
        <v>21</v>
      </c>
      <c r="W217" s="23">
        <f>J217</f>
        <v>6</v>
      </c>
      <c r="X217" s="23">
        <f>L217</f>
        <v>1</v>
      </c>
      <c r="Y217" s="19">
        <f t="shared" ref="Y217:Y221" si="348">SUM(T217:X217)</f>
        <v>49</v>
      </c>
      <c r="Z217" s="23"/>
      <c r="AA217" s="27" t="str">
        <f>CONCATENATE(T217,", ",U217,", ",V217,", ",W217,", ",X217,",")</f>
        <v>7, 14, 21, 6, 1,</v>
      </c>
      <c r="AB217" s="23"/>
      <c r="AC217" s="23"/>
      <c r="AD217" s="23"/>
      <c r="AE217" s="23"/>
      <c r="AF217" s="23" t="s">
        <v>90</v>
      </c>
      <c r="AG217" s="20">
        <f>$Y217*T222/$Y222</f>
        <v>5.7647058823529411</v>
      </c>
      <c r="AH217" s="20">
        <f>$Y217*U222/$Y222</f>
        <v>20.176470588235293</v>
      </c>
      <c r="AI217" s="20">
        <f>$Y217*V222/$Y222</f>
        <v>16.933823529411764</v>
      </c>
      <c r="AJ217" s="20">
        <f>$Y217*W222/$Y222</f>
        <v>4.3235294117647056</v>
      </c>
      <c r="AK217" s="20">
        <f>$Y217*X222/$Y222</f>
        <v>1.8014705882352942</v>
      </c>
    </row>
    <row r="218" spans="1:37" x14ac:dyDescent="0.25">
      <c r="A218" s="29"/>
      <c r="B218" s="3" t="s">
        <v>8</v>
      </c>
      <c r="C218" s="4">
        <v>0.1176</v>
      </c>
      <c r="D218" s="5">
        <v>10</v>
      </c>
      <c r="E218" s="4">
        <v>0.47899999999999998</v>
      </c>
      <c r="F218" s="5">
        <v>61</v>
      </c>
      <c r="G218" s="4">
        <v>0.33610000000000001</v>
      </c>
      <c r="H218" s="5">
        <v>40</v>
      </c>
      <c r="I218" s="4">
        <v>6.7199999999999996E-2</v>
      </c>
      <c r="J218" s="5">
        <v>8</v>
      </c>
      <c r="K218" s="4">
        <v>0</v>
      </c>
      <c r="L218" s="5">
        <v>0</v>
      </c>
      <c r="M218" s="4">
        <v>0.4375</v>
      </c>
      <c r="N218" s="5">
        <v>119</v>
      </c>
      <c r="P218" s="17" t="s">
        <v>91</v>
      </c>
      <c r="Q218" s="21">
        <f>_xlfn.CHISQ.INV.RT(Q217,16)</f>
        <v>44.392846287451157</v>
      </c>
      <c r="R218" s="23"/>
      <c r="S218" s="23"/>
      <c r="T218" s="23">
        <f>D218</f>
        <v>10</v>
      </c>
      <c r="U218" s="23">
        <f>F218</f>
        <v>61</v>
      </c>
      <c r="V218" s="23">
        <f>H218</f>
        <v>40</v>
      </c>
      <c r="W218" s="23">
        <f>J218</f>
        <v>8</v>
      </c>
      <c r="X218" s="23">
        <f t="shared" ref="X218:X221" si="349">L218</f>
        <v>0</v>
      </c>
      <c r="Y218" s="19">
        <f t="shared" si="348"/>
        <v>119</v>
      </c>
      <c r="Z218" s="23"/>
      <c r="AA218" s="27" t="str">
        <f t="shared" ref="AA218:AA220" si="350">CONCATENATE(T218,", ",U218,", ",V218,", ",W218,", ",X218,",")</f>
        <v>10, 61, 40, 8, 0,</v>
      </c>
      <c r="AB218" s="23"/>
      <c r="AC218" s="23"/>
      <c r="AD218" s="23"/>
      <c r="AE218" s="23"/>
      <c r="AF218" s="23"/>
      <c r="AG218" s="20">
        <f>$Y218*T222/$Y222</f>
        <v>14</v>
      </c>
      <c r="AH218" s="20">
        <f t="shared" ref="AH218" si="351">$Y218*U222/$Y222</f>
        <v>49</v>
      </c>
      <c r="AI218" s="20">
        <f t="shared" ref="AI218" si="352">$Y218*V222/$Y222</f>
        <v>41.125</v>
      </c>
      <c r="AJ218" s="20">
        <f t="shared" ref="AJ218" si="353">$Y218*W222/$Y222</f>
        <v>10.5</v>
      </c>
      <c r="AK218" s="20">
        <f t="shared" ref="AK218" si="354">$Y218*X222/$Y222</f>
        <v>4.375</v>
      </c>
    </row>
    <row r="219" spans="1:37" x14ac:dyDescent="0.25">
      <c r="A219" s="29"/>
      <c r="B219" s="3" t="s">
        <v>9</v>
      </c>
      <c r="C219" s="4">
        <v>3.5700000000000003E-2</v>
      </c>
      <c r="D219" s="5">
        <v>2</v>
      </c>
      <c r="E219" s="4">
        <v>0.41070000000000001</v>
      </c>
      <c r="F219" s="5">
        <v>23</v>
      </c>
      <c r="G219" s="4">
        <v>0.375</v>
      </c>
      <c r="H219" s="5">
        <v>21</v>
      </c>
      <c r="I219" s="4">
        <v>8.929999999999999E-2</v>
      </c>
      <c r="J219" s="5">
        <v>5</v>
      </c>
      <c r="K219" s="4">
        <v>8.929999999999999E-2</v>
      </c>
      <c r="L219" s="5">
        <v>5</v>
      </c>
      <c r="M219" s="4">
        <v>0.2059</v>
      </c>
      <c r="N219" s="5">
        <v>56</v>
      </c>
      <c r="P219" s="12" t="s">
        <v>92</v>
      </c>
      <c r="Q219" s="22">
        <f>SQRT(Q218/(Y222*MIN(5-1,5-1)))</f>
        <v>0.20199566437417943</v>
      </c>
      <c r="R219" s="23"/>
      <c r="S219" s="23"/>
      <c r="T219" s="23">
        <f t="shared" ref="T219:T221" si="355">D219</f>
        <v>2</v>
      </c>
      <c r="U219" s="23">
        <f t="shared" ref="U219:U221" si="356">F219</f>
        <v>23</v>
      </c>
      <c r="V219" s="23">
        <f t="shared" ref="V219:V221" si="357">H219</f>
        <v>21</v>
      </c>
      <c r="W219" s="23">
        <f t="shared" ref="W219:W221" si="358">J219</f>
        <v>5</v>
      </c>
      <c r="X219" s="23">
        <f t="shared" si="349"/>
        <v>5</v>
      </c>
      <c r="Y219" s="19">
        <f t="shared" si="348"/>
        <v>56</v>
      </c>
      <c r="Z219" s="23"/>
      <c r="AA219" s="27" t="str">
        <f t="shared" si="350"/>
        <v>2, 23, 21, 5, 5,</v>
      </c>
      <c r="AB219" s="23"/>
      <c r="AC219" s="23"/>
      <c r="AD219" s="23"/>
      <c r="AE219" s="23"/>
      <c r="AF219" s="23"/>
      <c r="AG219" s="20">
        <f>$Y219*T222/$Y222</f>
        <v>6.5882352941176467</v>
      </c>
      <c r="AH219" s="20">
        <f t="shared" ref="AH219" si="359">$Y219*U222/$Y222</f>
        <v>23.058823529411764</v>
      </c>
      <c r="AI219" s="20">
        <f t="shared" ref="AI219" si="360">$Y219*V222/$Y222</f>
        <v>19.352941176470587</v>
      </c>
      <c r="AJ219" s="20">
        <f t="shared" ref="AJ219" si="361">$Y219*W222/$Y222</f>
        <v>4.9411764705882355</v>
      </c>
      <c r="AK219" s="20">
        <f t="shared" ref="AK219" si="362">$Y219*X222/$Y222</f>
        <v>2.0588235294117645</v>
      </c>
    </row>
    <row r="220" spans="1:37" x14ac:dyDescent="0.25">
      <c r="A220" s="29"/>
      <c r="B220" s="3" t="s">
        <v>10</v>
      </c>
      <c r="C220" s="4">
        <v>0.2059</v>
      </c>
      <c r="D220" s="5">
        <v>7</v>
      </c>
      <c r="E220" s="4">
        <v>0.35289999999999999</v>
      </c>
      <c r="F220" s="5">
        <v>12</v>
      </c>
      <c r="G220" s="4">
        <v>0.29409999999999997</v>
      </c>
      <c r="H220" s="5">
        <v>10</v>
      </c>
      <c r="I220" s="4">
        <v>8.8200000000000001E-2</v>
      </c>
      <c r="J220" s="5">
        <v>3</v>
      </c>
      <c r="K220" s="4">
        <v>5.8799999999999998E-2</v>
      </c>
      <c r="L220" s="5">
        <v>2</v>
      </c>
      <c r="M220" s="4">
        <v>0.125</v>
      </c>
      <c r="N220" s="5">
        <v>34</v>
      </c>
      <c r="P220" s="24"/>
      <c r="Q220" s="21" t="str">
        <f>IF(AND(Q219&gt;0,Q219&lt;=0.2),"Schwacher Zusammenhang",IF(AND(Q219&gt;0.2,Q219&lt;=0.6),"Mittlerer Zusammenhang",IF(Q219&gt;0.6,"Starker Zusammenhang","")))</f>
        <v>Mittlerer Zusammenhang</v>
      </c>
      <c r="R220" s="23"/>
      <c r="S220" s="23"/>
      <c r="T220" s="23">
        <f t="shared" si="355"/>
        <v>7</v>
      </c>
      <c r="U220" s="23">
        <f t="shared" si="356"/>
        <v>12</v>
      </c>
      <c r="V220" s="23">
        <f t="shared" si="357"/>
        <v>10</v>
      </c>
      <c r="W220" s="23">
        <f t="shared" si="358"/>
        <v>3</v>
      </c>
      <c r="X220" s="23">
        <f t="shared" si="349"/>
        <v>2</v>
      </c>
      <c r="Y220" s="19">
        <f t="shared" si="348"/>
        <v>34</v>
      </c>
      <c r="Z220" s="23"/>
      <c r="AA220" s="27" t="str">
        <f t="shared" si="350"/>
        <v>7, 12, 10, 3, 2,</v>
      </c>
      <c r="AB220" s="23"/>
      <c r="AC220" s="23"/>
      <c r="AD220" s="23"/>
      <c r="AE220" s="23"/>
      <c r="AF220" s="23"/>
      <c r="AG220" s="20">
        <f>$Y220*T222/$Y222</f>
        <v>4</v>
      </c>
      <c r="AH220" s="20">
        <f t="shared" ref="AH220" si="363">$Y220*U222/$Y222</f>
        <v>14</v>
      </c>
      <c r="AI220" s="20">
        <f t="shared" ref="AI220" si="364">$Y220*V222/$Y222</f>
        <v>11.75</v>
      </c>
      <c r="AJ220" s="20">
        <f t="shared" ref="AJ220" si="365">$Y220*W222/$Y222</f>
        <v>3</v>
      </c>
      <c r="AK220" s="20">
        <f t="shared" ref="AK220" si="366">$Y220*X222/$Y222</f>
        <v>1.25</v>
      </c>
    </row>
    <row r="221" spans="1:37" x14ac:dyDescent="0.25">
      <c r="A221" s="29"/>
      <c r="B221" s="3" t="s">
        <v>11</v>
      </c>
      <c r="C221" s="4">
        <v>0.42859999999999998</v>
      </c>
      <c r="D221" s="5">
        <v>6</v>
      </c>
      <c r="E221" s="4">
        <v>0.1429</v>
      </c>
      <c r="F221" s="5">
        <v>2</v>
      </c>
      <c r="G221" s="4">
        <v>0.1429</v>
      </c>
      <c r="H221" s="5">
        <v>2</v>
      </c>
      <c r="I221" s="4">
        <v>0.1429</v>
      </c>
      <c r="J221" s="5">
        <v>2</v>
      </c>
      <c r="K221" s="4">
        <v>0.1429</v>
      </c>
      <c r="L221" s="5">
        <v>2</v>
      </c>
      <c r="M221" s="4">
        <v>5.1499999999999997E-2</v>
      </c>
      <c r="N221" s="5">
        <v>14</v>
      </c>
      <c r="P221" s="17" t="s">
        <v>97</v>
      </c>
      <c r="Q221" s="21">
        <v>0.316</v>
      </c>
      <c r="R221" s="23"/>
      <c r="S221" s="23"/>
      <c r="T221" s="23">
        <f t="shared" si="355"/>
        <v>6</v>
      </c>
      <c r="U221" s="23">
        <f t="shared" si="356"/>
        <v>2</v>
      </c>
      <c r="V221" s="23">
        <f t="shared" si="357"/>
        <v>2</v>
      </c>
      <c r="W221" s="23">
        <f t="shared" si="358"/>
        <v>2</v>
      </c>
      <c r="X221" s="23">
        <f t="shared" si="349"/>
        <v>2</v>
      </c>
      <c r="Y221" s="19">
        <f t="shared" si="348"/>
        <v>14</v>
      </c>
      <c r="Z221" s="23"/>
      <c r="AA221" s="27" t="str">
        <f>CONCATENATE(T221,", ",U221,", ",V221,", ",W221,", ",X221)</f>
        <v>6, 2, 2, 2, 2</v>
      </c>
      <c r="AB221" s="23"/>
      <c r="AC221" s="23"/>
      <c r="AD221" s="23"/>
      <c r="AE221" s="23"/>
      <c r="AF221" s="23"/>
      <c r="AG221" s="20">
        <f>$Y221*T222/$Y222</f>
        <v>1.6470588235294117</v>
      </c>
      <c r="AH221" s="20">
        <f t="shared" ref="AH221" si="367">$Y221*U222/$Y222</f>
        <v>5.7647058823529411</v>
      </c>
      <c r="AI221" s="20">
        <f t="shared" ref="AI221" si="368">$Y221*V222/$Y222</f>
        <v>4.8382352941176467</v>
      </c>
      <c r="AJ221" s="20">
        <f t="shared" ref="AJ221" si="369">$Y221*W222/$Y222</f>
        <v>1.2352941176470589</v>
      </c>
      <c r="AK221" s="20">
        <f t="shared" ref="AK221" si="370">$Y221*X222/$Y222</f>
        <v>0.51470588235294112</v>
      </c>
    </row>
    <row r="222" spans="1:37" x14ac:dyDescent="0.25">
      <c r="A222" s="29"/>
      <c r="B222" s="3" t="s">
        <v>6</v>
      </c>
      <c r="C222" s="6">
        <v>0.13239999999999999</v>
      </c>
      <c r="D222" s="3">
        <v>36</v>
      </c>
      <c r="E222" s="6">
        <v>0.39710000000000001</v>
      </c>
      <c r="F222" s="3">
        <v>108</v>
      </c>
      <c r="G222" s="6">
        <v>0.34560000000000002</v>
      </c>
      <c r="H222" s="3">
        <v>94</v>
      </c>
      <c r="I222" s="6">
        <v>8.8200000000000001E-2</v>
      </c>
      <c r="J222" s="3">
        <v>24</v>
      </c>
      <c r="K222" s="6">
        <v>3.6799999999999999E-2</v>
      </c>
      <c r="L222" s="3">
        <v>10</v>
      </c>
      <c r="M222" s="6">
        <v>1</v>
      </c>
      <c r="N222" s="3">
        <v>272</v>
      </c>
      <c r="P222" s="24"/>
      <c r="Q222" s="23"/>
      <c r="R222" s="23"/>
      <c r="S222" s="23"/>
      <c r="T222" s="19">
        <f t="shared" ref="T222:X222" si="371">SUM(T217:T221)</f>
        <v>32</v>
      </c>
      <c r="U222" s="19">
        <f t="shared" si="371"/>
        <v>112</v>
      </c>
      <c r="V222" s="19">
        <f t="shared" si="371"/>
        <v>94</v>
      </c>
      <c r="W222" s="19">
        <f t="shared" si="371"/>
        <v>24</v>
      </c>
      <c r="X222" s="19">
        <f t="shared" si="371"/>
        <v>10</v>
      </c>
      <c r="Y222" s="25">
        <f>SUM(Y217:Y221)</f>
        <v>272</v>
      </c>
      <c r="Z222" s="23"/>
      <c r="AA222" s="28" t="s">
        <v>94</v>
      </c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</row>
    <row r="223" spans="1:37" x14ac:dyDescent="0.25">
      <c r="B223" s="9"/>
      <c r="C223" s="9"/>
      <c r="D223" s="11"/>
      <c r="E223" s="7"/>
      <c r="F223" s="8"/>
      <c r="G223" s="12"/>
      <c r="H223" s="10"/>
      <c r="I223" s="7"/>
      <c r="J223" s="12"/>
      <c r="K223" s="13"/>
      <c r="L223" s="7"/>
      <c r="M223" s="7" t="s">
        <v>12</v>
      </c>
      <c r="N223" s="7">
        <v>272</v>
      </c>
      <c r="P223" s="14"/>
      <c r="AA223" s="28" t="s">
        <v>95</v>
      </c>
    </row>
    <row r="224" spans="1:37" x14ac:dyDescent="0.25">
      <c r="B224" s="7"/>
      <c r="C224" s="7"/>
      <c r="D224" s="7"/>
      <c r="E224" s="7"/>
      <c r="F224" s="8"/>
      <c r="G224" s="12"/>
      <c r="H224" s="9"/>
      <c r="I224" s="7"/>
      <c r="J224" s="8"/>
      <c r="K224" s="8"/>
      <c r="L224" s="7"/>
      <c r="M224" s="7" t="s">
        <v>13</v>
      </c>
      <c r="N224" s="7">
        <v>1</v>
      </c>
      <c r="AA224" s="28" t="s">
        <v>96</v>
      </c>
    </row>
    <row r="225" spans="2:37" x14ac:dyDescent="0.25">
      <c r="F225" s="8"/>
      <c r="G225" s="12"/>
      <c r="H225" s="9"/>
      <c r="I225" s="8"/>
      <c r="J225" s="8"/>
      <c r="K225" s="8"/>
    </row>
    <row r="226" spans="2:37" ht="18" x14ac:dyDescent="0.25">
      <c r="B226" s="1" t="s">
        <v>62</v>
      </c>
    </row>
    <row r="227" spans="2:37" x14ac:dyDescent="0.25">
      <c r="B227" s="2"/>
      <c r="C227" s="30" t="s">
        <v>39</v>
      </c>
      <c r="D227" s="31"/>
      <c r="E227" s="30" t="s">
        <v>40</v>
      </c>
      <c r="F227" s="31"/>
      <c r="G227" s="30" t="s">
        <v>41</v>
      </c>
      <c r="H227" s="31"/>
      <c r="I227" s="30" t="s">
        <v>42</v>
      </c>
      <c r="J227" s="31"/>
      <c r="K227" s="30" t="s">
        <v>43</v>
      </c>
      <c r="L227" s="31"/>
      <c r="M227" s="30" t="s">
        <v>6</v>
      </c>
      <c r="N227" s="31"/>
      <c r="AA227" s="28" t="s">
        <v>93</v>
      </c>
    </row>
    <row r="228" spans="2:37" x14ac:dyDescent="0.25">
      <c r="B228" s="3" t="s">
        <v>7</v>
      </c>
      <c r="C228" s="4">
        <v>0.10199999999999999</v>
      </c>
      <c r="D228" s="5">
        <v>5</v>
      </c>
      <c r="E228" s="4">
        <v>0.42859999999999998</v>
      </c>
      <c r="F228" s="5">
        <v>21</v>
      </c>
      <c r="G228" s="4">
        <v>0.38779999999999998</v>
      </c>
      <c r="H228" s="5">
        <v>19</v>
      </c>
      <c r="I228" s="4">
        <v>2.0400000000000001E-2</v>
      </c>
      <c r="J228" s="5">
        <v>1</v>
      </c>
      <c r="K228" s="4">
        <v>6.1199999999999997E-2</v>
      </c>
      <c r="L228" s="5">
        <v>3</v>
      </c>
      <c r="M228" s="4">
        <v>0.18010000000000001</v>
      </c>
      <c r="N228" s="5">
        <v>49</v>
      </c>
      <c r="P228" s="17" t="s">
        <v>88</v>
      </c>
      <c r="Q228" s="18">
        <f>_xlfn.CHISQ.TEST(T228:X232,AG228:AK232)</f>
        <v>1.928763553557469E-2</v>
      </c>
      <c r="R228" s="23"/>
      <c r="S228" s="23" t="s">
        <v>89</v>
      </c>
      <c r="T228" s="23">
        <f>D228</f>
        <v>5</v>
      </c>
      <c r="U228" s="23">
        <f>F228</f>
        <v>21</v>
      </c>
      <c r="V228" s="23">
        <f>H228</f>
        <v>19</v>
      </c>
      <c r="W228" s="23">
        <f>J228</f>
        <v>1</v>
      </c>
      <c r="X228" s="23">
        <f>L228</f>
        <v>3</v>
      </c>
      <c r="Y228" s="19">
        <f t="shared" ref="Y228:Y232" si="372">SUM(T228:X228)</f>
        <v>49</v>
      </c>
      <c r="Z228" s="23"/>
      <c r="AA228" s="27" t="str">
        <f>CONCATENATE(T228,", ",U228,", ",V228,", ",W228,", ",X228,",")</f>
        <v>5, 21, 19, 1, 3,</v>
      </c>
      <c r="AB228" s="23"/>
      <c r="AC228" s="23"/>
      <c r="AD228" s="23"/>
      <c r="AE228" s="23"/>
      <c r="AF228" s="23" t="s">
        <v>90</v>
      </c>
      <c r="AG228" s="20">
        <f>$Y228*T233/$Y233</f>
        <v>4.3235294117647056</v>
      </c>
      <c r="AH228" s="20">
        <f>$Y228*U233/$Y233</f>
        <v>19.636029411764707</v>
      </c>
      <c r="AI228" s="20">
        <f>$Y228*V233/$Y233</f>
        <v>18.915441176470587</v>
      </c>
      <c r="AJ228" s="20">
        <f>$Y228*W233/$Y233</f>
        <v>4.5036764705882355</v>
      </c>
      <c r="AK228" s="20">
        <f>$Y228*X233/$Y233</f>
        <v>1.6213235294117647</v>
      </c>
    </row>
    <row r="229" spans="2:37" x14ac:dyDescent="0.25">
      <c r="B229" s="3" t="s">
        <v>8</v>
      </c>
      <c r="C229" s="4">
        <v>5.04E-2</v>
      </c>
      <c r="D229" s="5">
        <v>6</v>
      </c>
      <c r="E229" s="4">
        <v>0.45379999999999998</v>
      </c>
      <c r="F229" s="5">
        <v>54</v>
      </c>
      <c r="G229" s="4">
        <v>0.4118</v>
      </c>
      <c r="H229" s="5">
        <v>49</v>
      </c>
      <c r="I229" s="4">
        <v>8.4000000000000005E-2</v>
      </c>
      <c r="J229" s="5">
        <v>10</v>
      </c>
      <c r="K229" s="4">
        <v>0</v>
      </c>
      <c r="L229" s="5">
        <v>0</v>
      </c>
      <c r="M229" s="4">
        <v>0.4375</v>
      </c>
      <c r="N229" s="5">
        <v>119</v>
      </c>
      <c r="P229" s="17" t="s">
        <v>91</v>
      </c>
      <c r="Q229" s="21">
        <f>_xlfn.CHISQ.INV.RT(Q228,16)</f>
        <v>29.759924037767135</v>
      </c>
      <c r="R229" s="23"/>
      <c r="S229" s="23"/>
      <c r="T229" s="23">
        <f>D229</f>
        <v>6</v>
      </c>
      <c r="U229" s="23">
        <f>F229</f>
        <v>54</v>
      </c>
      <c r="V229" s="23">
        <f>H229</f>
        <v>49</v>
      </c>
      <c r="W229" s="23">
        <f>J229</f>
        <v>10</v>
      </c>
      <c r="X229" s="23">
        <f t="shared" ref="X229:X232" si="373">L229</f>
        <v>0</v>
      </c>
      <c r="Y229" s="19">
        <f t="shared" si="372"/>
        <v>119</v>
      </c>
      <c r="Z229" s="23"/>
      <c r="AA229" s="27" t="str">
        <f t="shared" ref="AA229:AA231" si="374">CONCATENATE(T229,", ",U229,", ",V229,", ",W229,", ",X229,",")</f>
        <v>6, 54, 49, 10, 0,</v>
      </c>
      <c r="AB229" s="23"/>
      <c r="AC229" s="23"/>
      <c r="AD229" s="23"/>
      <c r="AE229" s="23"/>
      <c r="AF229" s="23"/>
      <c r="AG229" s="20">
        <f>$Y229*T233/$Y233</f>
        <v>10.5</v>
      </c>
      <c r="AH229" s="20">
        <f t="shared" ref="AH229" si="375">$Y229*U233/$Y233</f>
        <v>47.6875</v>
      </c>
      <c r="AI229" s="20">
        <f t="shared" ref="AI229" si="376">$Y229*V233/$Y233</f>
        <v>45.9375</v>
      </c>
      <c r="AJ229" s="20">
        <f t="shared" ref="AJ229" si="377">$Y229*W233/$Y233</f>
        <v>10.9375</v>
      </c>
      <c r="AK229" s="20">
        <f t="shared" ref="AK229" si="378">$Y229*X233/$Y233</f>
        <v>3.9375</v>
      </c>
    </row>
    <row r="230" spans="2:37" x14ac:dyDescent="0.25">
      <c r="B230" s="3" t="s">
        <v>9</v>
      </c>
      <c r="C230" s="4">
        <v>7.1399999999999991E-2</v>
      </c>
      <c r="D230" s="5">
        <v>4</v>
      </c>
      <c r="E230" s="4">
        <v>0.30359999999999998</v>
      </c>
      <c r="F230" s="5">
        <v>17</v>
      </c>
      <c r="G230" s="4">
        <v>0.41070000000000001</v>
      </c>
      <c r="H230" s="5">
        <v>23</v>
      </c>
      <c r="I230" s="4">
        <v>0.16070000000000001</v>
      </c>
      <c r="J230" s="5">
        <v>9</v>
      </c>
      <c r="K230" s="4">
        <v>5.3600000000000002E-2</v>
      </c>
      <c r="L230" s="5">
        <v>3</v>
      </c>
      <c r="M230" s="4">
        <v>0.2059</v>
      </c>
      <c r="N230" s="5">
        <v>56</v>
      </c>
      <c r="P230" s="12" t="s">
        <v>92</v>
      </c>
      <c r="Q230" s="22">
        <f>SQRT(Q229/(Y233*MIN(5-1,5-1)))</f>
        <v>0.16538703503673391</v>
      </c>
      <c r="R230" s="23"/>
      <c r="S230" s="23"/>
      <c r="T230" s="23">
        <f t="shared" ref="T230:T232" si="379">D230</f>
        <v>4</v>
      </c>
      <c r="U230" s="23">
        <f t="shared" ref="U230:U232" si="380">F230</f>
        <v>17</v>
      </c>
      <c r="V230" s="23">
        <f t="shared" ref="V230:V232" si="381">H230</f>
        <v>23</v>
      </c>
      <c r="W230" s="23">
        <f t="shared" ref="W230:W232" si="382">J230</f>
        <v>9</v>
      </c>
      <c r="X230" s="23">
        <f t="shared" si="373"/>
        <v>3</v>
      </c>
      <c r="Y230" s="19">
        <f t="shared" si="372"/>
        <v>56</v>
      </c>
      <c r="Z230" s="23"/>
      <c r="AA230" s="27" t="str">
        <f t="shared" si="374"/>
        <v>4, 17, 23, 9, 3,</v>
      </c>
      <c r="AB230" s="23"/>
      <c r="AC230" s="23"/>
      <c r="AD230" s="23"/>
      <c r="AE230" s="23"/>
      <c r="AF230" s="23"/>
      <c r="AG230" s="20">
        <f>$Y230*T233/$Y233</f>
        <v>4.9411764705882355</v>
      </c>
      <c r="AH230" s="20">
        <f t="shared" ref="AH230" si="383">$Y230*U233/$Y233</f>
        <v>22.441176470588236</v>
      </c>
      <c r="AI230" s="20">
        <f t="shared" ref="AI230" si="384">$Y230*V233/$Y233</f>
        <v>21.617647058823529</v>
      </c>
      <c r="AJ230" s="20">
        <f t="shared" ref="AJ230" si="385">$Y230*W233/$Y233</f>
        <v>5.1470588235294121</v>
      </c>
      <c r="AK230" s="20">
        <f t="shared" ref="AK230" si="386">$Y230*X233/$Y233</f>
        <v>1.8529411764705883</v>
      </c>
    </row>
    <row r="231" spans="2:37" x14ac:dyDescent="0.25">
      <c r="B231" s="3" t="s">
        <v>10</v>
      </c>
      <c r="C231" s="4">
        <v>0.17649999999999999</v>
      </c>
      <c r="D231" s="5">
        <v>6</v>
      </c>
      <c r="E231" s="4">
        <v>0.4118</v>
      </c>
      <c r="F231" s="5">
        <v>14</v>
      </c>
      <c r="G231" s="4">
        <v>0.26469999999999999</v>
      </c>
      <c r="H231" s="5">
        <v>9</v>
      </c>
      <c r="I231" s="4">
        <v>0.1176</v>
      </c>
      <c r="J231" s="5">
        <v>4</v>
      </c>
      <c r="K231" s="4">
        <v>2.9399999999999999E-2</v>
      </c>
      <c r="L231" s="5">
        <v>1</v>
      </c>
      <c r="M231" s="4">
        <v>0.125</v>
      </c>
      <c r="N231" s="5">
        <v>34</v>
      </c>
      <c r="P231" s="24"/>
      <c r="Q231" s="21" t="str">
        <f>IF(AND(Q230&gt;0,Q230&lt;=0.2),"Schwacher Zusammenhang",IF(AND(Q230&gt;0.2,Q230&lt;=0.6),"Mittlerer Zusammenhang",IF(Q230&gt;0.6,"Starker Zusammenhang","")))</f>
        <v>Schwacher Zusammenhang</v>
      </c>
      <c r="R231" s="23"/>
      <c r="S231" s="23"/>
      <c r="T231" s="23">
        <f t="shared" si="379"/>
        <v>6</v>
      </c>
      <c r="U231" s="23">
        <f t="shared" si="380"/>
        <v>14</v>
      </c>
      <c r="V231" s="23">
        <f t="shared" si="381"/>
        <v>9</v>
      </c>
      <c r="W231" s="23">
        <f t="shared" si="382"/>
        <v>4</v>
      </c>
      <c r="X231" s="23">
        <f t="shared" si="373"/>
        <v>1</v>
      </c>
      <c r="Y231" s="19">
        <f t="shared" si="372"/>
        <v>34</v>
      </c>
      <c r="Z231" s="23"/>
      <c r="AA231" s="27" t="str">
        <f t="shared" si="374"/>
        <v>6, 14, 9, 4, 1,</v>
      </c>
      <c r="AB231" s="23"/>
      <c r="AC231" s="23"/>
      <c r="AD231" s="23"/>
      <c r="AE231" s="23"/>
      <c r="AF231" s="23"/>
      <c r="AG231" s="20">
        <f>$Y231*T233/$Y233</f>
        <v>3</v>
      </c>
      <c r="AH231" s="20">
        <f t="shared" ref="AH231" si="387">$Y231*U233/$Y233</f>
        <v>13.625</v>
      </c>
      <c r="AI231" s="20">
        <f t="shared" ref="AI231" si="388">$Y231*V233/$Y233</f>
        <v>13.125</v>
      </c>
      <c r="AJ231" s="20">
        <f t="shared" ref="AJ231" si="389">$Y231*W233/$Y233</f>
        <v>3.125</v>
      </c>
      <c r="AK231" s="20">
        <f t="shared" ref="AK231" si="390">$Y231*X233/$Y233</f>
        <v>1.125</v>
      </c>
    </row>
    <row r="232" spans="2:37" x14ac:dyDescent="0.25">
      <c r="B232" s="3" t="s">
        <v>11</v>
      </c>
      <c r="C232" s="4">
        <v>0.21429999999999999</v>
      </c>
      <c r="D232" s="5">
        <v>3</v>
      </c>
      <c r="E232" s="4">
        <v>0.21429999999999999</v>
      </c>
      <c r="F232" s="5">
        <v>3</v>
      </c>
      <c r="G232" s="4">
        <v>0.35709999999999997</v>
      </c>
      <c r="H232" s="5">
        <v>5</v>
      </c>
      <c r="I232" s="4">
        <v>7.1399999999999991E-2</v>
      </c>
      <c r="J232" s="5">
        <v>1</v>
      </c>
      <c r="K232" s="4">
        <v>0.1429</v>
      </c>
      <c r="L232" s="5">
        <v>2</v>
      </c>
      <c r="M232" s="4">
        <v>5.1499999999999997E-2</v>
      </c>
      <c r="N232" s="5">
        <v>14</v>
      </c>
      <c r="P232" s="17" t="s">
        <v>97</v>
      </c>
      <c r="Q232" s="21">
        <v>0.52700000000000002</v>
      </c>
      <c r="R232" s="23"/>
      <c r="S232" s="23"/>
      <c r="T232" s="23">
        <f t="shared" si="379"/>
        <v>3</v>
      </c>
      <c r="U232" s="23">
        <f t="shared" si="380"/>
        <v>3</v>
      </c>
      <c r="V232" s="23">
        <f t="shared" si="381"/>
        <v>5</v>
      </c>
      <c r="W232" s="23">
        <f t="shared" si="382"/>
        <v>1</v>
      </c>
      <c r="X232" s="23">
        <f t="shared" si="373"/>
        <v>2</v>
      </c>
      <c r="Y232" s="19">
        <f t="shared" si="372"/>
        <v>14</v>
      </c>
      <c r="Z232" s="23"/>
      <c r="AA232" s="27" t="str">
        <f>CONCATENATE(T232,", ",U232,", ",V232,", ",W232,", ",X232)</f>
        <v>3, 3, 5, 1, 2</v>
      </c>
      <c r="AB232" s="23"/>
      <c r="AC232" s="23"/>
      <c r="AD232" s="23"/>
      <c r="AE232" s="23"/>
      <c r="AF232" s="23"/>
      <c r="AG232" s="20">
        <f>$Y232*T233/$Y233</f>
        <v>1.2352941176470589</v>
      </c>
      <c r="AH232" s="20">
        <f t="shared" ref="AH232" si="391">$Y232*U233/$Y233</f>
        <v>5.6102941176470589</v>
      </c>
      <c r="AI232" s="20">
        <f t="shared" ref="AI232" si="392">$Y232*V233/$Y233</f>
        <v>5.4044117647058822</v>
      </c>
      <c r="AJ232" s="20">
        <f t="shared" ref="AJ232" si="393">$Y232*W233/$Y233</f>
        <v>1.286764705882353</v>
      </c>
      <c r="AK232" s="20">
        <f t="shared" ref="AK232" si="394">$Y232*X233/$Y233</f>
        <v>0.46323529411764708</v>
      </c>
    </row>
    <row r="233" spans="2:37" x14ac:dyDescent="0.25">
      <c r="B233" s="3" t="s">
        <v>6</v>
      </c>
      <c r="C233" s="6">
        <v>8.8200000000000001E-2</v>
      </c>
      <c r="D233" s="3">
        <v>24</v>
      </c>
      <c r="E233" s="6">
        <v>0.4007</v>
      </c>
      <c r="F233" s="3">
        <v>109</v>
      </c>
      <c r="G233" s="6">
        <v>0.38600000000000001</v>
      </c>
      <c r="H233" s="3">
        <v>105</v>
      </c>
      <c r="I233" s="6">
        <v>9.1899999999999996E-2</v>
      </c>
      <c r="J233" s="3">
        <v>25</v>
      </c>
      <c r="K233" s="6">
        <v>3.3099999999999997E-2</v>
      </c>
      <c r="L233" s="3">
        <v>9</v>
      </c>
      <c r="M233" s="6">
        <v>1</v>
      </c>
      <c r="N233" s="3">
        <v>272</v>
      </c>
      <c r="P233" s="24"/>
      <c r="Q233" s="23"/>
      <c r="R233" s="23"/>
      <c r="S233" s="23"/>
      <c r="T233" s="19">
        <f t="shared" ref="T233:X233" si="395">SUM(T228:T232)</f>
        <v>24</v>
      </c>
      <c r="U233" s="19">
        <f t="shared" si="395"/>
        <v>109</v>
      </c>
      <c r="V233" s="19">
        <f t="shared" si="395"/>
        <v>105</v>
      </c>
      <c r="W233" s="19">
        <f t="shared" si="395"/>
        <v>25</v>
      </c>
      <c r="X233" s="19">
        <f t="shared" si="395"/>
        <v>9</v>
      </c>
      <c r="Y233" s="25">
        <f>SUM(Y228:Y232)</f>
        <v>272</v>
      </c>
      <c r="Z233" s="23"/>
      <c r="AA233" s="28" t="s">
        <v>94</v>
      </c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</row>
    <row r="234" spans="2:37" x14ac:dyDescent="0.25">
      <c r="B234" s="9"/>
      <c r="C234" s="9"/>
      <c r="D234" s="11"/>
      <c r="E234" s="7"/>
      <c r="F234" s="7"/>
      <c r="G234" s="7"/>
      <c r="H234" s="7"/>
      <c r="I234" s="7"/>
      <c r="J234" s="7"/>
      <c r="K234" s="7"/>
      <c r="L234" s="7"/>
      <c r="M234" s="7" t="s">
        <v>12</v>
      </c>
      <c r="N234" s="7">
        <v>272</v>
      </c>
      <c r="AA234" s="28" t="s">
        <v>95</v>
      </c>
    </row>
    <row r="235" spans="2:37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 t="s">
        <v>13</v>
      </c>
      <c r="N235" s="7">
        <v>1</v>
      </c>
      <c r="AA235" s="28" t="s">
        <v>96</v>
      </c>
    </row>
    <row r="237" spans="2:37" ht="18" x14ac:dyDescent="0.25">
      <c r="B237" s="1" t="s">
        <v>63</v>
      </c>
    </row>
    <row r="238" spans="2:37" x14ac:dyDescent="0.25">
      <c r="B238" s="2"/>
      <c r="C238" s="30" t="s">
        <v>39</v>
      </c>
      <c r="D238" s="31"/>
      <c r="E238" s="30" t="s">
        <v>40</v>
      </c>
      <c r="F238" s="31"/>
      <c r="G238" s="30" t="s">
        <v>41</v>
      </c>
      <c r="H238" s="31"/>
      <c r="I238" s="30" t="s">
        <v>42</v>
      </c>
      <c r="J238" s="31"/>
      <c r="K238" s="30" t="s">
        <v>43</v>
      </c>
      <c r="L238" s="31"/>
      <c r="M238" s="30" t="s">
        <v>6</v>
      </c>
      <c r="N238" s="31"/>
      <c r="AA238" s="28" t="s">
        <v>93</v>
      </c>
    </row>
    <row r="239" spans="2:37" x14ac:dyDescent="0.25">
      <c r="B239" s="3" t="s">
        <v>7</v>
      </c>
      <c r="C239" s="4">
        <v>0</v>
      </c>
      <c r="D239" s="5">
        <v>0</v>
      </c>
      <c r="E239" s="4">
        <v>8.1600000000000006E-2</v>
      </c>
      <c r="F239" s="5">
        <v>4</v>
      </c>
      <c r="G239" s="4">
        <v>0.28570000000000001</v>
      </c>
      <c r="H239" s="5">
        <v>14</v>
      </c>
      <c r="I239" s="4">
        <v>0.38779999999999998</v>
      </c>
      <c r="J239" s="5">
        <v>19</v>
      </c>
      <c r="K239" s="4">
        <v>0.24490000000000001</v>
      </c>
      <c r="L239" s="5">
        <v>12</v>
      </c>
      <c r="M239" s="4">
        <v>0.18010000000000001</v>
      </c>
      <c r="N239" s="5">
        <v>49</v>
      </c>
      <c r="P239" s="17" t="s">
        <v>88</v>
      </c>
      <c r="Q239" s="18">
        <f>_xlfn.CHISQ.TEST(T239:X243,AG239:AK243)</f>
        <v>1.1950873412400699E-3</v>
      </c>
      <c r="R239" s="23"/>
      <c r="S239" s="23" t="s">
        <v>89</v>
      </c>
      <c r="T239" s="23">
        <f>D239</f>
        <v>0</v>
      </c>
      <c r="U239" s="23">
        <f>F239</f>
        <v>4</v>
      </c>
      <c r="V239" s="23">
        <f>H239</f>
        <v>14</v>
      </c>
      <c r="W239" s="23">
        <f>J239</f>
        <v>19</v>
      </c>
      <c r="X239" s="23">
        <f>L239</f>
        <v>12</v>
      </c>
      <c r="Y239" s="19">
        <f t="shared" ref="Y239:Y243" si="396">SUM(T239:X239)</f>
        <v>49</v>
      </c>
      <c r="Z239" s="23"/>
      <c r="AA239" s="27" t="str">
        <f>CONCATENATE(T239,", ",U239,", ",V239,", ",W239,", ",X239,",")</f>
        <v>0, 4, 14, 19, 12,</v>
      </c>
      <c r="AB239" s="23"/>
      <c r="AC239" s="23"/>
      <c r="AD239" s="23"/>
      <c r="AE239" s="23"/>
      <c r="AF239" s="23" t="s">
        <v>90</v>
      </c>
      <c r="AG239" s="20">
        <f>$Y239*T244/$Y244</f>
        <v>0.5404411764705882</v>
      </c>
      <c r="AH239" s="20">
        <f>$Y239*U244/$Y244</f>
        <v>3.9632352941176472</v>
      </c>
      <c r="AI239" s="20">
        <f>$Y239*V244/$Y244</f>
        <v>19.275735294117649</v>
      </c>
      <c r="AJ239" s="20">
        <f>$Y239*W244/$Y244</f>
        <v>14.051470588235293</v>
      </c>
      <c r="AK239" s="20">
        <f>$Y239*X244/$Y244</f>
        <v>11.169117647058824</v>
      </c>
    </row>
    <row r="240" spans="2:37" x14ac:dyDescent="0.25">
      <c r="B240" s="3" t="s">
        <v>8</v>
      </c>
      <c r="C240" s="4">
        <v>0</v>
      </c>
      <c r="D240" s="5">
        <v>0</v>
      </c>
      <c r="E240" s="4">
        <v>0.1008</v>
      </c>
      <c r="F240" s="5">
        <v>12</v>
      </c>
      <c r="G240" s="4">
        <v>0.4622</v>
      </c>
      <c r="H240" s="5">
        <v>55</v>
      </c>
      <c r="I240" s="4">
        <v>0.26889999999999997</v>
      </c>
      <c r="J240" s="5">
        <v>32</v>
      </c>
      <c r="K240" s="4">
        <v>0.1681</v>
      </c>
      <c r="L240" s="5">
        <v>20</v>
      </c>
      <c r="M240" s="4">
        <v>0.4375</v>
      </c>
      <c r="N240" s="5">
        <v>119</v>
      </c>
      <c r="P240" s="17" t="s">
        <v>91</v>
      </c>
      <c r="Q240" s="21">
        <f>_xlfn.CHISQ.INV.RT(Q239,16)</f>
        <v>38.715971654857917</v>
      </c>
      <c r="R240" s="23"/>
      <c r="S240" s="23"/>
      <c r="T240" s="23">
        <f>D240</f>
        <v>0</v>
      </c>
      <c r="U240" s="23">
        <f>F240</f>
        <v>12</v>
      </c>
      <c r="V240" s="23">
        <f>H240</f>
        <v>55</v>
      </c>
      <c r="W240" s="23">
        <f>J240</f>
        <v>32</v>
      </c>
      <c r="X240" s="23">
        <f t="shared" ref="X240:X243" si="397">L240</f>
        <v>20</v>
      </c>
      <c r="Y240" s="19">
        <f t="shared" si="396"/>
        <v>119</v>
      </c>
      <c r="Z240" s="23"/>
      <c r="AA240" s="27" t="str">
        <f t="shared" ref="AA240:AA242" si="398">CONCATENATE(T240,", ",U240,", ",V240,", ",W240,", ",X240,",")</f>
        <v>0, 12, 55, 32, 20,</v>
      </c>
      <c r="AB240" s="23"/>
      <c r="AC240" s="23"/>
      <c r="AD240" s="23"/>
      <c r="AE240" s="23"/>
      <c r="AF240" s="23"/>
      <c r="AG240" s="20">
        <f>$Y240*T244/$Y244</f>
        <v>1.3125</v>
      </c>
      <c r="AH240" s="20">
        <f t="shared" ref="AH240" si="399">$Y240*U244/$Y244</f>
        <v>9.625</v>
      </c>
      <c r="AI240" s="20">
        <f t="shared" ref="AI240" si="400">$Y240*V244/$Y244</f>
        <v>46.8125</v>
      </c>
      <c r="AJ240" s="20">
        <f t="shared" ref="AJ240" si="401">$Y240*W244/$Y244</f>
        <v>34.125</v>
      </c>
      <c r="AK240" s="20">
        <f t="shared" ref="AK240" si="402">$Y240*X244/$Y244</f>
        <v>27.125</v>
      </c>
    </row>
    <row r="241" spans="2:37" x14ac:dyDescent="0.25">
      <c r="B241" s="3" t="s">
        <v>9</v>
      </c>
      <c r="C241" s="4">
        <v>0</v>
      </c>
      <c r="D241" s="5">
        <v>0</v>
      </c>
      <c r="E241" s="4">
        <v>7.1399999999999991E-2</v>
      </c>
      <c r="F241" s="5">
        <v>4</v>
      </c>
      <c r="G241" s="4">
        <v>0.42859999999999998</v>
      </c>
      <c r="H241" s="5">
        <v>24</v>
      </c>
      <c r="I241" s="4">
        <v>0.25</v>
      </c>
      <c r="J241" s="5">
        <v>14</v>
      </c>
      <c r="K241" s="4">
        <v>0.25</v>
      </c>
      <c r="L241" s="5">
        <v>14</v>
      </c>
      <c r="M241" s="4">
        <v>0.2059</v>
      </c>
      <c r="N241" s="5">
        <v>56</v>
      </c>
      <c r="P241" s="12" t="s">
        <v>92</v>
      </c>
      <c r="Q241" s="22">
        <f>SQRT(Q240/(Y244*MIN(5-1,5-1)))</f>
        <v>0.18863863011326473</v>
      </c>
      <c r="R241" s="23"/>
      <c r="S241" s="23"/>
      <c r="T241" s="23">
        <f t="shared" ref="T241:T243" si="403">D241</f>
        <v>0</v>
      </c>
      <c r="U241" s="23">
        <f t="shared" ref="U241:U243" si="404">F241</f>
        <v>4</v>
      </c>
      <c r="V241" s="23">
        <f t="shared" ref="V241:V243" si="405">H241</f>
        <v>24</v>
      </c>
      <c r="W241" s="23">
        <f t="shared" ref="W241:W243" si="406">J241</f>
        <v>14</v>
      </c>
      <c r="X241" s="23">
        <f t="shared" si="397"/>
        <v>14</v>
      </c>
      <c r="Y241" s="19">
        <f t="shared" si="396"/>
        <v>56</v>
      </c>
      <c r="Z241" s="23"/>
      <c r="AA241" s="27" t="str">
        <f t="shared" si="398"/>
        <v>0, 4, 24, 14, 14,</v>
      </c>
      <c r="AB241" s="23"/>
      <c r="AC241" s="23"/>
      <c r="AD241" s="23"/>
      <c r="AE241" s="23"/>
      <c r="AF241" s="23"/>
      <c r="AG241" s="20">
        <f>$Y241*T244/$Y244</f>
        <v>0.61764705882352944</v>
      </c>
      <c r="AH241" s="20">
        <f t="shared" ref="AH241" si="407">$Y241*U244/$Y244</f>
        <v>4.5294117647058822</v>
      </c>
      <c r="AI241" s="20">
        <f t="shared" ref="AI241" si="408">$Y241*V244/$Y244</f>
        <v>22.029411764705884</v>
      </c>
      <c r="AJ241" s="20">
        <f t="shared" ref="AJ241" si="409">$Y241*W244/$Y244</f>
        <v>16.058823529411764</v>
      </c>
      <c r="AK241" s="20">
        <f t="shared" ref="AK241" si="410">$Y241*X244/$Y244</f>
        <v>12.764705882352942</v>
      </c>
    </row>
    <row r="242" spans="2:37" x14ac:dyDescent="0.25">
      <c r="B242" s="3" t="s">
        <v>10</v>
      </c>
      <c r="C242" s="4">
        <v>2.9399999999999999E-2</v>
      </c>
      <c r="D242" s="5">
        <v>1</v>
      </c>
      <c r="E242" s="4">
        <v>5.8799999999999998E-2</v>
      </c>
      <c r="F242" s="5">
        <v>2</v>
      </c>
      <c r="G242" s="4">
        <v>0.29409999999999997</v>
      </c>
      <c r="H242" s="5">
        <v>10</v>
      </c>
      <c r="I242" s="4">
        <v>0.29409999999999997</v>
      </c>
      <c r="J242" s="5">
        <v>10</v>
      </c>
      <c r="K242" s="4">
        <v>0.32350000000000001</v>
      </c>
      <c r="L242" s="5">
        <v>11</v>
      </c>
      <c r="M242" s="4">
        <v>0.125</v>
      </c>
      <c r="N242" s="5">
        <v>34</v>
      </c>
      <c r="P242" s="24"/>
      <c r="Q242" s="21" t="str">
        <f>IF(AND(Q241&gt;0,Q241&lt;=0.2),"Schwacher Zusammenhang",IF(AND(Q241&gt;0.2,Q241&lt;=0.6),"Mittlerer Zusammenhang",IF(Q241&gt;0.6,"Starker Zusammenhang","")))</f>
        <v>Schwacher Zusammenhang</v>
      </c>
      <c r="R242" s="23"/>
      <c r="S242" s="23"/>
      <c r="T242" s="23">
        <f t="shared" si="403"/>
        <v>1</v>
      </c>
      <c r="U242" s="23">
        <f t="shared" si="404"/>
        <v>2</v>
      </c>
      <c r="V242" s="23">
        <f t="shared" si="405"/>
        <v>10</v>
      </c>
      <c r="W242" s="23">
        <f t="shared" si="406"/>
        <v>10</v>
      </c>
      <c r="X242" s="23">
        <f t="shared" si="397"/>
        <v>11</v>
      </c>
      <c r="Y242" s="19">
        <f t="shared" si="396"/>
        <v>34</v>
      </c>
      <c r="Z242" s="23"/>
      <c r="AA242" s="27" t="str">
        <f t="shared" si="398"/>
        <v>1, 2, 10, 10, 11,</v>
      </c>
      <c r="AB242" s="23"/>
      <c r="AC242" s="23"/>
      <c r="AD242" s="23"/>
      <c r="AE242" s="23"/>
      <c r="AF242" s="23"/>
      <c r="AG242" s="20">
        <f>$Y242*T244/$Y244</f>
        <v>0.375</v>
      </c>
      <c r="AH242" s="20">
        <f t="shared" ref="AH242" si="411">$Y242*U244/$Y244</f>
        <v>2.75</v>
      </c>
      <c r="AI242" s="20">
        <f t="shared" ref="AI242" si="412">$Y242*V244/$Y244</f>
        <v>13.375</v>
      </c>
      <c r="AJ242" s="20">
        <f t="shared" ref="AJ242" si="413">$Y242*W244/$Y244</f>
        <v>9.75</v>
      </c>
      <c r="AK242" s="20">
        <f t="shared" ref="AK242" si="414">$Y242*X244/$Y244</f>
        <v>7.75</v>
      </c>
    </row>
    <row r="243" spans="2:37" x14ac:dyDescent="0.25">
      <c r="B243" s="3" t="s">
        <v>11</v>
      </c>
      <c r="C243" s="4">
        <v>0.1429</v>
      </c>
      <c r="D243" s="5">
        <v>2</v>
      </c>
      <c r="E243" s="4">
        <v>0</v>
      </c>
      <c r="F243" s="5">
        <v>0</v>
      </c>
      <c r="G243" s="4">
        <v>0.28570000000000001</v>
      </c>
      <c r="H243" s="5">
        <v>4</v>
      </c>
      <c r="I243" s="4">
        <v>0.21429999999999999</v>
      </c>
      <c r="J243" s="5">
        <v>3</v>
      </c>
      <c r="K243" s="4">
        <v>0.35709999999999997</v>
      </c>
      <c r="L243" s="5">
        <v>5</v>
      </c>
      <c r="M243" s="4">
        <v>5.1499999999999997E-2</v>
      </c>
      <c r="N243" s="5">
        <v>14</v>
      </c>
      <c r="P243" s="17" t="s">
        <v>97</v>
      </c>
      <c r="Q243" s="21">
        <v>-0.88200000000000001</v>
      </c>
      <c r="R243" s="23"/>
      <c r="S243" s="23"/>
      <c r="T243" s="23">
        <f t="shared" si="403"/>
        <v>2</v>
      </c>
      <c r="U243" s="23">
        <f t="shared" si="404"/>
        <v>0</v>
      </c>
      <c r="V243" s="23">
        <f t="shared" si="405"/>
        <v>4</v>
      </c>
      <c r="W243" s="23">
        <f t="shared" si="406"/>
        <v>3</v>
      </c>
      <c r="X243" s="23">
        <f t="shared" si="397"/>
        <v>5</v>
      </c>
      <c r="Y243" s="19">
        <f t="shared" si="396"/>
        <v>14</v>
      </c>
      <c r="Z243" s="23"/>
      <c r="AA243" s="27" t="str">
        <f>CONCATENATE(T243,", ",U243,", ",V243,", ",W243,", ",X243)</f>
        <v>2, 0, 4, 3, 5</v>
      </c>
      <c r="AB243" s="23"/>
      <c r="AC243" s="23"/>
      <c r="AD243" s="23"/>
      <c r="AE243" s="23"/>
      <c r="AF243" s="23"/>
      <c r="AG243" s="20">
        <f>$Y243*T244/$Y244</f>
        <v>0.15441176470588236</v>
      </c>
      <c r="AH243" s="20">
        <f t="shared" ref="AH243" si="415">$Y243*U244/$Y244</f>
        <v>1.1323529411764706</v>
      </c>
      <c r="AI243" s="20">
        <f t="shared" ref="AI243" si="416">$Y243*V244/$Y244</f>
        <v>5.507352941176471</v>
      </c>
      <c r="AJ243" s="20">
        <f t="shared" ref="AJ243" si="417">$Y243*W244/$Y244</f>
        <v>4.0147058823529411</v>
      </c>
      <c r="AK243" s="20">
        <f t="shared" ref="AK243" si="418">$Y243*X244/$Y244</f>
        <v>3.1911764705882355</v>
      </c>
    </row>
    <row r="244" spans="2:37" x14ac:dyDescent="0.25">
      <c r="B244" s="3" t="s">
        <v>6</v>
      </c>
      <c r="C244" s="6">
        <v>1.0999999999999999E-2</v>
      </c>
      <c r="D244" s="3">
        <v>3</v>
      </c>
      <c r="E244" s="6">
        <v>8.09E-2</v>
      </c>
      <c r="F244" s="3">
        <v>22</v>
      </c>
      <c r="G244" s="6">
        <v>0.39340000000000003</v>
      </c>
      <c r="H244" s="3">
        <v>107</v>
      </c>
      <c r="I244" s="6">
        <v>0.2868</v>
      </c>
      <c r="J244" s="3">
        <v>78</v>
      </c>
      <c r="K244" s="6">
        <v>0.22789999999999999</v>
      </c>
      <c r="L244" s="3">
        <v>62</v>
      </c>
      <c r="M244" s="6">
        <v>1</v>
      </c>
      <c r="N244" s="3">
        <v>272</v>
      </c>
      <c r="P244" s="24"/>
      <c r="Q244" s="23"/>
      <c r="R244" s="23"/>
      <c r="S244" s="23"/>
      <c r="T244" s="19">
        <f t="shared" ref="T244:X244" si="419">SUM(T239:T243)</f>
        <v>3</v>
      </c>
      <c r="U244" s="19">
        <f t="shared" si="419"/>
        <v>22</v>
      </c>
      <c r="V244" s="19">
        <f t="shared" si="419"/>
        <v>107</v>
      </c>
      <c r="W244" s="19">
        <f t="shared" si="419"/>
        <v>78</v>
      </c>
      <c r="X244" s="19">
        <f t="shared" si="419"/>
        <v>62</v>
      </c>
      <c r="Y244" s="25">
        <f>SUM(Y239:Y243)</f>
        <v>272</v>
      </c>
      <c r="Z244" s="23"/>
      <c r="AA244" s="28" t="s">
        <v>94</v>
      </c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</row>
    <row r="245" spans="2:37" x14ac:dyDescent="0.25">
      <c r="B245" s="9"/>
      <c r="C245" s="9"/>
      <c r="D245" s="11"/>
      <c r="E245" s="7"/>
      <c r="F245" s="8"/>
      <c r="G245" s="12"/>
      <c r="H245" s="10"/>
      <c r="I245" s="7"/>
      <c r="J245" s="12"/>
      <c r="K245" s="13"/>
      <c r="L245" s="7"/>
      <c r="M245" s="7" t="s">
        <v>12</v>
      </c>
      <c r="N245" s="7">
        <v>272</v>
      </c>
      <c r="O245" s="8"/>
      <c r="P245" s="14" t="str">
        <f>IF(AND(K245&gt;0,K245&lt;=0.2),"Schwacher Zusammenhang",IF(AND(K245&gt;0.2,K245&lt;=0.6),"Mittlerer Zusammenhang",IF(K245&gt;0.6,"Starker Zusammenhang","")))</f>
        <v/>
      </c>
      <c r="AA245" s="28" t="s">
        <v>95</v>
      </c>
    </row>
    <row r="246" spans="2:37" x14ac:dyDescent="0.25">
      <c r="B246" s="7"/>
      <c r="C246" s="7"/>
      <c r="D246" s="7"/>
      <c r="E246" s="7"/>
      <c r="F246" s="8"/>
      <c r="G246" s="12"/>
      <c r="H246" s="9"/>
      <c r="I246" s="7"/>
      <c r="J246" s="8"/>
      <c r="K246" s="8"/>
      <c r="L246" s="7"/>
      <c r="M246" s="7" t="s">
        <v>13</v>
      </c>
      <c r="N246" s="7">
        <v>1</v>
      </c>
      <c r="O246" s="8"/>
      <c r="P246" s="8"/>
      <c r="AA246" s="28" t="s">
        <v>96</v>
      </c>
    </row>
    <row r="247" spans="2:37" x14ac:dyDescent="0.25">
      <c r="F247" s="8"/>
      <c r="G247" s="12"/>
      <c r="H247" s="9"/>
      <c r="I247" s="8"/>
      <c r="J247" s="8"/>
      <c r="K247" s="8"/>
      <c r="L247" s="8"/>
      <c r="M247" s="8"/>
      <c r="N247" s="8"/>
      <c r="O247" s="8"/>
      <c r="P247" s="8"/>
    </row>
    <row r="248" spans="2:37" ht="18" x14ac:dyDescent="0.25">
      <c r="B248" s="1" t="s">
        <v>64</v>
      </c>
    </row>
    <row r="249" spans="2:37" x14ac:dyDescent="0.25">
      <c r="B249" s="2"/>
      <c r="C249" s="30" t="s">
        <v>39</v>
      </c>
      <c r="D249" s="31"/>
      <c r="E249" s="30" t="s">
        <v>40</v>
      </c>
      <c r="F249" s="31"/>
      <c r="G249" s="30" t="s">
        <v>41</v>
      </c>
      <c r="H249" s="31"/>
      <c r="I249" s="30" t="s">
        <v>42</v>
      </c>
      <c r="J249" s="31"/>
      <c r="K249" s="30" t="s">
        <v>43</v>
      </c>
      <c r="L249" s="31"/>
      <c r="M249" s="30" t="s">
        <v>6</v>
      </c>
      <c r="N249" s="31"/>
      <c r="AA249" s="28" t="s">
        <v>93</v>
      </c>
    </row>
    <row r="250" spans="2:37" x14ac:dyDescent="0.25">
      <c r="B250" s="3" t="s">
        <v>7</v>
      </c>
      <c r="C250" s="4">
        <v>0</v>
      </c>
      <c r="D250" s="5">
        <v>0</v>
      </c>
      <c r="E250" s="4">
        <v>0.12239999999999999</v>
      </c>
      <c r="F250" s="5">
        <v>6</v>
      </c>
      <c r="G250" s="4">
        <v>0.40820000000000001</v>
      </c>
      <c r="H250" s="5">
        <v>20</v>
      </c>
      <c r="I250" s="4">
        <v>0.24490000000000001</v>
      </c>
      <c r="J250" s="5">
        <v>12</v>
      </c>
      <c r="K250" s="4">
        <v>0.22450000000000001</v>
      </c>
      <c r="L250" s="5">
        <v>11</v>
      </c>
      <c r="M250" s="4">
        <v>0.18010000000000001</v>
      </c>
      <c r="N250" s="5">
        <v>49</v>
      </c>
      <c r="P250" s="17" t="s">
        <v>88</v>
      </c>
      <c r="Q250" s="18">
        <f>_xlfn.CHISQ.TEST(T250:X254,AG250:AK254)</f>
        <v>7.3566462969503468E-3</v>
      </c>
      <c r="R250" s="23"/>
      <c r="S250" s="23" t="s">
        <v>89</v>
      </c>
      <c r="T250" s="23">
        <f>D250</f>
        <v>0</v>
      </c>
      <c r="U250" s="23">
        <f>F250</f>
        <v>6</v>
      </c>
      <c r="V250" s="23">
        <f>H250</f>
        <v>20</v>
      </c>
      <c r="W250" s="23">
        <f>J250</f>
        <v>12</v>
      </c>
      <c r="X250" s="23">
        <f>L250</f>
        <v>11</v>
      </c>
      <c r="Y250" s="19">
        <f t="shared" ref="Y250:Y254" si="420">SUM(T250:X250)</f>
        <v>49</v>
      </c>
      <c r="Z250" s="23"/>
      <c r="AA250" s="27" t="str">
        <f>CONCATENATE(T250,", ",U250,", ",V250,", ",W250,", ",X250,",")</f>
        <v>0, 6, 20, 12, 11,</v>
      </c>
      <c r="AB250" s="23"/>
      <c r="AC250" s="23"/>
      <c r="AD250" s="23"/>
      <c r="AE250" s="23"/>
      <c r="AF250" s="23" t="s">
        <v>90</v>
      </c>
      <c r="AG250" s="20">
        <f>$Y250*T255/$Y255</f>
        <v>0.7232472324723247</v>
      </c>
      <c r="AH250" s="20">
        <f>$Y250*U255/$Y255</f>
        <v>3.9778597785977858</v>
      </c>
      <c r="AI250" s="20">
        <f>$Y250*V255/$Y255</f>
        <v>19.346863468634687</v>
      </c>
      <c r="AJ250" s="20">
        <f>$Y250*W255/$Y255</f>
        <v>13.92250922509225</v>
      </c>
      <c r="AK250" s="20">
        <f>$Y250*X255/$Y255</f>
        <v>11.029520295202952</v>
      </c>
    </row>
    <row r="251" spans="2:37" x14ac:dyDescent="0.25">
      <c r="B251" s="3" t="s">
        <v>8</v>
      </c>
      <c r="C251" s="4">
        <v>8.5000000000000006E-3</v>
      </c>
      <c r="D251" s="5">
        <v>1</v>
      </c>
      <c r="E251" s="4">
        <v>8.4700000000000011E-2</v>
      </c>
      <c r="F251" s="5">
        <v>10</v>
      </c>
      <c r="G251" s="4">
        <v>0.43219999999999997</v>
      </c>
      <c r="H251" s="5">
        <v>51</v>
      </c>
      <c r="I251" s="4">
        <v>0.28810000000000002</v>
      </c>
      <c r="J251" s="5">
        <v>34</v>
      </c>
      <c r="K251" s="4">
        <v>0.18640000000000001</v>
      </c>
      <c r="L251" s="5">
        <v>22</v>
      </c>
      <c r="M251" s="4">
        <v>0.43380000000000002</v>
      </c>
      <c r="N251" s="5">
        <v>118</v>
      </c>
      <c r="P251" s="17" t="s">
        <v>91</v>
      </c>
      <c r="Q251" s="21">
        <f>_xlfn.CHISQ.INV.RT(Q250,16)</f>
        <v>33.014910509442061</v>
      </c>
      <c r="R251" s="23"/>
      <c r="S251" s="23"/>
      <c r="T251" s="23">
        <f>D251</f>
        <v>1</v>
      </c>
      <c r="U251" s="23">
        <f>F251</f>
        <v>10</v>
      </c>
      <c r="V251" s="23">
        <f>H251</f>
        <v>51</v>
      </c>
      <c r="W251" s="23">
        <f>J251</f>
        <v>34</v>
      </c>
      <c r="X251" s="23">
        <f t="shared" ref="X251:X254" si="421">L251</f>
        <v>22</v>
      </c>
      <c r="Y251" s="19">
        <f t="shared" si="420"/>
        <v>118</v>
      </c>
      <c r="Z251" s="23"/>
      <c r="AA251" s="27" t="str">
        <f t="shared" ref="AA251:AA253" si="422">CONCATENATE(T251,", ",U251,", ",V251,", ",W251,", ",X251,",")</f>
        <v>1, 10, 51, 34, 22,</v>
      </c>
      <c r="AB251" s="23"/>
      <c r="AC251" s="23"/>
      <c r="AD251" s="23"/>
      <c r="AE251" s="23"/>
      <c r="AF251" s="23"/>
      <c r="AG251" s="20">
        <f>$Y251*T255/$Y255</f>
        <v>1.7416974169741697</v>
      </c>
      <c r="AH251" s="20">
        <f t="shared" ref="AH251" si="423">$Y251*U255/$Y255</f>
        <v>9.5793357933579344</v>
      </c>
      <c r="AI251" s="20">
        <f t="shared" ref="AI251" si="424">$Y251*V255/$Y255</f>
        <v>46.59040590405904</v>
      </c>
      <c r="AJ251" s="20">
        <f t="shared" ref="AJ251" si="425">$Y251*W255/$Y255</f>
        <v>33.527675276752767</v>
      </c>
      <c r="AK251" s="20">
        <f t="shared" ref="AK251" si="426">$Y251*X255/$Y255</f>
        <v>26.56088560885609</v>
      </c>
    </row>
    <row r="252" spans="2:37" x14ac:dyDescent="0.25">
      <c r="B252" s="3" t="s">
        <v>9</v>
      </c>
      <c r="C252" s="4">
        <v>1.7899999999999999E-2</v>
      </c>
      <c r="D252" s="5">
        <v>1</v>
      </c>
      <c r="E252" s="4">
        <v>7.1399999999999991E-2</v>
      </c>
      <c r="F252" s="5">
        <v>4</v>
      </c>
      <c r="G252" s="4">
        <v>0.42859999999999998</v>
      </c>
      <c r="H252" s="5">
        <v>24</v>
      </c>
      <c r="I252" s="4">
        <v>0.2321</v>
      </c>
      <c r="J252" s="5">
        <v>13</v>
      </c>
      <c r="K252" s="4">
        <v>0.25</v>
      </c>
      <c r="L252" s="5">
        <v>14</v>
      </c>
      <c r="M252" s="4">
        <v>0.2059</v>
      </c>
      <c r="N252" s="5">
        <v>56</v>
      </c>
      <c r="P252" s="12" t="s">
        <v>92</v>
      </c>
      <c r="Q252" s="22">
        <f>SQRT(Q251/(Y255*MIN(5-1,5-1)))</f>
        <v>0.17451807789038765</v>
      </c>
      <c r="R252" s="23"/>
      <c r="S252" s="23"/>
      <c r="T252" s="23">
        <f t="shared" ref="T252:T254" si="427">D252</f>
        <v>1</v>
      </c>
      <c r="U252" s="23">
        <f t="shared" ref="U252:U254" si="428">F252</f>
        <v>4</v>
      </c>
      <c r="V252" s="23">
        <f t="shared" ref="V252:V254" si="429">H252</f>
        <v>24</v>
      </c>
      <c r="W252" s="23">
        <f t="shared" ref="W252:W254" si="430">J252</f>
        <v>13</v>
      </c>
      <c r="X252" s="23">
        <f t="shared" si="421"/>
        <v>14</v>
      </c>
      <c r="Y252" s="19">
        <f t="shared" si="420"/>
        <v>56</v>
      </c>
      <c r="Z252" s="23"/>
      <c r="AA252" s="27" t="str">
        <f t="shared" si="422"/>
        <v>1, 4, 24, 13, 14,</v>
      </c>
      <c r="AB252" s="23"/>
      <c r="AC252" s="23"/>
      <c r="AD252" s="23"/>
      <c r="AE252" s="23"/>
      <c r="AF252" s="23"/>
      <c r="AG252" s="20">
        <f>$Y252*T255/$Y255</f>
        <v>0.82656826568265684</v>
      </c>
      <c r="AH252" s="20">
        <f t="shared" ref="AH252" si="431">$Y252*U255/$Y255</f>
        <v>4.5461254612546123</v>
      </c>
      <c r="AI252" s="20">
        <f t="shared" ref="AI252" si="432">$Y252*V255/$Y255</f>
        <v>22.110701107011071</v>
      </c>
      <c r="AJ252" s="20">
        <f t="shared" ref="AJ252" si="433">$Y252*W255/$Y255</f>
        <v>15.911439114391143</v>
      </c>
      <c r="AK252" s="20">
        <f t="shared" ref="AK252" si="434">$Y252*X255/$Y255</f>
        <v>12.605166051660516</v>
      </c>
    </row>
    <row r="253" spans="2:37" x14ac:dyDescent="0.25">
      <c r="B253" s="3" t="s">
        <v>10</v>
      </c>
      <c r="C253" s="4">
        <v>0</v>
      </c>
      <c r="D253" s="5">
        <v>0</v>
      </c>
      <c r="E253" s="4">
        <v>5.8799999999999998E-2</v>
      </c>
      <c r="F253" s="5">
        <v>2</v>
      </c>
      <c r="G253" s="4">
        <v>0.29409999999999997</v>
      </c>
      <c r="H253" s="5">
        <v>10</v>
      </c>
      <c r="I253" s="4">
        <v>0.44119999999999998</v>
      </c>
      <c r="J253" s="5">
        <v>15</v>
      </c>
      <c r="K253" s="4">
        <v>0.2059</v>
      </c>
      <c r="L253" s="5">
        <v>7</v>
      </c>
      <c r="M253" s="4">
        <v>0.125</v>
      </c>
      <c r="N253" s="5">
        <v>34</v>
      </c>
      <c r="P253" s="24"/>
      <c r="Q253" s="21" t="str">
        <f>IF(AND(Q252&gt;0,Q252&lt;=0.2),"Schwacher Zusammenhang",IF(AND(Q252&gt;0.2,Q252&lt;=0.6),"Mittlerer Zusammenhang",IF(Q252&gt;0.6,"Starker Zusammenhang","")))</f>
        <v>Schwacher Zusammenhang</v>
      </c>
      <c r="R253" s="23"/>
      <c r="S253" s="23"/>
      <c r="T253" s="23">
        <f t="shared" si="427"/>
        <v>0</v>
      </c>
      <c r="U253" s="23">
        <f t="shared" si="428"/>
        <v>2</v>
      </c>
      <c r="V253" s="23">
        <f t="shared" si="429"/>
        <v>10</v>
      </c>
      <c r="W253" s="23">
        <f t="shared" si="430"/>
        <v>15</v>
      </c>
      <c r="X253" s="23">
        <f t="shared" si="421"/>
        <v>7</v>
      </c>
      <c r="Y253" s="19">
        <f t="shared" si="420"/>
        <v>34</v>
      </c>
      <c r="Z253" s="23"/>
      <c r="AA253" s="27" t="str">
        <f t="shared" si="422"/>
        <v>0, 2, 10, 15, 7,</v>
      </c>
      <c r="AB253" s="23"/>
      <c r="AC253" s="23"/>
      <c r="AD253" s="23"/>
      <c r="AE253" s="23"/>
      <c r="AF253" s="23"/>
      <c r="AG253" s="20">
        <f>$Y253*T255/$Y255</f>
        <v>0.50184501845018448</v>
      </c>
      <c r="AH253" s="20">
        <f t="shared" ref="AH253" si="435">$Y253*U255/$Y255</f>
        <v>2.7601476014760147</v>
      </c>
      <c r="AI253" s="20">
        <f t="shared" ref="AI253" si="436">$Y253*V255/$Y255</f>
        <v>13.424354243542435</v>
      </c>
      <c r="AJ253" s="20">
        <f t="shared" ref="AJ253" si="437">$Y253*W255/$Y255</f>
        <v>9.6605166051660518</v>
      </c>
      <c r="AK253" s="20">
        <f t="shared" ref="AK253" si="438">$Y253*X255/$Y255</f>
        <v>7.6531365313653135</v>
      </c>
    </row>
    <row r="254" spans="2:37" x14ac:dyDescent="0.25">
      <c r="B254" s="3" t="s">
        <v>11</v>
      </c>
      <c r="C254" s="4">
        <v>0.1429</v>
      </c>
      <c r="D254" s="5">
        <v>2</v>
      </c>
      <c r="E254" s="4">
        <v>0</v>
      </c>
      <c r="F254" s="5">
        <v>0</v>
      </c>
      <c r="G254" s="4">
        <v>0.1429</v>
      </c>
      <c r="H254" s="5">
        <v>2</v>
      </c>
      <c r="I254" s="4">
        <v>0.21429999999999999</v>
      </c>
      <c r="J254" s="5">
        <v>3</v>
      </c>
      <c r="K254" s="4">
        <v>0.5</v>
      </c>
      <c r="L254" s="5">
        <v>7</v>
      </c>
      <c r="M254" s="4">
        <v>5.1499999999999997E-2</v>
      </c>
      <c r="N254" s="5">
        <v>14</v>
      </c>
      <c r="P254" s="17" t="s">
        <v>97</v>
      </c>
      <c r="Q254" s="21">
        <v>-0.224</v>
      </c>
      <c r="R254" s="23"/>
      <c r="S254" s="23"/>
      <c r="T254" s="23">
        <f t="shared" si="427"/>
        <v>2</v>
      </c>
      <c r="U254" s="23">
        <f t="shared" si="428"/>
        <v>0</v>
      </c>
      <c r="V254" s="23">
        <f t="shared" si="429"/>
        <v>2</v>
      </c>
      <c r="W254" s="23">
        <f t="shared" si="430"/>
        <v>3</v>
      </c>
      <c r="X254" s="23">
        <f t="shared" si="421"/>
        <v>7</v>
      </c>
      <c r="Y254" s="19">
        <f t="shared" si="420"/>
        <v>14</v>
      </c>
      <c r="Z254" s="23"/>
      <c r="AA254" s="27" t="str">
        <f>CONCATENATE(T254,", ",U254,", ",V254,", ",W254,", ",X254)</f>
        <v>2, 0, 2, 3, 7</v>
      </c>
      <c r="AB254" s="23"/>
      <c r="AC254" s="23"/>
      <c r="AD254" s="23"/>
      <c r="AE254" s="23"/>
      <c r="AF254" s="23"/>
      <c r="AG254" s="20">
        <f>$Y254*T255/$Y255</f>
        <v>0.20664206642066421</v>
      </c>
      <c r="AH254" s="20">
        <f t="shared" ref="AH254" si="439">$Y254*U255/$Y255</f>
        <v>1.1365313653136531</v>
      </c>
      <c r="AI254" s="20">
        <f t="shared" ref="AI254" si="440">$Y254*V255/$Y255</f>
        <v>5.5276752767527677</v>
      </c>
      <c r="AJ254" s="20">
        <f t="shared" ref="AJ254" si="441">$Y254*W255/$Y255</f>
        <v>3.9778597785977858</v>
      </c>
      <c r="AK254" s="20">
        <f t="shared" ref="AK254" si="442">$Y254*X255/$Y255</f>
        <v>3.1512915129151291</v>
      </c>
    </row>
    <row r="255" spans="2:37" x14ac:dyDescent="0.25">
      <c r="B255" s="3" t="s">
        <v>6</v>
      </c>
      <c r="C255" s="6">
        <v>1.47E-2</v>
      </c>
      <c r="D255" s="3">
        <v>4</v>
      </c>
      <c r="E255" s="6">
        <v>8.09E-2</v>
      </c>
      <c r="F255" s="3">
        <v>22</v>
      </c>
      <c r="G255" s="6">
        <v>0.39340000000000003</v>
      </c>
      <c r="H255" s="3">
        <v>107</v>
      </c>
      <c r="I255" s="6">
        <v>0.28310000000000002</v>
      </c>
      <c r="J255" s="3">
        <v>77</v>
      </c>
      <c r="K255" s="6">
        <v>0.2243</v>
      </c>
      <c r="L255" s="3">
        <v>61</v>
      </c>
      <c r="M255" s="6">
        <v>1</v>
      </c>
      <c r="N255" s="3">
        <v>272</v>
      </c>
      <c r="P255" s="24"/>
      <c r="Q255" s="23"/>
      <c r="R255" s="23"/>
      <c r="S255" s="23"/>
      <c r="T255" s="19">
        <f t="shared" ref="T255:X255" si="443">SUM(T250:T254)</f>
        <v>4</v>
      </c>
      <c r="U255" s="19">
        <f t="shared" si="443"/>
        <v>22</v>
      </c>
      <c r="V255" s="19">
        <f t="shared" si="443"/>
        <v>107</v>
      </c>
      <c r="W255" s="19">
        <f t="shared" si="443"/>
        <v>77</v>
      </c>
      <c r="X255" s="19">
        <f t="shared" si="443"/>
        <v>61</v>
      </c>
      <c r="Y255" s="25">
        <f>SUM(Y250:Y254)</f>
        <v>271</v>
      </c>
      <c r="Z255" s="23"/>
      <c r="AA255" s="28" t="s">
        <v>94</v>
      </c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</row>
    <row r="256" spans="2:37" x14ac:dyDescent="0.25">
      <c r="B256" s="9"/>
      <c r="C256" s="9"/>
      <c r="D256" s="11"/>
      <c r="E256" s="7"/>
      <c r="F256" s="8"/>
      <c r="G256" s="12"/>
      <c r="H256" s="10"/>
      <c r="I256" s="7"/>
      <c r="J256" s="12"/>
      <c r="K256" s="13"/>
      <c r="L256" s="7"/>
      <c r="M256" s="7" t="s">
        <v>12</v>
      </c>
      <c r="N256" s="7">
        <v>272</v>
      </c>
      <c r="O256" s="8"/>
      <c r="P256" s="14"/>
      <c r="AA256" s="28" t="s">
        <v>95</v>
      </c>
    </row>
    <row r="257" spans="1:37" x14ac:dyDescent="0.25">
      <c r="B257" s="7"/>
      <c r="C257" s="7"/>
      <c r="D257" s="7"/>
      <c r="E257" s="7"/>
      <c r="F257" s="8"/>
      <c r="G257" s="12"/>
      <c r="H257" s="9"/>
      <c r="I257" s="7"/>
      <c r="J257" s="8"/>
      <c r="K257" s="8"/>
      <c r="L257" s="7"/>
      <c r="M257" s="7" t="s">
        <v>13</v>
      </c>
      <c r="N257" s="7">
        <v>1</v>
      </c>
      <c r="O257" s="8"/>
      <c r="P257" s="8"/>
      <c r="AA257" s="28" t="s">
        <v>96</v>
      </c>
    </row>
    <row r="258" spans="1:37" x14ac:dyDescent="0.25">
      <c r="F258" s="8"/>
      <c r="G258" s="12"/>
      <c r="H258" s="9"/>
      <c r="I258" s="8"/>
      <c r="J258" s="8"/>
      <c r="K258" s="8"/>
      <c r="L258" s="8"/>
      <c r="M258" s="8"/>
      <c r="N258" s="8"/>
      <c r="O258" s="8"/>
      <c r="P258" s="8"/>
    </row>
    <row r="259" spans="1:37" ht="18" x14ac:dyDescent="0.25">
      <c r="A259" s="29"/>
      <c r="B259" s="1" t="s">
        <v>65</v>
      </c>
    </row>
    <row r="260" spans="1:37" x14ac:dyDescent="0.25">
      <c r="A260" s="29"/>
      <c r="B260" s="2"/>
      <c r="C260" s="30" t="s">
        <v>39</v>
      </c>
      <c r="D260" s="31"/>
      <c r="E260" s="30" t="s">
        <v>40</v>
      </c>
      <c r="F260" s="31"/>
      <c r="G260" s="30" t="s">
        <v>41</v>
      </c>
      <c r="H260" s="31"/>
      <c r="I260" s="30" t="s">
        <v>42</v>
      </c>
      <c r="J260" s="31"/>
      <c r="K260" s="30" t="s">
        <v>43</v>
      </c>
      <c r="L260" s="31"/>
      <c r="M260" s="30" t="s">
        <v>6</v>
      </c>
      <c r="N260" s="31"/>
      <c r="AA260" s="28" t="s">
        <v>93</v>
      </c>
    </row>
    <row r="261" spans="1:37" x14ac:dyDescent="0.25">
      <c r="A261" s="29"/>
      <c r="B261" s="3" t="s">
        <v>7</v>
      </c>
      <c r="C261" s="4">
        <v>0.12239999999999999</v>
      </c>
      <c r="D261" s="5">
        <v>6</v>
      </c>
      <c r="E261" s="4">
        <v>0.48980000000000001</v>
      </c>
      <c r="F261" s="5">
        <v>24</v>
      </c>
      <c r="G261" s="4">
        <v>0.34689999999999999</v>
      </c>
      <c r="H261" s="5">
        <v>17</v>
      </c>
      <c r="I261" s="4">
        <v>2.0400000000000001E-2</v>
      </c>
      <c r="J261" s="5">
        <v>1</v>
      </c>
      <c r="K261" s="4">
        <v>2.0400000000000001E-2</v>
      </c>
      <c r="L261" s="5">
        <v>1</v>
      </c>
      <c r="M261" s="4">
        <v>0.18010000000000001</v>
      </c>
      <c r="N261" s="5">
        <v>49</v>
      </c>
      <c r="P261" s="17" t="s">
        <v>88</v>
      </c>
      <c r="Q261" s="18">
        <f>_xlfn.CHISQ.TEST(T261:X265,AG261:AK265)</f>
        <v>1.3868176654527955E-6</v>
      </c>
      <c r="R261" s="23"/>
      <c r="S261" s="23" t="s">
        <v>89</v>
      </c>
      <c r="T261" s="23">
        <f>D261</f>
        <v>6</v>
      </c>
      <c r="U261" s="23">
        <f>F261</f>
        <v>24</v>
      </c>
      <c r="V261" s="23">
        <f>H261</f>
        <v>17</v>
      </c>
      <c r="W261" s="23">
        <f>J261</f>
        <v>1</v>
      </c>
      <c r="X261" s="23">
        <f>L261</f>
        <v>1</v>
      </c>
      <c r="Y261" s="19">
        <f t="shared" ref="Y261:Y265" si="444">SUM(T261:X261)</f>
        <v>49</v>
      </c>
      <c r="Z261" s="23"/>
      <c r="AA261" s="27" t="str">
        <f>CONCATENATE(T261,", ",U261,", ",V261,", ",W261,", ",X261,",")</f>
        <v>6, 24, 17, 1, 1,</v>
      </c>
      <c r="AB261" s="23"/>
      <c r="AC261" s="23"/>
      <c r="AD261" s="23"/>
      <c r="AE261" s="23"/>
      <c r="AF261" s="23" t="s">
        <v>90</v>
      </c>
      <c r="AG261" s="20">
        <f>$Y261*T266/$Y266</f>
        <v>4.158671586715867</v>
      </c>
      <c r="AH261" s="20">
        <f>$Y261*U266/$Y266</f>
        <v>23.14391143911439</v>
      </c>
      <c r="AI261" s="20">
        <f>$Y261*V266/$Y266</f>
        <v>16.092250922509226</v>
      </c>
      <c r="AJ261" s="20">
        <f>$Y261*W266/$Y266</f>
        <v>2.5313653136531364</v>
      </c>
      <c r="AK261" s="20">
        <f>$Y261*X266/$Y266</f>
        <v>3.07380073800738</v>
      </c>
    </row>
    <row r="262" spans="1:37" x14ac:dyDescent="0.25">
      <c r="A262" s="29"/>
      <c r="B262" s="3" t="s">
        <v>8</v>
      </c>
      <c r="C262" s="4">
        <v>5.04E-2</v>
      </c>
      <c r="D262" s="5">
        <v>6</v>
      </c>
      <c r="E262" s="4">
        <v>0.52100000000000002</v>
      </c>
      <c r="F262" s="5">
        <v>62</v>
      </c>
      <c r="G262" s="4">
        <v>0.34449999999999997</v>
      </c>
      <c r="H262" s="5">
        <v>41</v>
      </c>
      <c r="I262" s="4">
        <v>3.3599999999999998E-2</v>
      </c>
      <c r="J262" s="5">
        <v>4</v>
      </c>
      <c r="K262" s="4">
        <v>5.04E-2</v>
      </c>
      <c r="L262" s="5">
        <v>6</v>
      </c>
      <c r="M262" s="4">
        <v>0.4375</v>
      </c>
      <c r="N262" s="5">
        <v>119</v>
      </c>
      <c r="P262" s="17" t="s">
        <v>91</v>
      </c>
      <c r="Q262" s="21">
        <f>_xlfn.CHISQ.INV.RT(Q261,16)</f>
        <v>57.472911647547186</v>
      </c>
      <c r="R262" s="23"/>
      <c r="S262" s="23"/>
      <c r="T262" s="23">
        <f>D262</f>
        <v>6</v>
      </c>
      <c r="U262" s="23">
        <f>F262</f>
        <v>62</v>
      </c>
      <c r="V262" s="23">
        <f>H262</f>
        <v>41</v>
      </c>
      <c r="W262" s="23">
        <f>J262</f>
        <v>4</v>
      </c>
      <c r="X262" s="23">
        <f t="shared" ref="X262:X265" si="445">L262</f>
        <v>6</v>
      </c>
      <c r="Y262" s="19">
        <f t="shared" si="444"/>
        <v>119</v>
      </c>
      <c r="Z262" s="23"/>
      <c r="AA262" s="27" t="str">
        <f t="shared" ref="AA262:AA264" si="446">CONCATENATE(T262,", ",U262,", ",V262,", ",W262,", ",X262,",")</f>
        <v>6, 62, 41, 4, 6,</v>
      </c>
      <c r="AB262" s="23"/>
      <c r="AC262" s="23"/>
      <c r="AD262" s="23"/>
      <c r="AE262" s="23"/>
      <c r="AF262" s="23"/>
      <c r="AG262" s="20">
        <f>$Y262*T266/$Y266</f>
        <v>10.099630996309964</v>
      </c>
      <c r="AH262" s="20">
        <f t="shared" ref="AH262" si="447">$Y262*U266/$Y266</f>
        <v>56.206642066420663</v>
      </c>
      <c r="AI262" s="20">
        <f t="shared" ref="AI262" si="448">$Y262*V266/$Y266</f>
        <v>39.081180811808117</v>
      </c>
      <c r="AJ262" s="20">
        <f t="shared" ref="AJ262" si="449">$Y262*W266/$Y266</f>
        <v>6.1476014760147599</v>
      </c>
      <c r="AK262" s="20">
        <f t="shared" ref="AK262" si="450">$Y262*X266/$Y266</f>
        <v>7.4649446494464948</v>
      </c>
    </row>
    <row r="263" spans="1:37" x14ac:dyDescent="0.25">
      <c r="A263" s="29"/>
      <c r="B263" s="3" t="s">
        <v>9</v>
      </c>
      <c r="C263" s="4">
        <v>9.0899999999999995E-2</v>
      </c>
      <c r="D263" s="5">
        <v>5</v>
      </c>
      <c r="E263" s="4">
        <v>0.49090000000000011</v>
      </c>
      <c r="F263" s="5">
        <v>27</v>
      </c>
      <c r="G263" s="4">
        <v>0.30909999999999999</v>
      </c>
      <c r="H263" s="5">
        <v>17</v>
      </c>
      <c r="I263" s="4">
        <v>3.6400000000000002E-2</v>
      </c>
      <c r="J263" s="5">
        <v>2</v>
      </c>
      <c r="K263" s="4">
        <v>7.2700000000000001E-2</v>
      </c>
      <c r="L263" s="5">
        <v>4</v>
      </c>
      <c r="M263" s="4">
        <v>0.20219999999999999</v>
      </c>
      <c r="N263" s="5">
        <v>55</v>
      </c>
      <c r="P263" s="12" t="s">
        <v>92</v>
      </c>
      <c r="Q263" s="22">
        <f>SQRT(Q262/(Y266*MIN(5-1,5-1)))</f>
        <v>0.23025918263507789</v>
      </c>
      <c r="R263" s="23"/>
      <c r="S263" s="23"/>
      <c r="T263" s="23">
        <f t="shared" ref="T263:T265" si="451">D263</f>
        <v>5</v>
      </c>
      <c r="U263" s="23">
        <f t="shared" ref="U263:U265" si="452">F263</f>
        <v>27</v>
      </c>
      <c r="V263" s="23">
        <f t="shared" ref="V263:V265" si="453">H263</f>
        <v>17</v>
      </c>
      <c r="W263" s="23">
        <f t="shared" ref="W263:W265" si="454">J263</f>
        <v>2</v>
      </c>
      <c r="X263" s="23">
        <f t="shared" si="445"/>
        <v>4</v>
      </c>
      <c r="Y263" s="19">
        <f t="shared" si="444"/>
        <v>55</v>
      </c>
      <c r="Z263" s="23"/>
      <c r="AA263" s="27" t="str">
        <f t="shared" si="446"/>
        <v>5, 27, 17, 2, 4,</v>
      </c>
      <c r="AB263" s="23"/>
      <c r="AC263" s="23"/>
      <c r="AD263" s="23"/>
      <c r="AE263" s="23"/>
      <c r="AF263" s="23"/>
      <c r="AG263" s="20">
        <f>$Y263*T266/$Y266</f>
        <v>4.6678966789667893</v>
      </c>
      <c r="AH263" s="20">
        <f t="shared" ref="AH263" si="455">$Y263*U266/$Y266</f>
        <v>25.977859778597786</v>
      </c>
      <c r="AI263" s="20">
        <f t="shared" ref="AI263" si="456">$Y263*V266/$Y266</f>
        <v>18.062730627306273</v>
      </c>
      <c r="AJ263" s="20">
        <f t="shared" ref="AJ263" si="457">$Y263*W266/$Y266</f>
        <v>2.841328413284133</v>
      </c>
      <c r="AK263" s="20">
        <f t="shared" ref="AK263" si="458">$Y263*X266/$Y266</f>
        <v>3.4501845018450186</v>
      </c>
    </row>
    <row r="264" spans="1:37" x14ac:dyDescent="0.25">
      <c r="A264" s="29"/>
      <c r="B264" s="3" t="s">
        <v>10</v>
      </c>
      <c r="C264" s="4">
        <v>0</v>
      </c>
      <c r="D264" s="5">
        <v>0</v>
      </c>
      <c r="E264" s="4">
        <v>0.4118</v>
      </c>
      <c r="F264" s="5">
        <v>14</v>
      </c>
      <c r="G264" s="4">
        <v>0.35289999999999999</v>
      </c>
      <c r="H264" s="5">
        <v>12</v>
      </c>
      <c r="I264" s="4">
        <v>0.17649999999999999</v>
      </c>
      <c r="J264" s="5">
        <v>6</v>
      </c>
      <c r="K264" s="4">
        <v>5.8799999999999998E-2</v>
      </c>
      <c r="L264" s="5">
        <v>2</v>
      </c>
      <c r="M264" s="4">
        <v>0.125</v>
      </c>
      <c r="N264" s="5">
        <v>34</v>
      </c>
      <c r="P264" s="24"/>
      <c r="Q264" s="21" t="str">
        <f>IF(AND(Q263&gt;0,Q263&lt;=0.2),"Schwacher Zusammenhang",IF(AND(Q263&gt;0.2,Q263&lt;=0.6),"Mittlerer Zusammenhang",IF(Q263&gt;0.6,"Starker Zusammenhang","")))</f>
        <v>Mittlerer Zusammenhang</v>
      </c>
      <c r="R264" s="23"/>
      <c r="S264" s="23"/>
      <c r="T264" s="23">
        <f t="shared" si="451"/>
        <v>0</v>
      </c>
      <c r="U264" s="23">
        <f t="shared" si="452"/>
        <v>14</v>
      </c>
      <c r="V264" s="23">
        <f t="shared" si="453"/>
        <v>12</v>
      </c>
      <c r="W264" s="23">
        <f t="shared" si="454"/>
        <v>6</v>
      </c>
      <c r="X264" s="23">
        <f t="shared" si="445"/>
        <v>2</v>
      </c>
      <c r="Y264" s="19">
        <f t="shared" si="444"/>
        <v>34</v>
      </c>
      <c r="Z264" s="23"/>
      <c r="AA264" s="27" t="str">
        <f t="shared" si="446"/>
        <v>0, 14, 12, 6, 2,</v>
      </c>
      <c r="AB264" s="23"/>
      <c r="AC264" s="23"/>
      <c r="AD264" s="23"/>
      <c r="AE264" s="23"/>
      <c r="AF264" s="23"/>
      <c r="AG264" s="20">
        <f>$Y264*T266/$Y266</f>
        <v>2.8856088560885609</v>
      </c>
      <c r="AH264" s="20">
        <f t="shared" ref="AH264" si="459">$Y264*U266/$Y266</f>
        <v>16.059040590405903</v>
      </c>
      <c r="AI264" s="20">
        <f t="shared" ref="AI264" si="460">$Y264*V266/$Y266</f>
        <v>11.166051660516604</v>
      </c>
      <c r="AJ264" s="20">
        <f t="shared" ref="AJ264" si="461">$Y264*W266/$Y266</f>
        <v>1.7564575645756457</v>
      </c>
      <c r="AK264" s="20">
        <f t="shared" ref="AK264" si="462">$Y264*X266/$Y266</f>
        <v>2.1328413284132841</v>
      </c>
    </row>
    <row r="265" spans="1:37" x14ac:dyDescent="0.25">
      <c r="A265" s="29"/>
      <c r="B265" s="3" t="s">
        <v>11</v>
      </c>
      <c r="C265" s="4">
        <v>0.42859999999999998</v>
      </c>
      <c r="D265" s="5">
        <v>6</v>
      </c>
      <c r="E265" s="4">
        <v>7.1399999999999991E-2</v>
      </c>
      <c r="F265" s="5">
        <v>1</v>
      </c>
      <c r="G265" s="4">
        <v>0.1429</v>
      </c>
      <c r="H265" s="5">
        <v>2</v>
      </c>
      <c r="I265" s="4">
        <v>7.1399999999999991E-2</v>
      </c>
      <c r="J265" s="5">
        <v>1</v>
      </c>
      <c r="K265" s="4">
        <v>0.28570000000000001</v>
      </c>
      <c r="L265" s="5">
        <v>4</v>
      </c>
      <c r="M265" s="4">
        <v>5.1499999999999997E-2</v>
      </c>
      <c r="N265" s="5">
        <v>14</v>
      </c>
      <c r="P265" s="17" t="s">
        <v>97</v>
      </c>
      <c r="Q265" s="21">
        <v>0.12</v>
      </c>
      <c r="R265" s="23"/>
      <c r="S265" s="23"/>
      <c r="T265" s="23">
        <f t="shared" si="451"/>
        <v>6</v>
      </c>
      <c r="U265" s="23">
        <f t="shared" si="452"/>
        <v>1</v>
      </c>
      <c r="V265" s="23">
        <f t="shared" si="453"/>
        <v>2</v>
      </c>
      <c r="W265" s="23">
        <f t="shared" si="454"/>
        <v>1</v>
      </c>
      <c r="X265" s="23">
        <f t="shared" si="445"/>
        <v>4</v>
      </c>
      <c r="Y265" s="19">
        <f t="shared" si="444"/>
        <v>14</v>
      </c>
      <c r="Z265" s="23"/>
      <c r="AA265" s="27" t="str">
        <f>CONCATENATE(T265,", ",U265,", ",V265,", ",W265,", ",X265)</f>
        <v>6, 1, 2, 1, 4</v>
      </c>
      <c r="AB265" s="23"/>
      <c r="AC265" s="23"/>
      <c r="AD265" s="23"/>
      <c r="AE265" s="23"/>
      <c r="AF265" s="23"/>
      <c r="AG265" s="20">
        <f>$Y265*T266/$Y266</f>
        <v>1.1881918819188191</v>
      </c>
      <c r="AH265" s="20">
        <f t="shared" ref="AH265" si="463">$Y265*U266/$Y266</f>
        <v>6.6125461254612548</v>
      </c>
      <c r="AI265" s="20">
        <f t="shared" ref="AI265" si="464">$Y265*V266/$Y266</f>
        <v>4.5977859778597789</v>
      </c>
      <c r="AJ265" s="20">
        <f t="shared" ref="AJ265" si="465">$Y265*W266/$Y266</f>
        <v>0.7232472324723247</v>
      </c>
      <c r="AK265" s="20">
        <f t="shared" ref="AK265" si="466">$Y265*X266/$Y266</f>
        <v>0.87822878228782286</v>
      </c>
    </row>
    <row r="266" spans="1:37" x14ac:dyDescent="0.25">
      <c r="A266" s="29"/>
      <c r="B266" s="3" t="s">
        <v>6</v>
      </c>
      <c r="C266" s="6">
        <v>8.4600000000000009E-2</v>
      </c>
      <c r="D266" s="3">
        <v>23</v>
      </c>
      <c r="E266" s="6">
        <v>0.47060000000000002</v>
      </c>
      <c r="F266" s="3">
        <v>128</v>
      </c>
      <c r="G266" s="6">
        <v>0.32719999999999999</v>
      </c>
      <c r="H266" s="3">
        <v>89</v>
      </c>
      <c r="I266" s="6">
        <v>5.1499999999999997E-2</v>
      </c>
      <c r="J266" s="3">
        <v>14</v>
      </c>
      <c r="K266" s="6">
        <v>6.25E-2</v>
      </c>
      <c r="L266" s="3">
        <v>17</v>
      </c>
      <c r="M266" s="6">
        <v>1</v>
      </c>
      <c r="N266" s="3">
        <v>272</v>
      </c>
      <c r="P266" s="24"/>
      <c r="Q266" s="23"/>
      <c r="R266" s="23"/>
      <c r="S266" s="23"/>
      <c r="T266" s="19">
        <f t="shared" ref="T266:X266" si="467">SUM(T261:T265)</f>
        <v>23</v>
      </c>
      <c r="U266" s="19">
        <f t="shared" si="467"/>
        <v>128</v>
      </c>
      <c r="V266" s="19">
        <f t="shared" si="467"/>
        <v>89</v>
      </c>
      <c r="W266" s="19">
        <f t="shared" si="467"/>
        <v>14</v>
      </c>
      <c r="X266" s="19">
        <f t="shared" si="467"/>
        <v>17</v>
      </c>
      <c r="Y266" s="25">
        <f>SUM(Y261:Y265)</f>
        <v>271</v>
      </c>
      <c r="Z266" s="23"/>
      <c r="AA266" s="28" t="s">
        <v>94</v>
      </c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</row>
    <row r="267" spans="1:37" x14ac:dyDescent="0.25">
      <c r="B267" s="9"/>
      <c r="C267" s="9"/>
      <c r="D267" s="11"/>
      <c r="E267" s="7"/>
      <c r="F267" s="8"/>
      <c r="G267" s="12"/>
      <c r="H267" s="10"/>
      <c r="I267" s="7"/>
      <c r="J267" s="12"/>
      <c r="K267" s="13"/>
      <c r="L267" s="7"/>
      <c r="M267" s="7" t="s">
        <v>12</v>
      </c>
      <c r="N267" s="7">
        <v>272</v>
      </c>
      <c r="O267" s="8"/>
      <c r="P267" s="14"/>
      <c r="Q267" s="8"/>
      <c r="R267" s="8"/>
      <c r="AA267" s="28" t="s">
        <v>95</v>
      </c>
    </row>
    <row r="268" spans="1:37" x14ac:dyDescent="0.25">
      <c r="B268" s="7"/>
      <c r="C268" s="7"/>
      <c r="D268" s="7"/>
      <c r="E268" s="7"/>
      <c r="F268" s="8"/>
      <c r="G268" s="12"/>
      <c r="H268" s="9"/>
      <c r="I268" s="7"/>
      <c r="J268" s="8"/>
      <c r="K268" s="8"/>
      <c r="L268" s="7"/>
      <c r="M268" s="7" t="s">
        <v>13</v>
      </c>
      <c r="N268" s="7">
        <v>1</v>
      </c>
      <c r="O268" s="8"/>
      <c r="P268" s="8"/>
      <c r="Q268" s="8"/>
      <c r="R268" s="8"/>
      <c r="AA268" s="28" t="s">
        <v>96</v>
      </c>
    </row>
    <row r="269" spans="1:37" x14ac:dyDescent="0.25">
      <c r="F269" s="8"/>
      <c r="G269" s="12"/>
      <c r="H269" s="9"/>
      <c r="I269" s="8"/>
      <c r="J269" s="8"/>
      <c r="K269" s="8"/>
      <c r="L269" s="8"/>
      <c r="M269" s="8"/>
      <c r="N269" s="8"/>
      <c r="O269" s="8"/>
      <c r="P269" s="8"/>
      <c r="Q269" s="8"/>
      <c r="R269" s="8"/>
    </row>
    <row r="270" spans="1:37" ht="18" x14ac:dyDescent="0.25">
      <c r="B270" s="1" t="s">
        <v>66</v>
      </c>
    </row>
    <row r="271" spans="1:37" x14ac:dyDescent="0.25">
      <c r="B271" s="2"/>
      <c r="C271" s="30" t="s">
        <v>39</v>
      </c>
      <c r="D271" s="31"/>
      <c r="E271" s="30" t="s">
        <v>40</v>
      </c>
      <c r="F271" s="31"/>
      <c r="G271" s="30" t="s">
        <v>41</v>
      </c>
      <c r="H271" s="31"/>
      <c r="I271" s="30" t="s">
        <v>42</v>
      </c>
      <c r="J271" s="31"/>
      <c r="K271" s="30" t="s">
        <v>43</v>
      </c>
      <c r="L271" s="31"/>
      <c r="M271" s="30" t="s">
        <v>6</v>
      </c>
      <c r="N271" s="31"/>
      <c r="AA271" s="28" t="s">
        <v>93</v>
      </c>
    </row>
    <row r="272" spans="1:37" x14ac:dyDescent="0.25">
      <c r="B272" s="3" t="s">
        <v>7</v>
      </c>
      <c r="C272" s="4">
        <v>2.0400000000000001E-2</v>
      </c>
      <c r="D272" s="5">
        <v>1</v>
      </c>
      <c r="E272" s="4">
        <v>0.28570000000000001</v>
      </c>
      <c r="F272" s="5">
        <v>14</v>
      </c>
      <c r="G272" s="4">
        <v>0.38779999999999998</v>
      </c>
      <c r="H272" s="5">
        <v>19</v>
      </c>
      <c r="I272" s="4">
        <v>0.1429</v>
      </c>
      <c r="J272" s="5">
        <v>7</v>
      </c>
      <c r="K272" s="4">
        <v>0.1633</v>
      </c>
      <c r="L272" s="5">
        <v>8</v>
      </c>
      <c r="M272" s="4">
        <v>0.18010000000000001</v>
      </c>
      <c r="N272" s="5">
        <v>49</v>
      </c>
      <c r="P272" s="17" t="s">
        <v>88</v>
      </c>
      <c r="Q272" s="18">
        <f>_xlfn.CHISQ.TEST(T272:X276,AG272:AK276)</f>
        <v>1.4302065760568069E-3</v>
      </c>
      <c r="R272" s="23"/>
      <c r="S272" s="23" t="s">
        <v>89</v>
      </c>
      <c r="T272" s="23">
        <f>D272</f>
        <v>1</v>
      </c>
      <c r="U272" s="23">
        <f>F272</f>
        <v>14</v>
      </c>
      <c r="V272" s="23">
        <f>H272</f>
        <v>19</v>
      </c>
      <c r="W272" s="23">
        <f>J272</f>
        <v>7</v>
      </c>
      <c r="X272" s="23">
        <f>L272</f>
        <v>8</v>
      </c>
      <c r="Y272" s="19">
        <f t="shared" ref="Y272:Y276" si="468">SUM(T272:X272)</f>
        <v>49</v>
      </c>
      <c r="Z272" s="23"/>
      <c r="AA272" s="27" t="str">
        <f>CONCATENATE(T272,", ",U272,", ",V272,", ",W272,", ",X272,",")</f>
        <v>1, 14, 19, 7, 8,</v>
      </c>
      <c r="AB272" s="23"/>
      <c r="AC272" s="23"/>
      <c r="AD272" s="23"/>
      <c r="AE272" s="23"/>
      <c r="AF272" s="23" t="s">
        <v>90</v>
      </c>
      <c r="AG272" s="20">
        <f>$Y272*T277/$Y277</f>
        <v>1.9816176470588236</v>
      </c>
      <c r="AH272" s="20">
        <f>$Y272*U277/$Y277</f>
        <v>13.330882352941176</v>
      </c>
      <c r="AI272" s="20">
        <f>$Y272*V277/$Y277</f>
        <v>19.636029411764707</v>
      </c>
      <c r="AJ272" s="20">
        <f>$Y272*W277/$Y277</f>
        <v>8.6470588235294112</v>
      </c>
      <c r="AK272" s="20">
        <f>$Y272*X277/$Y277</f>
        <v>5.4044117647058822</v>
      </c>
    </row>
    <row r="273" spans="2:37" x14ac:dyDescent="0.25">
      <c r="B273" s="3" t="s">
        <v>8</v>
      </c>
      <c r="C273" s="4">
        <v>3.3599999999999998E-2</v>
      </c>
      <c r="D273" s="5">
        <v>4</v>
      </c>
      <c r="E273" s="4">
        <v>0.27729999999999999</v>
      </c>
      <c r="F273" s="5">
        <v>33</v>
      </c>
      <c r="G273" s="4">
        <v>0.44540000000000002</v>
      </c>
      <c r="H273" s="5">
        <v>53</v>
      </c>
      <c r="I273" s="4">
        <v>0.1681</v>
      </c>
      <c r="J273" s="5">
        <v>20</v>
      </c>
      <c r="K273" s="4">
        <v>7.5600000000000001E-2</v>
      </c>
      <c r="L273" s="5">
        <v>9</v>
      </c>
      <c r="M273" s="4">
        <v>0.4375</v>
      </c>
      <c r="N273" s="5">
        <v>119</v>
      </c>
      <c r="P273" s="17" t="s">
        <v>91</v>
      </c>
      <c r="Q273" s="21">
        <f>_xlfn.CHISQ.INV.RT(Q272,16)</f>
        <v>38.171915651502808</v>
      </c>
      <c r="R273" s="23"/>
      <c r="S273" s="23"/>
      <c r="T273" s="23">
        <f>D273</f>
        <v>4</v>
      </c>
      <c r="U273" s="23">
        <f>F273</f>
        <v>33</v>
      </c>
      <c r="V273" s="23">
        <f>H273</f>
        <v>53</v>
      </c>
      <c r="W273" s="23">
        <f>J273</f>
        <v>20</v>
      </c>
      <c r="X273" s="23">
        <f t="shared" ref="X273:X276" si="469">L273</f>
        <v>9</v>
      </c>
      <c r="Y273" s="19">
        <f t="shared" si="468"/>
        <v>119</v>
      </c>
      <c r="Z273" s="23"/>
      <c r="AA273" s="27" t="str">
        <f t="shared" ref="AA273:AA275" si="470">CONCATENATE(T273,", ",U273,", ",V273,", ",W273,", ",X273,",")</f>
        <v>4, 33, 53, 20, 9,</v>
      </c>
      <c r="AB273" s="23"/>
      <c r="AC273" s="23"/>
      <c r="AD273" s="23"/>
      <c r="AE273" s="23"/>
      <c r="AF273" s="23"/>
      <c r="AG273" s="20">
        <f>$Y273*T277/$Y277</f>
        <v>4.8125</v>
      </c>
      <c r="AH273" s="20">
        <f t="shared" ref="AH273" si="471">$Y273*U277/$Y277</f>
        <v>32.375</v>
      </c>
      <c r="AI273" s="20">
        <f t="shared" ref="AI273" si="472">$Y273*V277/$Y277</f>
        <v>47.6875</v>
      </c>
      <c r="AJ273" s="20">
        <f t="shared" ref="AJ273" si="473">$Y273*W277/$Y277</f>
        <v>21</v>
      </c>
      <c r="AK273" s="20">
        <f t="shared" ref="AK273" si="474">$Y273*X277/$Y277</f>
        <v>13.125</v>
      </c>
    </row>
    <row r="274" spans="2:37" x14ac:dyDescent="0.25">
      <c r="B274" s="3" t="s">
        <v>9</v>
      </c>
      <c r="C274" s="4">
        <v>3.5700000000000003E-2</v>
      </c>
      <c r="D274" s="5">
        <v>2</v>
      </c>
      <c r="E274" s="4">
        <v>0.28570000000000001</v>
      </c>
      <c r="F274" s="5">
        <v>16</v>
      </c>
      <c r="G274" s="4">
        <v>0.42859999999999998</v>
      </c>
      <c r="H274" s="5">
        <v>24</v>
      </c>
      <c r="I274" s="4">
        <v>0.125</v>
      </c>
      <c r="J274" s="5">
        <v>7</v>
      </c>
      <c r="K274" s="4">
        <v>0.125</v>
      </c>
      <c r="L274" s="5">
        <v>7</v>
      </c>
      <c r="M274" s="4">
        <v>0.2059</v>
      </c>
      <c r="N274" s="5">
        <v>56</v>
      </c>
      <c r="P274" s="12" t="s">
        <v>92</v>
      </c>
      <c r="Q274" s="22">
        <f>SQRT(Q273/(Y277*MIN(5-1,5-1)))</f>
        <v>0.18730851901965681</v>
      </c>
      <c r="R274" s="23"/>
      <c r="S274" s="23"/>
      <c r="T274" s="23">
        <f t="shared" ref="T274:T276" si="475">D274</f>
        <v>2</v>
      </c>
      <c r="U274" s="23">
        <f t="shared" ref="U274:U276" si="476">F274</f>
        <v>16</v>
      </c>
      <c r="V274" s="23">
        <f t="shared" ref="V274:V276" si="477">H274</f>
        <v>24</v>
      </c>
      <c r="W274" s="23">
        <f t="shared" ref="W274:W276" si="478">J274</f>
        <v>7</v>
      </c>
      <c r="X274" s="23">
        <f t="shared" si="469"/>
        <v>7</v>
      </c>
      <c r="Y274" s="19">
        <f t="shared" si="468"/>
        <v>56</v>
      </c>
      <c r="Z274" s="23"/>
      <c r="AA274" s="27" t="str">
        <f t="shared" si="470"/>
        <v>2, 16, 24, 7, 7,</v>
      </c>
      <c r="AB274" s="23"/>
      <c r="AC274" s="23"/>
      <c r="AD274" s="23"/>
      <c r="AE274" s="23"/>
      <c r="AF274" s="23"/>
      <c r="AG274" s="20">
        <f>$Y274*T277/$Y277</f>
        <v>2.2647058823529411</v>
      </c>
      <c r="AH274" s="20">
        <f t="shared" ref="AH274" si="479">$Y274*U277/$Y277</f>
        <v>15.235294117647058</v>
      </c>
      <c r="AI274" s="20">
        <f t="shared" ref="AI274" si="480">$Y274*V277/$Y277</f>
        <v>22.441176470588236</v>
      </c>
      <c r="AJ274" s="20">
        <f t="shared" ref="AJ274" si="481">$Y274*W277/$Y277</f>
        <v>9.882352941176471</v>
      </c>
      <c r="AK274" s="20">
        <f t="shared" ref="AK274" si="482">$Y274*X277/$Y277</f>
        <v>6.1764705882352944</v>
      </c>
    </row>
    <row r="275" spans="2:37" x14ac:dyDescent="0.25">
      <c r="B275" s="3" t="s">
        <v>10</v>
      </c>
      <c r="C275" s="4">
        <v>0</v>
      </c>
      <c r="D275" s="5">
        <v>0</v>
      </c>
      <c r="E275" s="4">
        <v>0.26469999999999999</v>
      </c>
      <c r="F275" s="5">
        <v>9</v>
      </c>
      <c r="G275" s="4">
        <v>0.29409999999999997</v>
      </c>
      <c r="H275" s="5">
        <v>10</v>
      </c>
      <c r="I275" s="4">
        <v>0.35289999999999999</v>
      </c>
      <c r="J275" s="5">
        <v>12</v>
      </c>
      <c r="K275" s="4">
        <v>8.8200000000000001E-2</v>
      </c>
      <c r="L275" s="5">
        <v>3</v>
      </c>
      <c r="M275" s="4">
        <v>0.125</v>
      </c>
      <c r="N275" s="5">
        <v>34</v>
      </c>
      <c r="P275" s="24"/>
      <c r="Q275" s="21" t="str">
        <f>IF(AND(Q274&gt;0,Q274&lt;=0.2),"Schwacher Zusammenhang",IF(AND(Q274&gt;0.2,Q274&lt;=0.6),"Mittlerer Zusammenhang",IF(Q274&gt;0.6,"Starker Zusammenhang","")))</f>
        <v>Schwacher Zusammenhang</v>
      </c>
      <c r="R275" s="23"/>
      <c r="S275" s="23"/>
      <c r="T275" s="23">
        <f t="shared" si="475"/>
        <v>0</v>
      </c>
      <c r="U275" s="23">
        <f t="shared" si="476"/>
        <v>9</v>
      </c>
      <c r="V275" s="23">
        <f t="shared" si="477"/>
        <v>10</v>
      </c>
      <c r="W275" s="23">
        <f t="shared" si="478"/>
        <v>12</v>
      </c>
      <c r="X275" s="23">
        <f t="shared" si="469"/>
        <v>3</v>
      </c>
      <c r="Y275" s="19">
        <f t="shared" si="468"/>
        <v>34</v>
      </c>
      <c r="Z275" s="23"/>
      <c r="AA275" s="27" t="str">
        <f t="shared" si="470"/>
        <v>0, 9, 10, 12, 3,</v>
      </c>
      <c r="AB275" s="23"/>
      <c r="AC275" s="23"/>
      <c r="AD275" s="23"/>
      <c r="AE275" s="23"/>
      <c r="AF275" s="23"/>
      <c r="AG275" s="20">
        <f>$Y275*T277/$Y277</f>
        <v>1.375</v>
      </c>
      <c r="AH275" s="20">
        <f t="shared" ref="AH275" si="483">$Y275*U277/$Y277</f>
        <v>9.25</v>
      </c>
      <c r="AI275" s="20">
        <f t="shared" ref="AI275" si="484">$Y275*V277/$Y277</f>
        <v>13.625</v>
      </c>
      <c r="AJ275" s="20">
        <f t="shared" ref="AJ275" si="485">$Y275*W277/$Y277</f>
        <v>6</v>
      </c>
      <c r="AK275" s="20">
        <f t="shared" ref="AK275" si="486">$Y275*X277/$Y277</f>
        <v>3.75</v>
      </c>
    </row>
    <row r="276" spans="2:37" x14ac:dyDescent="0.25">
      <c r="B276" s="3" t="s">
        <v>11</v>
      </c>
      <c r="C276" s="4">
        <v>0.28570000000000001</v>
      </c>
      <c r="D276" s="5">
        <v>4</v>
      </c>
      <c r="E276" s="4">
        <v>0.1429</v>
      </c>
      <c r="F276" s="5">
        <v>2</v>
      </c>
      <c r="G276" s="4">
        <v>0.21429999999999999</v>
      </c>
      <c r="H276" s="5">
        <v>3</v>
      </c>
      <c r="I276" s="4">
        <v>0.1429</v>
      </c>
      <c r="J276" s="5">
        <v>2</v>
      </c>
      <c r="K276" s="4">
        <v>0.21429999999999999</v>
      </c>
      <c r="L276" s="5">
        <v>3</v>
      </c>
      <c r="M276" s="4">
        <v>5.1499999999999997E-2</v>
      </c>
      <c r="N276" s="5">
        <v>14</v>
      </c>
      <c r="P276" s="17" t="s">
        <v>97</v>
      </c>
      <c r="Q276" s="21">
        <v>0.316</v>
      </c>
      <c r="R276" s="23"/>
      <c r="S276" s="23"/>
      <c r="T276" s="23">
        <f t="shared" si="475"/>
        <v>4</v>
      </c>
      <c r="U276" s="23">
        <f t="shared" si="476"/>
        <v>2</v>
      </c>
      <c r="V276" s="23">
        <f t="shared" si="477"/>
        <v>3</v>
      </c>
      <c r="W276" s="23">
        <f t="shared" si="478"/>
        <v>2</v>
      </c>
      <c r="X276" s="23">
        <f t="shared" si="469"/>
        <v>3</v>
      </c>
      <c r="Y276" s="19">
        <f t="shared" si="468"/>
        <v>14</v>
      </c>
      <c r="Z276" s="23"/>
      <c r="AA276" s="27" t="str">
        <f>CONCATENATE(T276,", ",U276,", ",V276,", ",W276,", ",X276)</f>
        <v>4, 2, 3, 2, 3</v>
      </c>
      <c r="AB276" s="23"/>
      <c r="AC276" s="23"/>
      <c r="AD276" s="23"/>
      <c r="AE276" s="23"/>
      <c r="AF276" s="23"/>
      <c r="AG276" s="20">
        <f>$Y276*T277/$Y277</f>
        <v>0.56617647058823528</v>
      </c>
      <c r="AH276" s="20">
        <f t="shared" ref="AH276" si="487">$Y276*U277/$Y277</f>
        <v>3.8088235294117645</v>
      </c>
      <c r="AI276" s="20">
        <f t="shared" ref="AI276" si="488">$Y276*V277/$Y277</f>
        <v>5.6102941176470589</v>
      </c>
      <c r="AJ276" s="20">
        <f t="shared" ref="AJ276" si="489">$Y276*W277/$Y277</f>
        <v>2.4705882352941178</v>
      </c>
      <c r="AK276" s="20">
        <f t="shared" ref="AK276" si="490">$Y276*X277/$Y277</f>
        <v>1.5441176470588236</v>
      </c>
    </row>
    <row r="277" spans="2:37" x14ac:dyDescent="0.25">
      <c r="B277" s="3" t="s">
        <v>6</v>
      </c>
      <c r="C277" s="6">
        <v>4.0399999999999998E-2</v>
      </c>
      <c r="D277" s="3">
        <v>11</v>
      </c>
      <c r="E277" s="6">
        <v>0.27210000000000001</v>
      </c>
      <c r="F277" s="3">
        <v>74</v>
      </c>
      <c r="G277" s="6">
        <v>0.4007</v>
      </c>
      <c r="H277" s="3">
        <v>109</v>
      </c>
      <c r="I277" s="6">
        <v>0.17649999999999999</v>
      </c>
      <c r="J277" s="3">
        <v>48</v>
      </c>
      <c r="K277" s="6">
        <v>0.1103</v>
      </c>
      <c r="L277" s="3">
        <v>30</v>
      </c>
      <c r="M277" s="6">
        <v>1</v>
      </c>
      <c r="N277" s="3">
        <v>272</v>
      </c>
      <c r="P277" s="24"/>
      <c r="Q277" s="23"/>
      <c r="R277" s="23"/>
      <c r="S277" s="23"/>
      <c r="T277" s="19">
        <f t="shared" ref="T277:X277" si="491">SUM(T272:T276)</f>
        <v>11</v>
      </c>
      <c r="U277" s="19">
        <f t="shared" si="491"/>
        <v>74</v>
      </c>
      <c r="V277" s="19">
        <f t="shared" si="491"/>
        <v>109</v>
      </c>
      <c r="W277" s="19">
        <f t="shared" si="491"/>
        <v>48</v>
      </c>
      <c r="X277" s="19">
        <f t="shared" si="491"/>
        <v>30</v>
      </c>
      <c r="Y277" s="25">
        <f>SUM(Y272:Y276)</f>
        <v>272</v>
      </c>
      <c r="Z277" s="23"/>
      <c r="AA277" s="28" t="s">
        <v>94</v>
      </c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</row>
    <row r="278" spans="2:37" x14ac:dyDescent="0.25">
      <c r="B278" s="9"/>
      <c r="C278" s="9"/>
      <c r="D278" s="11"/>
      <c r="E278" s="7"/>
      <c r="F278" s="8"/>
      <c r="G278" s="12"/>
      <c r="H278" s="10"/>
      <c r="I278" s="7"/>
      <c r="J278" s="12"/>
      <c r="K278" s="13"/>
      <c r="L278" s="7"/>
      <c r="M278" s="7" t="s">
        <v>12</v>
      </c>
      <c r="N278" s="7">
        <v>272</v>
      </c>
      <c r="O278" s="8"/>
      <c r="P278" s="14"/>
      <c r="Q278" s="8"/>
      <c r="AA278" s="28" t="s">
        <v>95</v>
      </c>
    </row>
    <row r="279" spans="2:37" x14ac:dyDescent="0.25">
      <c r="B279" s="7"/>
      <c r="C279" s="7"/>
      <c r="D279" s="7"/>
      <c r="E279" s="7"/>
      <c r="F279" s="8"/>
      <c r="G279" s="12"/>
      <c r="H279" s="9"/>
      <c r="I279" s="7"/>
      <c r="J279" s="8"/>
      <c r="K279" s="8"/>
      <c r="L279" s="7"/>
      <c r="M279" s="7" t="s">
        <v>13</v>
      </c>
      <c r="N279" s="7">
        <v>1</v>
      </c>
      <c r="O279" s="8"/>
      <c r="P279" s="8"/>
      <c r="Q279" s="8"/>
      <c r="AA279" s="28" t="s">
        <v>96</v>
      </c>
    </row>
    <row r="280" spans="2:37" x14ac:dyDescent="0.25">
      <c r="F280" s="8"/>
      <c r="G280" s="12"/>
      <c r="H280" s="9"/>
      <c r="I280" s="8"/>
      <c r="J280" s="8"/>
      <c r="K280" s="8"/>
      <c r="L280" s="8"/>
      <c r="M280" s="8"/>
      <c r="N280" s="8"/>
      <c r="O280" s="8"/>
      <c r="P280" s="8"/>
      <c r="Q280" s="8"/>
    </row>
    <row r="281" spans="2:37" ht="18" x14ac:dyDescent="0.25">
      <c r="B281" s="1" t="s">
        <v>67</v>
      </c>
    </row>
    <row r="282" spans="2:37" ht="18" x14ac:dyDescent="0.25">
      <c r="B282" s="1" t="s">
        <v>68</v>
      </c>
    </row>
    <row r="283" spans="2:37" x14ac:dyDescent="0.25">
      <c r="B283" s="2"/>
      <c r="C283" s="30" t="s">
        <v>39</v>
      </c>
      <c r="D283" s="31"/>
      <c r="E283" s="30" t="s">
        <v>40</v>
      </c>
      <c r="F283" s="31"/>
      <c r="G283" s="30" t="s">
        <v>41</v>
      </c>
      <c r="H283" s="31"/>
      <c r="I283" s="30" t="s">
        <v>69</v>
      </c>
      <c r="J283" s="31"/>
      <c r="K283" s="30" t="s">
        <v>43</v>
      </c>
      <c r="L283" s="31"/>
      <c r="M283" s="30" t="s">
        <v>6</v>
      </c>
      <c r="N283" s="31"/>
      <c r="AA283" s="28" t="s">
        <v>93</v>
      </c>
    </row>
    <row r="284" spans="2:37" x14ac:dyDescent="0.25">
      <c r="B284" s="3" t="s">
        <v>7</v>
      </c>
      <c r="C284" s="4">
        <v>0.14580000000000001</v>
      </c>
      <c r="D284" s="5">
        <v>7</v>
      </c>
      <c r="E284" s="4">
        <v>0.4375</v>
      </c>
      <c r="F284" s="5">
        <v>21</v>
      </c>
      <c r="G284" s="4">
        <v>0.22919999999999999</v>
      </c>
      <c r="H284" s="5">
        <v>11</v>
      </c>
      <c r="I284" s="4">
        <v>0.1875</v>
      </c>
      <c r="J284" s="5">
        <v>9</v>
      </c>
      <c r="K284" s="4">
        <v>0</v>
      </c>
      <c r="L284" s="5">
        <v>0</v>
      </c>
      <c r="M284" s="4">
        <v>0.17580000000000001</v>
      </c>
      <c r="N284" s="5">
        <v>48</v>
      </c>
      <c r="P284" s="17" t="s">
        <v>88</v>
      </c>
      <c r="Q284" s="18">
        <f>_xlfn.CHISQ.TEST(T284:X288,AG284:AK288)</f>
        <v>6.923672398880043E-2</v>
      </c>
      <c r="R284" s="23"/>
      <c r="S284" s="23" t="s">
        <v>89</v>
      </c>
      <c r="T284" s="23">
        <f>D284</f>
        <v>7</v>
      </c>
      <c r="U284" s="23">
        <f>F284</f>
        <v>21</v>
      </c>
      <c r="V284" s="23">
        <f>H284</f>
        <v>11</v>
      </c>
      <c r="W284" s="23">
        <f>J284</f>
        <v>9</v>
      </c>
      <c r="X284" s="23">
        <f>L284</f>
        <v>0</v>
      </c>
      <c r="Y284" s="19">
        <f t="shared" ref="Y284:Y288" si="492">SUM(T284:X284)</f>
        <v>48</v>
      </c>
      <c r="Z284" s="23"/>
      <c r="AA284" s="27" t="str">
        <f>CONCATENATE(T284,", ",U284,", ",V284,", ",W284,", ",X284,",")</f>
        <v>7, 21, 11, 9, 0,</v>
      </c>
      <c r="AB284" s="23"/>
      <c r="AC284" s="23"/>
      <c r="AD284" s="23"/>
      <c r="AE284" s="23"/>
      <c r="AF284" s="23" t="s">
        <v>90</v>
      </c>
      <c r="AG284" s="20">
        <f>$Y284*T289/$Y289</f>
        <v>3.7894736842105261</v>
      </c>
      <c r="AH284" s="20">
        <f>$Y284*U289/$Y289</f>
        <v>20.210526315789473</v>
      </c>
      <c r="AI284" s="20">
        <f>$Y284*V289/$Y289</f>
        <v>12.451127819548873</v>
      </c>
      <c r="AJ284" s="20">
        <f>$Y284*W289/$Y289</f>
        <v>9.2030075187969924</v>
      </c>
      <c r="AK284" s="20">
        <f>$Y284*X289/$Y289</f>
        <v>2.3458646616541352</v>
      </c>
    </row>
    <row r="285" spans="2:37" x14ac:dyDescent="0.25">
      <c r="B285" s="3" t="s">
        <v>8</v>
      </c>
      <c r="C285" s="4">
        <v>6.0299999999999999E-2</v>
      </c>
      <c r="D285" s="5">
        <v>7</v>
      </c>
      <c r="E285" s="4">
        <v>0.46550000000000002</v>
      </c>
      <c r="F285" s="5">
        <v>54</v>
      </c>
      <c r="G285" s="4">
        <v>0.27589999999999998</v>
      </c>
      <c r="H285" s="5">
        <v>32</v>
      </c>
      <c r="I285" s="4">
        <v>0.1552</v>
      </c>
      <c r="J285" s="5">
        <v>18</v>
      </c>
      <c r="K285" s="4">
        <v>4.3099999999999999E-2</v>
      </c>
      <c r="L285" s="5">
        <v>5</v>
      </c>
      <c r="M285" s="4">
        <v>0.4249</v>
      </c>
      <c r="N285" s="5">
        <v>116</v>
      </c>
      <c r="P285" s="17" t="s">
        <v>91</v>
      </c>
      <c r="Q285" s="21">
        <f>_xlfn.CHISQ.INV.RT(Q284,16)</f>
        <v>25.033519353912993</v>
      </c>
      <c r="R285" s="23"/>
      <c r="S285" s="23"/>
      <c r="T285" s="23">
        <f>D285</f>
        <v>7</v>
      </c>
      <c r="U285" s="23">
        <f>F285</f>
        <v>54</v>
      </c>
      <c r="V285" s="23">
        <f>H285</f>
        <v>32</v>
      </c>
      <c r="W285" s="23">
        <f>J285</f>
        <v>18</v>
      </c>
      <c r="X285" s="23">
        <f t="shared" ref="X285:X288" si="493">L285</f>
        <v>5</v>
      </c>
      <c r="Y285" s="19">
        <f t="shared" si="492"/>
        <v>116</v>
      </c>
      <c r="Z285" s="23"/>
      <c r="AA285" s="27" t="str">
        <f t="shared" ref="AA285:AA287" si="494">CONCATENATE(T285,", ",U285,", ",V285,", ",W285,", ",X285,",")</f>
        <v>7, 54, 32, 18, 5,</v>
      </c>
      <c r="AB285" s="23"/>
      <c r="AC285" s="23"/>
      <c r="AD285" s="23"/>
      <c r="AE285" s="23"/>
      <c r="AF285" s="23"/>
      <c r="AG285" s="20">
        <f>$Y285*T289/$Y289</f>
        <v>9.1578947368421044</v>
      </c>
      <c r="AH285" s="20">
        <f t="shared" ref="AH285" si="495">$Y285*U289/$Y289</f>
        <v>48.842105263157897</v>
      </c>
      <c r="AI285" s="20">
        <f t="shared" ref="AI285" si="496">$Y285*V289/$Y289</f>
        <v>30.090225563909776</v>
      </c>
      <c r="AJ285" s="20">
        <f t="shared" ref="AJ285" si="497">$Y285*W289/$Y289</f>
        <v>22.2406015037594</v>
      </c>
      <c r="AK285" s="20">
        <f t="shared" ref="AK285" si="498">$Y285*X289/$Y289</f>
        <v>5.6691729323308273</v>
      </c>
    </row>
    <row r="286" spans="2:37" x14ac:dyDescent="0.25">
      <c r="B286" s="3" t="s">
        <v>9</v>
      </c>
      <c r="C286" s="4">
        <v>3.7000000000000012E-2</v>
      </c>
      <c r="D286" s="5">
        <v>2</v>
      </c>
      <c r="E286" s="4">
        <v>0.48149999999999998</v>
      </c>
      <c r="F286" s="5">
        <v>26</v>
      </c>
      <c r="G286" s="4">
        <v>0.20369999999999999</v>
      </c>
      <c r="H286" s="5">
        <v>11</v>
      </c>
      <c r="I286" s="4">
        <v>0.22220000000000001</v>
      </c>
      <c r="J286" s="5">
        <v>12</v>
      </c>
      <c r="K286" s="4">
        <v>5.5599999999999997E-2</v>
      </c>
      <c r="L286" s="5">
        <v>3</v>
      </c>
      <c r="M286" s="4">
        <v>0.1978</v>
      </c>
      <c r="N286" s="5">
        <v>54</v>
      </c>
      <c r="P286" s="12" t="s">
        <v>92</v>
      </c>
      <c r="Q286" s="22">
        <f>SQRT(Q285/(Y289*MIN(5-1,5-1)))</f>
        <v>0.15338756062235823</v>
      </c>
      <c r="R286" s="23"/>
      <c r="S286" s="23"/>
      <c r="T286" s="23">
        <f t="shared" ref="T286:T288" si="499">D286</f>
        <v>2</v>
      </c>
      <c r="U286" s="23">
        <f t="shared" ref="U286:U288" si="500">F286</f>
        <v>26</v>
      </c>
      <c r="V286" s="23">
        <f t="shared" ref="V286:V288" si="501">H286</f>
        <v>11</v>
      </c>
      <c r="W286" s="23">
        <f t="shared" ref="W286:W288" si="502">J286</f>
        <v>12</v>
      </c>
      <c r="X286" s="23">
        <f t="shared" si="493"/>
        <v>3</v>
      </c>
      <c r="Y286" s="19">
        <f t="shared" si="492"/>
        <v>54</v>
      </c>
      <c r="Z286" s="23"/>
      <c r="AA286" s="27" t="str">
        <f t="shared" si="494"/>
        <v>2, 26, 11, 12, 3,</v>
      </c>
      <c r="AB286" s="23"/>
      <c r="AC286" s="23"/>
      <c r="AD286" s="23"/>
      <c r="AE286" s="23"/>
      <c r="AF286" s="23"/>
      <c r="AG286" s="20">
        <f>$Y286*T289/$Y289</f>
        <v>4.2631578947368425</v>
      </c>
      <c r="AH286" s="20">
        <f t="shared" ref="AH286" si="503">$Y286*U289/$Y289</f>
        <v>22.736842105263158</v>
      </c>
      <c r="AI286" s="20">
        <f t="shared" ref="AI286" si="504">$Y286*V289/$Y289</f>
        <v>14.007518796992482</v>
      </c>
      <c r="AJ286" s="20">
        <f t="shared" ref="AJ286" si="505">$Y286*W289/$Y289</f>
        <v>10.353383458646617</v>
      </c>
      <c r="AK286" s="20">
        <f t="shared" ref="AK286" si="506">$Y286*X289/$Y289</f>
        <v>2.6390977443609023</v>
      </c>
    </row>
    <row r="287" spans="2:37" x14ac:dyDescent="0.25">
      <c r="B287" s="3" t="s">
        <v>10</v>
      </c>
      <c r="C287" s="4">
        <v>5.8799999999999998E-2</v>
      </c>
      <c r="D287" s="5">
        <v>2</v>
      </c>
      <c r="E287" s="4">
        <v>0.2059</v>
      </c>
      <c r="F287" s="5">
        <v>7</v>
      </c>
      <c r="G287" s="4">
        <v>0.38240000000000002</v>
      </c>
      <c r="H287" s="5">
        <v>13</v>
      </c>
      <c r="I287" s="4">
        <v>0.26469999999999999</v>
      </c>
      <c r="J287" s="5">
        <v>9</v>
      </c>
      <c r="K287" s="4">
        <v>8.8200000000000001E-2</v>
      </c>
      <c r="L287" s="5">
        <v>3</v>
      </c>
      <c r="M287" s="4">
        <v>0.1245</v>
      </c>
      <c r="N287" s="5">
        <v>34</v>
      </c>
      <c r="P287" s="24"/>
      <c r="Q287" s="21" t="str">
        <f>IF(AND(Q286&gt;0,Q286&lt;=0.2),"Schwacher Zusammenhang",IF(AND(Q286&gt;0.2,Q286&lt;=0.6),"Mittlerer Zusammenhang",IF(Q286&gt;0.6,"Starker Zusammenhang","")))</f>
        <v>Schwacher Zusammenhang</v>
      </c>
      <c r="R287" s="23"/>
      <c r="S287" s="23"/>
      <c r="T287" s="23">
        <f t="shared" si="499"/>
        <v>2</v>
      </c>
      <c r="U287" s="23">
        <f t="shared" si="500"/>
        <v>7</v>
      </c>
      <c r="V287" s="23">
        <f t="shared" si="501"/>
        <v>13</v>
      </c>
      <c r="W287" s="23">
        <f t="shared" si="502"/>
        <v>9</v>
      </c>
      <c r="X287" s="23">
        <f t="shared" si="493"/>
        <v>3</v>
      </c>
      <c r="Y287" s="19">
        <f t="shared" si="492"/>
        <v>34</v>
      </c>
      <c r="Z287" s="23"/>
      <c r="AA287" s="27" t="str">
        <f t="shared" si="494"/>
        <v>2, 7, 13, 9, 3,</v>
      </c>
      <c r="AB287" s="23"/>
      <c r="AC287" s="23"/>
      <c r="AD287" s="23"/>
      <c r="AE287" s="23"/>
      <c r="AF287" s="23"/>
      <c r="AG287" s="20">
        <f>$Y287*T289/$Y289</f>
        <v>2.6842105263157894</v>
      </c>
      <c r="AH287" s="20">
        <f t="shared" ref="AH287" si="507">$Y287*U289/$Y289</f>
        <v>14.315789473684211</v>
      </c>
      <c r="AI287" s="20">
        <f t="shared" ref="AI287" si="508">$Y287*V289/$Y289</f>
        <v>8.8195488721804516</v>
      </c>
      <c r="AJ287" s="20">
        <f t="shared" ref="AJ287" si="509">$Y287*W289/$Y289</f>
        <v>6.518796992481203</v>
      </c>
      <c r="AK287" s="20">
        <f t="shared" ref="AK287" si="510">$Y287*X289/$Y289</f>
        <v>1.6616541353383458</v>
      </c>
    </row>
    <row r="288" spans="2:37" x14ac:dyDescent="0.25">
      <c r="B288" s="3" t="s">
        <v>11</v>
      </c>
      <c r="C288" s="4">
        <v>0.21429999999999999</v>
      </c>
      <c r="D288" s="5">
        <v>3</v>
      </c>
      <c r="E288" s="4">
        <v>0.28570000000000001</v>
      </c>
      <c r="F288" s="5">
        <v>4</v>
      </c>
      <c r="G288" s="4">
        <v>0.1429</v>
      </c>
      <c r="H288" s="5">
        <v>2</v>
      </c>
      <c r="I288" s="4">
        <v>0.21429999999999999</v>
      </c>
      <c r="J288" s="5">
        <v>3</v>
      </c>
      <c r="K288" s="4">
        <v>0.1429</v>
      </c>
      <c r="L288" s="5">
        <v>2</v>
      </c>
      <c r="M288" s="4">
        <v>5.1299999999999998E-2</v>
      </c>
      <c r="N288" s="5">
        <v>14</v>
      </c>
      <c r="P288" s="17" t="s">
        <v>97</v>
      </c>
      <c r="Q288" s="21">
        <v>0.224</v>
      </c>
      <c r="R288" s="23"/>
      <c r="S288" s="23"/>
      <c r="T288" s="23">
        <f t="shared" si="499"/>
        <v>3</v>
      </c>
      <c r="U288" s="23">
        <f t="shared" si="500"/>
        <v>4</v>
      </c>
      <c r="V288" s="23">
        <f t="shared" si="501"/>
        <v>2</v>
      </c>
      <c r="W288" s="23">
        <f t="shared" si="502"/>
        <v>3</v>
      </c>
      <c r="X288" s="23">
        <f t="shared" si="493"/>
        <v>2</v>
      </c>
      <c r="Y288" s="19">
        <f t="shared" si="492"/>
        <v>14</v>
      </c>
      <c r="Z288" s="23"/>
      <c r="AA288" s="27" t="str">
        <f>CONCATENATE(T288,", ",U288,", ",V288,", ",W288,", ",X288)</f>
        <v>3, 4, 2, 3, 2</v>
      </c>
      <c r="AB288" s="23"/>
      <c r="AC288" s="23"/>
      <c r="AD288" s="23"/>
      <c r="AE288" s="23"/>
      <c r="AF288" s="23"/>
      <c r="AG288" s="20">
        <f>$Y288*T289/$Y289</f>
        <v>1.1052631578947369</v>
      </c>
      <c r="AH288" s="20">
        <f t="shared" ref="AH288" si="511">$Y288*U289/$Y289</f>
        <v>5.8947368421052628</v>
      </c>
      <c r="AI288" s="20">
        <f t="shared" ref="AI288" si="512">$Y288*V289/$Y289</f>
        <v>3.6315789473684212</v>
      </c>
      <c r="AJ288" s="20">
        <f t="shared" ref="AJ288" si="513">$Y288*W289/$Y289</f>
        <v>2.6842105263157894</v>
      </c>
      <c r="AK288" s="20">
        <f t="shared" ref="AK288" si="514">$Y288*X289/$Y289</f>
        <v>0.68421052631578949</v>
      </c>
    </row>
    <row r="289" spans="2:37" x14ac:dyDescent="0.25">
      <c r="B289" s="3" t="s">
        <v>6</v>
      </c>
      <c r="C289" s="6">
        <v>7.690000000000001E-2</v>
      </c>
      <c r="D289" s="3">
        <v>21</v>
      </c>
      <c r="E289" s="6">
        <v>0.4103</v>
      </c>
      <c r="F289" s="3">
        <v>112</v>
      </c>
      <c r="G289" s="6">
        <v>0.25269999999999998</v>
      </c>
      <c r="H289" s="3">
        <v>69</v>
      </c>
      <c r="I289" s="6">
        <v>0.18679999999999999</v>
      </c>
      <c r="J289" s="3">
        <v>51</v>
      </c>
      <c r="K289" s="6">
        <v>4.7600000000000003E-2</v>
      </c>
      <c r="L289" s="3">
        <v>13</v>
      </c>
      <c r="M289" s="6">
        <v>1</v>
      </c>
      <c r="N289" s="3">
        <v>273</v>
      </c>
      <c r="P289" s="24"/>
      <c r="Q289" s="23"/>
      <c r="R289" s="23"/>
      <c r="S289" s="23"/>
      <c r="T289" s="19">
        <f t="shared" ref="T289:X289" si="515">SUM(T284:T288)</f>
        <v>21</v>
      </c>
      <c r="U289" s="19">
        <f t="shared" si="515"/>
        <v>112</v>
      </c>
      <c r="V289" s="19">
        <f t="shared" si="515"/>
        <v>69</v>
      </c>
      <c r="W289" s="19">
        <f t="shared" si="515"/>
        <v>51</v>
      </c>
      <c r="X289" s="19">
        <f t="shared" si="515"/>
        <v>13</v>
      </c>
      <c r="Y289" s="25">
        <f>SUM(Y284:Y288)</f>
        <v>266</v>
      </c>
      <c r="Z289" s="23"/>
      <c r="AA289" s="28" t="s">
        <v>94</v>
      </c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</row>
    <row r="290" spans="2:37" x14ac:dyDescent="0.25">
      <c r="B290" s="9"/>
      <c r="C290" s="9"/>
      <c r="D290" s="11"/>
      <c r="E290" s="7"/>
      <c r="F290" s="7"/>
      <c r="G290" s="7"/>
      <c r="H290" s="7"/>
      <c r="I290" s="7"/>
      <c r="J290" s="7"/>
      <c r="K290" s="7"/>
      <c r="L290" s="7"/>
      <c r="M290" s="7" t="s">
        <v>12</v>
      </c>
      <c r="N290" s="7">
        <v>273</v>
      </c>
      <c r="AA290" s="28" t="s">
        <v>95</v>
      </c>
    </row>
    <row r="291" spans="2:37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 t="s">
        <v>13</v>
      </c>
      <c r="N291" s="7">
        <v>0</v>
      </c>
      <c r="AA291" s="28" t="s">
        <v>96</v>
      </c>
    </row>
    <row r="293" spans="2:37" ht="18" x14ac:dyDescent="0.25">
      <c r="B293" s="1" t="s">
        <v>70</v>
      </c>
    </row>
    <row r="294" spans="2:37" x14ac:dyDescent="0.25">
      <c r="B294" s="2"/>
      <c r="C294" s="30" t="s">
        <v>39</v>
      </c>
      <c r="D294" s="31"/>
      <c r="E294" s="30" t="s">
        <v>40</v>
      </c>
      <c r="F294" s="31"/>
      <c r="G294" s="30" t="s">
        <v>41</v>
      </c>
      <c r="H294" s="31"/>
      <c r="I294" s="30" t="s">
        <v>69</v>
      </c>
      <c r="J294" s="31"/>
      <c r="K294" s="30" t="s">
        <v>43</v>
      </c>
      <c r="L294" s="31"/>
      <c r="M294" s="30" t="s">
        <v>6</v>
      </c>
      <c r="N294" s="31"/>
      <c r="AA294" s="28" t="s">
        <v>93</v>
      </c>
    </row>
    <row r="295" spans="2:37" x14ac:dyDescent="0.25">
      <c r="B295" s="3" t="s">
        <v>7</v>
      </c>
      <c r="C295" s="4">
        <v>0.2041</v>
      </c>
      <c r="D295" s="5">
        <v>10</v>
      </c>
      <c r="E295" s="4">
        <v>0.40820000000000001</v>
      </c>
      <c r="F295" s="5">
        <v>20</v>
      </c>
      <c r="G295" s="4">
        <v>0.22450000000000001</v>
      </c>
      <c r="H295" s="5">
        <v>11</v>
      </c>
      <c r="I295" s="4">
        <v>0.1429</v>
      </c>
      <c r="J295" s="5">
        <v>7</v>
      </c>
      <c r="K295" s="4">
        <v>2.0400000000000001E-2</v>
      </c>
      <c r="L295" s="5">
        <v>1</v>
      </c>
      <c r="M295" s="4">
        <v>0.17949999999999999</v>
      </c>
      <c r="N295" s="5">
        <v>49</v>
      </c>
      <c r="P295" s="17" t="s">
        <v>88</v>
      </c>
      <c r="Q295" s="18">
        <f>_xlfn.CHISQ.TEST(T295:X299,AG295:AK299)</f>
        <v>2.7121644078346004E-2</v>
      </c>
      <c r="R295" s="23"/>
      <c r="S295" s="23" t="s">
        <v>89</v>
      </c>
      <c r="T295" s="23">
        <f>D295</f>
        <v>10</v>
      </c>
      <c r="U295" s="23">
        <f>F295</f>
        <v>20</v>
      </c>
      <c r="V295" s="23">
        <f>H295</f>
        <v>11</v>
      </c>
      <c r="W295" s="23">
        <f>J295</f>
        <v>7</v>
      </c>
      <c r="X295" s="23">
        <f>L295</f>
        <v>1</v>
      </c>
      <c r="Y295" s="19">
        <f t="shared" ref="Y295:Y299" si="516">SUM(T295:X295)</f>
        <v>49</v>
      </c>
      <c r="Z295" s="23"/>
      <c r="AA295" s="27" t="str">
        <f>CONCATENATE(T295,", ",U295,", ",V295,", ",W295,", ",X295,",")</f>
        <v>10, 20, 11, 7, 1,</v>
      </c>
      <c r="AB295" s="23"/>
      <c r="AC295" s="23"/>
      <c r="AD295" s="23"/>
      <c r="AE295" s="23"/>
      <c r="AF295" s="23" t="s">
        <v>90</v>
      </c>
      <c r="AG295" s="20">
        <f>$Y295*T300/$Y300</f>
        <v>7.0257352941176467</v>
      </c>
      <c r="AH295" s="20">
        <f>$Y295*U300/$Y300</f>
        <v>19.636029411764707</v>
      </c>
      <c r="AI295" s="20">
        <f>$Y295*V300/$Y300</f>
        <v>10.628676470588236</v>
      </c>
      <c r="AJ295" s="20">
        <f>$Y295*W300/$Y300</f>
        <v>7.3860294117647056</v>
      </c>
      <c r="AK295" s="20">
        <f>$Y295*X300/$Y300</f>
        <v>4.3235294117647056</v>
      </c>
    </row>
    <row r="296" spans="2:37" x14ac:dyDescent="0.25">
      <c r="B296" s="3" t="s">
        <v>8</v>
      </c>
      <c r="C296" s="4">
        <v>0.10920000000000001</v>
      </c>
      <c r="D296" s="5">
        <v>13</v>
      </c>
      <c r="E296" s="4">
        <v>0.4622</v>
      </c>
      <c r="F296" s="5">
        <v>55</v>
      </c>
      <c r="G296" s="4">
        <v>0.2185</v>
      </c>
      <c r="H296" s="5">
        <v>26</v>
      </c>
      <c r="I296" s="4">
        <v>0.1176</v>
      </c>
      <c r="J296" s="5">
        <v>14</v>
      </c>
      <c r="K296" s="4">
        <v>9.2399999999999996E-2</v>
      </c>
      <c r="L296" s="5">
        <v>11</v>
      </c>
      <c r="M296" s="4">
        <v>0.43590000000000001</v>
      </c>
      <c r="N296" s="5">
        <v>119</v>
      </c>
      <c r="P296" s="17" t="s">
        <v>91</v>
      </c>
      <c r="Q296" s="21">
        <f>_xlfn.CHISQ.INV.RT(Q295,16)</f>
        <v>28.554157905297203</v>
      </c>
      <c r="R296" s="23"/>
      <c r="S296" s="23"/>
      <c r="T296" s="23">
        <f>D296</f>
        <v>13</v>
      </c>
      <c r="U296" s="23">
        <f>F296</f>
        <v>55</v>
      </c>
      <c r="V296" s="23">
        <f>H296</f>
        <v>26</v>
      </c>
      <c r="W296" s="23">
        <f>J296</f>
        <v>14</v>
      </c>
      <c r="X296" s="23">
        <f t="shared" ref="X296:X299" si="517">L296</f>
        <v>11</v>
      </c>
      <c r="Y296" s="19">
        <f t="shared" si="516"/>
        <v>119</v>
      </c>
      <c r="Z296" s="23"/>
      <c r="AA296" s="27" t="str">
        <f t="shared" ref="AA296:AA298" si="518">CONCATENATE(T296,", ",U296,", ",V296,", ",W296,", ",X296,",")</f>
        <v>13, 55, 26, 14, 11,</v>
      </c>
      <c r="AB296" s="23"/>
      <c r="AC296" s="23"/>
      <c r="AD296" s="23"/>
      <c r="AE296" s="23"/>
      <c r="AF296" s="23"/>
      <c r="AG296" s="20">
        <f>$Y296*T300/$Y300</f>
        <v>17.0625</v>
      </c>
      <c r="AH296" s="20">
        <f t="shared" ref="AH296" si="519">$Y296*U300/$Y300</f>
        <v>47.6875</v>
      </c>
      <c r="AI296" s="20">
        <f t="shared" ref="AI296" si="520">$Y296*V300/$Y300</f>
        <v>25.8125</v>
      </c>
      <c r="AJ296" s="20">
        <f t="shared" ref="AJ296" si="521">$Y296*W300/$Y300</f>
        <v>17.9375</v>
      </c>
      <c r="AK296" s="20">
        <f t="shared" ref="AK296" si="522">$Y296*X300/$Y300</f>
        <v>10.5</v>
      </c>
    </row>
    <row r="297" spans="2:37" x14ac:dyDescent="0.25">
      <c r="B297" s="3" t="s">
        <v>9</v>
      </c>
      <c r="C297" s="4">
        <v>0.1071</v>
      </c>
      <c r="D297" s="5">
        <v>6</v>
      </c>
      <c r="E297" s="4">
        <v>0.44640000000000002</v>
      </c>
      <c r="F297" s="5">
        <v>25</v>
      </c>
      <c r="G297" s="4">
        <v>0.25</v>
      </c>
      <c r="H297" s="5">
        <v>14</v>
      </c>
      <c r="I297" s="4">
        <v>0.1071</v>
      </c>
      <c r="J297" s="5">
        <v>6</v>
      </c>
      <c r="K297" s="4">
        <v>8.929999999999999E-2</v>
      </c>
      <c r="L297" s="5">
        <v>5</v>
      </c>
      <c r="M297" s="4">
        <v>0.2051</v>
      </c>
      <c r="N297" s="5">
        <v>56</v>
      </c>
      <c r="P297" s="12" t="s">
        <v>92</v>
      </c>
      <c r="Q297" s="22">
        <f>SQRT(Q296/(Y300*MIN(5-1,5-1)))</f>
        <v>0.16200194575270652</v>
      </c>
      <c r="R297" s="23"/>
      <c r="S297" s="23"/>
      <c r="T297" s="23">
        <f t="shared" ref="T297:T299" si="523">D297</f>
        <v>6</v>
      </c>
      <c r="U297" s="23">
        <f t="shared" ref="U297:U299" si="524">F297</f>
        <v>25</v>
      </c>
      <c r="V297" s="23">
        <f t="shared" ref="V297:V299" si="525">H297</f>
        <v>14</v>
      </c>
      <c r="W297" s="23">
        <f t="shared" ref="W297:W299" si="526">J297</f>
        <v>6</v>
      </c>
      <c r="X297" s="23">
        <f t="shared" si="517"/>
        <v>5</v>
      </c>
      <c r="Y297" s="19">
        <f t="shared" si="516"/>
        <v>56</v>
      </c>
      <c r="Z297" s="23"/>
      <c r="AA297" s="27" t="str">
        <f t="shared" si="518"/>
        <v>6, 25, 14, 6, 5,</v>
      </c>
      <c r="AB297" s="23"/>
      <c r="AC297" s="23"/>
      <c r="AD297" s="23"/>
      <c r="AE297" s="23"/>
      <c r="AF297" s="23"/>
      <c r="AG297" s="20">
        <f>$Y297*T300/$Y300</f>
        <v>8.0294117647058822</v>
      </c>
      <c r="AH297" s="20">
        <f t="shared" ref="AH297" si="527">$Y297*U300/$Y300</f>
        <v>22.441176470588236</v>
      </c>
      <c r="AI297" s="20">
        <f t="shared" ref="AI297" si="528">$Y297*V300/$Y300</f>
        <v>12.147058823529411</v>
      </c>
      <c r="AJ297" s="20">
        <f t="shared" ref="AJ297" si="529">$Y297*W300/$Y300</f>
        <v>8.4411764705882355</v>
      </c>
      <c r="AK297" s="20">
        <f t="shared" ref="AK297" si="530">$Y297*X300/$Y300</f>
        <v>4.9411764705882355</v>
      </c>
    </row>
    <row r="298" spans="2:37" x14ac:dyDescent="0.25">
      <c r="B298" s="3" t="s">
        <v>10</v>
      </c>
      <c r="C298" s="4">
        <v>0.2059</v>
      </c>
      <c r="D298" s="5">
        <v>7</v>
      </c>
      <c r="E298" s="4">
        <v>0.1176</v>
      </c>
      <c r="F298" s="5">
        <v>4</v>
      </c>
      <c r="G298" s="4">
        <v>0.17649999999999999</v>
      </c>
      <c r="H298" s="5">
        <v>6</v>
      </c>
      <c r="I298" s="4">
        <v>0.35289999999999999</v>
      </c>
      <c r="J298" s="5">
        <v>12</v>
      </c>
      <c r="K298" s="4">
        <v>0.14710000000000001</v>
      </c>
      <c r="L298" s="5">
        <v>5</v>
      </c>
      <c r="M298" s="4">
        <v>0.1245</v>
      </c>
      <c r="N298" s="5">
        <v>34</v>
      </c>
      <c r="P298" s="24"/>
      <c r="Q298" s="21" t="str">
        <f>IF(AND(Q297&gt;0,Q297&lt;=0.2),"Schwacher Zusammenhang",IF(AND(Q297&gt;0.2,Q297&lt;=0.6),"Mittlerer Zusammenhang",IF(Q297&gt;0.6,"Starker Zusammenhang","")))</f>
        <v>Schwacher Zusammenhang</v>
      </c>
      <c r="R298" s="23"/>
      <c r="S298" s="23"/>
      <c r="T298" s="23">
        <f t="shared" si="523"/>
        <v>7</v>
      </c>
      <c r="U298" s="23">
        <f t="shared" si="524"/>
        <v>4</v>
      </c>
      <c r="V298" s="23">
        <f t="shared" si="525"/>
        <v>6</v>
      </c>
      <c r="W298" s="23">
        <f t="shared" si="526"/>
        <v>12</v>
      </c>
      <c r="X298" s="23">
        <f t="shared" si="517"/>
        <v>5</v>
      </c>
      <c r="Y298" s="19">
        <f t="shared" si="516"/>
        <v>34</v>
      </c>
      <c r="Z298" s="23"/>
      <c r="AA298" s="27" t="str">
        <f t="shared" si="518"/>
        <v>7, 4, 6, 12, 5,</v>
      </c>
      <c r="AB298" s="23"/>
      <c r="AC298" s="23"/>
      <c r="AD298" s="23"/>
      <c r="AE298" s="23"/>
      <c r="AF298" s="23"/>
      <c r="AG298" s="20">
        <f>$Y298*T300/$Y300</f>
        <v>4.875</v>
      </c>
      <c r="AH298" s="20">
        <f t="shared" ref="AH298" si="531">$Y298*U300/$Y300</f>
        <v>13.625</v>
      </c>
      <c r="AI298" s="20">
        <f t="shared" ref="AI298" si="532">$Y298*V300/$Y300</f>
        <v>7.375</v>
      </c>
      <c r="AJ298" s="20">
        <f t="shared" ref="AJ298" si="533">$Y298*W300/$Y300</f>
        <v>5.125</v>
      </c>
      <c r="AK298" s="20">
        <f t="shared" ref="AK298" si="534">$Y298*X300/$Y300</f>
        <v>3</v>
      </c>
    </row>
    <row r="299" spans="2:37" x14ac:dyDescent="0.25">
      <c r="B299" s="3" t="s">
        <v>11</v>
      </c>
      <c r="C299" s="4">
        <v>0.21429999999999999</v>
      </c>
      <c r="D299" s="5">
        <v>3</v>
      </c>
      <c r="E299" s="4">
        <v>0.35709999999999997</v>
      </c>
      <c r="F299" s="5">
        <v>5</v>
      </c>
      <c r="G299" s="4">
        <v>0.1429</v>
      </c>
      <c r="H299" s="5">
        <v>2</v>
      </c>
      <c r="I299" s="4">
        <v>0.1429</v>
      </c>
      <c r="J299" s="5">
        <v>2</v>
      </c>
      <c r="K299" s="4">
        <v>0.1429</v>
      </c>
      <c r="L299" s="5">
        <v>2</v>
      </c>
      <c r="M299" s="4">
        <v>5.1299999999999998E-2</v>
      </c>
      <c r="N299" s="5">
        <v>14</v>
      </c>
      <c r="P299" s="17" t="s">
        <v>97</v>
      </c>
      <c r="Q299" s="21">
        <v>0.224</v>
      </c>
      <c r="R299" s="23"/>
      <c r="S299" s="23"/>
      <c r="T299" s="23">
        <f t="shared" si="523"/>
        <v>3</v>
      </c>
      <c r="U299" s="23">
        <f t="shared" si="524"/>
        <v>5</v>
      </c>
      <c r="V299" s="23">
        <f t="shared" si="525"/>
        <v>2</v>
      </c>
      <c r="W299" s="23">
        <f t="shared" si="526"/>
        <v>2</v>
      </c>
      <c r="X299" s="23">
        <f t="shared" si="517"/>
        <v>2</v>
      </c>
      <c r="Y299" s="19">
        <f t="shared" si="516"/>
        <v>14</v>
      </c>
      <c r="Z299" s="23"/>
      <c r="AA299" s="27" t="str">
        <f>CONCATENATE(T299,", ",U299,", ",V299,", ",W299,", ",X299)</f>
        <v>3, 5, 2, 2, 2</v>
      </c>
      <c r="AB299" s="23"/>
      <c r="AC299" s="23"/>
      <c r="AD299" s="23"/>
      <c r="AE299" s="23"/>
      <c r="AF299" s="23"/>
      <c r="AG299" s="20">
        <f>$Y299*T300/$Y300</f>
        <v>2.0073529411764706</v>
      </c>
      <c r="AH299" s="20">
        <f t="shared" ref="AH299" si="535">$Y299*U300/$Y300</f>
        <v>5.6102941176470589</v>
      </c>
      <c r="AI299" s="20">
        <f t="shared" ref="AI299" si="536">$Y299*V300/$Y300</f>
        <v>3.0367647058823528</v>
      </c>
      <c r="AJ299" s="20">
        <f t="shared" ref="AJ299" si="537">$Y299*W300/$Y300</f>
        <v>2.1102941176470589</v>
      </c>
      <c r="AK299" s="20">
        <f t="shared" ref="AK299" si="538">$Y299*X300/$Y300</f>
        <v>1.2352941176470589</v>
      </c>
    </row>
    <row r="300" spans="2:37" x14ac:dyDescent="0.25">
      <c r="B300" s="3" t="s">
        <v>6</v>
      </c>
      <c r="C300" s="6">
        <v>0.1429</v>
      </c>
      <c r="D300" s="3">
        <v>39</v>
      </c>
      <c r="E300" s="6">
        <v>0.39929999999999999</v>
      </c>
      <c r="F300" s="3">
        <v>109</v>
      </c>
      <c r="G300" s="6">
        <v>0.21609999999999999</v>
      </c>
      <c r="H300" s="3">
        <v>59</v>
      </c>
      <c r="I300" s="6">
        <v>0.1502</v>
      </c>
      <c r="J300" s="3">
        <v>41</v>
      </c>
      <c r="K300" s="6">
        <v>8.7899999999999992E-2</v>
      </c>
      <c r="L300" s="3">
        <v>24</v>
      </c>
      <c r="M300" s="6">
        <v>1</v>
      </c>
      <c r="N300" s="3">
        <v>273</v>
      </c>
      <c r="P300" s="24"/>
      <c r="Q300" s="23"/>
      <c r="R300" s="23"/>
      <c r="S300" s="23"/>
      <c r="T300" s="19">
        <f t="shared" ref="T300:X300" si="539">SUM(T295:T299)</f>
        <v>39</v>
      </c>
      <c r="U300" s="19">
        <f t="shared" si="539"/>
        <v>109</v>
      </c>
      <c r="V300" s="19">
        <f t="shared" si="539"/>
        <v>59</v>
      </c>
      <c r="W300" s="19">
        <f t="shared" si="539"/>
        <v>41</v>
      </c>
      <c r="X300" s="19">
        <f t="shared" si="539"/>
        <v>24</v>
      </c>
      <c r="Y300" s="25">
        <f>SUM(Y295:Y299)</f>
        <v>272</v>
      </c>
      <c r="Z300" s="23"/>
      <c r="AA300" s="28" t="s">
        <v>94</v>
      </c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</row>
    <row r="301" spans="2:37" x14ac:dyDescent="0.25">
      <c r="B301" s="9"/>
      <c r="C301" s="9"/>
      <c r="D301" s="11"/>
      <c r="E301" s="7"/>
      <c r="F301" s="7"/>
      <c r="G301" s="7"/>
      <c r="H301" s="7"/>
      <c r="I301" s="7"/>
      <c r="J301" s="7"/>
      <c r="K301" s="7"/>
      <c r="L301" s="7"/>
      <c r="M301" s="7" t="s">
        <v>12</v>
      </c>
      <c r="N301" s="7">
        <v>273</v>
      </c>
      <c r="AA301" s="28" t="s">
        <v>95</v>
      </c>
    </row>
    <row r="302" spans="2:37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 t="s">
        <v>13</v>
      </c>
      <c r="N302" s="7">
        <v>0</v>
      </c>
      <c r="AA302" s="28" t="s">
        <v>96</v>
      </c>
    </row>
    <row r="304" spans="2:37" ht="18" x14ac:dyDescent="0.25">
      <c r="B304" s="1" t="s">
        <v>71</v>
      </c>
    </row>
    <row r="305" spans="2:37" x14ac:dyDescent="0.25">
      <c r="B305" s="2"/>
      <c r="C305" s="30" t="s">
        <v>39</v>
      </c>
      <c r="D305" s="31"/>
      <c r="E305" s="30" t="s">
        <v>40</v>
      </c>
      <c r="F305" s="31"/>
      <c r="G305" s="30" t="s">
        <v>41</v>
      </c>
      <c r="H305" s="31"/>
      <c r="I305" s="30" t="s">
        <v>69</v>
      </c>
      <c r="J305" s="31"/>
      <c r="K305" s="30" t="s">
        <v>43</v>
      </c>
      <c r="L305" s="31"/>
      <c r="M305" s="30" t="s">
        <v>6</v>
      </c>
      <c r="N305" s="31"/>
      <c r="AA305" s="28" t="s">
        <v>93</v>
      </c>
    </row>
    <row r="306" spans="2:37" x14ac:dyDescent="0.25">
      <c r="B306" s="3" t="s">
        <v>7</v>
      </c>
      <c r="C306" s="4">
        <v>0.1837</v>
      </c>
      <c r="D306" s="5">
        <v>9</v>
      </c>
      <c r="E306" s="4">
        <v>0.30609999999999998</v>
      </c>
      <c r="F306" s="5">
        <v>15</v>
      </c>
      <c r="G306" s="4">
        <v>0.36730000000000002</v>
      </c>
      <c r="H306" s="5">
        <v>18</v>
      </c>
      <c r="I306" s="4">
        <v>0.12239999999999999</v>
      </c>
      <c r="J306" s="5">
        <v>6</v>
      </c>
      <c r="K306" s="4">
        <v>2.0400000000000001E-2</v>
      </c>
      <c r="L306" s="5">
        <v>1</v>
      </c>
      <c r="M306" s="4">
        <v>0.17949999999999999</v>
      </c>
      <c r="N306" s="5">
        <v>49</v>
      </c>
      <c r="P306" s="17" t="s">
        <v>88</v>
      </c>
      <c r="Q306" s="18">
        <f>_xlfn.CHISQ.TEST(T306:X310,AG306:AK310)</f>
        <v>0.24287736673661797</v>
      </c>
      <c r="R306" s="23"/>
      <c r="S306" s="23" t="s">
        <v>89</v>
      </c>
      <c r="T306" s="23">
        <f>D306</f>
        <v>9</v>
      </c>
      <c r="U306" s="23">
        <f>F306</f>
        <v>15</v>
      </c>
      <c r="V306" s="23">
        <f>H306</f>
        <v>18</v>
      </c>
      <c r="W306" s="23">
        <f>J306</f>
        <v>6</v>
      </c>
      <c r="X306" s="23">
        <f>L306</f>
        <v>1</v>
      </c>
      <c r="Y306" s="19">
        <f t="shared" ref="Y306:Y310" si="540">SUM(T306:X306)</f>
        <v>49</v>
      </c>
      <c r="Z306" s="23"/>
      <c r="AA306" s="27" t="str">
        <f>CONCATENATE(T306,", ",U306,", ",V306,", ",W306,", ",X306,",")</f>
        <v>9, 15, 18, 6, 1,</v>
      </c>
      <c r="AB306" s="23"/>
      <c r="AC306" s="23"/>
      <c r="AD306" s="23"/>
      <c r="AE306" s="23"/>
      <c r="AF306" s="23" t="s">
        <v>90</v>
      </c>
      <c r="AG306" s="20">
        <f>$Y306*T311/$Y311</f>
        <v>5.0256410256410255</v>
      </c>
      <c r="AH306" s="20">
        <f>$Y306*U311/$Y311</f>
        <v>17.23076923076923</v>
      </c>
      <c r="AI306" s="20">
        <f>$Y306*V311/$Y311</f>
        <v>16.512820512820515</v>
      </c>
      <c r="AJ306" s="20">
        <f>$Y306*W311/$Y311</f>
        <v>6.8205128205128203</v>
      </c>
      <c r="AK306" s="20">
        <f>$Y306*X311/$Y311</f>
        <v>3.4102564102564101</v>
      </c>
    </row>
    <row r="307" spans="2:37" x14ac:dyDescent="0.25">
      <c r="B307" s="3" t="s">
        <v>8</v>
      </c>
      <c r="C307" s="4">
        <v>8.3299999999999999E-2</v>
      </c>
      <c r="D307" s="5">
        <v>10</v>
      </c>
      <c r="E307" s="4">
        <v>0.375</v>
      </c>
      <c r="F307" s="5">
        <v>45</v>
      </c>
      <c r="G307" s="4">
        <v>0.35</v>
      </c>
      <c r="H307" s="5">
        <v>42</v>
      </c>
      <c r="I307" s="4">
        <v>0.125</v>
      </c>
      <c r="J307" s="5">
        <v>15</v>
      </c>
      <c r="K307" s="4">
        <v>6.6699999999999995E-2</v>
      </c>
      <c r="L307" s="5">
        <v>8</v>
      </c>
      <c r="M307" s="4">
        <v>0.43959999999999999</v>
      </c>
      <c r="N307" s="5">
        <v>120</v>
      </c>
      <c r="P307" s="17" t="s">
        <v>91</v>
      </c>
      <c r="Q307" s="21">
        <f>_xlfn.CHISQ.INV.RT(Q306,16)</f>
        <v>19.514703867101765</v>
      </c>
      <c r="R307" s="23"/>
      <c r="S307" s="23"/>
      <c r="T307" s="23">
        <f>D307</f>
        <v>10</v>
      </c>
      <c r="U307" s="23">
        <f>F307</f>
        <v>45</v>
      </c>
      <c r="V307" s="23">
        <f>H307</f>
        <v>42</v>
      </c>
      <c r="W307" s="23">
        <f>J307</f>
        <v>15</v>
      </c>
      <c r="X307" s="23">
        <f t="shared" ref="X307:X310" si="541">L307</f>
        <v>8</v>
      </c>
      <c r="Y307" s="19">
        <f t="shared" si="540"/>
        <v>120</v>
      </c>
      <c r="Z307" s="23"/>
      <c r="AA307" s="27" t="str">
        <f t="shared" ref="AA307:AA309" si="542">CONCATENATE(T307,", ",U307,", ",V307,", ",W307,", ",X307,",")</f>
        <v>10, 45, 42, 15, 8,</v>
      </c>
      <c r="AB307" s="23"/>
      <c r="AC307" s="23"/>
      <c r="AD307" s="23"/>
      <c r="AE307" s="23"/>
      <c r="AF307" s="23"/>
      <c r="AG307" s="20">
        <f>$Y307*T311/$Y311</f>
        <v>12.307692307692308</v>
      </c>
      <c r="AH307" s="20">
        <f t="shared" ref="AH307" si="543">$Y307*U311/$Y311</f>
        <v>42.197802197802197</v>
      </c>
      <c r="AI307" s="20">
        <f t="shared" ref="AI307" si="544">$Y307*V311/$Y311</f>
        <v>40.439560439560438</v>
      </c>
      <c r="AJ307" s="20">
        <f t="shared" ref="AJ307" si="545">$Y307*W311/$Y311</f>
        <v>16.703296703296704</v>
      </c>
      <c r="AK307" s="20">
        <f t="shared" ref="AK307" si="546">$Y307*X311/$Y311</f>
        <v>8.3516483516483522</v>
      </c>
    </row>
    <row r="308" spans="2:37" x14ac:dyDescent="0.25">
      <c r="B308" s="3" t="s">
        <v>9</v>
      </c>
      <c r="C308" s="4">
        <v>3.5700000000000003E-2</v>
      </c>
      <c r="D308" s="5">
        <v>2</v>
      </c>
      <c r="E308" s="4">
        <v>0.42859999999999998</v>
      </c>
      <c r="F308" s="5">
        <v>24</v>
      </c>
      <c r="G308" s="4">
        <v>0.33929999999999999</v>
      </c>
      <c r="H308" s="5">
        <v>19</v>
      </c>
      <c r="I308" s="4">
        <v>0.1071</v>
      </c>
      <c r="J308" s="5">
        <v>6</v>
      </c>
      <c r="K308" s="4">
        <v>8.929999999999999E-2</v>
      </c>
      <c r="L308" s="5">
        <v>5</v>
      </c>
      <c r="M308" s="4">
        <v>0.2051</v>
      </c>
      <c r="N308" s="5">
        <v>56</v>
      </c>
      <c r="P308" s="12" t="s">
        <v>92</v>
      </c>
      <c r="Q308" s="22">
        <f>SQRT(Q307/(Y311*MIN(5-1,5-1)))</f>
        <v>0.13368099317743859</v>
      </c>
      <c r="R308" s="23"/>
      <c r="S308" s="23"/>
      <c r="T308" s="23">
        <f t="shared" ref="T308:T310" si="547">D308</f>
        <v>2</v>
      </c>
      <c r="U308" s="23">
        <f t="shared" ref="U308:U310" si="548">F308</f>
        <v>24</v>
      </c>
      <c r="V308" s="23">
        <f t="shared" ref="V308:V310" si="549">H308</f>
        <v>19</v>
      </c>
      <c r="W308" s="23">
        <f t="shared" ref="W308:W310" si="550">J308</f>
        <v>6</v>
      </c>
      <c r="X308" s="23">
        <f t="shared" si="541"/>
        <v>5</v>
      </c>
      <c r="Y308" s="19">
        <f t="shared" si="540"/>
        <v>56</v>
      </c>
      <c r="Z308" s="23"/>
      <c r="AA308" s="27" t="str">
        <f t="shared" si="542"/>
        <v>2, 24, 19, 6, 5,</v>
      </c>
      <c r="AB308" s="23"/>
      <c r="AC308" s="23"/>
      <c r="AD308" s="23"/>
      <c r="AE308" s="23"/>
      <c r="AF308" s="23"/>
      <c r="AG308" s="20">
        <f>$Y308*T311/$Y311</f>
        <v>5.7435897435897436</v>
      </c>
      <c r="AH308" s="20">
        <f t="shared" ref="AH308" si="551">$Y308*U311/$Y311</f>
        <v>19.692307692307693</v>
      </c>
      <c r="AI308" s="20">
        <f t="shared" ref="AI308" si="552">$Y308*V311/$Y311</f>
        <v>18.871794871794872</v>
      </c>
      <c r="AJ308" s="20">
        <f t="shared" ref="AJ308" si="553">$Y308*W311/$Y311</f>
        <v>7.7948717948717947</v>
      </c>
      <c r="AK308" s="20">
        <f t="shared" ref="AK308" si="554">$Y308*X311/$Y311</f>
        <v>3.8974358974358974</v>
      </c>
    </row>
    <row r="309" spans="2:37" x14ac:dyDescent="0.25">
      <c r="B309" s="3" t="s">
        <v>10</v>
      </c>
      <c r="C309" s="4">
        <v>0.1176</v>
      </c>
      <c r="D309" s="5">
        <v>4</v>
      </c>
      <c r="E309" s="4">
        <v>0.23530000000000001</v>
      </c>
      <c r="F309" s="5">
        <v>8</v>
      </c>
      <c r="G309" s="4">
        <v>0.29409999999999997</v>
      </c>
      <c r="H309" s="5">
        <v>10</v>
      </c>
      <c r="I309" s="4">
        <v>0.26469999999999999</v>
      </c>
      <c r="J309" s="5">
        <v>9</v>
      </c>
      <c r="K309" s="4">
        <v>8.8200000000000001E-2</v>
      </c>
      <c r="L309" s="5">
        <v>3</v>
      </c>
      <c r="M309" s="4">
        <v>0.1245</v>
      </c>
      <c r="N309" s="5">
        <v>34</v>
      </c>
      <c r="P309" s="24"/>
      <c r="Q309" s="21" t="str">
        <f>IF(AND(Q308&gt;0,Q308&lt;=0.2),"Schwacher Zusammenhang",IF(AND(Q308&gt;0.2,Q308&lt;=0.6),"Mittlerer Zusammenhang",IF(Q308&gt;0.6,"Starker Zusammenhang","")))</f>
        <v>Schwacher Zusammenhang</v>
      </c>
      <c r="R309" s="23"/>
      <c r="S309" s="23"/>
      <c r="T309" s="23">
        <f t="shared" si="547"/>
        <v>4</v>
      </c>
      <c r="U309" s="23">
        <f t="shared" si="548"/>
        <v>8</v>
      </c>
      <c r="V309" s="23">
        <f t="shared" si="549"/>
        <v>10</v>
      </c>
      <c r="W309" s="23">
        <f t="shared" si="550"/>
        <v>9</v>
      </c>
      <c r="X309" s="23">
        <f t="shared" si="541"/>
        <v>3</v>
      </c>
      <c r="Y309" s="19">
        <f t="shared" si="540"/>
        <v>34</v>
      </c>
      <c r="Z309" s="23"/>
      <c r="AA309" s="27" t="str">
        <f t="shared" si="542"/>
        <v>4, 8, 10, 9, 3,</v>
      </c>
      <c r="AB309" s="23"/>
      <c r="AC309" s="23"/>
      <c r="AD309" s="23"/>
      <c r="AE309" s="23"/>
      <c r="AF309" s="23"/>
      <c r="AG309" s="20">
        <f>$Y309*T311/$Y311</f>
        <v>3.4871794871794872</v>
      </c>
      <c r="AH309" s="20">
        <f t="shared" ref="AH309" si="555">$Y309*U311/$Y311</f>
        <v>11.956043956043956</v>
      </c>
      <c r="AI309" s="20">
        <f t="shared" ref="AI309" si="556">$Y309*V311/$Y311</f>
        <v>11.457875457875458</v>
      </c>
      <c r="AJ309" s="20">
        <f t="shared" ref="AJ309" si="557">$Y309*W311/$Y311</f>
        <v>4.7326007326007327</v>
      </c>
      <c r="AK309" s="20">
        <f t="shared" ref="AK309" si="558">$Y309*X311/$Y311</f>
        <v>2.3663003663003663</v>
      </c>
    </row>
    <row r="310" spans="2:37" x14ac:dyDescent="0.25">
      <c r="B310" s="3" t="s">
        <v>11</v>
      </c>
      <c r="C310" s="4">
        <v>0.21429999999999999</v>
      </c>
      <c r="D310" s="5">
        <v>3</v>
      </c>
      <c r="E310" s="4">
        <v>0.28570000000000001</v>
      </c>
      <c r="F310" s="5">
        <v>4</v>
      </c>
      <c r="G310" s="4">
        <v>0.21429999999999999</v>
      </c>
      <c r="H310" s="5">
        <v>3</v>
      </c>
      <c r="I310" s="4">
        <v>0.1429</v>
      </c>
      <c r="J310" s="5">
        <v>2</v>
      </c>
      <c r="K310" s="4">
        <v>0.1429</v>
      </c>
      <c r="L310" s="5">
        <v>2</v>
      </c>
      <c r="M310" s="4">
        <v>5.1299999999999998E-2</v>
      </c>
      <c r="N310" s="5">
        <v>14</v>
      </c>
      <c r="P310" s="17" t="s">
        <v>97</v>
      </c>
      <c r="Q310" s="21">
        <v>0.4</v>
      </c>
      <c r="R310" s="23"/>
      <c r="S310" s="23"/>
      <c r="T310" s="23">
        <f t="shared" si="547"/>
        <v>3</v>
      </c>
      <c r="U310" s="23">
        <f t="shared" si="548"/>
        <v>4</v>
      </c>
      <c r="V310" s="23">
        <f t="shared" si="549"/>
        <v>3</v>
      </c>
      <c r="W310" s="23">
        <f t="shared" si="550"/>
        <v>2</v>
      </c>
      <c r="X310" s="23">
        <f t="shared" si="541"/>
        <v>2</v>
      </c>
      <c r="Y310" s="19">
        <f t="shared" si="540"/>
        <v>14</v>
      </c>
      <c r="Z310" s="23"/>
      <c r="AA310" s="27" t="str">
        <f>CONCATENATE(T310,", ",U310,", ",V310,", ",W310,", ",X310)</f>
        <v>3, 4, 3, 2, 2</v>
      </c>
      <c r="AB310" s="23"/>
      <c r="AC310" s="23"/>
      <c r="AD310" s="23"/>
      <c r="AE310" s="23"/>
      <c r="AF310" s="23"/>
      <c r="AG310" s="20">
        <f>$Y310*T311/$Y311</f>
        <v>1.4358974358974359</v>
      </c>
      <c r="AH310" s="20">
        <f t="shared" ref="AH310" si="559">$Y310*U311/$Y311</f>
        <v>4.9230769230769234</v>
      </c>
      <c r="AI310" s="20">
        <f t="shared" ref="AI310" si="560">$Y310*V311/$Y311</f>
        <v>4.7179487179487181</v>
      </c>
      <c r="AJ310" s="20">
        <f t="shared" ref="AJ310" si="561">$Y310*W311/$Y311</f>
        <v>1.9487179487179487</v>
      </c>
      <c r="AK310" s="20">
        <f t="shared" ref="AK310" si="562">$Y310*X311/$Y311</f>
        <v>0.97435897435897434</v>
      </c>
    </row>
    <row r="311" spans="2:37" x14ac:dyDescent="0.25">
      <c r="B311" s="3" t="s">
        <v>6</v>
      </c>
      <c r="C311" s="6">
        <v>0.1026</v>
      </c>
      <c r="D311" s="3">
        <v>28</v>
      </c>
      <c r="E311" s="6">
        <v>0.35160000000000002</v>
      </c>
      <c r="F311" s="3">
        <v>96</v>
      </c>
      <c r="G311" s="6">
        <v>0.33700000000000002</v>
      </c>
      <c r="H311" s="3">
        <v>92</v>
      </c>
      <c r="I311" s="6">
        <v>0.13919999999999999</v>
      </c>
      <c r="J311" s="3">
        <v>38</v>
      </c>
      <c r="K311" s="6">
        <v>6.9599999999999995E-2</v>
      </c>
      <c r="L311" s="3">
        <v>19</v>
      </c>
      <c r="M311" s="6">
        <v>1</v>
      </c>
      <c r="N311" s="3">
        <v>273</v>
      </c>
      <c r="P311" s="24"/>
      <c r="Q311" s="23"/>
      <c r="R311" s="23"/>
      <c r="S311" s="23"/>
      <c r="T311" s="19">
        <f t="shared" ref="T311:X311" si="563">SUM(T306:T310)</f>
        <v>28</v>
      </c>
      <c r="U311" s="19">
        <f t="shared" si="563"/>
        <v>96</v>
      </c>
      <c r="V311" s="19">
        <f t="shared" si="563"/>
        <v>92</v>
      </c>
      <c r="W311" s="19">
        <f t="shared" si="563"/>
        <v>38</v>
      </c>
      <c r="X311" s="19">
        <f t="shared" si="563"/>
        <v>19</v>
      </c>
      <c r="Y311" s="25">
        <f>SUM(Y306:Y310)</f>
        <v>273</v>
      </c>
      <c r="Z311" s="23"/>
      <c r="AA311" s="28" t="s">
        <v>94</v>
      </c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</row>
    <row r="312" spans="2:37" x14ac:dyDescent="0.25">
      <c r="B312" s="9"/>
      <c r="C312" s="9"/>
      <c r="D312" s="11"/>
      <c r="E312" s="7"/>
      <c r="F312" s="7"/>
      <c r="G312" s="7"/>
      <c r="H312" s="7"/>
      <c r="I312" s="7"/>
      <c r="J312" s="7"/>
      <c r="K312" s="7"/>
      <c r="L312" s="7"/>
      <c r="M312" s="7" t="s">
        <v>12</v>
      </c>
      <c r="N312" s="7">
        <v>273</v>
      </c>
      <c r="AA312" s="28" t="s">
        <v>95</v>
      </c>
    </row>
    <row r="313" spans="2:37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 t="s">
        <v>13</v>
      </c>
      <c r="N313" s="7">
        <v>0</v>
      </c>
      <c r="AA313" s="28" t="s">
        <v>96</v>
      </c>
    </row>
    <row r="315" spans="2:37" ht="18" x14ac:dyDescent="0.25">
      <c r="B315" s="1" t="s">
        <v>72</v>
      </c>
    </row>
    <row r="316" spans="2:37" x14ac:dyDescent="0.25">
      <c r="B316" s="2"/>
      <c r="C316" s="30" t="s">
        <v>39</v>
      </c>
      <c r="D316" s="31"/>
      <c r="E316" s="30" t="s">
        <v>40</v>
      </c>
      <c r="F316" s="31"/>
      <c r="G316" s="30" t="s">
        <v>41</v>
      </c>
      <c r="H316" s="31"/>
      <c r="I316" s="30" t="s">
        <v>69</v>
      </c>
      <c r="J316" s="31"/>
      <c r="K316" s="30" t="s">
        <v>43</v>
      </c>
      <c r="L316" s="31"/>
      <c r="M316" s="30" t="s">
        <v>6</v>
      </c>
      <c r="N316" s="31"/>
      <c r="AA316" s="28" t="s">
        <v>93</v>
      </c>
    </row>
    <row r="317" spans="2:37" x14ac:dyDescent="0.25">
      <c r="B317" s="3" t="s">
        <v>7</v>
      </c>
      <c r="C317" s="4">
        <v>6.1199999999999997E-2</v>
      </c>
      <c r="D317" s="5">
        <v>3</v>
      </c>
      <c r="E317" s="4">
        <v>0.32650000000000001</v>
      </c>
      <c r="F317" s="5">
        <v>16</v>
      </c>
      <c r="G317" s="4">
        <v>0.28570000000000001</v>
      </c>
      <c r="H317" s="5">
        <v>14</v>
      </c>
      <c r="I317" s="4">
        <v>0.28570000000000001</v>
      </c>
      <c r="J317" s="5">
        <v>14</v>
      </c>
      <c r="K317" s="4">
        <v>4.0800000000000003E-2</v>
      </c>
      <c r="L317" s="5">
        <v>2</v>
      </c>
      <c r="M317" s="4">
        <v>0.17949999999999999</v>
      </c>
      <c r="N317" s="5">
        <v>49</v>
      </c>
      <c r="P317" s="17" t="s">
        <v>88</v>
      </c>
      <c r="Q317" s="18">
        <f>_xlfn.CHISQ.TEST(T317:X321,AG317:AK321)</f>
        <v>3.4272923727101583E-4</v>
      </c>
      <c r="R317" s="23"/>
      <c r="S317" s="23" t="s">
        <v>89</v>
      </c>
      <c r="T317" s="23">
        <f>D317</f>
        <v>3</v>
      </c>
      <c r="U317" s="23">
        <f>F317</f>
        <v>16</v>
      </c>
      <c r="V317" s="23">
        <f>H317</f>
        <v>14</v>
      </c>
      <c r="W317" s="23">
        <f>J317</f>
        <v>14</v>
      </c>
      <c r="X317" s="23">
        <f>L317</f>
        <v>2</v>
      </c>
      <c r="Y317" s="19">
        <f t="shared" ref="Y317:Y321" si="564">SUM(T317:X317)</f>
        <v>49</v>
      </c>
      <c r="Z317" s="23"/>
      <c r="AA317" s="27" t="str">
        <f>CONCATENATE(T317,", ",U317,", ",V317,", ",W317,", ",X317,",")</f>
        <v>3, 16, 14, 14, 2,</v>
      </c>
      <c r="AB317" s="23"/>
      <c r="AC317" s="23"/>
      <c r="AD317" s="23"/>
      <c r="AE317" s="23"/>
      <c r="AF317" s="23" t="s">
        <v>90</v>
      </c>
      <c r="AG317" s="20">
        <f>$Y317*T322/$Y322</f>
        <v>2.1777777777777776</v>
      </c>
      <c r="AH317" s="20">
        <f>$Y317*U322/$Y322</f>
        <v>13.248148148148148</v>
      </c>
      <c r="AI317" s="20">
        <f>$Y317*V322/$Y322</f>
        <v>19.237037037037037</v>
      </c>
      <c r="AJ317" s="20">
        <f>$Y317*W322/$Y322</f>
        <v>10.525925925925925</v>
      </c>
      <c r="AK317" s="20">
        <f>$Y317*X322/$Y322</f>
        <v>3.8111111111111109</v>
      </c>
    </row>
    <row r="318" spans="2:37" x14ac:dyDescent="0.25">
      <c r="B318" s="3" t="s">
        <v>8</v>
      </c>
      <c r="C318" s="4">
        <v>2.5000000000000001E-2</v>
      </c>
      <c r="D318" s="5">
        <v>3</v>
      </c>
      <c r="E318" s="4">
        <v>0.2833</v>
      </c>
      <c r="F318" s="5">
        <v>34</v>
      </c>
      <c r="G318" s="4">
        <v>0.47499999999999998</v>
      </c>
      <c r="H318" s="5">
        <v>57</v>
      </c>
      <c r="I318" s="4">
        <v>0.17499999999999999</v>
      </c>
      <c r="J318" s="5">
        <v>21</v>
      </c>
      <c r="K318" s="4">
        <v>4.1700000000000001E-2</v>
      </c>
      <c r="L318" s="5">
        <v>5</v>
      </c>
      <c r="M318" s="4">
        <v>0.43959999999999999</v>
      </c>
      <c r="N318" s="5">
        <v>120</v>
      </c>
      <c r="P318" s="17" t="s">
        <v>91</v>
      </c>
      <c r="Q318" s="21">
        <f>_xlfn.CHISQ.INV.RT(Q317,16)</f>
        <v>42.409612223994934</v>
      </c>
      <c r="R318" s="23"/>
      <c r="S318" s="23"/>
      <c r="T318" s="23">
        <f>D318</f>
        <v>3</v>
      </c>
      <c r="U318" s="23">
        <f>F318</f>
        <v>34</v>
      </c>
      <c r="V318" s="23">
        <f>H318</f>
        <v>57</v>
      </c>
      <c r="W318" s="23">
        <f>J318</f>
        <v>21</v>
      </c>
      <c r="X318" s="23">
        <f t="shared" ref="X318:X321" si="565">L318</f>
        <v>5</v>
      </c>
      <c r="Y318" s="19">
        <f t="shared" si="564"/>
        <v>120</v>
      </c>
      <c r="Z318" s="23"/>
      <c r="AA318" s="27" t="str">
        <f t="shared" ref="AA318:AA320" si="566">CONCATENATE(T318,", ",U318,", ",V318,", ",W318,", ",X318,",")</f>
        <v>3, 34, 57, 21, 5,</v>
      </c>
      <c r="AB318" s="23"/>
      <c r="AC318" s="23"/>
      <c r="AD318" s="23"/>
      <c r="AE318" s="23"/>
      <c r="AF318" s="23"/>
      <c r="AG318" s="20">
        <f>$Y318*T322/$Y322</f>
        <v>5.333333333333333</v>
      </c>
      <c r="AH318" s="20">
        <f t="shared" ref="AH318" si="567">$Y318*U322/$Y322</f>
        <v>32.444444444444443</v>
      </c>
      <c r="AI318" s="20">
        <f t="shared" ref="AI318" si="568">$Y318*V322/$Y322</f>
        <v>47.111111111111114</v>
      </c>
      <c r="AJ318" s="20">
        <f t="shared" ref="AJ318" si="569">$Y318*W322/$Y322</f>
        <v>25.777777777777779</v>
      </c>
      <c r="AK318" s="20">
        <f t="shared" ref="AK318" si="570">$Y318*X322/$Y322</f>
        <v>9.3333333333333339</v>
      </c>
    </row>
    <row r="319" spans="2:37" x14ac:dyDescent="0.25">
      <c r="B319" s="3" t="s">
        <v>9</v>
      </c>
      <c r="C319" s="4">
        <v>3.5700000000000003E-2</v>
      </c>
      <c r="D319" s="5">
        <v>2</v>
      </c>
      <c r="E319" s="4">
        <v>0.26790000000000003</v>
      </c>
      <c r="F319" s="5">
        <v>15</v>
      </c>
      <c r="G319" s="4">
        <v>0.39290000000000003</v>
      </c>
      <c r="H319" s="5">
        <v>22</v>
      </c>
      <c r="I319" s="4">
        <v>0.2321</v>
      </c>
      <c r="J319" s="5">
        <v>13</v>
      </c>
      <c r="K319" s="4">
        <v>7.1399999999999991E-2</v>
      </c>
      <c r="L319" s="5">
        <v>4</v>
      </c>
      <c r="M319" s="4">
        <v>0.2051</v>
      </c>
      <c r="N319" s="5">
        <v>56</v>
      </c>
      <c r="P319" s="12" t="s">
        <v>92</v>
      </c>
      <c r="Q319" s="22">
        <f>SQRT(Q318/(Y322*MIN(5-1,5-1)))</f>
        <v>0.19816195262123851</v>
      </c>
      <c r="R319" s="23"/>
      <c r="S319" s="23"/>
      <c r="T319" s="23">
        <f t="shared" ref="T319:T321" si="571">D319</f>
        <v>2</v>
      </c>
      <c r="U319" s="23">
        <f t="shared" ref="U319:U321" si="572">F319</f>
        <v>15</v>
      </c>
      <c r="V319" s="23">
        <f t="shared" ref="V319:V321" si="573">H319</f>
        <v>22</v>
      </c>
      <c r="W319" s="23">
        <f t="shared" ref="W319:W321" si="574">J319</f>
        <v>13</v>
      </c>
      <c r="X319" s="23">
        <f t="shared" si="565"/>
        <v>4</v>
      </c>
      <c r="Y319" s="19">
        <f t="shared" si="564"/>
        <v>56</v>
      </c>
      <c r="Z319" s="23"/>
      <c r="AA319" s="27" t="str">
        <f t="shared" si="566"/>
        <v>2, 15, 22, 13, 4,</v>
      </c>
      <c r="AB319" s="23"/>
      <c r="AC319" s="23"/>
      <c r="AD319" s="23"/>
      <c r="AE319" s="23"/>
      <c r="AF319" s="23"/>
      <c r="AG319" s="20">
        <f>$Y319*T322/$Y322</f>
        <v>2.4888888888888889</v>
      </c>
      <c r="AH319" s="20">
        <f t="shared" ref="AH319" si="575">$Y319*U322/$Y322</f>
        <v>15.140740740740741</v>
      </c>
      <c r="AI319" s="20">
        <f t="shared" ref="AI319" si="576">$Y319*V322/$Y322</f>
        <v>21.985185185185184</v>
      </c>
      <c r="AJ319" s="20">
        <f t="shared" ref="AJ319" si="577">$Y319*W322/$Y322</f>
        <v>12.02962962962963</v>
      </c>
      <c r="AK319" s="20">
        <f t="shared" ref="AK319" si="578">$Y319*X322/$Y322</f>
        <v>4.3555555555555552</v>
      </c>
    </row>
    <row r="320" spans="2:37" x14ac:dyDescent="0.25">
      <c r="B320" s="3" t="s">
        <v>10</v>
      </c>
      <c r="C320" s="4">
        <v>3.1300000000000001E-2</v>
      </c>
      <c r="D320" s="5">
        <v>1</v>
      </c>
      <c r="E320" s="4">
        <v>9.3800000000000008E-2</v>
      </c>
      <c r="F320" s="5">
        <v>3</v>
      </c>
      <c r="G320" s="4">
        <v>0.375</v>
      </c>
      <c r="H320" s="5">
        <v>12</v>
      </c>
      <c r="I320" s="4">
        <v>0.28129999999999999</v>
      </c>
      <c r="J320" s="5">
        <v>9</v>
      </c>
      <c r="K320" s="4">
        <v>0.21879999999999999</v>
      </c>
      <c r="L320" s="5">
        <v>7</v>
      </c>
      <c r="M320" s="4">
        <v>0.1172</v>
      </c>
      <c r="N320" s="5">
        <v>32</v>
      </c>
      <c r="P320" s="24"/>
      <c r="Q320" s="21" t="str">
        <f>IF(AND(Q319&gt;0,Q319&lt;=0.2),"Schwacher Zusammenhang",IF(AND(Q319&gt;0.2,Q319&lt;=0.6),"Mittlerer Zusammenhang",IF(Q319&gt;0.6,"Starker Zusammenhang","")))</f>
        <v>Schwacher Zusammenhang</v>
      </c>
      <c r="R320" s="23"/>
      <c r="S320" s="23"/>
      <c r="T320" s="23">
        <f t="shared" si="571"/>
        <v>1</v>
      </c>
      <c r="U320" s="23">
        <f t="shared" si="572"/>
        <v>3</v>
      </c>
      <c r="V320" s="23">
        <f t="shared" si="573"/>
        <v>12</v>
      </c>
      <c r="W320" s="23">
        <f t="shared" si="574"/>
        <v>9</v>
      </c>
      <c r="X320" s="23">
        <f t="shared" si="565"/>
        <v>7</v>
      </c>
      <c r="Y320" s="19">
        <f t="shared" si="564"/>
        <v>32</v>
      </c>
      <c r="Z320" s="23"/>
      <c r="AA320" s="27" t="str">
        <f t="shared" si="566"/>
        <v>1, 3, 12, 9, 7,</v>
      </c>
      <c r="AB320" s="23"/>
      <c r="AC320" s="23"/>
      <c r="AD320" s="23"/>
      <c r="AE320" s="23"/>
      <c r="AF320" s="23"/>
      <c r="AG320" s="20">
        <f>$Y320*T322/$Y322</f>
        <v>1.4222222222222223</v>
      </c>
      <c r="AH320" s="20">
        <f t="shared" ref="AH320" si="579">$Y320*U322/$Y322</f>
        <v>8.6518518518518519</v>
      </c>
      <c r="AI320" s="20">
        <f t="shared" ref="AI320" si="580">$Y320*V322/$Y322</f>
        <v>12.562962962962963</v>
      </c>
      <c r="AJ320" s="20">
        <f t="shared" ref="AJ320" si="581">$Y320*W322/$Y322</f>
        <v>6.8740740740740742</v>
      </c>
      <c r="AK320" s="20">
        <f t="shared" ref="AK320" si="582">$Y320*X322/$Y322</f>
        <v>2.4888888888888889</v>
      </c>
    </row>
    <row r="321" spans="2:37" x14ac:dyDescent="0.25">
      <c r="B321" s="3" t="s">
        <v>11</v>
      </c>
      <c r="C321" s="4">
        <v>0.23080000000000001</v>
      </c>
      <c r="D321" s="5">
        <v>3</v>
      </c>
      <c r="E321" s="4">
        <v>0.3846</v>
      </c>
      <c r="F321" s="5">
        <v>5</v>
      </c>
      <c r="G321" s="4">
        <v>7.690000000000001E-2</v>
      </c>
      <c r="H321" s="5">
        <v>1</v>
      </c>
      <c r="I321" s="4">
        <v>7.690000000000001E-2</v>
      </c>
      <c r="J321" s="5">
        <v>1</v>
      </c>
      <c r="K321" s="4">
        <v>0.23080000000000001</v>
      </c>
      <c r="L321" s="5">
        <v>3</v>
      </c>
      <c r="M321" s="4">
        <v>4.7600000000000003E-2</v>
      </c>
      <c r="N321" s="5">
        <v>13</v>
      </c>
      <c r="P321" s="17" t="s">
        <v>97</v>
      </c>
      <c r="Q321" s="21">
        <v>0.59799999999999998</v>
      </c>
      <c r="R321" s="23"/>
      <c r="S321" s="23"/>
      <c r="T321" s="23">
        <f t="shared" si="571"/>
        <v>3</v>
      </c>
      <c r="U321" s="23">
        <f t="shared" si="572"/>
        <v>5</v>
      </c>
      <c r="V321" s="23">
        <f t="shared" si="573"/>
        <v>1</v>
      </c>
      <c r="W321" s="23">
        <f t="shared" si="574"/>
        <v>1</v>
      </c>
      <c r="X321" s="23">
        <f t="shared" si="565"/>
        <v>3</v>
      </c>
      <c r="Y321" s="19">
        <f t="shared" si="564"/>
        <v>13</v>
      </c>
      <c r="Z321" s="23"/>
      <c r="AA321" s="27" t="str">
        <f>CONCATENATE(T321,", ",U321,", ",V321,", ",W321,", ",X321)</f>
        <v>3, 5, 1, 1, 3</v>
      </c>
      <c r="AB321" s="23"/>
      <c r="AC321" s="23"/>
      <c r="AD321" s="23"/>
      <c r="AE321" s="23"/>
      <c r="AF321" s="23"/>
      <c r="AG321" s="20">
        <f>$Y321*T322/$Y322</f>
        <v>0.57777777777777772</v>
      </c>
      <c r="AH321" s="20">
        <f t="shared" ref="AH321" si="583">$Y321*U322/$Y322</f>
        <v>3.5148148148148146</v>
      </c>
      <c r="AI321" s="20">
        <f t="shared" ref="AI321" si="584">$Y321*V322/$Y322</f>
        <v>5.1037037037037036</v>
      </c>
      <c r="AJ321" s="20">
        <f t="shared" ref="AJ321" si="585">$Y321*W322/$Y322</f>
        <v>2.7925925925925927</v>
      </c>
      <c r="AK321" s="20">
        <f t="shared" ref="AK321" si="586">$Y321*X322/$Y322</f>
        <v>1.0111111111111111</v>
      </c>
    </row>
    <row r="322" spans="2:37" x14ac:dyDescent="0.25">
      <c r="B322" s="3" t="s">
        <v>6</v>
      </c>
      <c r="C322" s="6">
        <v>4.3999999999999997E-2</v>
      </c>
      <c r="D322" s="3">
        <v>12</v>
      </c>
      <c r="E322" s="6">
        <v>0.26740000000000003</v>
      </c>
      <c r="F322" s="3">
        <v>73</v>
      </c>
      <c r="G322" s="6">
        <v>0.38829999999999998</v>
      </c>
      <c r="H322" s="3">
        <v>106</v>
      </c>
      <c r="I322" s="6">
        <v>0.21249999999999999</v>
      </c>
      <c r="J322" s="3">
        <v>58</v>
      </c>
      <c r="K322" s="6">
        <v>7.690000000000001E-2</v>
      </c>
      <c r="L322" s="3">
        <v>21</v>
      </c>
      <c r="M322" s="6">
        <v>1</v>
      </c>
      <c r="N322" s="3">
        <v>273</v>
      </c>
      <c r="P322" s="24"/>
      <c r="Q322" s="23"/>
      <c r="R322" s="23"/>
      <c r="S322" s="23"/>
      <c r="T322" s="19">
        <f t="shared" ref="T322:X322" si="587">SUM(T317:T321)</f>
        <v>12</v>
      </c>
      <c r="U322" s="19">
        <f t="shared" si="587"/>
        <v>73</v>
      </c>
      <c r="V322" s="19">
        <f t="shared" si="587"/>
        <v>106</v>
      </c>
      <c r="W322" s="19">
        <f t="shared" si="587"/>
        <v>58</v>
      </c>
      <c r="X322" s="19">
        <f t="shared" si="587"/>
        <v>21</v>
      </c>
      <c r="Y322" s="25">
        <f>SUM(Y317:Y321)</f>
        <v>270</v>
      </c>
      <c r="Z322" s="23"/>
      <c r="AA322" s="28" t="s">
        <v>94</v>
      </c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</row>
    <row r="323" spans="2:37" x14ac:dyDescent="0.25">
      <c r="B323" s="9"/>
      <c r="C323" s="9"/>
      <c r="D323" s="11"/>
      <c r="E323" s="7"/>
      <c r="F323" s="8"/>
      <c r="G323" s="12"/>
      <c r="H323" s="10"/>
      <c r="I323" s="7"/>
      <c r="J323" s="12"/>
      <c r="K323" s="13"/>
      <c r="L323" s="7"/>
      <c r="M323" s="7" t="s">
        <v>12</v>
      </c>
      <c r="N323" s="7">
        <v>273</v>
      </c>
      <c r="O323" s="8"/>
      <c r="P323" s="14"/>
      <c r="Q323" s="8"/>
      <c r="AA323" s="28" t="s">
        <v>95</v>
      </c>
    </row>
    <row r="324" spans="2:37" x14ac:dyDescent="0.25">
      <c r="B324" s="7"/>
      <c r="C324" s="7"/>
      <c r="D324" s="7"/>
      <c r="E324" s="7"/>
      <c r="F324" s="8"/>
      <c r="G324" s="12"/>
      <c r="H324" s="9"/>
      <c r="I324" s="7"/>
      <c r="J324" s="8"/>
      <c r="K324" s="8"/>
      <c r="L324" s="7"/>
      <c r="M324" s="7" t="s">
        <v>13</v>
      </c>
      <c r="N324" s="7">
        <v>0</v>
      </c>
      <c r="O324" s="8"/>
      <c r="P324" s="8"/>
      <c r="Q324" s="8"/>
      <c r="AA324" s="28" t="s">
        <v>96</v>
      </c>
    </row>
    <row r="325" spans="2:37" x14ac:dyDescent="0.25">
      <c r="F325" s="8"/>
      <c r="G325" s="12"/>
      <c r="H325" s="9"/>
      <c r="I325" s="8"/>
      <c r="J325" s="8"/>
      <c r="K325" s="8"/>
      <c r="L325" s="8"/>
      <c r="M325" s="8"/>
      <c r="N325" s="8"/>
      <c r="O325" s="8"/>
      <c r="P325" s="8"/>
      <c r="Q325" s="8"/>
    </row>
    <row r="326" spans="2:37" ht="18" x14ac:dyDescent="0.25">
      <c r="B326" s="1" t="s">
        <v>73</v>
      </c>
    </row>
    <row r="327" spans="2:37" x14ac:dyDescent="0.25">
      <c r="B327" s="2"/>
      <c r="C327" s="30" t="s">
        <v>39</v>
      </c>
      <c r="D327" s="31"/>
      <c r="E327" s="30" t="s">
        <v>40</v>
      </c>
      <c r="F327" s="31"/>
      <c r="G327" s="30" t="s">
        <v>41</v>
      </c>
      <c r="H327" s="31"/>
      <c r="I327" s="30" t="s">
        <v>69</v>
      </c>
      <c r="J327" s="31"/>
      <c r="K327" s="30" t="s">
        <v>43</v>
      </c>
      <c r="L327" s="31"/>
      <c r="M327" s="30" t="s">
        <v>6</v>
      </c>
      <c r="N327" s="31"/>
      <c r="AA327" s="28" t="s">
        <v>93</v>
      </c>
    </row>
    <row r="328" spans="2:37" x14ac:dyDescent="0.25">
      <c r="B328" s="3" t="s">
        <v>7</v>
      </c>
      <c r="C328" s="4">
        <v>0.10199999999999999</v>
      </c>
      <c r="D328" s="5">
        <v>5</v>
      </c>
      <c r="E328" s="4">
        <v>0.38779999999999998</v>
      </c>
      <c r="F328" s="5">
        <v>19</v>
      </c>
      <c r="G328" s="4">
        <v>0.22450000000000001</v>
      </c>
      <c r="H328" s="5">
        <v>11</v>
      </c>
      <c r="I328" s="4">
        <v>0.2041</v>
      </c>
      <c r="J328" s="5">
        <v>10</v>
      </c>
      <c r="K328" s="4">
        <v>8.1600000000000006E-2</v>
      </c>
      <c r="L328" s="5">
        <v>4</v>
      </c>
      <c r="M328" s="4">
        <v>0.17949999999999999</v>
      </c>
      <c r="N328" s="5">
        <v>49</v>
      </c>
      <c r="P328" s="17" t="s">
        <v>88</v>
      </c>
      <c r="Q328" s="18">
        <f>_xlfn.CHISQ.TEST(T328:X332,AG328:AK332)</f>
        <v>8.3668533008453578E-3</v>
      </c>
      <c r="R328" s="23"/>
      <c r="S328" s="23" t="s">
        <v>89</v>
      </c>
      <c r="T328" s="23">
        <f>D328</f>
        <v>5</v>
      </c>
      <c r="U328" s="23">
        <f>F328</f>
        <v>19</v>
      </c>
      <c r="V328" s="23">
        <f>H328</f>
        <v>11</v>
      </c>
      <c r="W328" s="23">
        <f>J328</f>
        <v>10</v>
      </c>
      <c r="X328" s="23">
        <f>L328</f>
        <v>4</v>
      </c>
      <c r="Y328" s="19">
        <f t="shared" ref="Y328:Y332" si="588">SUM(T328:X328)</f>
        <v>49</v>
      </c>
      <c r="Z328" s="23"/>
      <c r="AA328" s="27" t="str">
        <f>CONCATENATE(T328,", ",U328,", ",V328,", ",W328,", ",X328,",")</f>
        <v>5, 19, 11, 10, 4,</v>
      </c>
      <c r="AB328" s="23"/>
      <c r="AC328" s="23"/>
      <c r="AD328" s="23"/>
      <c r="AE328" s="23"/>
      <c r="AF328" s="23" t="s">
        <v>90</v>
      </c>
      <c r="AG328" s="20">
        <f>$Y328*T333/$Y333</f>
        <v>4.8461538461538458</v>
      </c>
      <c r="AH328" s="20">
        <f>$Y328*U333/$Y333</f>
        <v>17.76923076923077</v>
      </c>
      <c r="AI328" s="20">
        <f>$Y328*V333/$Y333</f>
        <v>14.897435897435898</v>
      </c>
      <c r="AJ328" s="20">
        <f>$Y328*W333/$Y333</f>
        <v>8.0769230769230766</v>
      </c>
      <c r="AK328" s="20">
        <f>$Y328*X333/$Y333</f>
        <v>3.4102564102564101</v>
      </c>
    </row>
    <row r="329" spans="2:37" x14ac:dyDescent="0.25">
      <c r="B329" s="3" t="s">
        <v>8</v>
      </c>
      <c r="C329" s="4">
        <v>6.6699999999999995E-2</v>
      </c>
      <c r="D329" s="5">
        <v>8</v>
      </c>
      <c r="E329" s="4">
        <v>0.35830000000000001</v>
      </c>
      <c r="F329" s="5">
        <v>43</v>
      </c>
      <c r="G329" s="4">
        <v>0.35</v>
      </c>
      <c r="H329" s="5">
        <v>42</v>
      </c>
      <c r="I329" s="4">
        <v>0.18329999999999999</v>
      </c>
      <c r="J329" s="5">
        <v>22</v>
      </c>
      <c r="K329" s="4">
        <v>4.1700000000000001E-2</v>
      </c>
      <c r="L329" s="5">
        <v>5</v>
      </c>
      <c r="M329" s="4">
        <v>0.43959999999999999</v>
      </c>
      <c r="N329" s="5">
        <v>120</v>
      </c>
      <c r="P329" s="17" t="s">
        <v>91</v>
      </c>
      <c r="Q329" s="21">
        <f>_xlfn.CHISQ.INV.RT(Q328,16)</f>
        <v>32.59169694884865</v>
      </c>
      <c r="R329" s="23"/>
      <c r="S329" s="23"/>
      <c r="T329" s="23">
        <f>D329</f>
        <v>8</v>
      </c>
      <c r="U329" s="23">
        <f>F329</f>
        <v>43</v>
      </c>
      <c r="V329" s="23">
        <f>H329</f>
        <v>42</v>
      </c>
      <c r="W329" s="23">
        <f>J329</f>
        <v>22</v>
      </c>
      <c r="X329" s="23">
        <f t="shared" ref="X329:X332" si="589">L329</f>
        <v>5</v>
      </c>
      <c r="Y329" s="19">
        <f t="shared" si="588"/>
        <v>120</v>
      </c>
      <c r="Z329" s="23"/>
      <c r="AA329" s="27" t="str">
        <f t="shared" ref="AA329:AA331" si="590">CONCATENATE(T329,", ",U329,", ",V329,", ",W329,", ",X329,",")</f>
        <v>8, 43, 42, 22, 5,</v>
      </c>
      <c r="AB329" s="23"/>
      <c r="AC329" s="23"/>
      <c r="AD329" s="23"/>
      <c r="AE329" s="23"/>
      <c r="AF329" s="23"/>
      <c r="AG329" s="20">
        <f>$Y329*T333/$Y333</f>
        <v>11.868131868131869</v>
      </c>
      <c r="AH329" s="20">
        <f t="shared" ref="AH329" si="591">$Y329*U333/$Y333</f>
        <v>43.516483516483518</v>
      </c>
      <c r="AI329" s="20">
        <f t="shared" ref="AI329" si="592">$Y329*V333/$Y333</f>
        <v>36.483516483516482</v>
      </c>
      <c r="AJ329" s="20">
        <f t="shared" ref="AJ329" si="593">$Y329*W333/$Y333</f>
        <v>19.780219780219781</v>
      </c>
      <c r="AK329" s="20">
        <f t="shared" ref="AK329" si="594">$Y329*X333/$Y333</f>
        <v>8.3516483516483522</v>
      </c>
    </row>
    <row r="330" spans="2:37" x14ac:dyDescent="0.25">
      <c r="B330" s="3" t="s">
        <v>9</v>
      </c>
      <c r="C330" s="4">
        <v>8.929999999999999E-2</v>
      </c>
      <c r="D330" s="5">
        <v>5</v>
      </c>
      <c r="E330" s="4">
        <v>0.46429999999999999</v>
      </c>
      <c r="F330" s="5">
        <v>26</v>
      </c>
      <c r="G330" s="4">
        <v>0.26790000000000003</v>
      </c>
      <c r="H330" s="5">
        <v>15</v>
      </c>
      <c r="I330" s="4">
        <v>0.125</v>
      </c>
      <c r="J330" s="5">
        <v>7</v>
      </c>
      <c r="K330" s="4">
        <v>5.3600000000000002E-2</v>
      </c>
      <c r="L330" s="5">
        <v>3</v>
      </c>
      <c r="M330" s="4">
        <v>0.2051</v>
      </c>
      <c r="N330" s="5">
        <v>56</v>
      </c>
      <c r="P330" s="12" t="s">
        <v>92</v>
      </c>
      <c r="Q330" s="22">
        <f>SQRT(Q329/(Y333*MIN(5-1,5-1)))</f>
        <v>0.17275959112820474</v>
      </c>
      <c r="R330" s="23"/>
      <c r="S330" s="23"/>
      <c r="T330" s="23">
        <f t="shared" ref="T330:T332" si="595">D330</f>
        <v>5</v>
      </c>
      <c r="U330" s="23">
        <f t="shared" ref="U330:U332" si="596">F330</f>
        <v>26</v>
      </c>
      <c r="V330" s="23">
        <f t="shared" ref="V330:V332" si="597">H330</f>
        <v>15</v>
      </c>
      <c r="W330" s="23">
        <f t="shared" ref="W330:W332" si="598">J330</f>
        <v>7</v>
      </c>
      <c r="X330" s="23">
        <f t="shared" si="589"/>
        <v>3</v>
      </c>
      <c r="Y330" s="19">
        <f t="shared" si="588"/>
        <v>56</v>
      </c>
      <c r="Z330" s="23"/>
      <c r="AA330" s="27" t="str">
        <f t="shared" si="590"/>
        <v>5, 26, 15, 7, 3,</v>
      </c>
      <c r="AB330" s="23"/>
      <c r="AC330" s="23"/>
      <c r="AD330" s="23"/>
      <c r="AE330" s="23"/>
      <c r="AF330" s="23"/>
      <c r="AG330" s="20">
        <f>$Y330*T333/$Y333</f>
        <v>5.5384615384615383</v>
      </c>
      <c r="AH330" s="20">
        <f t="shared" ref="AH330" si="599">$Y330*U333/$Y333</f>
        <v>20.307692307692307</v>
      </c>
      <c r="AI330" s="20">
        <f t="shared" ref="AI330" si="600">$Y330*V333/$Y333</f>
        <v>17.025641025641026</v>
      </c>
      <c r="AJ330" s="20">
        <f t="shared" ref="AJ330" si="601">$Y330*W333/$Y333</f>
        <v>9.2307692307692299</v>
      </c>
      <c r="AK330" s="20">
        <f t="shared" ref="AK330" si="602">$Y330*X333/$Y333</f>
        <v>3.8974358974358974</v>
      </c>
    </row>
    <row r="331" spans="2:37" x14ac:dyDescent="0.25">
      <c r="B331" s="3" t="s">
        <v>10</v>
      </c>
      <c r="C331" s="4">
        <v>8.8200000000000001E-2</v>
      </c>
      <c r="D331" s="5">
        <v>3</v>
      </c>
      <c r="E331" s="4">
        <v>0.26469999999999999</v>
      </c>
      <c r="F331" s="5">
        <v>9</v>
      </c>
      <c r="G331" s="4">
        <v>0.32350000000000001</v>
      </c>
      <c r="H331" s="5">
        <v>11</v>
      </c>
      <c r="I331" s="4">
        <v>0.17649999999999999</v>
      </c>
      <c r="J331" s="5">
        <v>6</v>
      </c>
      <c r="K331" s="4">
        <v>0.14710000000000001</v>
      </c>
      <c r="L331" s="5">
        <v>5</v>
      </c>
      <c r="M331" s="4">
        <v>0.1245</v>
      </c>
      <c r="N331" s="5">
        <v>34</v>
      </c>
      <c r="P331" s="24"/>
      <c r="Q331" s="21" t="str">
        <f>IF(AND(Q330&gt;0,Q330&lt;=0.2),"Schwacher Zusammenhang",IF(AND(Q330&gt;0.2,Q330&lt;=0.6),"Mittlerer Zusammenhang",IF(Q330&gt;0.6,"Starker Zusammenhang","")))</f>
        <v>Schwacher Zusammenhang</v>
      </c>
      <c r="R331" s="23"/>
      <c r="S331" s="23"/>
      <c r="T331" s="23">
        <f t="shared" si="595"/>
        <v>3</v>
      </c>
      <c r="U331" s="23">
        <f t="shared" si="596"/>
        <v>9</v>
      </c>
      <c r="V331" s="23">
        <f t="shared" si="597"/>
        <v>11</v>
      </c>
      <c r="W331" s="23">
        <f t="shared" si="598"/>
        <v>6</v>
      </c>
      <c r="X331" s="23">
        <f t="shared" si="589"/>
        <v>5</v>
      </c>
      <c r="Y331" s="19">
        <f t="shared" si="588"/>
        <v>34</v>
      </c>
      <c r="Z331" s="23"/>
      <c r="AA331" s="27" t="str">
        <f t="shared" si="590"/>
        <v>3, 9, 11, 6, 5,</v>
      </c>
      <c r="AB331" s="23"/>
      <c r="AC331" s="23"/>
      <c r="AD331" s="23"/>
      <c r="AE331" s="23"/>
      <c r="AF331" s="23"/>
      <c r="AG331" s="20">
        <f>$Y331*T333/$Y333</f>
        <v>3.3626373626373627</v>
      </c>
      <c r="AH331" s="20">
        <f t="shared" ref="AH331" si="603">$Y331*U333/$Y333</f>
        <v>12.32967032967033</v>
      </c>
      <c r="AI331" s="20">
        <f t="shared" ref="AI331" si="604">$Y331*V333/$Y333</f>
        <v>10.336996336996338</v>
      </c>
      <c r="AJ331" s="20">
        <f t="shared" ref="AJ331" si="605">$Y331*W333/$Y333</f>
        <v>5.604395604395604</v>
      </c>
      <c r="AK331" s="20">
        <f t="shared" ref="AK331" si="606">$Y331*X333/$Y333</f>
        <v>2.3663003663003663</v>
      </c>
    </row>
    <row r="332" spans="2:37" x14ac:dyDescent="0.25">
      <c r="B332" s="3" t="s">
        <v>11</v>
      </c>
      <c r="C332" s="4">
        <v>0.42859999999999998</v>
      </c>
      <c r="D332" s="5">
        <v>6</v>
      </c>
      <c r="E332" s="4">
        <v>0.1429</v>
      </c>
      <c r="F332" s="5">
        <v>2</v>
      </c>
      <c r="G332" s="4">
        <v>0.28570000000000001</v>
      </c>
      <c r="H332" s="5">
        <v>4</v>
      </c>
      <c r="I332" s="4">
        <v>0</v>
      </c>
      <c r="J332" s="5">
        <v>0</v>
      </c>
      <c r="K332" s="4">
        <v>0.1429</v>
      </c>
      <c r="L332" s="5">
        <v>2</v>
      </c>
      <c r="M332" s="4">
        <v>5.1299999999999998E-2</v>
      </c>
      <c r="N332" s="5">
        <v>14</v>
      </c>
      <c r="P332" s="17" t="s">
        <v>97</v>
      </c>
      <c r="Q332" s="21">
        <v>0.316</v>
      </c>
      <c r="R332" s="23"/>
      <c r="S332" s="23"/>
      <c r="T332" s="23">
        <f t="shared" si="595"/>
        <v>6</v>
      </c>
      <c r="U332" s="23">
        <f t="shared" si="596"/>
        <v>2</v>
      </c>
      <c r="V332" s="23">
        <f t="shared" si="597"/>
        <v>4</v>
      </c>
      <c r="W332" s="23">
        <f t="shared" si="598"/>
        <v>0</v>
      </c>
      <c r="X332" s="23">
        <f t="shared" si="589"/>
        <v>2</v>
      </c>
      <c r="Y332" s="19">
        <f t="shared" si="588"/>
        <v>14</v>
      </c>
      <c r="Z332" s="23"/>
      <c r="AA332" s="27" t="str">
        <f>CONCATENATE(T332,", ",U332,", ",V332,", ",W332,", ",X332)</f>
        <v>6, 2, 4, 0, 2</v>
      </c>
      <c r="AB332" s="23"/>
      <c r="AC332" s="23"/>
      <c r="AD332" s="23"/>
      <c r="AE332" s="23"/>
      <c r="AF332" s="23"/>
      <c r="AG332" s="20">
        <f>$Y332*T333/$Y333</f>
        <v>1.3846153846153846</v>
      </c>
      <c r="AH332" s="20">
        <f t="shared" ref="AH332" si="607">$Y332*U333/$Y333</f>
        <v>5.0769230769230766</v>
      </c>
      <c r="AI332" s="20">
        <f t="shared" ref="AI332" si="608">$Y332*V333/$Y333</f>
        <v>4.2564102564102564</v>
      </c>
      <c r="AJ332" s="20">
        <f t="shared" ref="AJ332" si="609">$Y332*W333/$Y333</f>
        <v>2.3076923076923075</v>
      </c>
      <c r="AK332" s="20">
        <f t="shared" ref="AK332" si="610">$Y332*X333/$Y333</f>
        <v>0.97435897435897434</v>
      </c>
    </row>
    <row r="333" spans="2:37" x14ac:dyDescent="0.25">
      <c r="B333" s="3" t="s">
        <v>6</v>
      </c>
      <c r="C333" s="6">
        <v>9.8900000000000002E-2</v>
      </c>
      <c r="D333" s="3">
        <v>27</v>
      </c>
      <c r="E333" s="6">
        <v>0.36259999999999998</v>
      </c>
      <c r="F333" s="3">
        <v>99</v>
      </c>
      <c r="G333" s="6">
        <v>0.30399999999999999</v>
      </c>
      <c r="H333" s="3">
        <v>83</v>
      </c>
      <c r="I333" s="6">
        <v>0.1648</v>
      </c>
      <c r="J333" s="3">
        <v>45</v>
      </c>
      <c r="K333" s="6">
        <v>6.9599999999999995E-2</v>
      </c>
      <c r="L333" s="3">
        <v>19</v>
      </c>
      <c r="M333" s="6">
        <v>1</v>
      </c>
      <c r="N333" s="3">
        <v>273</v>
      </c>
      <c r="P333" s="24"/>
      <c r="Q333" s="23"/>
      <c r="R333" s="23"/>
      <c r="S333" s="23"/>
      <c r="T333" s="19">
        <f t="shared" ref="T333:X333" si="611">SUM(T328:T332)</f>
        <v>27</v>
      </c>
      <c r="U333" s="19">
        <f t="shared" si="611"/>
        <v>99</v>
      </c>
      <c r="V333" s="19">
        <f t="shared" si="611"/>
        <v>83</v>
      </c>
      <c r="W333" s="19">
        <f t="shared" si="611"/>
        <v>45</v>
      </c>
      <c r="X333" s="19">
        <f t="shared" si="611"/>
        <v>19</v>
      </c>
      <c r="Y333" s="25">
        <f>SUM(Y328:Y332)</f>
        <v>273</v>
      </c>
      <c r="Z333" s="23"/>
      <c r="AA333" s="28" t="s">
        <v>94</v>
      </c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</row>
    <row r="334" spans="2:37" x14ac:dyDescent="0.25">
      <c r="B334" s="9"/>
      <c r="C334" s="9"/>
      <c r="D334" s="11"/>
      <c r="E334" s="7"/>
      <c r="F334" s="7"/>
      <c r="G334" s="7"/>
      <c r="H334" s="7"/>
      <c r="I334" s="7"/>
      <c r="J334" s="7"/>
      <c r="K334" s="7"/>
      <c r="L334" s="7"/>
      <c r="M334" s="7" t="s">
        <v>12</v>
      </c>
      <c r="N334" s="7">
        <v>273</v>
      </c>
      <c r="AA334" s="28" t="s">
        <v>95</v>
      </c>
    </row>
    <row r="335" spans="2:37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 t="s">
        <v>13</v>
      </c>
      <c r="N335" s="7">
        <v>0</v>
      </c>
      <c r="AA335" s="28" t="s">
        <v>96</v>
      </c>
    </row>
    <row r="337" spans="2:37" ht="18" x14ac:dyDescent="0.25">
      <c r="B337" s="1" t="s">
        <v>74</v>
      </c>
    </row>
    <row r="338" spans="2:37" ht="18" x14ac:dyDescent="0.25">
      <c r="B338" s="1" t="s">
        <v>75</v>
      </c>
    </row>
    <row r="339" spans="2:37" x14ac:dyDescent="0.25">
      <c r="B339" s="2"/>
      <c r="C339" s="30" t="s">
        <v>39</v>
      </c>
      <c r="D339" s="31"/>
      <c r="E339" s="30" t="s">
        <v>40</v>
      </c>
      <c r="F339" s="31"/>
      <c r="G339" s="30" t="s">
        <v>41</v>
      </c>
      <c r="H339" s="31"/>
      <c r="I339" s="30" t="s">
        <v>69</v>
      </c>
      <c r="J339" s="31"/>
      <c r="K339" s="30" t="s">
        <v>43</v>
      </c>
      <c r="L339" s="31"/>
      <c r="M339" s="30" t="s">
        <v>6</v>
      </c>
      <c r="N339" s="31"/>
      <c r="AA339" s="28" t="s">
        <v>93</v>
      </c>
    </row>
    <row r="340" spans="2:37" x14ac:dyDescent="0.25">
      <c r="B340" s="3" t="s">
        <v>7</v>
      </c>
      <c r="C340" s="4">
        <v>0.1429</v>
      </c>
      <c r="D340" s="5">
        <v>7</v>
      </c>
      <c r="E340" s="4">
        <v>0.32650000000000001</v>
      </c>
      <c r="F340" s="5">
        <v>16</v>
      </c>
      <c r="G340" s="4">
        <v>0.36730000000000002</v>
      </c>
      <c r="H340" s="5">
        <v>18</v>
      </c>
      <c r="I340" s="4">
        <v>0.12239999999999999</v>
      </c>
      <c r="J340" s="5">
        <v>6</v>
      </c>
      <c r="K340" s="4">
        <v>4.0800000000000003E-2</v>
      </c>
      <c r="L340" s="5">
        <v>2</v>
      </c>
      <c r="M340" s="4">
        <v>0.17949999999999999</v>
      </c>
      <c r="N340" s="5">
        <v>49</v>
      </c>
      <c r="P340" s="17" t="s">
        <v>88</v>
      </c>
      <c r="Q340" s="18">
        <f>_xlfn.CHISQ.TEST(T340:X344,AG340:AK344)</f>
        <v>0.65487779180272387</v>
      </c>
      <c r="R340" s="23"/>
      <c r="S340" s="23" t="s">
        <v>89</v>
      </c>
      <c r="T340" s="23">
        <f>D340</f>
        <v>7</v>
      </c>
      <c r="U340" s="23">
        <f>F340</f>
        <v>16</v>
      </c>
      <c r="V340" s="23">
        <f>H340</f>
        <v>18</v>
      </c>
      <c r="W340" s="23">
        <f>J340</f>
        <v>6</v>
      </c>
      <c r="X340" s="23">
        <f>L340</f>
        <v>2</v>
      </c>
      <c r="Y340" s="19">
        <f t="shared" ref="Y340:Y344" si="612">SUM(T340:X340)</f>
        <v>49</v>
      </c>
      <c r="Z340" s="23"/>
      <c r="AA340" s="27" t="str">
        <f>CONCATENATE(T340,", ",U340,", ",V340,", ",W340,", ",X340,",")</f>
        <v>7, 16, 18, 6, 2,</v>
      </c>
      <c r="AB340" s="23"/>
      <c r="AC340" s="23"/>
      <c r="AD340" s="23"/>
      <c r="AE340" s="23"/>
      <c r="AF340" s="23" t="s">
        <v>90</v>
      </c>
      <c r="AG340" s="20">
        <f>$Y340*T345/$Y345</f>
        <v>7</v>
      </c>
      <c r="AH340" s="20">
        <f>$Y340*U345/$Y345</f>
        <v>17.051282051282051</v>
      </c>
      <c r="AI340" s="20">
        <f>$Y340*V345/$Y345</f>
        <v>15.256410256410257</v>
      </c>
      <c r="AJ340" s="20">
        <f>$Y340*W345/$Y345</f>
        <v>7.1794871794871797</v>
      </c>
      <c r="AK340" s="20">
        <f>$Y340*X345/$Y345</f>
        <v>2.5128205128205128</v>
      </c>
    </row>
    <row r="341" spans="2:37" x14ac:dyDescent="0.25">
      <c r="B341" s="3" t="s">
        <v>8</v>
      </c>
      <c r="C341" s="4">
        <v>0.1583</v>
      </c>
      <c r="D341" s="5">
        <v>19</v>
      </c>
      <c r="E341" s="4">
        <v>0.32500000000000001</v>
      </c>
      <c r="F341" s="5">
        <v>39</v>
      </c>
      <c r="G341" s="4">
        <v>0.33329999999999999</v>
      </c>
      <c r="H341" s="5">
        <v>40</v>
      </c>
      <c r="I341" s="4">
        <v>0.1333</v>
      </c>
      <c r="J341" s="5">
        <v>16</v>
      </c>
      <c r="K341" s="4">
        <v>0.05</v>
      </c>
      <c r="L341" s="5">
        <v>6</v>
      </c>
      <c r="M341" s="4">
        <v>0.43959999999999999</v>
      </c>
      <c r="N341" s="5">
        <v>120</v>
      </c>
      <c r="P341" s="17" t="s">
        <v>91</v>
      </c>
      <c r="Q341" s="21">
        <f>_xlfn.CHISQ.INV.RT(Q340,16)</f>
        <v>13.24349479420251</v>
      </c>
      <c r="R341" s="23"/>
      <c r="S341" s="23"/>
      <c r="T341" s="23">
        <f>D341</f>
        <v>19</v>
      </c>
      <c r="U341" s="23">
        <f>F341</f>
        <v>39</v>
      </c>
      <c r="V341" s="23">
        <f>H341</f>
        <v>40</v>
      </c>
      <c r="W341" s="23">
        <f>J341</f>
        <v>16</v>
      </c>
      <c r="X341" s="23">
        <f t="shared" ref="X341:X344" si="613">L341</f>
        <v>6</v>
      </c>
      <c r="Y341" s="19">
        <f t="shared" si="612"/>
        <v>120</v>
      </c>
      <c r="Z341" s="23"/>
      <c r="AA341" s="27" t="str">
        <f t="shared" ref="AA341:AA343" si="614">CONCATENATE(T341,", ",U341,", ",V341,", ",W341,", ",X341,",")</f>
        <v>19, 39, 40, 16, 6,</v>
      </c>
      <c r="AB341" s="23"/>
      <c r="AC341" s="23"/>
      <c r="AD341" s="23"/>
      <c r="AE341" s="23"/>
      <c r="AF341" s="23"/>
      <c r="AG341" s="20">
        <f>$Y341*T345/$Y345</f>
        <v>17.142857142857142</v>
      </c>
      <c r="AH341" s="20">
        <f t="shared" ref="AH341" si="615">$Y341*U345/$Y345</f>
        <v>41.758241758241759</v>
      </c>
      <c r="AI341" s="20">
        <f t="shared" ref="AI341" si="616">$Y341*V345/$Y345</f>
        <v>37.362637362637365</v>
      </c>
      <c r="AJ341" s="20">
        <f t="shared" ref="AJ341" si="617">$Y341*W345/$Y345</f>
        <v>17.582417582417584</v>
      </c>
      <c r="AK341" s="20">
        <f t="shared" ref="AK341" si="618">$Y341*X345/$Y345</f>
        <v>6.1538461538461542</v>
      </c>
    </row>
    <row r="342" spans="2:37" x14ac:dyDescent="0.25">
      <c r="B342" s="3" t="s">
        <v>9</v>
      </c>
      <c r="C342" s="4">
        <v>5.3600000000000002E-2</v>
      </c>
      <c r="D342" s="5">
        <v>3</v>
      </c>
      <c r="E342" s="4">
        <v>0.42859999999999998</v>
      </c>
      <c r="F342" s="5">
        <v>24</v>
      </c>
      <c r="G342" s="4">
        <v>0.30359999999999998</v>
      </c>
      <c r="H342" s="5">
        <v>17</v>
      </c>
      <c r="I342" s="4">
        <v>0.17860000000000001</v>
      </c>
      <c r="J342" s="5">
        <v>10</v>
      </c>
      <c r="K342" s="4">
        <v>3.5700000000000003E-2</v>
      </c>
      <c r="L342" s="5">
        <v>2</v>
      </c>
      <c r="M342" s="4">
        <v>0.2051</v>
      </c>
      <c r="N342" s="5">
        <v>56</v>
      </c>
      <c r="P342" s="12" t="s">
        <v>92</v>
      </c>
      <c r="Q342" s="22">
        <f>SQRT(Q341/(Y345*MIN(5-1,5-1)))</f>
        <v>0.11012603000895579</v>
      </c>
      <c r="R342" s="23"/>
      <c r="S342" s="23"/>
      <c r="T342" s="23">
        <f t="shared" ref="T342:T344" si="619">D342</f>
        <v>3</v>
      </c>
      <c r="U342" s="23">
        <f t="shared" ref="U342:U344" si="620">F342</f>
        <v>24</v>
      </c>
      <c r="V342" s="23">
        <f t="shared" ref="V342:V344" si="621">H342</f>
        <v>17</v>
      </c>
      <c r="W342" s="23">
        <f t="shared" ref="W342:W344" si="622">J342</f>
        <v>10</v>
      </c>
      <c r="X342" s="23">
        <f t="shared" si="613"/>
        <v>2</v>
      </c>
      <c r="Y342" s="19">
        <f t="shared" si="612"/>
        <v>56</v>
      </c>
      <c r="Z342" s="23"/>
      <c r="AA342" s="27" t="str">
        <f t="shared" si="614"/>
        <v>3, 24, 17, 10, 2,</v>
      </c>
      <c r="AB342" s="23"/>
      <c r="AC342" s="23"/>
      <c r="AD342" s="23"/>
      <c r="AE342" s="23"/>
      <c r="AF342" s="23"/>
      <c r="AG342" s="20">
        <f>$Y342*T345/$Y345</f>
        <v>8</v>
      </c>
      <c r="AH342" s="20">
        <f t="shared" ref="AH342" si="623">$Y342*U345/$Y345</f>
        <v>19.487179487179485</v>
      </c>
      <c r="AI342" s="20">
        <f t="shared" ref="AI342" si="624">$Y342*V345/$Y345</f>
        <v>17.435897435897434</v>
      </c>
      <c r="AJ342" s="20">
        <f t="shared" ref="AJ342" si="625">$Y342*W345/$Y345</f>
        <v>8.2051282051282044</v>
      </c>
      <c r="AK342" s="20">
        <f t="shared" ref="AK342" si="626">$Y342*X345/$Y345</f>
        <v>2.8717948717948718</v>
      </c>
    </row>
    <row r="343" spans="2:37" x14ac:dyDescent="0.25">
      <c r="B343" s="3" t="s">
        <v>10</v>
      </c>
      <c r="C343" s="4">
        <v>0.2059</v>
      </c>
      <c r="D343" s="5">
        <v>7</v>
      </c>
      <c r="E343" s="4">
        <v>0.38240000000000002</v>
      </c>
      <c r="F343" s="5">
        <v>13</v>
      </c>
      <c r="G343" s="4">
        <v>0.17649999999999999</v>
      </c>
      <c r="H343" s="5">
        <v>6</v>
      </c>
      <c r="I343" s="4">
        <v>0.17649999999999999</v>
      </c>
      <c r="J343" s="5">
        <v>6</v>
      </c>
      <c r="K343" s="4">
        <v>5.8799999999999998E-2</v>
      </c>
      <c r="L343" s="5">
        <v>2</v>
      </c>
      <c r="M343" s="4">
        <v>0.1245</v>
      </c>
      <c r="N343" s="5">
        <v>34</v>
      </c>
      <c r="P343" s="24"/>
      <c r="Q343" s="21" t="str">
        <f>IF(AND(Q342&gt;0,Q342&lt;=0.2),"Schwacher Zusammenhang",IF(AND(Q342&gt;0.2,Q342&lt;=0.6),"Mittlerer Zusammenhang",IF(Q342&gt;0.6,"Starker Zusammenhang","")))</f>
        <v>Schwacher Zusammenhang</v>
      </c>
      <c r="R343" s="23"/>
      <c r="S343" s="23"/>
      <c r="T343" s="23">
        <f t="shared" si="619"/>
        <v>7</v>
      </c>
      <c r="U343" s="23">
        <f t="shared" si="620"/>
        <v>13</v>
      </c>
      <c r="V343" s="23">
        <f t="shared" si="621"/>
        <v>6</v>
      </c>
      <c r="W343" s="23">
        <f t="shared" si="622"/>
        <v>6</v>
      </c>
      <c r="X343" s="23">
        <f t="shared" si="613"/>
        <v>2</v>
      </c>
      <c r="Y343" s="19">
        <f t="shared" si="612"/>
        <v>34</v>
      </c>
      <c r="Z343" s="23"/>
      <c r="AA343" s="27" t="str">
        <f t="shared" si="614"/>
        <v>7, 13, 6, 6, 2,</v>
      </c>
      <c r="AB343" s="23"/>
      <c r="AC343" s="23"/>
      <c r="AD343" s="23"/>
      <c r="AE343" s="23"/>
      <c r="AF343" s="23"/>
      <c r="AG343" s="20">
        <f>$Y343*T345/$Y345</f>
        <v>4.8571428571428568</v>
      </c>
      <c r="AH343" s="20">
        <f t="shared" ref="AH343" si="627">$Y343*U345/$Y345</f>
        <v>11.831501831501832</v>
      </c>
      <c r="AI343" s="20">
        <f t="shared" ref="AI343" si="628">$Y343*V345/$Y345</f>
        <v>10.586080586080586</v>
      </c>
      <c r="AJ343" s="20">
        <f t="shared" ref="AJ343" si="629">$Y343*W345/$Y345</f>
        <v>4.9816849816849818</v>
      </c>
      <c r="AK343" s="20">
        <f t="shared" ref="AK343" si="630">$Y343*X345/$Y345</f>
        <v>1.7435897435897436</v>
      </c>
    </row>
    <row r="344" spans="2:37" x14ac:dyDescent="0.25">
      <c r="B344" s="3" t="s">
        <v>11</v>
      </c>
      <c r="C344" s="4">
        <v>0.21429999999999999</v>
      </c>
      <c r="D344" s="5">
        <v>3</v>
      </c>
      <c r="E344" s="4">
        <v>0.21429999999999999</v>
      </c>
      <c r="F344" s="5">
        <v>3</v>
      </c>
      <c r="G344" s="4">
        <v>0.28570000000000001</v>
      </c>
      <c r="H344" s="5">
        <v>4</v>
      </c>
      <c r="I344" s="4">
        <v>0.1429</v>
      </c>
      <c r="J344" s="5">
        <v>2</v>
      </c>
      <c r="K344" s="4">
        <v>0.1429</v>
      </c>
      <c r="L344" s="5">
        <v>2</v>
      </c>
      <c r="M344" s="4">
        <v>5.1299999999999998E-2</v>
      </c>
      <c r="N344" s="5">
        <v>14</v>
      </c>
      <c r="P344" s="17" t="s">
        <v>97</v>
      </c>
      <c r="Q344" s="21">
        <v>0.44700000000000001</v>
      </c>
      <c r="R344" s="21"/>
      <c r="S344" s="23"/>
      <c r="T344" s="23">
        <f t="shared" si="619"/>
        <v>3</v>
      </c>
      <c r="U344" s="23">
        <f t="shared" si="620"/>
        <v>3</v>
      </c>
      <c r="V344" s="23">
        <f t="shared" si="621"/>
        <v>4</v>
      </c>
      <c r="W344" s="23">
        <f t="shared" si="622"/>
        <v>2</v>
      </c>
      <c r="X344" s="23">
        <f t="shared" si="613"/>
        <v>2</v>
      </c>
      <c r="Y344" s="19">
        <f t="shared" si="612"/>
        <v>14</v>
      </c>
      <c r="Z344" s="23"/>
      <c r="AA344" s="27" t="str">
        <f>CONCATENATE(T344,", ",U344,", ",V344,", ",W344,", ",X344)</f>
        <v>3, 3, 4, 2, 2</v>
      </c>
      <c r="AB344" s="23"/>
      <c r="AC344" s="23"/>
      <c r="AD344" s="23"/>
      <c r="AE344" s="23"/>
      <c r="AF344" s="23"/>
      <c r="AG344" s="20">
        <f>$Y344*T345/$Y345</f>
        <v>2</v>
      </c>
      <c r="AH344" s="20">
        <f t="shared" ref="AH344" si="631">$Y344*U345/$Y345</f>
        <v>4.8717948717948714</v>
      </c>
      <c r="AI344" s="20">
        <f t="shared" ref="AI344" si="632">$Y344*V345/$Y345</f>
        <v>4.3589743589743586</v>
      </c>
      <c r="AJ344" s="20">
        <f t="shared" ref="AJ344" si="633">$Y344*W345/$Y345</f>
        <v>2.0512820512820511</v>
      </c>
      <c r="AK344" s="20">
        <f t="shared" ref="AK344" si="634">$Y344*X345/$Y345</f>
        <v>0.71794871794871795</v>
      </c>
    </row>
    <row r="345" spans="2:37" x14ac:dyDescent="0.25">
      <c r="B345" s="3" t="s">
        <v>6</v>
      </c>
      <c r="C345" s="6">
        <v>0.1429</v>
      </c>
      <c r="D345" s="3">
        <v>39</v>
      </c>
      <c r="E345" s="6">
        <v>0.34799999999999998</v>
      </c>
      <c r="F345" s="3">
        <v>95</v>
      </c>
      <c r="G345" s="6">
        <v>0.31140000000000001</v>
      </c>
      <c r="H345" s="3">
        <v>85</v>
      </c>
      <c r="I345" s="6">
        <v>0.14649999999999999</v>
      </c>
      <c r="J345" s="3">
        <v>40</v>
      </c>
      <c r="K345" s="6">
        <v>5.1299999999999998E-2</v>
      </c>
      <c r="L345" s="3">
        <v>14</v>
      </c>
      <c r="M345" s="6">
        <v>1</v>
      </c>
      <c r="N345" s="3">
        <v>273</v>
      </c>
      <c r="P345" s="24"/>
      <c r="Q345" s="23"/>
      <c r="R345" s="23"/>
      <c r="S345" s="23"/>
      <c r="T345" s="19">
        <f t="shared" ref="T345:X345" si="635">SUM(T340:T344)</f>
        <v>39</v>
      </c>
      <c r="U345" s="19">
        <f t="shared" si="635"/>
        <v>95</v>
      </c>
      <c r="V345" s="19">
        <f t="shared" si="635"/>
        <v>85</v>
      </c>
      <c r="W345" s="19">
        <f t="shared" si="635"/>
        <v>40</v>
      </c>
      <c r="X345" s="19">
        <f t="shared" si="635"/>
        <v>14</v>
      </c>
      <c r="Y345" s="25">
        <f>SUM(Y340:Y344)</f>
        <v>273</v>
      </c>
      <c r="Z345" s="23"/>
      <c r="AA345" s="28" t="s">
        <v>94</v>
      </c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</row>
    <row r="346" spans="2:37" x14ac:dyDescent="0.25">
      <c r="B346" s="9"/>
      <c r="C346" s="9"/>
      <c r="D346" s="11"/>
      <c r="E346" s="7"/>
      <c r="F346" s="7"/>
      <c r="G346" s="7"/>
      <c r="H346" s="7"/>
      <c r="I346" s="7"/>
      <c r="J346" s="7"/>
      <c r="K346" s="7"/>
      <c r="L346" s="7"/>
      <c r="M346" s="7" t="s">
        <v>12</v>
      </c>
      <c r="N346" s="7">
        <v>273</v>
      </c>
      <c r="AA346" s="28" t="s">
        <v>95</v>
      </c>
    </row>
    <row r="347" spans="2:37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 t="s">
        <v>13</v>
      </c>
      <c r="N347" s="7">
        <v>0</v>
      </c>
      <c r="AA347" s="28" t="s">
        <v>96</v>
      </c>
    </row>
    <row r="349" spans="2:37" ht="18" x14ac:dyDescent="0.25">
      <c r="B349" s="1" t="s">
        <v>76</v>
      </c>
    </row>
    <row r="350" spans="2:37" x14ac:dyDescent="0.25">
      <c r="B350" s="2"/>
      <c r="C350" s="30" t="s">
        <v>39</v>
      </c>
      <c r="D350" s="31"/>
      <c r="E350" s="30" t="s">
        <v>40</v>
      </c>
      <c r="F350" s="31"/>
      <c r="G350" s="30" t="s">
        <v>41</v>
      </c>
      <c r="H350" s="31"/>
      <c r="I350" s="30" t="s">
        <v>69</v>
      </c>
      <c r="J350" s="31"/>
      <c r="K350" s="30" t="s">
        <v>43</v>
      </c>
      <c r="L350" s="31"/>
      <c r="M350" s="30" t="s">
        <v>6</v>
      </c>
      <c r="N350" s="31"/>
      <c r="AA350" s="28" t="s">
        <v>93</v>
      </c>
    </row>
    <row r="351" spans="2:37" x14ac:dyDescent="0.25">
      <c r="B351" s="3" t="s">
        <v>7</v>
      </c>
      <c r="C351" s="4">
        <v>0.10199999999999999</v>
      </c>
      <c r="D351" s="5">
        <v>5</v>
      </c>
      <c r="E351" s="4">
        <v>0.51019999999999999</v>
      </c>
      <c r="F351" s="5">
        <v>25</v>
      </c>
      <c r="G351" s="4">
        <v>0.26529999999999998</v>
      </c>
      <c r="H351" s="5">
        <v>13</v>
      </c>
      <c r="I351" s="4">
        <v>0.10199999999999999</v>
      </c>
      <c r="J351" s="5">
        <v>5</v>
      </c>
      <c r="K351" s="4">
        <v>2.0400000000000001E-2</v>
      </c>
      <c r="L351" s="5">
        <v>1</v>
      </c>
      <c r="M351" s="4">
        <v>0.17949999999999999</v>
      </c>
      <c r="N351" s="5">
        <v>49</v>
      </c>
      <c r="P351" s="17" t="s">
        <v>88</v>
      </c>
      <c r="Q351" s="18">
        <f>_xlfn.CHISQ.TEST(T351:X355,AG351:AK355)</f>
        <v>0.65338044371295345</v>
      </c>
      <c r="R351" s="23"/>
      <c r="S351" s="23" t="s">
        <v>89</v>
      </c>
      <c r="T351" s="23">
        <f>D351</f>
        <v>5</v>
      </c>
      <c r="U351" s="23">
        <f>F351</f>
        <v>25</v>
      </c>
      <c r="V351" s="23">
        <f>H351</f>
        <v>13</v>
      </c>
      <c r="W351" s="23">
        <f>J351</f>
        <v>5</v>
      </c>
      <c r="X351" s="23">
        <f>L351</f>
        <v>1</v>
      </c>
      <c r="Y351" s="19">
        <f t="shared" ref="Y351:Y355" si="636">SUM(T351:X351)</f>
        <v>49</v>
      </c>
      <c r="Z351" s="23"/>
      <c r="AA351" s="27" t="str">
        <f>CONCATENATE(T351,", ",U351,", ",V351,", ",W351,", ",X351,",")</f>
        <v>5, 25, 13, 5, 1,</v>
      </c>
      <c r="AB351" s="23"/>
      <c r="AC351" s="23"/>
      <c r="AD351" s="23"/>
      <c r="AE351" s="23"/>
      <c r="AF351" s="23" t="s">
        <v>90</v>
      </c>
      <c r="AG351" s="20">
        <f>$Y351*T356/$Y356</f>
        <v>5.5641025641025639</v>
      </c>
      <c r="AH351" s="20">
        <f>$Y351*U356/$Y356</f>
        <v>19.025641025641026</v>
      </c>
      <c r="AI351" s="20">
        <f>$Y351*V356/$Y356</f>
        <v>15.615384615384615</v>
      </c>
      <c r="AJ351" s="20">
        <f>$Y351*W356/$Y356</f>
        <v>6.2820512820512819</v>
      </c>
      <c r="AK351" s="20">
        <f>$Y351*X356/$Y356</f>
        <v>2.5128205128205128</v>
      </c>
    </row>
    <row r="352" spans="2:37" x14ac:dyDescent="0.25">
      <c r="B352" s="3" t="s">
        <v>8</v>
      </c>
      <c r="C352" s="4">
        <v>9.1700000000000004E-2</v>
      </c>
      <c r="D352" s="5">
        <v>11</v>
      </c>
      <c r="E352" s="4">
        <v>0.35830000000000001</v>
      </c>
      <c r="F352" s="5">
        <v>43</v>
      </c>
      <c r="G352" s="4">
        <v>0.32500000000000001</v>
      </c>
      <c r="H352" s="5">
        <v>39</v>
      </c>
      <c r="I352" s="4">
        <v>0.15</v>
      </c>
      <c r="J352" s="5">
        <v>18</v>
      </c>
      <c r="K352" s="4">
        <v>7.4999999999999997E-2</v>
      </c>
      <c r="L352" s="5">
        <v>9</v>
      </c>
      <c r="M352" s="4">
        <v>0.43959999999999999</v>
      </c>
      <c r="N352" s="5">
        <v>120</v>
      </c>
      <c r="P352" s="17" t="s">
        <v>91</v>
      </c>
      <c r="Q352" s="21">
        <f>_xlfn.CHISQ.INV.RT(Q351,16)</f>
        <v>13.263801460664441</v>
      </c>
      <c r="R352" s="23"/>
      <c r="S352" s="23"/>
      <c r="T352" s="23">
        <f>D352</f>
        <v>11</v>
      </c>
      <c r="U352" s="23">
        <f>F352</f>
        <v>43</v>
      </c>
      <c r="V352" s="23">
        <f>H352</f>
        <v>39</v>
      </c>
      <c r="W352" s="23">
        <f>J352</f>
        <v>18</v>
      </c>
      <c r="X352" s="23">
        <f t="shared" ref="X352:X355" si="637">L352</f>
        <v>9</v>
      </c>
      <c r="Y352" s="19">
        <f t="shared" si="636"/>
        <v>120</v>
      </c>
      <c r="Z352" s="23"/>
      <c r="AA352" s="27" t="str">
        <f t="shared" ref="AA352:AA354" si="638">CONCATENATE(T352,", ",U352,", ",V352,", ",W352,", ",X352,",")</f>
        <v>11, 43, 39, 18, 9,</v>
      </c>
      <c r="AB352" s="23"/>
      <c r="AC352" s="23"/>
      <c r="AD352" s="23"/>
      <c r="AE352" s="23"/>
      <c r="AF352" s="23"/>
      <c r="AG352" s="20">
        <f>$Y352*T356/$Y356</f>
        <v>13.626373626373626</v>
      </c>
      <c r="AH352" s="20">
        <f t="shared" ref="AH352" si="639">$Y352*U356/$Y356</f>
        <v>46.593406593406591</v>
      </c>
      <c r="AI352" s="20">
        <f t="shared" ref="AI352" si="640">$Y352*V356/$Y356</f>
        <v>38.241758241758241</v>
      </c>
      <c r="AJ352" s="20">
        <f t="shared" ref="AJ352" si="641">$Y352*W356/$Y356</f>
        <v>15.384615384615385</v>
      </c>
      <c r="AK352" s="20">
        <f t="shared" ref="AK352" si="642">$Y352*X356/$Y356</f>
        <v>6.1538461538461542</v>
      </c>
    </row>
    <row r="353" spans="2:37" x14ac:dyDescent="0.25">
      <c r="B353" s="3" t="s">
        <v>9</v>
      </c>
      <c r="C353" s="4">
        <v>0.1071</v>
      </c>
      <c r="D353" s="5">
        <v>6</v>
      </c>
      <c r="E353" s="4">
        <v>0.375</v>
      </c>
      <c r="F353" s="5">
        <v>21</v>
      </c>
      <c r="G353" s="4">
        <v>0.375</v>
      </c>
      <c r="H353" s="5">
        <v>21</v>
      </c>
      <c r="I353" s="4">
        <v>0.1071</v>
      </c>
      <c r="J353" s="5">
        <v>6</v>
      </c>
      <c r="K353" s="4">
        <v>3.5700000000000003E-2</v>
      </c>
      <c r="L353" s="5">
        <v>2</v>
      </c>
      <c r="M353" s="4">
        <v>0.2051</v>
      </c>
      <c r="N353" s="5">
        <v>56</v>
      </c>
      <c r="P353" s="12" t="s">
        <v>92</v>
      </c>
      <c r="Q353" s="22">
        <f>SQRT(Q352/(Y356*MIN(5-1,5-1)))</f>
        <v>0.11021042751909547</v>
      </c>
      <c r="R353" s="23"/>
      <c r="S353" s="23"/>
      <c r="T353" s="23">
        <f t="shared" ref="T353:T355" si="643">D353</f>
        <v>6</v>
      </c>
      <c r="U353" s="23">
        <f t="shared" ref="U353:U355" si="644">F353</f>
        <v>21</v>
      </c>
      <c r="V353" s="23">
        <f t="shared" ref="V353:V355" si="645">H353</f>
        <v>21</v>
      </c>
      <c r="W353" s="23">
        <f t="shared" ref="W353:W355" si="646">J353</f>
        <v>6</v>
      </c>
      <c r="X353" s="23">
        <f t="shared" si="637"/>
        <v>2</v>
      </c>
      <c r="Y353" s="19">
        <f t="shared" si="636"/>
        <v>56</v>
      </c>
      <c r="Z353" s="23"/>
      <c r="AA353" s="27" t="str">
        <f t="shared" si="638"/>
        <v>6, 21, 21, 6, 2,</v>
      </c>
      <c r="AB353" s="23"/>
      <c r="AC353" s="23"/>
      <c r="AD353" s="23"/>
      <c r="AE353" s="23"/>
      <c r="AF353" s="23"/>
      <c r="AG353" s="20">
        <f>$Y353*T356/$Y356</f>
        <v>6.3589743589743586</v>
      </c>
      <c r="AH353" s="20">
        <f t="shared" ref="AH353" si="647">$Y353*U356/$Y356</f>
        <v>21.743589743589745</v>
      </c>
      <c r="AI353" s="20">
        <f t="shared" ref="AI353" si="648">$Y353*V356/$Y356</f>
        <v>17.846153846153847</v>
      </c>
      <c r="AJ353" s="20">
        <f t="shared" ref="AJ353" si="649">$Y353*W356/$Y356</f>
        <v>7.1794871794871797</v>
      </c>
      <c r="AK353" s="20">
        <f t="shared" ref="AK353" si="650">$Y353*X356/$Y356</f>
        <v>2.8717948717948718</v>
      </c>
    </row>
    <row r="354" spans="2:37" x14ac:dyDescent="0.25">
      <c r="B354" s="3" t="s">
        <v>10</v>
      </c>
      <c r="C354" s="4">
        <v>0.14710000000000001</v>
      </c>
      <c r="D354" s="5">
        <v>5</v>
      </c>
      <c r="E354" s="4">
        <v>0.32350000000000001</v>
      </c>
      <c r="F354" s="5">
        <v>11</v>
      </c>
      <c r="G354" s="4">
        <v>0.32350000000000001</v>
      </c>
      <c r="H354" s="5">
        <v>11</v>
      </c>
      <c r="I354" s="4">
        <v>0.14710000000000001</v>
      </c>
      <c r="J354" s="5">
        <v>5</v>
      </c>
      <c r="K354" s="4">
        <v>5.8799999999999998E-2</v>
      </c>
      <c r="L354" s="5">
        <v>2</v>
      </c>
      <c r="M354" s="4">
        <v>0.1245</v>
      </c>
      <c r="N354" s="5">
        <v>34</v>
      </c>
      <c r="P354" s="24"/>
      <c r="Q354" s="21" t="str">
        <f>IF(AND(Q353&gt;0,Q353&lt;=0.2),"Schwacher Zusammenhang",IF(AND(Q353&gt;0.2,Q353&lt;=0.6),"Mittlerer Zusammenhang",IF(Q353&gt;0.6,"Starker Zusammenhang","")))</f>
        <v>Schwacher Zusammenhang</v>
      </c>
      <c r="R354" s="23"/>
      <c r="S354" s="23"/>
      <c r="T354" s="23">
        <f t="shared" si="643"/>
        <v>5</v>
      </c>
      <c r="U354" s="23">
        <f t="shared" si="644"/>
        <v>11</v>
      </c>
      <c r="V354" s="23">
        <f t="shared" si="645"/>
        <v>11</v>
      </c>
      <c r="W354" s="23">
        <f t="shared" si="646"/>
        <v>5</v>
      </c>
      <c r="X354" s="23">
        <f t="shared" si="637"/>
        <v>2</v>
      </c>
      <c r="Y354" s="19">
        <f t="shared" si="636"/>
        <v>34</v>
      </c>
      <c r="Z354" s="23"/>
      <c r="AA354" s="27" t="str">
        <f t="shared" si="638"/>
        <v>5, 11, 11, 5, 2,</v>
      </c>
      <c r="AB354" s="23"/>
      <c r="AC354" s="23"/>
      <c r="AD354" s="23"/>
      <c r="AE354" s="23"/>
      <c r="AF354" s="23"/>
      <c r="AG354" s="20">
        <f>$Y354*T356/$Y356</f>
        <v>3.8608058608058609</v>
      </c>
      <c r="AH354" s="20">
        <f t="shared" ref="AH354" si="651">$Y354*U356/$Y356</f>
        <v>13.201465201465201</v>
      </c>
      <c r="AI354" s="20">
        <f t="shared" ref="AI354" si="652">$Y354*V356/$Y356</f>
        <v>10.835164835164836</v>
      </c>
      <c r="AJ354" s="20">
        <f t="shared" ref="AJ354" si="653">$Y354*W356/$Y356</f>
        <v>4.3589743589743586</v>
      </c>
      <c r="AK354" s="20">
        <f t="shared" ref="AK354" si="654">$Y354*X356/$Y356</f>
        <v>1.7435897435897436</v>
      </c>
    </row>
    <row r="355" spans="2:37" x14ac:dyDescent="0.25">
      <c r="B355" s="3" t="s">
        <v>11</v>
      </c>
      <c r="C355" s="4">
        <v>0.28570000000000001</v>
      </c>
      <c r="D355" s="5">
        <v>4</v>
      </c>
      <c r="E355" s="4">
        <v>0.42859999999999998</v>
      </c>
      <c r="F355" s="5">
        <v>6</v>
      </c>
      <c r="G355" s="4">
        <v>0.21429999999999999</v>
      </c>
      <c r="H355" s="5">
        <v>3</v>
      </c>
      <c r="I355" s="4">
        <v>7.1399999999999991E-2</v>
      </c>
      <c r="J355" s="5">
        <v>1</v>
      </c>
      <c r="K355" s="4">
        <v>0</v>
      </c>
      <c r="L355" s="5">
        <v>0</v>
      </c>
      <c r="M355" s="4">
        <v>5.1299999999999998E-2</v>
      </c>
      <c r="N355" s="5">
        <v>14</v>
      </c>
      <c r="P355" s="17" t="s">
        <v>97</v>
      </c>
      <c r="Q355" s="21">
        <v>0.73799999999999999</v>
      </c>
      <c r="R355" s="23"/>
      <c r="S355" s="23"/>
      <c r="T355" s="23">
        <f t="shared" si="643"/>
        <v>4</v>
      </c>
      <c r="U355" s="23">
        <f t="shared" si="644"/>
        <v>6</v>
      </c>
      <c r="V355" s="23">
        <f t="shared" si="645"/>
        <v>3</v>
      </c>
      <c r="W355" s="23">
        <f t="shared" si="646"/>
        <v>1</v>
      </c>
      <c r="X355" s="23">
        <f t="shared" si="637"/>
        <v>0</v>
      </c>
      <c r="Y355" s="19">
        <f t="shared" si="636"/>
        <v>14</v>
      </c>
      <c r="Z355" s="23"/>
      <c r="AA355" s="27" t="str">
        <f>CONCATENATE(T355,", ",U355,", ",V355,", ",W355,", ",X355)</f>
        <v>4, 6, 3, 1, 0</v>
      </c>
      <c r="AB355" s="23"/>
      <c r="AC355" s="23"/>
      <c r="AD355" s="23"/>
      <c r="AE355" s="23"/>
      <c r="AF355" s="23"/>
      <c r="AG355" s="20">
        <f>$Y355*T356/$Y356</f>
        <v>1.5897435897435896</v>
      </c>
      <c r="AH355" s="20">
        <f t="shared" ref="AH355" si="655">$Y355*U356/$Y356</f>
        <v>5.4358974358974361</v>
      </c>
      <c r="AI355" s="20">
        <f t="shared" ref="AI355" si="656">$Y355*V356/$Y356</f>
        <v>4.4615384615384617</v>
      </c>
      <c r="AJ355" s="20">
        <f t="shared" ref="AJ355" si="657">$Y355*W356/$Y356</f>
        <v>1.7948717948717949</v>
      </c>
      <c r="AK355" s="20">
        <f t="shared" ref="AK355" si="658">$Y355*X356/$Y356</f>
        <v>0.71794871794871795</v>
      </c>
    </row>
    <row r="356" spans="2:37" x14ac:dyDescent="0.25">
      <c r="B356" s="3" t="s">
        <v>6</v>
      </c>
      <c r="C356" s="6">
        <v>0.11360000000000001</v>
      </c>
      <c r="D356" s="3">
        <v>31</v>
      </c>
      <c r="E356" s="6">
        <v>0.38829999999999998</v>
      </c>
      <c r="F356" s="3">
        <v>106</v>
      </c>
      <c r="G356" s="6">
        <v>0.31869999999999998</v>
      </c>
      <c r="H356" s="3">
        <v>87</v>
      </c>
      <c r="I356" s="6">
        <v>0.12820000000000001</v>
      </c>
      <c r="J356" s="3">
        <v>35</v>
      </c>
      <c r="K356" s="6">
        <v>5.1299999999999998E-2</v>
      </c>
      <c r="L356" s="3">
        <v>14</v>
      </c>
      <c r="M356" s="6">
        <v>1</v>
      </c>
      <c r="N356" s="3">
        <v>273</v>
      </c>
      <c r="P356" s="24"/>
      <c r="Q356" s="23"/>
      <c r="R356" s="23"/>
      <c r="S356" s="23"/>
      <c r="T356" s="19">
        <f t="shared" ref="T356:X356" si="659">SUM(T351:T355)</f>
        <v>31</v>
      </c>
      <c r="U356" s="19">
        <f t="shared" si="659"/>
        <v>106</v>
      </c>
      <c r="V356" s="19">
        <f t="shared" si="659"/>
        <v>87</v>
      </c>
      <c r="W356" s="19">
        <f t="shared" si="659"/>
        <v>35</v>
      </c>
      <c r="X356" s="19">
        <f t="shared" si="659"/>
        <v>14</v>
      </c>
      <c r="Y356" s="25">
        <f>SUM(Y351:Y355)</f>
        <v>273</v>
      </c>
      <c r="Z356" s="23"/>
      <c r="AA356" s="28" t="s">
        <v>94</v>
      </c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</row>
    <row r="357" spans="2:37" x14ac:dyDescent="0.25">
      <c r="B357" s="9"/>
      <c r="C357" s="9"/>
      <c r="D357" s="11"/>
      <c r="E357" s="7"/>
      <c r="F357" s="7"/>
      <c r="G357" s="7"/>
      <c r="H357" s="7"/>
      <c r="I357" s="7"/>
      <c r="J357" s="7"/>
      <c r="K357" s="7"/>
      <c r="L357" s="7"/>
      <c r="M357" s="7" t="s">
        <v>12</v>
      </c>
      <c r="N357" s="7">
        <v>273</v>
      </c>
      <c r="AA357" s="28" t="s">
        <v>95</v>
      </c>
    </row>
    <row r="358" spans="2:37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 t="s">
        <v>13</v>
      </c>
      <c r="N358" s="7">
        <v>0</v>
      </c>
      <c r="AA358" s="28" t="s">
        <v>96</v>
      </c>
    </row>
    <row r="360" spans="2:37" ht="18" x14ac:dyDescent="0.25">
      <c r="B360" s="1" t="s">
        <v>77</v>
      </c>
    </row>
    <row r="361" spans="2:37" x14ac:dyDescent="0.25">
      <c r="B361" s="2"/>
      <c r="C361" s="30" t="s">
        <v>39</v>
      </c>
      <c r="D361" s="31"/>
      <c r="E361" s="30" t="s">
        <v>40</v>
      </c>
      <c r="F361" s="31"/>
      <c r="G361" s="30" t="s">
        <v>41</v>
      </c>
      <c r="H361" s="31"/>
      <c r="I361" s="30" t="s">
        <v>69</v>
      </c>
      <c r="J361" s="31"/>
      <c r="K361" s="30" t="s">
        <v>43</v>
      </c>
      <c r="L361" s="31"/>
      <c r="M361" s="30" t="s">
        <v>6</v>
      </c>
      <c r="N361" s="31"/>
      <c r="AA361" s="28" t="s">
        <v>93</v>
      </c>
    </row>
    <row r="362" spans="2:37" x14ac:dyDescent="0.25">
      <c r="B362" s="3" t="s">
        <v>7</v>
      </c>
      <c r="C362" s="4">
        <v>8.1600000000000006E-2</v>
      </c>
      <c r="D362" s="5">
        <v>4</v>
      </c>
      <c r="E362" s="4">
        <v>0.34689999999999999</v>
      </c>
      <c r="F362" s="5">
        <v>17</v>
      </c>
      <c r="G362" s="4">
        <v>0.36730000000000002</v>
      </c>
      <c r="H362" s="5">
        <v>18</v>
      </c>
      <c r="I362" s="4">
        <v>0.12239999999999999</v>
      </c>
      <c r="J362" s="5">
        <v>6</v>
      </c>
      <c r="K362" s="4">
        <v>8.1600000000000006E-2</v>
      </c>
      <c r="L362" s="5">
        <v>4</v>
      </c>
      <c r="M362" s="4">
        <v>0.17949999999999999</v>
      </c>
      <c r="N362" s="5">
        <v>49</v>
      </c>
      <c r="P362" s="17" t="s">
        <v>88</v>
      </c>
      <c r="Q362" s="18">
        <f>_xlfn.CHISQ.TEST(T362:X366,AG362:AK366)</f>
        <v>5.2976018235329866E-2</v>
      </c>
      <c r="R362" s="23"/>
      <c r="S362" s="23" t="s">
        <v>89</v>
      </c>
      <c r="T362" s="23">
        <f>D362</f>
        <v>4</v>
      </c>
      <c r="U362" s="23">
        <f>F362</f>
        <v>17</v>
      </c>
      <c r="V362" s="23">
        <f>H362</f>
        <v>18</v>
      </c>
      <c r="W362" s="23">
        <f>J362</f>
        <v>6</v>
      </c>
      <c r="X362" s="23">
        <f>L362</f>
        <v>4</v>
      </c>
      <c r="Y362" s="19">
        <f t="shared" ref="Y362:Y366" si="660">SUM(T362:X362)</f>
        <v>49</v>
      </c>
      <c r="Z362" s="23"/>
      <c r="AA362" s="27" t="str">
        <f>CONCATENATE(T362,", ",U362,", ",V362,", ",W362,", ",X362,",")</f>
        <v>4, 17, 18, 6, 4,</v>
      </c>
      <c r="AB362" s="23"/>
      <c r="AC362" s="23"/>
      <c r="AD362" s="23"/>
      <c r="AE362" s="23"/>
      <c r="AF362" s="23" t="s">
        <v>90</v>
      </c>
      <c r="AG362" s="20">
        <f>$Y362*T367/$Y367</f>
        <v>3.4102564102564101</v>
      </c>
      <c r="AH362" s="20">
        <f>$Y362*U367/$Y367</f>
        <v>15.615384615384615</v>
      </c>
      <c r="AI362" s="20">
        <f>$Y362*V367/$Y367</f>
        <v>17.589743589743591</v>
      </c>
      <c r="AJ362" s="20">
        <f>$Y362*W367/$Y367</f>
        <v>7.1794871794871797</v>
      </c>
      <c r="AK362" s="20">
        <f>$Y362*X367/$Y367</f>
        <v>5.2051282051282053</v>
      </c>
    </row>
    <row r="363" spans="2:37" x14ac:dyDescent="0.25">
      <c r="B363" s="3" t="s">
        <v>8</v>
      </c>
      <c r="C363" s="4">
        <v>3.3300000000000003E-2</v>
      </c>
      <c r="D363" s="5">
        <v>4</v>
      </c>
      <c r="E363" s="4">
        <v>0.32500000000000001</v>
      </c>
      <c r="F363" s="5">
        <v>39</v>
      </c>
      <c r="G363" s="4">
        <v>0.4083</v>
      </c>
      <c r="H363" s="5">
        <v>49</v>
      </c>
      <c r="I363" s="4">
        <v>0.14169999999999999</v>
      </c>
      <c r="J363" s="5">
        <v>17</v>
      </c>
      <c r="K363" s="4">
        <v>9.1700000000000004E-2</v>
      </c>
      <c r="L363" s="5">
        <v>11</v>
      </c>
      <c r="M363" s="4">
        <v>0.43959999999999999</v>
      </c>
      <c r="N363" s="5">
        <v>120</v>
      </c>
      <c r="P363" s="17" t="s">
        <v>91</v>
      </c>
      <c r="Q363" s="21">
        <f>_xlfn.CHISQ.INV.RT(Q362,16)</f>
        <v>26.075435359650729</v>
      </c>
      <c r="R363" s="23"/>
      <c r="S363" s="23"/>
      <c r="T363" s="23">
        <f>D363</f>
        <v>4</v>
      </c>
      <c r="U363" s="23">
        <f>F363</f>
        <v>39</v>
      </c>
      <c r="V363" s="23">
        <f>H363</f>
        <v>49</v>
      </c>
      <c r="W363" s="23">
        <f>J363</f>
        <v>17</v>
      </c>
      <c r="X363" s="23">
        <f t="shared" ref="X363:X366" si="661">L363</f>
        <v>11</v>
      </c>
      <c r="Y363" s="19">
        <f t="shared" si="660"/>
        <v>120</v>
      </c>
      <c r="Z363" s="23"/>
      <c r="AA363" s="27" t="str">
        <f t="shared" ref="AA363:AA365" si="662">CONCATENATE(T363,", ",U363,", ",V363,", ",W363,", ",X363,",")</f>
        <v>4, 39, 49, 17, 11,</v>
      </c>
      <c r="AB363" s="23"/>
      <c r="AC363" s="23"/>
      <c r="AD363" s="23"/>
      <c r="AE363" s="23"/>
      <c r="AF363" s="23"/>
      <c r="AG363" s="20">
        <f>$Y363*T367/$Y367</f>
        <v>8.3516483516483522</v>
      </c>
      <c r="AH363" s="20">
        <f t="shared" ref="AH363" si="663">$Y363*U367/$Y367</f>
        <v>38.241758241758241</v>
      </c>
      <c r="AI363" s="20">
        <f t="shared" ref="AI363" si="664">$Y363*V367/$Y367</f>
        <v>43.07692307692308</v>
      </c>
      <c r="AJ363" s="20">
        <f t="shared" ref="AJ363" si="665">$Y363*W367/$Y367</f>
        <v>17.582417582417584</v>
      </c>
      <c r="AK363" s="20">
        <f t="shared" ref="AK363" si="666">$Y363*X367/$Y367</f>
        <v>12.747252747252746</v>
      </c>
    </row>
    <row r="364" spans="2:37" x14ac:dyDescent="0.25">
      <c r="B364" s="3" t="s">
        <v>9</v>
      </c>
      <c r="C364" s="4">
        <v>5.3600000000000002E-2</v>
      </c>
      <c r="D364" s="5">
        <v>3</v>
      </c>
      <c r="E364" s="4">
        <v>0.41070000000000001</v>
      </c>
      <c r="F364" s="5">
        <v>23</v>
      </c>
      <c r="G364" s="4">
        <v>0.26790000000000003</v>
      </c>
      <c r="H364" s="5">
        <v>15</v>
      </c>
      <c r="I364" s="4">
        <v>0.16070000000000001</v>
      </c>
      <c r="J364" s="5">
        <v>9</v>
      </c>
      <c r="K364" s="4">
        <v>0.1071</v>
      </c>
      <c r="L364" s="5">
        <v>6</v>
      </c>
      <c r="M364" s="4">
        <v>0.2051</v>
      </c>
      <c r="N364" s="5">
        <v>56</v>
      </c>
      <c r="P364" s="12" t="s">
        <v>92</v>
      </c>
      <c r="Q364" s="22">
        <f>SQRT(Q363/(Y367*MIN(5-1,5-1)))</f>
        <v>0.15452703261631592</v>
      </c>
      <c r="R364" s="23"/>
      <c r="S364" s="23"/>
      <c r="T364" s="23">
        <f t="shared" ref="T364:T366" si="667">D364</f>
        <v>3</v>
      </c>
      <c r="U364" s="23">
        <f t="shared" ref="U364:U366" si="668">F364</f>
        <v>23</v>
      </c>
      <c r="V364" s="23">
        <f t="shared" ref="V364:V366" si="669">H364</f>
        <v>15</v>
      </c>
      <c r="W364" s="23">
        <f t="shared" ref="W364:W366" si="670">J364</f>
        <v>9</v>
      </c>
      <c r="X364" s="23">
        <f t="shared" si="661"/>
        <v>6</v>
      </c>
      <c r="Y364" s="19">
        <f t="shared" si="660"/>
        <v>56</v>
      </c>
      <c r="Z364" s="23"/>
      <c r="AA364" s="27" t="str">
        <f t="shared" si="662"/>
        <v>3, 23, 15, 9, 6,</v>
      </c>
      <c r="AB364" s="23"/>
      <c r="AC364" s="23"/>
      <c r="AD364" s="23"/>
      <c r="AE364" s="23"/>
      <c r="AF364" s="23"/>
      <c r="AG364" s="20">
        <f>$Y364*T367/$Y367</f>
        <v>3.8974358974358974</v>
      </c>
      <c r="AH364" s="20">
        <f t="shared" ref="AH364" si="671">$Y364*U367/$Y367</f>
        <v>17.846153846153847</v>
      </c>
      <c r="AI364" s="20">
        <f t="shared" ref="AI364" si="672">$Y364*V367/$Y367</f>
        <v>20.102564102564102</v>
      </c>
      <c r="AJ364" s="20">
        <f t="shared" ref="AJ364" si="673">$Y364*W367/$Y367</f>
        <v>8.2051282051282044</v>
      </c>
      <c r="AK364" s="20">
        <f t="shared" ref="AK364" si="674">$Y364*X367/$Y367</f>
        <v>5.9487179487179489</v>
      </c>
    </row>
    <row r="365" spans="2:37" x14ac:dyDescent="0.25">
      <c r="B365" s="3" t="s">
        <v>10</v>
      </c>
      <c r="C365" s="4">
        <v>0.14710000000000001</v>
      </c>
      <c r="D365" s="5">
        <v>5</v>
      </c>
      <c r="E365" s="4">
        <v>0.17649999999999999</v>
      </c>
      <c r="F365" s="5">
        <v>6</v>
      </c>
      <c r="G365" s="4">
        <v>0.32350000000000001</v>
      </c>
      <c r="H365" s="5">
        <v>11</v>
      </c>
      <c r="I365" s="4">
        <v>0.23530000000000001</v>
      </c>
      <c r="J365" s="5">
        <v>8</v>
      </c>
      <c r="K365" s="4">
        <v>0.1176</v>
      </c>
      <c r="L365" s="5">
        <v>4</v>
      </c>
      <c r="M365" s="4">
        <v>0.1245</v>
      </c>
      <c r="N365" s="5">
        <v>34</v>
      </c>
      <c r="P365" s="24"/>
      <c r="Q365" s="21" t="str">
        <f>IF(AND(Q364&gt;0,Q364&lt;=0.2),"Schwacher Zusammenhang",IF(AND(Q364&gt;0.2,Q364&lt;=0.6),"Mittlerer Zusammenhang",IF(Q364&gt;0.6,"Starker Zusammenhang","")))</f>
        <v>Schwacher Zusammenhang</v>
      </c>
      <c r="R365" s="23"/>
      <c r="S365" s="23"/>
      <c r="T365" s="23">
        <f t="shared" si="667"/>
        <v>5</v>
      </c>
      <c r="U365" s="23">
        <f t="shared" si="668"/>
        <v>6</v>
      </c>
      <c r="V365" s="23">
        <f t="shared" si="669"/>
        <v>11</v>
      </c>
      <c r="W365" s="23">
        <f t="shared" si="670"/>
        <v>8</v>
      </c>
      <c r="X365" s="23">
        <f t="shared" si="661"/>
        <v>4</v>
      </c>
      <c r="Y365" s="19">
        <f t="shared" si="660"/>
        <v>34</v>
      </c>
      <c r="Z365" s="23"/>
      <c r="AA365" s="27" t="str">
        <f t="shared" si="662"/>
        <v>5, 6, 11, 8, 4,</v>
      </c>
      <c r="AB365" s="23"/>
      <c r="AC365" s="23"/>
      <c r="AD365" s="23"/>
      <c r="AE365" s="23"/>
      <c r="AF365" s="23"/>
      <c r="AG365" s="20">
        <f>$Y365*T367/$Y367</f>
        <v>2.3663003663003663</v>
      </c>
      <c r="AH365" s="20">
        <f t="shared" ref="AH365" si="675">$Y365*U367/$Y367</f>
        <v>10.835164835164836</v>
      </c>
      <c r="AI365" s="20">
        <f t="shared" ref="AI365" si="676">$Y365*V367/$Y367</f>
        <v>12.205128205128204</v>
      </c>
      <c r="AJ365" s="20">
        <f t="shared" ref="AJ365" si="677">$Y365*W367/$Y367</f>
        <v>4.9816849816849818</v>
      </c>
      <c r="AK365" s="20">
        <f t="shared" ref="AK365" si="678">$Y365*X367/$Y367</f>
        <v>3.6117216117216118</v>
      </c>
    </row>
    <row r="366" spans="2:37" x14ac:dyDescent="0.25">
      <c r="B366" s="3" t="s">
        <v>11</v>
      </c>
      <c r="C366" s="4">
        <v>0.21429999999999999</v>
      </c>
      <c r="D366" s="5">
        <v>3</v>
      </c>
      <c r="E366" s="4">
        <v>0.1429</v>
      </c>
      <c r="F366" s="5">
        <v>2</v>
      </c>
      <c r="G366" s="4">
        <v>0.35709999999999997</v>
      </c>
      <c r="H366" s="5">
        <v>5</v>
      </c>
      <c r="I366" s="4">
        <v>0</v>
      </c>
      <c r="J366" s="5">
        <v>0</v>
      </c>
      <c r="K366" s="4">
        <v>0.28570000000000001</v>
      </c>
      <c r="L366" s="5">
        <v>4</v>
      </c>
      <c r="M366" s="4">
        <v>5.1299999999999998E-2</v>
      </c>
      <c r="N366" s="5">
        <v>14</v>
      </c>
      <c r="P366" s="17" t="s">
        <v>97</v>
      </c>
      <c r="Q366" s="21">
        <v>0</v>
      </c>
      <c r="R366" s="23"/>
      <c r="S366" s="23"/>
      <c r="T366" s="23">
        <f t="shared" si="667"/>
        <v>3</v>
      </c>
      <c r="U366" s="23">
        <f t="shared" si="668"/>
        <v>2</v>
      </c>
      <c r="V366" s="23">
        <f t="shared" si="669"/>
        <v>5</v>
      </c>
      <c r="W366" s="23">
        <f t="shared" si="670"/>
        <v>0</v>
      </c>
      <c r="X366" s="23">
        <f t="shared" si="661"/>
        <v>4</v>
      </c>
      <c r="Y366" s="19">
        <f t="shared" si="660"/>
        <v>14</v>
      </c>
      <c r="Z366" s="23"/>
      <c r="AA366" s="27" t="str">
        <f>CONCATENATE(T366,", ",U366,", ",V366,", ",W366,", ",X366)</f>
        <v>3, 2, 5, 0, 4</v>
      </c>
      <c r="AB366" s="23"/>
      <c r="AC366" s="23"/>
      <c r="AD366" s="23"/>
      <c r="AE366" s="23"/>
      <c r="AF366" s="23"/>
      <c r="AG366" s="20">
        <f>$Y366*T367/$Y367</f>
        <v>0.97435897435897434</v>
      </c>
      <c r="AH366" s="20">
        <f t="shared" ref="AH366" si="679">$Y366*U367/$Y367</f>
        <v>4.4615384615384617</v>
      </c>
      <c r="AI366" s="20">
        <f t="shared" ref="AI366" si="680">$Y366*V367/$Y367</f>
        <v>5.0256410256410255</v>
      </c>
      <c r="AJ366" s="20">
        <f t="shared" ref="AJ366" si="681">$Y366*W367/$Y367</f>
        <v>2.0512820512820511</v>
      </c>
      <c r="AK366" s="20">
        <f t="shared" ref="AK366" si="682">$Y366*X367/$Y367</f>
        <v>1.4871794871794872</v>
      </c>
    </row>
    <row r="367" spans="2:37" x14ac:dyDescent="0.25">
      <c r="B367" s="3" t="s">
        <v>6</v>
      </c>
      <c r="C367" s="6">
        <v>6.9599999999999995E-2</v>
      </c>
      <c r="D367" s="3">
        <v>19</v>
      </c>
      <c r="E367" s="6">
        <v>0.31869999999999998</v>
      </c>
      <c r="F367" s="3">
        <v>87</v>
      </c>
      <c r="G367" s="6">
        <v>0.35899999999999999</v>
      </c>
      <c r="H367" s="3">
        <v>98</v>
      </c>
      <c r="I367" s="6">
        <v>0.14649999999999999</v>
      </c>
      <c r="J367" s="3">
        <v>40</v>
      </c>
      <c r="K367" s="6">
        <v>0.1062</v>
      </c>
      <c r="L367" s="3">
        <v>29</v>
      </c>
      <c r="M367" s="6">
        <v>1</v>
      </c>
      <c r="N367" s="3">
        <v>273</v>
      </c>
      <c r="P367" s="24"/>
      <c r="Q367" s="23"/>
      <c r="R367" s="23"/>
      <c r="S367" s="23"/>
      <c r="T367" s="19">
        <f t="shared" ref="T367:X367" si="683">SUM(T362:T366)</f>
        <v>19</v>
      </c>
      <c r="U367" s="19">
        <f t="shared" si="683"/>
        <v>87</v>
      </c>
      <c r="V367" s="19">
        <f t="shared" si="683"/>
        <v>98</v>
      </c>
      <c r="W367" s="19">
        <f t="shared" si="683"/>
        <v>40</v>
      </c>
      <c r="X367" s="19">
        <f t="shared" si="683"/>
        <v>29</v>
      </c>
      <c r="Y367" s="25">
        <f>SUM(Y362:Y366)</f>
        <v>273</v>
      </c>
      <c r="Z367" s="23"/>
      <c r="AA367" s="28" t="s">
        <v>94</v>
      </c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</row>
    <row r="368" spans="2:37" x14ac:dyDescent="0.25">
      <c r="B368" s="9"/>
      <c r="C368" s="9"/>
      <c r="D368" s="11"/>
      <c r="E368" s="7"/>
      <c r="F368" s="7"/>
      <c r="G368" s="7"/>
      <c r="H368" s="7"/>
      <c r="I368" s="7"/>
      <c r="J368" s="7"/>
      <c r="K368" s="7"/>
      <c r="L368" s="7"/>
      <c r="M368" s="7" t="s">
        <v>12</v>
      </c>
      <c r="N368" s="7">
        <v>273</v>
      </c>
      <c r="AA368" s="28" t="s">
        <v>95</v>
      </c>
    </row>
    <row r="369" spans="2:27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 t="s">
        <v>13</v>
      </c>
      <c r="N369" s="7">
        <v>0</v>
      </c>
      <c r="AA369" s="28" t="s">
        <v>96</v>
      </c>
    </row>
    <row r="371" spans="2:27" ht="18" x14ac:dyDescent="0.25">
      <c r="B371" s="1" t="s">
        <v>78</v>
      </c>
    </row>
    <row r="372" spans="2:27" x14ac:dyDescent="0.25">
      <c r="B372" s="2"/>
      <c r="C372" s="30" t="s">
        <v>39</v>
      </c>
      <c r="D372" s="31"/>
      <c r="E372" s="30" t="s">
        <v>40</v>
      </c>
      <c r="F372" s="31"/>
      <c r="G372" s="30" t="s">
        <v>41</v>
      </c>
      <c r="H372" s="31"/>
      <c r="I372" s="30" t="s">
        <v>69</v>
      </c>
      <c r="J372" s="31"/>
      <c r="K372" s="30" t="s">
        <v>43</v>
      </c>
      <c r="L372" s="31"/>
      <c r="M372" s="30" t="s">
        <v>6</v>
      </c>
      <c r="N372" s="31"/>
    </row>
    <row r="373" spans="2:27" x14ac:dyDescent="0.25">
      <c r="B373" s="3" t="s">
        <v>7</v>
      </c>
      <c r="C373" s="4">
        <v>0</v>
      </c>
      <c r="D373" s="5">
        <v>0</v>
      </c>
      <c r="E373" s="4">
        <v>0</v>
      </c>
      <c r="F373" s="5">
        <v>0</v>
      </c>
      <c r="G373" s="4">
        <v>0</v>
      </c>
      <c r="H373" s="5">
        <v>0</v>
      </c>
      <c r="I373" s="4">
        <v>0</v>
      </c>
      <c r="J373" s="5">
        <v>0</v>
      </c>
      <c r="K373" s="4">
        <v>0</v>
      </c>
      <c r="L373" s="5">
        <v>0</v>
      </c>
      <c r="M373" s="4">
        <v>0</v>
      </c>
      <c r="N373" s="5">
        <v>0</v>
      </c>
    </row>
    <row r="374" spans="2:27" x14ac:dyDescent="0.25">
      <c r="B374" s="3" t="s">
        <v>8</v>
      </c>
      <c r="C374" s="4">
        <v>0</v>
      </c>
      <c r="D374" s="5">
        <v>0</v>
      </c>
      <c r="E374" s="4">
        <v>0</v>
      </c>
      <c r="F374" s="5">
        <v>0</v>
      </c>
      <c r="G374" s="4">
        <v>0</v>
      </c>
      <c r="H374" s="5">
        <v>0</v>
      </c>
      <c r="I374" s="4">
        <v>0</v>
      </c>
      <c r="J374" s="5">
        <v>0</v>
      </c>
      <c r="K374" s="4">
        <v>0</v>
      </c>
      <c r="L374" s="5">
        <v>0</v>
      </c>
      <c r="M374" s="4">
        <v>0</v>
      </c>
      <c r="N374" s="5">
        <v>0</v>
      </c>
    </row>
    <row r="375" spans="2:27" x14ac:dyDescent="0.25">
      <c r="B375" s="3" t="s">
        <v>9</v>
      </c>
      <c r="C375" s="4">
        <v>0</v>
      </c>
      <c r="D375" s="5">
        <v>0</v>
      </c>
      <c r="E375" s="4">
        <v>0</v>
      </c>
      <c r="F375" s="5">
        <v>0</v>
      </c>
      <c r="G375" s="4">
        <v>0</v>
      </c>
      <c r="H375" s="5">
        <v>0</v>
      </c>
      <c r="I375" s="4">
        <v>0</v>
      </c>
      <c r="J375" s="5">
        <v>0</v>
      </c>
      <c r="K375" s="4">
        <v>0</v>
      </c>
      <c r="L375" s="5">
        <v>0</v>
      </c>
      <c r="M375" s="4">
        <v>0</v>
      </c>
      <c r="N375" s="5">
        <v>0</v>
      </c>
    </row>
    <row r="376" spans="2:27" x14ac:dyDescent="0.25">
      <c r="B376" s="3" t="s">
        <v>10</v>
      </c>
      <c r="C376" s="4">
        <v>0</v>
      </c>
      <c r="D376" s="5">
        <v>0</v>
      </c>
      <c r="E376" s="4">
        <v>0</v>
      </c>
      <c r="F376" s="5">
        <v>0</v>
      </c>
      <c r="G376" s="4">
        <v>0</v>
      </c>
      <c r="H376" s="5">
        <v>0</v>
      </c>
      <c r="I376" s="4">
        <v>0</v>
      </c>
      <c r="J376" s="5">
        <v>0</v>
      </c>
      <c r="K376" s="4">
        <v>0</v>
      </c>
      <c r="L376" s="5">
        <v>0</v>
      </c>
      <c r="M376" s="4">
        <v>0</v>
      </c>
      <c r="N376" s="5">
        <v>0</v>
      </c>
    </row>
    <row r="377" spans="2:27" x14ac:dyDescent="0.25">
      <c r="B377" s="3" t="s">
        <v>11</v>
      </c>
      <c r="C377" s="4">
        <v>0</v>
      </c>
      <c r="D377" s="5">
        <v>0</v>
      </c>
      <c r="E377" s="4">
        <v>0</v>
      </c>
      <c r="F377" s="5">
        <v>0</v>
      </c>
      <c r="G377" s="4">
        <v>0</v>
      </c>
      <c r="H377" s="5">
        <v>0</v>
      </c>
      <c r="I377" s="4">
        <v>0</v>
      </c>
      <c r="J377" s="5">
        <v>0</v>
      </c>
      <c r="K377" s="4">
        <v>0</v>
      </c>
      <c r="L377" s="5">
        <v>0</v>
      </c>
      <c r="M377" s="4">
        <v>0</v>
      </c>
      <c r="N377" s="5">
        <v>0</v>
      </c>
    </row>
    <row r="378" spans="2:27" x14ac:dyDescent="0.25">
      <c r="B378" s="3" t="s">
        <v>6</v>
      </c>
      <c r="C378" s="6">
        <v>0</v>
      </c>
      <c r="D378" s="3">
        <v>0</v>
      </c>
      <c r="E378" s="6">
        <v>0</v>
      </c>
      <c r="F378" s="3">
        <v>0</v>
      </c>
      <c r="G378" s="6">
        <v>0</v>
      </c>
      <c r="H378" s="3">
        <v>0</v>
      </c>
      <c r="I378" s="6">
        <v>0</v>
      </c>
      <c r="J378" s="3">
        <v>0</v>
      </c>
      <c r="K378" s="6">
        <v>0</v>
      </c>
      <c r="L378" s="3">
        <v>0</v>
      </c>
      <c r="M378" s="6">
        <v>1</v>
      </c>
      <c r="N378" s="3">
        <v>273</v>
      </c>
    </row>
    <row r="379" spans="2:27" x14ac:dyDescent="0.25">
      <c r="B379" s="9"/>
      <c r="C379" s="9"/>
      <c r="D379" s="9"/>
      <c r="E379" s="7"/>
      <c r="F379" s="7"/>
      <c r="G379" s="7"/>
      <c r="H379" s="7"/>
      <c r="I379" s="7"/>
      <c r="J379" s="7"/>
      <c r="K379" s="7"/>
      <c r="L379" s="7"/>
      <c r="M379" s="7" t="s">
        <v>12</v>
      </c>
      <c r="N379" s="7">
        <v>273</v>
      </c>
    </row>
    <row r="380" spans="2:27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 t="s">
        <v>13</v>
      </c>
      <c r="N380" s="7">
        <v>0</v>
      </c>
    </row>
    <row r="382" spans="2:27" ht="18" x14ac:dyDescent="0.25">
      <c r="B382" s="1" t="s">
        <v>79</v>
      </c>
    </row>
    <row r="383" spans="2:27" ht="18" x14ac:dyDescent="0.25">
      <c r="B383" s="1" t="s">
        <v>80</v>
      </c>
    </row>
    <row r="384" spans="2:27" x14ac:dyDescent="0.25">
      <c r="B384" s="2"/>
      <c r="C384" s="30" t="s">
        <v>39</v>
      </c>
      <c r="D384" s="31"/>
      <c r="E384" s="30" t="s">
        <v>40</v>
      </c>
      <c r="F384" s="31"/>
      <c r="G384" s="30" t="s">
        <v>41</v>
      </c>
      <c r="H384" s="31"/>
      <c r="I384" s="30" t="s">
        <v>69</v>
      </c>
      <c r="J384" s="31"/>
      <c r="K384" s="30" t="s">
        <v>43</v>
      </c>
      <c r="L384" s="31"/>
      <c r="M384" s="30" t="s">
        <v>6</v>
      </c>
      <c r="N384" s="31"/>
      <c r="AA384" s="28" t="s">
        <v>93</v>
      </c>
    </row>
    <row r="385" spans="2:37" x14ac:dyDescent="0.25">
      <c r="B385" s="3" t="s">
        <v>7</v>
      </c>
      <c r="C385" s="4">
        <v>0.22450000000000001</v>
      </c>
      <c r="D385" s="5">
        <v>11</v>
      </c>
      <c r="E385" s="4">
        <v>0.44900000000000001</v>
      </c>
      <c r="F385" s="5">
        <v>22</v>
      </c>
      <c r="G385" s="4">
        <v>0.26529999999999998</v>
      </c>
      <c r="H385" s="5">
        <v>13</v>
      </c>
      <c r="I385" s="4">
        <v>2.0400000000000001E-2</v>
      </c>
      <c r="J385" s="5">
        <v>1</v>
      </c>
      <c r="K385" s="4">
        <v>4.0800000000000003E-2</v>
      </c>
      <c r="L385" s="5">
        <v>2</v>
      </c>
      <c r="M385" s="4">
        <v>0.17949999999999999</v>
      </c>
      <c r="N385" s="5">
        <v>49</v>
      </c>
      <c r="P385" s="17" t="s">
        <v>88</v>
      </c>
      <c r="Q385" s="18">
        <f>_xlfn.CHISQ.TEST(T385:X389,AG385:AK389)</f>
        <v>1.2154276924153488E-2</v>
      </c>
      <c r="R385" s="23"/>
      <c r="S385" s="23" t="s">
        <v>89</v>
      </c>
      <c r="T385" s="23">
        <f>D385</f>
        <v>11</v>
      </c>
      <c r="U385" s="23">
        <f>F385</f>
        <v>22</v>
      </c>
      <c r="V385" s="23">
        <f>H385</f>
        <v>13</v>
      </c>
      <c r="W385" s="23">
        <f>J385</f>
        <v>1</v>
      </c>
      <c r="X385" s="23">
        <f>L385</f>
        <v>2</v>
      </c>
      <c r="Y385" s="19">
        <f t="shared" ref="Y385:Y389" si="684">SUM(T385:X385)</f>
        <v>49</v>
      </c>
      <c r="Z385" s="23"/>
      <c r="AA385" s="27" t="str">
        <f>CONCATENATE(T385,", ",U385,", ",V385,", ",W385,", ",X385,",")</f>
        <v>11, 22, 13, 1, 2,</v>
      </c>
      <c r="AB385" s="23"/>
      <c r="AC385" s="23"/>
      <c r="AD385" s="23"/>
      <c r="AE385" s="23"/>
      <c r="AF385" s="23" t="s">
        <v>90</v>
      </c>
      <c r="AG385" s="20">
        <f>$Y385*T390/$Y390</f>
        <v>7.2058823529411766</v>
      </c>
      <c r="AH385" s="20">
        <f>$Y385*U390/$Y390</f>
        <v>21.257352941176471</v>
      </c>
      <c r="AI385" s="20">
        <f>$Y385*V390/$Y390</f>
        <v>14.231617647058824</v>
      </c>
      <c r="AJ385" s="20">
        <f>$Y385*W390/$Y390</f>
        <v>4.1433823529411766</v>
      </c>
      <c r="AK385" s="20">
        <f>$Y385*X390/$Y390</f>
        <v>2.1617647058823528</v>
      </c>
    </row>
    <row r="386" spans="2:37" x14ac:dyDescent="0.25">
      <c r="B386" s="3" t="s">
        <v>8</v>
      </c>
      <c r="C386" s="4">
        <v>0.1176</v>
      </c>
      <c r="D386" s="5">
        <v>14</v>
      </c>
      <c r="E386" s="4">
        <v>0.47060000000000002</v>
      </c>
      <c r="F386" s="5">
        <v>56</v>
      </c>
      <c r="G386" s="4">
        <v>0.30249999999999999</v>
      </c>
      <c r="H386" s="5">
        <v>36</v>
      </c>
      <c r="I386" s="4">
        <v>7.5600000000000001E-2</v>
      </c>
      <c r="J386" s="5">
        <v>9</v>
      </c>
      <c r="K386" s="4">
        <v>3.3599999999999998E-2</v>
      </c>
      <c r="L386" s="5">
        <v>4</v>
      </c>
      <c r="M386" s="4">
        <v>0.43590000000000001</v>
      </c>
      <c r="N386" s="5">
        <v>119</v>
      </c>
      <c r="P386" s="17" t="s">
        <v>91</v>
      </c>
      <c r="Q386" s="21">
        <f>_xlfn.CHISQ.INV.RT(Q385,16)</f>
        <v>31.344938476122707</v>
      </c>
      <c r="R386" s="23"/>
      <c r="S386" s="23"/>
      <c r="T386" s="23">
        <f>D386</f>
        <v>14</v>
      </c>
      <c r="U386" s="23">
        <f>F386</f>
        <v>56</v>
      </c>
      <c r="V386" s="23">
        <f>H386</f>
        <v>36</v>
      </c>
      <c r="W386" s="23">
        <f>J386</f>
        <v>9</v>
      </c>
      <c r="X386" s="23">
        <f t="shared" ref="X386:X389" si="685">L386</f>
        <v>4</v>
      </c>
      <c r="Y386" s="19">
        <f t="shared" si="684"/>
        <v>119</v>
      </c>
      <c r="Z386" s="23"/>
      <c r="AA386" s="27" t="str">
        <f t="shared" ref="AA386:AA388" si="686">CONCATENATE(T386,", ",U386,", ",V386,", ",W386,", ",X386,",")</f>
        <v>14, 56, 36, 9, 4,</v>
      </c>
      <c r="AB386" s="23"/>
      <c r="AC386" s="23"/>
      <c r="AD386" s="23"/>
      <c r="AE386" s="23"/>
      <c r="AF386" s="23"/>
      <c r="AG386" s="20">
        <f>$Y386*T390/$Y390</f>
        <v>17.5</v>
      </c>
      <c r="AH386" s="20">
        <f t="shared" ref="AH386" si="687">$Y386*U390/$Y390</f>
        <v>51.625</v>
      </c>
      <c r="AI386" s="20">
        <f t="shared" ref="AI386" si="688">$Y386*V390/$Y390</f>
        <v>34.5625</v>
      </c>
      <c r="AJ386" s="20">
        <f t="shared" ref="AJ386" si="689">$Y386*W390/$Y390</f>
        <v>10.0625</v>
      </c>
      <c r="AK386" s="20">
        <f t="shared" ref="AK386" si="690">$Y386*X390/$Y390</f>
        <v>5.25</v>
      </c>
    </row>
    <row r="387" spans="2:37" x14ac:dyDescent="0.25">
      <c r="B387" s="3" t="s">
        <v>9</v>
      </c>
      <c r="C387" s="4">
        <v>0.1429</v>
      </c>
      <c r="D387" s="5">
        <v>8</v>
      </c>
      <c r="E387" s="4">
        <v>0.48209999999999997</v>
      </c>
      <c r="F387" s="5">
        <v>27</v>
      </c>
      <c r="G387" s="4">
        <v>0.30359999999999998</v>
      </c>
      <c r="H387" s="5">
        <v>17</v>
      </c>
      <c r="I387" s="4">
        <v>3.5700000000000003E-2</v>
      </c>
      <c r="J387" s="5">
        <v>2</v>
      </c>
      <c r="K387" s="4">
        <v>3.5700000000000003E-2</v>
      </c>
      <c r="L387" s="5">
        <v>2</v>
      </c>
      <c r="M387" s="4">
        <v>0.2051</v>
      </c>
      <c r="N387" s="5">
        <v>56</v>
      </c>
      <c r="P387" s="12" t="s">
        <v>92</v>
      </c>
      <c r="Q387" s="22">
        <f>SQRT(Q386/(Y390*MIN(5-1,5-1)))</f>
        <v>0.16973416302965497</v>
      </c>
      <c r="R387" s="23"/>
      <c r="S387" s="23"/>
      <c r="T387" s="23">
        <f t="shared" ref="T387:T389" si="691">D387</f>
        <v>8</v>
      </c>
      <c r="U387" s="23">
        <f t="shared" ref="U387:U389" si="692">F387</f>
        <v>27</v>
      </c>
      <c r="V387" s="23">
        <f t="shared" ref="V387:V389" si="693">H387</f>
        <v>17</v>
      </c>
      <c r="W387" s="23">
        <f t="shared" ref="W387:W389" si="694">J387</f>
        <v>2</v>
      </c>
      <c r="X387" s="23">
        <f t="shared" si="685"/>
        <v>2</v>
      </c>
      <c r="Y387" s="19">
        <f t="shared" si="684"/>
        <v>56</v>
      </c>
      <c r="Z387" s="23"/>
      <c r="AA387" s="27" t="str">
        <f t="shared" si="686"/>
        <v>8, 27, 17, 2, 2,</v>
      </c>
      <c r="AB387" s="23"/>
      <c r="AC387" s="23"/>
      <c r="AD387" s="23"/>
      <c r="AE387" s="23"/>
      <c r="AF387" s="23"/>
      <c r="AG387" s="20">
        <f>$Y387*T390/$Y390</f>
        <v>8.235294117647058</v>
      </c>
      <c r="AH387" s="20">
        <f t="shared" ref="AH387" si="695">$Y387*U390/$Y390</f>
        <v>24.294117647058822</v>
      </c>
      <c r="AI387" s="20">
        <f t="shared" ref="AI387" si="696">$Y387*V390/$Y390</f>
        <v>16.264705882352942</v>
      </c>
      <c r="AJ387" s="20">
        <f t="shared" ref="AJ387" si="697">$Y387*W390/$Y390</f>
        <v>4.7352941176470589</v>
      </c>
      <c r="AK387" s="20">
        <f t="shared" ref="AK387" si="698">$Y387*X390/$Y390</f>
        <v>2.4705882352941178</v>
      </c>
    </row>
    <row r="388" spans="2:37" x14ac:dyDescent="0.25">
      <c r="B388" s="3" t="s">
        <v>10</v>
      </c>
      <c r="C388" s="4">
        <v>8.8200000000000001E-2</v>
      </c>
      <c r="D388" s="5">
        <v>3</v>
      </c>
      <c r="E388" s="4">
        <v>0.32350000000000001</v>
      </c>
      <c r="F388" s="5">
        <v>11</v>
      </c>
      <c r="G388" s="4">
        <v>0.26469999999999999</v>
      </c>
      <c r="H388" s="5">
        <v>9</v>
      </c>
      <c r="I388" s="4">
        <v>0.26469999999999999</v>
      </c>
      <c r="J388" s="5">
        <v>9</v>
      </c>
      <c r="K388" s="4">
        <v>5.8799999999999998E-2</v>
      </c>
      <c r="L388" s="5">
        <v>2</v>
      </c>
      <c r="M388" s="4">
        <v>0.1245</v>
      </c>
      <c r="N388" s="5">
        <v>34</v>
      </c>
      <c r="P388" s="24"/>
      <c r="Q388" s="21" t="str">
        <f>IF(AND(Q387&gt;0,Q387&lt;=0.2),"Schwacher Zusammenhang",IF(AND(Q387&gt;0.2,Q387&lt;=0.6),"Mittlerer Zusammenhang",IF(Q387&gt;0.6,"Starker Zusammenhang","")))</f>
        <v>Schwacher Zusammenhang</v>
      </c>
      <c r="R388" s="23"/>
      <c r="S388" s="23"/>
      <c r="T388" s="23">
        <f t="shared" si="691"/>
        <v>3</v>
      </c>
      <c r="U388" s="23">
        <f t="shared" si="692"/>
        <v>11</v>
      </c>
      <c r="V388" s="23">
        <f t="shared" si="693"/>
        <v>9</v>
      </c>
      <c r="W388" s="23">
        <f t="shared" si="694"/>
        <v>9</v>
      </c>
      <c r="X388" s="23">
        <f t="shared" si="685"/>
        <v>2</v>
      </c>
      <c r="Y388" s="19">
        <f t="shared" si="684"/>
        <v>34</v>
      </c>
      <c r="Z388" s="23"/>
      <c r="AA388" s="27" t="str">
        <f t="shared" si="686"/>
        <v>3, 11, 9, 9, 2,</v>
      </c>
      <c r="AB388" s="23"/>
      <c r="AC388" s="23"/>
      <c r="AD388" s="23"/>
      <c r="AE388" s="23"/>
      <c r="AF388" s="23"/>
      <c r="AG388" s="20">
        <f>$Y388*T390/$Y390</f>
        <v>5</v>
      </c>
      <c r="AH388" s="20">
        <f t="shared" ref="AH388" si="699">$Y388*U390/$Y390</f>
        <v>14.75</v>
      </c>
      <c r="AI388" s="20">
        <f t="shared" ref="AI388" si="700">$Y388*V390/$Y390</f>
        <v>9.875</v>
      </c>
      <c r="AJ388" s="20">
        <f t="shared" ref="AJ388" si="701">$Y388*W390/$Y390</f>
        <v>2.875</v>
      </c>
      <c r="AK388" s="20">
        <f t="shared" ref="AK388" si="702">$Y388*X390/$Y390</f>
        <v>1.5</v>
      </c>
    </row>
    <row r="389" spans="2:37" x14ac:dyDescent="0.25">
      <c r="B389" s="3" t="s">
        <v>11</v>
      </c>
      <c r="C389" s="4">
        <v>0.28570000000000001</v>
      </c>
      <c r="D389" s="5">
        <v>4</v>
      </c>
      <c r="E389" s="4">
        <v>0.1429</v>
      </c>
      <c r="F389" s="5">
        <v>2</v>
      </c>
      <c r="G389" s="4">
        <v>0.28570000000000001</v>
      </c>
      <c r="H389" s="5">
        <v>4</v>
      </c>
      <c r="I389" s="4">
        <v>0.1429</v>
      </c>
      <c r="J389" s="5">
        <v>2</v>
      </c>
      <c r="K389" s="4">
        <v>0.1429</v>
      </c>
      <c r="L389" s="5">
        <v>2</v>
      </c>
      <c r="M389" s="4">
        <v>5.1299999999999998E-2</v>
      </c>
      <c r="N389" s="5">
        <v>14</v>
      </c>
      <c r="P389" s="17" t="s">
        <v>97</v>
      </c>
      <c r="Q389" s="21">
        <v>0.6</v>
      </c>
      <c r="R389" s="23"/>
      <c r="S389" s="23"/>
      <c r="T389" s="23">
        <f t="shared" si="691"/>
        <v>4</v>
      </c>
      <c r="U389" s="23">
        <f t="shared" si="692"/>
        <v>2</v>
      </c>
      <c r="V389" s="23">
        <f t="shared" si="693"/>
        <v>4</v>
      </c>
      <c r="W389" s="23">
        <f t="shared" si="694"/>
        <v>2</v>
      </c>
      <c r="X389" s="23">
        <f t="shared" si="685"/>
        <v>2</v>
      </c>
      <c r="Y389" s="19">
        <f t="shared" si="684"/>
        <v>14</v>
      </c>
      <c r="Z389" s="23"/>
      <c r="AA389" s="27" t="str">
        <f>CONCATENATE(T389,", ",U389,", ",V389,", ",W389,", ",X389)</f>
        <v>4, 2, 4, 2, 2</v>
      </c>
      <c r="AB389" s="23"/>
      <c r="AC389" s="23"/>
      <c r="AD389" s="23"/>
      <c r="AE389" s="23"/>
      <c r="AF389" s="23"/>
      <c r="AG389" s="20">
        <f>$Y389*T390/$Y390</f>
        <v>2.0588235294117645</v>
      </c>
      <c r="AH389" s="20">
        <f t="shared" ref="AH389" si="703">$Y389*U390/$Y390</f>
        <v>6.0735294117647056</v>
      </c>
      <c r="AI389" s="20">
        <f t="shared" ref="AI389" si="704">$Y389*V390/$Y390</f>
        <v>4.0661764705882355</v>
      </c>
      <c r="AJ389" s="20">
        <f t="shared" ref="AJ389" si="705">$Y389*W390/$Y390</f>
        <v>1.1838235294117647</v>
      </c>
      <c r="AK389" s="20">
        <f t="shared" ref="AK389" si="706">$Y389*X390/$Y390</f>
        <v>0.61764705882352944</v>
      </c>
    </row>
    <row r="390" spans="2:37" x14ac:dyDescent="0.25">
      <c r="B390" s="3" t="s">
        <v>6</v>
      </c>
      <c r="C390" s="6">
        <v>0.14649999999999999</v>
      </c>
      <c r="D390" s="3">
        <v>40</v>
      </c>
      <c r="E390" s="6">
        <v>0.43219999999999997</v>
      </c>
      <c r="F390" s="3">
        <v>118</v>
      </c>
      <c r="G390" s="6">
        <v>0.28939999999999999</v>
      </c>
      <c r="H390" s="3">
        <v>79</v>
      </c>
      <c r="I390" s="6">
        <v>8.4199999999999997E-2</v>
      </c>
      <c r="J390" s="3">
        <v>23</v>
      </c>
      <c r="K390" s="6">
        <v>4.3999999999999997E-2</v>
      </c>
      <c r="L390" s="3">
        <v>12</v>
      </c>
      <c r="M390" s="6">
        <v>1</v>
      </c>
      <c r="N390" s="3">
        <v>273</v>
      </c>
      <c r="P390" s="24"/>
      <c r="Q390" s="23"/>
      <c r="R390" s="23"/>
      <c r="S390" s="23"/>
      <c r="T390" s="19">
        <f t="shared" ref="T390:X390" si="707">SUM(T385:T389)</f>
        <v>40</v>
      </c>
      <c r="U390" s="19">
        <f t="shared" si="707"/>
        <v>118</v>
      </c>
      <c r="V390" s="19">
        <f t="shared" si="707"/>
        <v>79</v>
      </c>
      <c r="W390" s="19">
        <f t="shared" si="707"/>
        <v>23</v>
      </c>
      <c r="X390" s="19">
        <f t="shared" si="707"/>
        <v>12</v>
      </c>
      <c r="Y390" s="25">
        <f>SUM(Y385:Y389)</f>
        <v>272</v>
      </c>
      <c r="Z390" s="23"/>
      <c r="AA390" s="28" t="s">
        <v>94</v>
      </c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</row>
    <row r="391" spans="2:37" x14ac:dyDescent="0.25">
      <c r="B391" s="9"/>
      <c r="C391" s="9"/>
      <c r="D391" s="11"/>
      <c r="E391" s="7"/>
      <c r="F391" s="7"/>
      <c r="G391" s="7"/>
      <c r="H391" s="7"/>
      <c r="I391" s="7"/>
      <c r="J391" s="7"/>
      <c r="K391" s="7"/>
      <c r="L391" s="7"/>
      <c r="M391" s="7" t="s">
        <v>12</v>
      </c>
      <c r="N391" s="7">
        <v>273</v>
      </c>
      <c r="AA391" s="28" t="s">
        <v>95</v>
      </c>
    </row>
    <row r="392" spans="2:37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 t="s">
        <v>13</v>
      </c>
      <c r="N392" s="7">
        <v>0</v>
      </c>
      <c r="AA392" s="28" t="s">
        <v>96</v>
      </c>
    </row>
    <row r="394" spans="2:37" ht="18" x14ac:dyDescent="0.25">
      <c r="B394" s="1" t="s">
        <v>81</v>
      </c>
    </row>
    <row r="395" spans="2:37" x14ac:dyDescent="0.25">
      <c r="B395" s="2"/>
      <c r="C395" s="30" t="s">
        <v>39</v>
      </c>
      <c r="D395" s="31"/>
      <c r="E395" s="30" t="s">
        <v>40</v>
      </c>
      <c r="F395" s="31"/>
      <c r="G395" s="30" t="s">
        <v>41</v>
      </c>
      <c r="H395" s="31"/>
      <c r="I395" s="30" t="s">
        <v>69</v>
      </c>
      <c r="J395" s="31"/>
      <c r="K395" s="30" t="s">
        <v>43</v>
      </c>
      <c r="L395" s="31"/>
      <c r="M395" s="30" t="s">
        <v>6</v>
      </c>
      <c r="N395" s="31"/>
      <c r="AA395" s="28" t="s">
        <v>93</v>
      </c>
    </row>
    <row r="396" spans="2:37" x14ac:dyDescent="0.25">
      <c r="B396" s="3" t="s">
        <v>7</v>
      </c>
      <c r="C396" s="4">
        <v>8.1600000000000006E-2</v>
      </c>
      <c r="D396" s="5">
        <v>4</v>
      </c>
      <c r="E396" s="4">
        <v>0.22450000000000001</v>
      </c>
      <c r="F396" s="5">
        <v>11</v>
      </c>
      <c r="G396" s="4">
        <v>0.36730000000000002</v>
      </c>
      <c r="H396" s="5">
        <v>18</v>
      </c>
      <c r="I396" s="4">
        <v>0.1837</v>
      </c>
      <c r="J396" s="5">
        <v>9</v>
      </c>
      <c r="K396" s="4">
        <v>0.1429</v>
      </c>
      <c r="L396" s="5">
        <v>7</v>
      </c>
      <c r="M396" s="4">
        <v>0.17949999999999999</v>
      </c>
      <c r="N396" s="5">
        <v>49</v>
      </c>
      <c r="P396" s="17" t="s">
        <v>88</v>
      </c>
      <c r="Q396" s="18">
        <f>_xlfn.CHISQ.TEST(T396:X400,AG396:AK400)</f>
        <v>8.841063553914983E-3</v>
      </c>
      <c r="R396" s="23"/>
      <c r="S396" s="23" t="s">
        <v>89</v>
      </c>
      <c r="T396" s="23">
        <f>D396</f>
        <v>4</v>
      </c>
      <c r="U396" s="23">
        <f>F396</f>
        <v>11</v>
      </c>
      <c r="V396" s="23">
        <f>H396</f>
        <v>18</v>
      </c>
      <c r="W396" s="23">
        <f>J396</f>
        <v>9</v>
      </c>
      <c r="X396" s="23">
        <f>L396</f>
        <v>7</v>
      </c>
      <c r="Y396" s="19">
        <f t="shared" ref="Y396:Y400" si="708">SUM(T396:X396)</f>
        <v>49</v>
      </c>
      <c r="Z396" s="23"/>
      <c r="AA396" s="27" t="str">
        <f>CONCATENATE(T396,", ",U396,", ",V396,", ",W396,", ",X396,",")</f>
        <v>4, 11, 18, 9, 7,</v>
      </c>
      <c r="AB396" s="23"/>
      <c r="AC396" s="23"/>
      <c r="AD396" s="23"/>
      <c r="AE396" s="23"/>
      <c r="AF396" s="23" t="s">
        <v>90</v>
      </c>
      <c r="AG396" s="20">
        <f>$Y396*T401/$Y401</f>
        <v>2.3333333333333335</v>
      </c>
      <c r="AH396" s="20">
        <f>$Y396*U401/$Y401</f>
        <v>10.051282051282051</v>
      </c>
      <c r="AI396" s="20">
        <f>$Y396*V401/$Y401</f>
        <v>18.666666666666668</v>
      </c>
      <c r="AJ396" s="20">
        <f>$Y396*W401/$Y401</f>
        <v>10.051282051282051</v>
      </c>
      <c r="AK396" s="20">
        <f>$Y396*X401/$Y401</f>
        <v>7.8974358974358978</v>
      </c>
    </row>
    <row r="397" spans="2:37" x14ac:dyDescent="0.25">
      <c r="B397" s="3" t="s">
        <v>8</v>
      </c>
      <c r="C397" s="4">
        <v>3.3300000000000003E-2</v>
      </c>
      <c r="D397" s="5">
        <v>4</v>
      </c>
      <c r="E397" s="4">
        <v>0.19170000000000001</v>
      </c>
      <c r="F397" s="5">
        <v>23</v>
      </c>
      <c r="G397" s="4">
        <v>0.43330000000000002</v>
      </c>
      <c r="H397" s="5">
        <v>52</v>
      </c>
      <c r="I397" s="4">
        <v>0.2167</v>
      </c>
      <c r="J397" s="5">
        <v>26</v>
      </c>
      <c r="K397" s="4">
        <v>0.125</v>
      </c>
      <c r="L397" s="5">
        <v>15</v>
      </c>
      <c r="M397" s="4">
        <v>0.43959999999999999</v>
      </c>
      <c r="N397" s="5">
        <v>120</v>
      </c>
      <c r="P397" s="17" t="s">
        <v>91</v>
      </c>
      <c r="Q397" s="21">
        <f>_xlfn.CHISQ.INV.RT(Q396,16)</f>
        <v>32.40940535305031</v>
      </c>
      <c r="R397" s="23"/>
      <c r="S397" s="23"/>
      <c r="T397" s="23">
        <f>D397</f>
        <v>4</v>
      </c>
      <c r="U397" s="23">
        <f>F397</f>
        <v>23</v>
      </c>
      <c r="V397" s="23">
        <f>H397</f>
        <v>52</v>
      </c>
      <c r="W397" s="23">
        <f>J397</f>
        <v>26</v>
      </c>
      <c r="X397" s="23">
        <f t="shared" ref="X397:X400" si="709">L397</f>
        <v>15</v>
      </c>
      <c r="Y397" s="19">
        <f t="shared" si="708"/>
        <v>120</v>
      </c>
      <c r="Z397" s="23"/>
      <c r="AA397" s="27" t="str">
        <f t="shared" ref="AA397:AA399" si="710">CONCATENATE(T397,", ",U397,", ",V397,", ",W397,", ",X397,",")</f>
        <v>4, 23, 52, 26, 15,</v>
      </c>
      <c r="AB397" s="23"/>
      <c r="AC397" s="23"/>
      <c r="AD397" s="23"/>
      <c r="AE397" s="23"/>
      <c r="AF397" s="23"/>
      <c r="AG397" s="20">
        <f>$Y397*T401/$Y401</f>
        <v>5.7142857142857144</v>
      </c>
      <c r="AH397" s="20">
        <f t="shared" ref="AH397" si="711">$Y397*U401/$Y401</f>
        <v>24.615384615384617</v>
      </c>
      <c r="AI397" s="20">
        <f t="shared" ref="AI397" si="712">$Y397*V401/$Y401</f>
        <v>45.714285714285715</v>
      </c>
      <c r="AJ397" s="20">
        <f t="shared" ref="AJ397" si="713">$Y397*W401/$Y401</f>
        <v>24.615384615384617</v>
      </c>
      <c r="AK397" s="20">
        <f t="shared" ref="AK397" si="714">$Y397*X401/$Y401</f>
        <v>19.340659340659339</v>
      </c>
    </row>
    <row r="398" spans="2:37" x14ac:dyDescent="0.25">
      <c r="B398" s="3" t="s">
        <v>9</v>
      </c>
      <c r="C398" s="4">
        <v>3.5700000000000003E-2</v>
      </c>
      <c r="D398" s="5">
        <v>2</v>
      </c>
      <c r="E398" s="4">
        <v>0.2321</v>
      </c>
      <c r="F398" s="5">
        <v>13</v>
      </c>
      <c r="G398" s="4">
        <v>0.41070000000000001</v>
      </c>
      <c r="H398" s="5">
        <v>23</v>
      </c>
      <c r="I398" s="4">
        <v>0.19639999999999999</v>
      </c>
      <c r="J398" s="5">
        <v>11</v>
      </c>
      <c r="K398" s="4">
        <v>0.125</v>
      </c>
      <c r="L398" s="5">
        <v>7</v>
      </c>
      <c r="M398" s="4">
        <v>0.2051</v>
      </c>
      <c r="N398" s="5">
        <v>56</v>
      </c>
      <c r="P398" s="12" t="s">
        <v>92</v>
      </c>
      <c r="Q398" s="22">
        <f>SQRT(Q397/(Y401*MIN(5-1,5-1)))</f>
        <v>0.17227577493948024</v>
      </c>
      <c r="R398" s="23"/>
      <c r="S398" s="23"/>
      <c r="T398" s="23">
        <f t="shared" ref="T398:T400" si="715">D398</f>
        <v>2</v>
      </c>
      <c r="U398" s="23">
        <f t="shared" ref="U398:U400" si="716">F398</f>
        <v>13</v>
      </c>
      <c r="V398" s="23">
        <f t="shared" ref="V398:V400" si="717">H398</f>
        <v>23</v>
      </c>
      <c r="W398" s="23">
        <f t="shared" ref="W398:W400" si="718">J398</f>
        <v>11</v>
      </c>
      <c r="X398" s="23">
        <f t="shared" si="709"/>
        <v>7</v>
      </c>
      <c r="Y398" s="19">
        <f t="shared" si="708"/>
        <v>56</v>
      </c>
      <c r="Z398" s="23"/>
      <c r="AA398" s="27" t="str">
        <f t="shared" si="710"/>
        <v>2, 13, 23, 11, 7,</v>
      </c>
      <c r="AB398" s="23"/>
      <c r="AC398" s="23"/>
      <c r="AD398" s="23"/>
      <c r="AE398" s="23"/>
      <c r="AF398" s="23"/>
      <c r="AG398" s="20">
        <f>$Y398*T401/$Y401</f>
        <v>2.6666666666666665</v>
      </c>
      <c r="AH398" s="20">
        <f t="shared" ref="AH398" si="719">$Y398*U401/$Y401</f>
        <v>11.487179487179487</v>
      </c>
      <c r="AI398" s="20">
        <f t="shared" ref="AI398" si="720">$Y398*V401/$Y401</f>
        <v>21.333333333333332</v>
      </c>
      <c r="AJ398" s="20">
        <f t="shared" ref="AJ398" si="721">$Y398*W401/$Y401</f>
        <v>11.487179487179487</v>
      </c>
      <c r="AK398" s="20">
        <f t="shared" ref="AK398" si="722">$Y398*X401/$Y401</f>
        <v>9.0256410256410255</v>
      </c>
    </row>
    <row r="399" spans="2:37" x14ac:dyDescent="0.25">
      <c r="B399" s="3" t="s">
        <v>10</v>
      </c>
      <c r="C399" s="4">
        <v>0</v>
      </c>
      <c r="D399" s="5">
        <v>0</v>
      </c>
      <c r="E399" s="4">
        <v>0.23530000000000001</v>
      </c>
      <c r="F399" s="5">
        <v>8</v>
      </c>
      <c r="G399" s="4">
        <v>0.26469999999999999</v>
      </c>
      <c r="H399" s="5">
        <v>9</v>
      </c>
      <c r="I399" s="4">
        <v>0.26469999999999999</v>
      </c>
      <c r="J399" s="5">
        <v>9</v>
      </c>
      <c r="K399" s="4">
        <v>0.23530000000000001</v>
      </c>
      <c r="L399" s="5">
        <v>8</v>
      </c>
      <c r="M399" s="4">
        <v>0.1245</v>
      </c>
      <c r="N399" s="5">
        <v>34</v>
      </c>
      <c r="P399" s="24"/>
      <c r="Q399" s="21" t="str">
        <f>IF(AND(Q398&gt;0,Q398&lt;=0.2),"Schwacher Zusammenhang",IF(AND(Q398&gt;0.2,Q398&lt;=0.6),"Mittlerer Zusammenhang",IF(Q398&gt;0.6,"Starker Zusammenhang","")))</f>
        <v>Schwacher Zusammenhang</v>
      </c>
      <c r="R399" s="23"/>
      <c r="S399" s="23"/>
      <c r="T399" s="23">
        <f t="shared" si="715"/>
        <v>0</v>
      </c>
      <c r="U399" s="23">
        <f t="shared" si="716"/>
        <v>8</v>
      </c>
      <c r="V399" s="23">
        <f t="shared" si="717"/>
        <v>9</v>
      </c>
      <c r="W399" s="23">
        <f t="shared" si="718"/>
        <v>9</v>
      </c>
      <c r="X399" s="23">
        <f t="shared" si="709"/>
        <v>8</v>
      </c>
      <c r="Y399" s="19">
        <f t="shared" si="708"/>
        <v>34</v>
      </c>
      <c r="Z399" s="23"/>
      <c r="AA399" s="27" t="str">
        <f t="shared" si="710"/>
        <v>0, 8, 9, 9, 8,</v>
      </c>
      <c r="AB399" s="23"/>
      <c r="AC399" s="23"/>
      <c r="AD399" s="23"/>
      <c r="AE399" s="23"/>
      <c r="AF399" s="23"/>
      <c r="AG399" s="20">
        <f>$Y399*T401/$Y401</f>
        <v>1.6190476190476191</v>
      </c>
      <c r="AH399" s="20">
        <f t="shared" ref="AH399" si="723">$Y399*U401/$Y401</f>
        <v>6.9743589743589745</v>
      </c>
      <c r="AI399" s="20">
        <f t="shared" ref="AI399" si="724">$Y399*V401/$Y401</f>
        <v>12.952380952380953</v>
      </c>
      <c r="AJ399" s="20">
        <f t="shared" ref="AJ399" si="725">$Y399*W401/$Y401</f>
        <v>6.9743589743589745</v>
      </c>
      <c r="AK399" s="20">
        <f t="shared" ref="AK399" si="726">$Y399*X401/$Y401</f>
        <v>5.4798534798534799</v>
      </c>
    </row>
    <row r="400" spans="2:37" x14ac:dyDescent="0.25">
      <c r="B400" s="3" t="s">
        <v>11</v>
      </c>
      <c r="C400" s="4">
        <v>0.21429999999999999</v>
      </c>
      <c r="D400" s="5">
        <v>3</v>
      </c>
      <c r="E400" s="4">
        <v>7.1399999999999991E-2</v>
      </c>
      <c r="F400" s="5">
        <v>1</v>
      </c>
      <c r="G400" s="4">
        <v>0.1429</v>
      </c>
      <c r="H400" s="5">
        <v>2</v>
      </c>
      <c r="I400" s="4">
        <v>7.1399999999999991E-2</v>
      </c>
      <c r="J400" s="5">
        <v>1</v>
      </c>
      <c r="K400" s="4">
        <v>0.5</v>
      </c>
      <c r="L400" s="5">
        <v>7</v>
      </c>
      <c r="M400" s="4">
        <v>5.1299999999999998E-2</v>
      </c>
      <c r="N400" s="5">
        <v>14</v>
      </c>
      <c r="P400" s="17" t="s">
        <v>97</v>
      </c>
      <c r="Q400" s="21">
        <v>0.316</v>
      </c>
      <c r="R400" s="23"/>
      <c r="S400" s="23"/>
      <c r="T400" s="23">
        <f t="shared" si="715"/>
        <v>3</v>
      </c>
      <c r="U400" s="23">
        <f t="shared" si="716"/>
        <v>1</v>
      </c>
      <c r="V400" s="23">
        <f t="shared" si="717"/>
        <v>2</v>
      </c>
      <c r="W400" s="23">
        <f t="shared" si="718"/>
        <v>1</v>
      </c>
      <c r="X400" s="23">
        <f t="shared" si="709"/>
        <v>7</v>
      </c>
      <c r="Y400" s="19">
        <f t="shared" si="708"/>
        <v>14</v>
      </c>
      <c r="Z400" s="23"/>
      <c r="AA400" s="27" t="str">
        <f>CONCATENATE(T400,", ",U400,", ",V400,", ",W400,", ",X400)</f>
        <v>3, 1, 2, 1, 7</v>
      </c>
      <c r="AB400" s="23"/>
      <c r="AC400" s="23"/>
      <c r="AD400" s="23"/>
      <c r="AE400" s="23"/>
      <c r="AF400" s="23"/>
      <c r="AG400" s="20">
        <f>$Y400*T401/$Y401</f>
        <v>0.66666666666666663</v>
      </c>
      <c r="AH400" s="20">
        <f t="shared" ref="AH400" si="727">$Y400*U401/$Y401</f>
        <v>2.8717948717948718</v>
      </c>
      <c r="AI400" s="20">
        <f t="shared" ref="AI400" si="728">$Y400*V401/$Y401</f>
        <v>5.333333333333333</v>
      </c>
      <c r="AJ400" s="20">
        <f t="shared" ref="AJ400" si="729">$Y400*W401/$Y401</f>
        <v>2.8717948717948718</v>
      </c>
      <c r="AK400" s="20">
        <f t="shared" ref="AK400" si="730">$Y400*X401/$Y401</f>
        <v>2.2564102564102564</v>
      </c>
    </row>
    <row r="401" spans="2:37" x14ac:dyDescent="0.25">
      <c r="B401" s="3" t="s">
        <v>6</v>
      </c>
      <c r="C401" s="6">
        <v>4.7600000000000003E-2</v>
      </c>
      <c r="D401" s="3">
        <v>13</v>
      </c>
      <c r="E401" s="6">
        <v>0.2051</v>
      </c>
      <c r="F401" s="3">
        <v>56</v>
      </c>
      <c r="G401" s="6">
        <v>0.38100000000000001</v>
      </c>
      <c r="H401" s="3">
        <v>104</v>
      </c>
      <c r="I401" s="6">
        <v>0.2051</v>
      </c>
      <c r="J401" s="3">
        <v>56</v>
      </c>
      <c r="K401" s="6">
        <v>0.16120000000000001</v>
      </c>
      <c r="L401" s="3">
        <v>44</v>
      </c>
      <c r="M401" s="6">
        <v>1</v>
      </c>
      <c r="N401" s="3">
        <v>273</v>
      </c>
      <c r="P401" s="24"/>
      <c r="Q401" s="23"/>
      <c r="R401" s="23"/>
      <c r="S401" s="23"/>
      <c r="T401" s="19">
        <f t="shared" ref="T401:X401" si="731">SUM(T396:T400)</f>
        <v>13</v>
      </c>
      <c r="U401" s="19">
        <f t="shared" si="731"/>
        <v>56</v>
      </c>
      <c r="V401" s="19">
        <f t="shared" si="731"/>
        <v>104</v>
      </c>
      <c r="W401" s="19">
        <f t="shared" si="731"/>
        <v>56</v>
      </c>
      <c r="X401" s="19">
        <f t="shared" si="731"/>
        <v>44</v>
      </c>
      <c r="Y401" s="25">
        <f>SUM(Y396:Y400)</f>
        <v>273</v>
      </c>
      <c r="Z401" s="23"/>
      <c r="AA401" s="28" t="s">
        <v>94</v>
      </c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</row>
    <row r="402" spans="2:37" x14ac:dyDescent="0.25">
      <c r="B402" s="9"/>
      <c r="C402" s="9"/>
      <c r="D402" s="11"/>
      <c r="E402" s="7"/>
      <c r="F402" s="7"/>
      <c r="G402" s="7"/>
      <c r="H402" s="7"/>
      <c r="I402" s="7"/>
      <c r="J402" s="7"/>
      <c r="K402" s="7"/>
      <c r="L402" s="7"/>
      <c r="M402" s="7" t="s">
        <v>12</v>
      </c>
      <c r="N402" s="7">
        <v>273</v>
      </c>
      <c r="AA402" s="28" t="s">
        <v>95</v>
      </c>
    </row>
    <row r="403" spans="2:37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 t="s">
        <v>13</v>
      </c>
      <c r="N403" s="7">
        <v>0</v>
      </c>
      <c r="AA403" s="28" t="s">
        <v>96</v>
      </c>
    </row>
    <row r="405" spans="2:37" ht="18" x14ac:dyDescent="0.25">
      <c r="B405" s="1" t="s">
        <v>82</v>
      </c>
    </row>
    <row r="406" spans="2:37" x14ac:dyDescent="0.25">
      <c r="B406" s="2"/>
      <c r="C406" s="30" t="s">
        <v>39</v>
      </c>
      <c r="D406" s="31"/>
      <c r="E406" s="30" t="s">
        <v>40</v>
      </c>
      <c r="F406" s="31"/>
      <c r="G406" s="30" t="s">
        <v>41</v>
      </c>
      <c r="H406" s="31"/>
      <c r="I406" s="30" t="s">
        <v>69</v>
      </c>
      <c r="J406" s="31"/>
      <c r="K406" s="30" t="s">
        <v>43</v>
      </c>
      <c r="L406" s="31"/>
      <c r="M406" s="30" t="s">
        <v>6</v>
      </c>
      <c r="N406" s="31"/>
      <c r="AA406" s="28" t="s">
        <v>93</v>
      </c>
    </row>
    <row r="407" spans="2:37" x14ac:dyDescent="0.25">
      <c r="B407" s="3" t="s">
        <v>7</v>
      </c>
      <c r="C407" s="4">
        <v>6.1199999999999997E-2</v>
      </c>
      <c r="D407" s="5">
        <v>3</v>
      </c>
      <c r="E407" s="4">
        <v>0.30609999999999998</v>
      </c>
      <c r="F407" s="5">
        <v>15</v>
      </c>
      <c r="G407" s="4">
        <v>0.28570000000000001</v>
      </c>
      <c r="H407" s="5">
        <v>14</v>
      </c>
      <c r="I407" s="4">
        <v>0.1429</v>
      </c>
      <c r="J407" s="5">
        <v>7</v>
      </c>
      <c r="K407" s="4">
        <v>0.2041</v>
      </c>
      <c r="L407" s="5">
        <v>10</v>
      </c>
      <c r="M407" s="4">
        <v>0.17949999999999999</v>
      </c>
      <c r="N407" s="5">
        <v>49</v>
      </c>
      <c r="P407" s="17" t="s">
        <v>88</v>
      </c>
      <c r="Q407" s="18">
        <f>_xlfn.CHISQ.TEST(T407:X411,AG407:AK411)</f>
        <v>2.1176555735522638E-3</v>
      </c>
      <c r="R407" s="23"/>
      <c r="S407" s="23" t="s">
        <v>89</v>
      </c>
      <c r="T407" s="23">
        <f>D407</f>
        <v>3</v>
      </c>
      <c r="U407" s="23">
        <f>F407</f>
        <v>15</v>
      </c>
      <c r="V407" s="23">
        <f>H407</f>
        <v>14</v>
      </c>
      <c r="W407" s="23">
        <f>J407</f>
        <v>7</v>
      </c>
      <c r="X407" s="23">
        <f>L407</f>
        <v>10</v>
      </c>
      <c r="Y407" s="19">
        <f t="shared" ref="Y407:Y411" si="732">SUM(T407:X407)</f>
        <v>49</v>
      </c>
      <c r="Z407" s="23"/>
      <c r="AA407" s="27" t="str">
        <f>CONCATENATE(T407,", ",U407,", ",V407,", ",W407,", ",X407,",")</f>
        <v>3, 15, 14, 7, 10,</v>
      </c>
      <c r="AB407" s="23"/>
      <c r="AC407" s="23"/>
      <c r="AD407" s="23"/>
      <c r="AE407" s="23"/>
      <c r="AF407" s="23" t="s">
        <v>90</v>
      </c>
      <c r="AG407" s="20">
        <f>$Y407*T412/$Y412</f>
        <v>2.6923076923076925</v>
      </c>
      <c r="AH407" s="20">
        <f>$Y407*U412/$Y412</f>
        <v>11.307692307692308</v>
      </c>
      <c r="AI407" s="20">
        <f>$Y407*V412/$Y412</f>
        <v>14.358974358974359</v>
      </c>
      <c r="AJ407" s="20">
        <f>$Y407*W412/$Y412</f>
        <v>10.589743589743589</v>
      </c>
      <c r="AK407" s="20">
        <f>$Y407*X412/$Y412</f>
        <v>10.051282051282051</v>
      </c>
    </row>
    <row r="408" spans="2:37" x14ac:dyDescent="0.25">
      <c r="B408" s="3" t="s">
        <v>8</v>
      </c>
      <c r="C408" s="4">
        <v>4.1700000000000001E-2</v>
      </c>
      <c r="D408" s="5">
        <v>5</v>
      </c>
      <c r="E408" s="4">
        <v>0.25</v>
      </c>
      <c r="F408" s="5">
        <v>30</v>
      </c>
      <c r="G408" s="4">
        <v>0.3417</v>
      </c>
      <c r="H408" s="5">
        <v>41</v>
      </c>
      <c r="I408" s="4">
        <v>0.2167</v>
      </c>
      <c r="J408" s="5">
        <v>26</v>
      </c>
      <c r="K408" s="4">
        <v>0.15</v>
      </c>
      <c r="L408" s="5">
        <v>18</v>
      </c>
      <c r="M408" s="4">
        <v>0.43959999999999999</v>
      </c>
      <c r="N408" s="5">
        <v>120</v>
      </c>
      <c r="P408" s="17" t="s">
        <v>91</v>
      </c>
      <c r="Q408" s="21">
        <f>_xlfn.CHISQ.INV.RT(Q407,16)</f>
        <v>36.96985659941943</v>
      </c>
      <c r="R408" s="23"/>
      <c r="S408" s="23"/>
      <c r="T408" s="23">
        <f>D408</f>
        <v>5</v>
      </c>
      <c r="U408" s="23">
        <f>F408</f>
        <v>30</v>
      </c>
      <c r="V408" s="23">
        <f>H408</f>
        <v>41</v>
      </c>
      <c r="W408" s="23">
        <f>J408</f>
        <v>26</v>
      </c>
      <c r="X408" s="23">
        <f t="shared" ref="X408:X411" si="733">L408</f>
        <v>18</v>
      </c>
      <c r="Y408" s="19">
        <f t="shared" si="732"/>
        <v>120</v>
      </c>
      <c r="Z408" s="23"/>
      <c r="AA408" s="27" t="str">
        <f t="shared" ref="AA408:AA410" si="734">CONCATENATE(T408,", ",U408,", ",V408,", ",W408,", ",X408,",")</f>
        <v>5, 30, 41, 26, 18,</v>
      </c>
      <c r="AB408" s="23"/>
      <c r="AC408" s="23"/>
      <c r="AD408" s="23"/>
      <c r="AE408" s="23"/>
      <c r="AF408" s="23"/>
      <c r="AG408" s="20">
        <f>$Y408*T412/$Y412</f>
        <v>6.5934065934065931</v>
      </c>
      <c r="AH408" s="20">
        <f t="shared" ref="AH408" si="735">$Y408*U412/$Y412</f>
        <v>27.692307692307693</v>
      </c>
      <c r="AI408" s="20">
        <f t="shared" ref="AI408" si="736">$Y408*V412/$Y412</f>
        <v>35.164835164835168</v>
      </c>
      <c r="AJ408" s="20">
        <f t="shared" ref="AJ408" si="737">$Y408*W412/$Y412</f>
        <v>25.934065934065934</v>
      </c>
      <c r="AK408" s="20">
        <f t="shared" ref="AK408" si="738">$Y408*X412/$Y412</f>
        <v>24.615384615384617</v>
      </c>
    </row>
    <row r="409" spans="2:37" x14ac:dyDescent="0.25">
      <c r="B409" s="3" t="s">
        <v>9</v>
      </c>
      <c r="C409" s="4">
        <v>3.5700000000000003E-2</v>
      </c>
      <c r="D409" s="5">
        <v>2</v>
      </c>
      <c r="E409" s="4">
        <v>0.2321</v>
      </c>
      <c r="F409" s="5">
        <v>13</v>
      </c>
      <c r="G409" s="4">
        <v>0.2321</v>
      </c>
      <c r="H409" s="5">
        <v>13</v>
      </c>
      <c r="I409" s="4">
        <v>0.32140000000000002</v>
      </c>
      <c r="J409" s="5">
        <v>18</v>
      </c>
      <c r="K409" s="4">
        <v>0.17860000000000001</v>
      </c>
      <c r="L409" s="5">
        <v>10</v>
      </c>
      <c r="M409" s="4">
        <v>0.2051</v>
      </c>
      <c r="N409" s="5">
        <v>56</v>
      </c>
      <c r="P409" s="12" t="s">
        <v>92</v>
      </c>
      <c r="Q409" s="22">
        <f>SQRT(Q408/(Y412*MIN(5-1,5-1)))</f>
        <v>0.18399777182373264</v>
      </c>
      <c r="R409" s="23"/>
      <c r="S409" s="23"/>
      <c r="T409" s="23">
        <f t="shared" ref="T409:T411" si="739">D409</f>
        <v>2</v>
      </c>
      <c r="U409" s="23">
        <f t="shared" ref="U409:U411" si="740">F409</f>
        <v>13</v>
      </c>
      <c r="V409" s="23">
        <f t="shared" ref="V409:V411" si="741">H409</f>
        <v>13</v>
      </c>
      <c r="W409" s="23">
        <f t="shared" ref="W409:W411" si="742">J409</f>
        <v>18</v>
      </c>
      <c r="X409" s="23">
        <f t="shared" si="733"/>
        <v>10</v>
      </c>
      <c r="Y409" s="19">
        <f t="shared" si="732"/>
        <v>56</v>
      </c>
      <c r="Z409" s="23"/>
      <c r="AA409" s="27" t="str">
        <f t="shared" si="734"/>
        <v>2, 13, 13, 18, 10,</v>
      </c>
      <c r="AB409" s="23"/>
      <c r="AC409" s="23"/>
      <c r="AD409" s="23"/>
      <c r="AE409" s="23"/>
      <c r="AF409" s="23"/>
      <c r="AG409" s="20">
        <f>$Y409*T412/$Y412</f>
        <v>3.0769230769230771</v>
      </c>
      <c r="AH409" s="20">
        <f t="shared" ref="AH409" si="743">$Y409*U412/$Y412</f>
        <v>12.923076923076923</v>
      </c>
      <c r="AI409" s="20">
        <f t="shared" ref="AI409" si="744">$Y409*V412/$Y412</f>
        <v>16.410256410256409</v>
      </c>
      <c r="AJ409" s="20">
        <f t="shared" ref="AJ409" si="745">$Y409*W412/$Y412</f>
        <v>12.102564102564102</v>
      </c>
      <c r="AK409" s="20">
        <f t="shared" ref="AK409" si="746">$Y409*X412/$Y412</f>
        <v>11.487179487179487</v>
      </c>
    </row>
    <row r="410" spans="2:37" x14ac:dyDescent="0.25">
      <c r="B410" s="3" t="s">
        <v>10</v>
      </c>
      <c r="C410" s="4">
        <v>2.9399999999999999E-2</v>
      </c>
      <c r="D410" s="5">
        <v>1</v>
      </c>
      <c r="E410" s="4">
        <v>0.14710000000000001</v>
      </c>
      <c r="F410" s="5">
        <v>5</v>
      </c>
      <c r="G410" s="4">
        <v>0.26469999999999999</v>
      </c>
      <c r="H410" s="5">
        <v>9</v>
      </c>
      <c r="I410" s="4">
        <v>0.2059</v>
      </c>
      <c r="J410" s="5">
        <v>7</v>
      </c>
      <c r="K410" s="4">
        <v>0.35289999999999999</v>
      </c>
      <c r="L410" s="5">
        <v>12</v>
      </c>
      <c r="M410" s="4">
        <v>0.1245</v>
      </c>
      <c r="N410" s="5">
        <v>34</v>
      </c>
      <c r="P410" s="24"/>
      <c r="Q410" s="21" t="str">
        <f>IF(AND(Q409&gt;0,Q409&lt;=0.2),"Schwacher Zusammenhang",IF(AND(Q409&gt;0.2,Q409&lt;=0.6),"Mittlerer Zusammenhang",IF(Q409&gt;0.6,"Starker Zusammenhang","")))</f>
        <v>Schwacher Zusammenhang</v>
      </c>
      <c r="R410" s="23"/>
      <c r="S410" s="23"/>
      <c r="T410" s="23">
        <f t="shared" si="739"/>
        <v>1</v>
      </c>
      <c r="U410" s="23">
        <f t="shared" si="740"/>
        <v>5</v>
      </c>
      <c r="V410" s="23">
        <f t="shared" si="741"/>
        <v>9</v>
      </c>
      <c r="W410" s="23">
        <f t="shared" si="742"/>
        <v>7</v>
      </c>
      <c r="X410" s="23">
        <f t="shared" si="733"/>
        <v>12</v>
      </c>
      <c r="Y410" s="19">
        <f t="shared" si="732"/>
        <v>34</v>
      </c>
      <c r="Z410" s="23"/>
      <c r="AA410" s="27" t="str">
        <f t="shared" si="734"/>
        <v>1, 5, 9, 7, 12,</v>
      </c>
      <c r="AB410" s="23"/>
      <c r="AC410" s="23"/>
      <c r="AD410" s="23"/>
      <c r="AE410" s="23"/>
      <c r="AF410" s="23"/>
      <c r="AG410" s="20">
        <f>$Y410*T412/$Y412</f>
        <v>1.8681318681318682</v>
      </c>
      <c r="AH410" s="20">
        <f t="shared" ref="AH410" si="747">$Y410*U412/$Y412</f>
        <v>7.8461538461538458</v>
      </c>
      <c r="AI410" s="20">
        <f t="shared" ref="AI410" si="748">$Y410*V412/$Y412</f>
        <v>9.9633699633699635</v>
      </c>
      <c r="AJ410" s="20">
        <f t="shared" ref="AJ410" si="749">$Y410*W412/$Y412</f>
        <v>7.3479853479853476</v>
      </c>
      <c r="AK410" s="20">
        <f t="shared" ref="AK410" si="750">$Y410*X412/$Y412</f>
        <v>6.9743589743589745</v>
      </c>
    </row>
    <row r="411" spans="2:37" x14ac:dyDescent="0.25">
      <c r="B411" s="3" t="s">
        <v>11</v>
      </c>
      <c r="C411" s="4">
        <v>0.28570000000000001</v>
      </c>
      <c r="D411" s="5">
        <v>4</v>
      </c>
      <c r="E411" s="4">
        <v>0</v>
      </c>
      <c r="F411" s="5">
        <v>0</v>
      </c>
      <c r="G411" s="4">
        <v>0.21429999999999999</v>
      </c>
      <c r="H411" s="5">
        <v>3</v>
      </c>
      <c r="I411" s="4">
        <v>7.1399999999999991E-2</v>
      </c>
      <c r="J411" s="5">
        <v>1</v>
      </c>
      <c r="K411" s="4">
        <v>0.42859999999999998</v>
      </c>
      <c r="L411" s="5">
        <v>6</v>
      </c>
      <c r="M411" s="4">
        <v>5.1299999999999998E-2</v>
      </c>
      <c r="N411" s="5">
        <v>14</v>
      </c>
      <c r="O411" s="27"/>
      <c r="P411" s="17" t="s">
        <v>97</v>
      </c>
      <c r="Q411" s="21">
        <v>0.4</v>
      </c>
      <c r="R411" s="21"/>
      <c r="S411" s="23"/>
      <c r="T411" s="23">
        <f t="shared" si="739"/>
        <v>4</v>
      </c>
      <c r="U411" s="23">
        <f t="shared" si="740"/>
        <v>0</v>
      </c>
      <c r="V411" s="23">
        <f t="shared" si="741"/>
        <v>3</v>
      </c>
      <c r="W411" s="23">
        <f t="shared" si="742"/>
        <v>1</v>
      </c>
      <c r="X411" s="23">
        <f t="shared" si="733"/>
        <v>6</v>
      </c>
      <c r="Y411" s="19">
        <f t="shared" si="732"/>
        <v>14</v>
      </c>
      <c r="Z411" s="23"/>
      <c r="AA411" s="27" t="str">
        <f>CONCATENATE(T411,", ",U411,", ",V411,", ",W411,", ",X411)</f>
        <v>4, 0, 3, 1, 6</v>
      </c>
      <c r="AB411" s="23"/>
      <c r="AC411" s="23"/>
      <c r="AD411" s="23"/>
      <c r="AE411" s="23"/>
      <c r="AF411" s="23"/>
      <c r="AG411" s="20">
        <f>$Y411*T412/$Y412</f>
        <v>0.76923076923076927</v>
      </c>
      <c r="AH411" s="20">
        <f t="shared" ref="AH411" si="751">$Y411*U412/$Y412</f>
        <v>3.2307692307692308</v>
      </c>
      <c r="AI411" s="20">
        <f t="shared" ref="AI411" si="752">$Y411*V412/$Y412</f>
        <v>4.1025641025641022</v>
      </c>
      <c r="AJ411" s="20">
        <f t="shared" ref="AJ411" si="753">$Y411*W412/$Y412</f>
        <v>3.0256410256410255</v>
      </c>
      <c r="AK411" s="20">
        <f t="shared" ref="AK411" si="754">$Y411*X412/$Y412</f>
        <v>2.8717948717948718</v>
      </c>
    </row>
    <row r="412" spans="2:37" x14ac:dyDescent="0.25">
      <c r="B412" s="3" t="s">
        <v>6</v>
      </c>
      <c r="C412" s="6">
        <v>5.4899999999999997E-2</v>
      </c>
      <c r="D412" s="3">
        <v>15</v>
      </c>
      <c r="E412" s="6">
        <v>0.23080000000000001</v>
      </c>
      <c r="F412" s="3">
        <v>63</v>
      </c>
      <c r="G412" s="6">
        <v>0.29299999999999998</v>
      </c>
      <c r="H412" s="3">
        <v>80</v>
      </c>
      <c r="I412" s="6">
        <v>0.21609999999999999</v>
      </c>
      <c r="J412" s="3">
        <v>59</v>
      </c>
      <c r="K412" s="6">
        <v>0.2051</v>
      </c>
      <c r="L412" s="3">
        <v>56</v>
      </c>
      <c r="M412" s="6">
        <v>1</v>
      </c>
      <c r="N412" s="3">
        <v>273</v>
      </c>
      <c r="P412" s="24"/>
      <c r="Q412" s="23"/>
      <c r="R412" s="23"/>
      <c r="S412" s="23"/>
      <c r="T412" s="19">
        <f t="shared" ref="T412:X412" si="755">SUM(T407:T411)</f>
        <v>15</v>
      </c>
      <c r="U412" s="19">
        <f t="shared" si="755"/>
        <v>63</v>
      </c>
      <c r="V412" s="19">
        <f t="shared" si="755"/>
        <v>80</v>
      </c>
      <c r="W412" s="19">
        <f t="shared" si="755"/>
        <v>59</v>
      </c>
      <c r="X412" s="19">
        <f t="shared" si="755"/>
        <v>56</v>
      </c>
      <c r="Y412" s="25">
        <f>SUM(Y407:Y411)</f>
        <v>273</v>
      </c>
      <c r="Z412" s="23"/>
      <c r="AA412" s="28" t="s">
        <v>94</v>
      </c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</row>
    <row r="413" spans="2:37" x14ac:dyDescent="0.25">
      <c r="B413" s="9"/>
      <c r="C413" s="9"/>
      <c r="D413" s="11"/>
      <c r="E413" s="7"/>
      <c r="F413" s="7"/>
      <c r="G413" s="7"/>
      <c r="H413" s="7"/>
      <c r="I413" s="7"/>
      <c r="J413" s="7"/>
      <c r="K413" s="7"/>
      <c r="L413" s="7"/>
      <c r="M413" s="7" t="s">
        <v>12</v>
      </c>
      <c r="N413" s="7">
        <v>273</v>
      </c>
      <c r="AA413" s="28" t="s">
        <v>95</v>
      </c>
    </row>
    <row r="414" spans="2:37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 t="s">
        <v>13</v>
      </c>
      <c r="N414" s="7">
        <v>0</v>
      </c>
      <c r="AA414" s="28" t="s">
        <v>96</v>
      </c>
    </row>
    <row r="416" spans="2:37" ht="18" x14ac:dyDescent="0.25">
      <c r="B416" s="1" t="s">
        <v>83</v>
      </c>
    </row>
    <row r="417" spans="2:37" x14ac:dyDescent="0.25">
      <c r="B417" s="2"/>
      <c r="C417" s="30" t="s">
        <v>39</v>
      </c>
      <c r="D417" s="31"/>
      <c r="E417" s="30" t="s">
        <v>40</v>
      </c>
      <c r="F417" s="31"/>
      <c r="G417" s="30" t="s">
        <v>41</v>
      </c>
      <c r="H417" s="31"/>
      <c r="I417" s="30" t="s">
        <v>69</v>
      </c>
      <c r="J417" s="31"/>
      <c r="K417" s="30" t="s">
        <v>43</v>
      </c>
      <c r="L417" s="31"/>
      <c r="M417" s="30" t="s">
        <v>6</v>
      </c>
      <c r="N417" s="31"/>
      <c r="AA417" s="28" t="s">
        <v>93</v>
      </c>
    </row>
    <row r="418" spans="2:37" x14ac:dyDescent="0.25">
      <c r="B418" s="3" t="s">
        <v>7</v>
      </c>
      <c r="C418" s="4">
        <v>0.10199999999999999</v>
      </c>
      <c r="D418" s="5">
        <v>5</v>
      </c>
      <c r="E418" s="4">
        <v>0.34689999999999999</v>
      </c>
      <c r="F418" s="5">
        <v>17</v>
      </c>
      <c r="G418" s="4">
        <v>0.32650000000000001</v>
      </c>
      <c r="H418" s="5">
        <v>16</v>
      </c>
      <c r="I418" s="4">
        <v>0.1429</v>
      </c>
      <c r="J418" s="5">
        <v>7</v>
      </c>
      <c r="K418" s="4">
        <v>8.1600000000000006E-2</v>
      </c>
      <c r="L418" s="5">
        <v>4</v>
      </c>
      <c r="M418" s="4">
        <v>0.17949999999999999</v>
      </c>
      <c r="N418" s="5">
        <v>49</v>
      </c>
      <c r="P418" s="17" t="s">
        <v>88</v>
      </c>
      <c r="Q418" s="18">
        <f>_xlfn.CHISQ.TEST(T418:X422,AG418:AK422)</f>
        <v>0.25903076088488669</v>
      </c>
      <c r="R418" s="23"/>
      <c r="S418" s="23" t="s">
        <v>89</v>
      </c>
      <c r="T418" s="23">
        <f>D418</f>
        <v>5</v>
      </c>
      <c r="U418" s="23">
        <f>F418</f>
        <v>17</v>
      </c>
      <c r="V418" s="23">
        <f>H418</f>
        <v>16</v>
      </c>
      <c r="W418" s="23">
        <f>J418</f>
        <v>7</v>
      </c>
      <c r="X418" s="23">
        <f>L418</f>
        <v>4</v>
      </c>
      <c r="Y418" s="19">
        <f t="shared" ref="Y418:Y422" si="756">SUM(T418:X418)</f>
        <v>49</v>
      </c>
      <c r="Z418" s="23"/>
      <c r="AA418" s="27" t="str">
        <f>CONCATENATE(T418,", ",U418,", ",V418,", ",W418,", ",X418,",")</f>
        <v>5, 17, 16, 7, 4,</v>
      </c>
      <c r="AB418" s="23"/>
      <c r="AC418" s="23"/>
      <c r="AD418" s="23"/>
      <c r="AE418" s="23"/>
      <c r="AF418" s="23" t="s">
        <v>90</v>
      </c>
      <c r="AG418" s="20">
        <f>$Y418*T423/$Y423</f>
        <v>3.7830882352941178</v>
      </c>
      <c r="AH418" s="20">
        <f>$Y418*U423/$Y423</f>
        <v>15.132352941176471</v>
      </c>
      <c r="AI418" s="20">
        <f>$Y418*V423/$Y423</f>
        <v>16.573529411764707</v>
      </c>
      <c r="AJ418" s="20">
        <f>$Y418*W423/$Y423</f>
        <v>8.6470588235294112</v>
      </c>
      <c r="AK418" s="20">
        <f>$Y418*X423/$Y423</f>
        <v>4.8639705882352944</v>
      </c>
    </row>
    <row r="419" spans="2:37" x14ac:dyDescent="0.25">
      <c r="B419" s="3" t="s">
        <v>8</v>
      </c>
      <c r="C419" s="4">
        <v>8.4000000000000005E-2</v>
      </c>
      <c r="D419" s="5">
        <v>10</v>
      </c>
      <c r="E419" s="4">
        <v>0.28570000000000001</v>
      </c>
      <c r="F419" s="5">
        <v>34</v>
      </c>
      <c r="G419" s="4">
        <v>0.36130000000000001</v>
      </c>
      <c r="H419" s="5">
        <v>43</v>
      </c>
      <c r="I419" s="4">
        <v>0.18490000000000001</v>
      </c>
      <c r="J419" s="5">
        <v>22</v>
      </c>
      <c r="K419" s="4">
        <v>8.4000000000000005E-2</v>
      </c>
      <c r="L419" s="5">
        <v>10</v>
      </c>
      <c r="M419" s="4">
        <v>0.43590000000000001</v>
      </c>
      <c r="N419" s="5">
        <v>119</v>
      </c>
      <c r="P419" s="17" t="s">
        <v>91</v>
      </c>
      <c r="Q419" s="21">
        <f>_xlfn.CHISQ.INV.RT(Q418,16)</f>
        <v>19.188078923771023</v>
      </c>
      <c r="R419" s="23"/>
      <c r="S419" s="23"/>
      <c r="T419" s="23">
        <f>D419</f>
        <v>10</v>
      </c>
      <c r="U419" s="23">
        <f>F419</f>
        <v>34</v>
      </c>
      <c r="V419" s="23">
        <f>H419</f>
        <v>43</v>
      </c>
      <c r="W419" s="23">
        <f>J419</f>
        <v>22</v>
      </c>
      <c r="X419" s="23">
        <f t="shared" ref="X419:X422" si="757">L419</f>
        <v>10</v>
      </c>
      <c r="Y419" s="19">
        <f t="shared" si="756"/>
        <v>119</v>
      </c>
      <c r="Z419" s="23"/>
      <c r="AA419" s="27" t="str">
        <f t="shared" ref="AA419:AA421" si="758">CONCATENATE(T419,", ",U419,", ",V419,", ",W419,", ",X419,",")</f>
        <v>10, 34, 43, 22, 10,</v>
      </c>
      <c r="AB419" s="23"/>
      <c r="AC419" s="23"/>
      <c r="AD419" s="23"/>
      <c r="AE419" s="23"/>
      <c r="AF419" s="23"/>
      <c r="AG419" s="20">
        <f>$Y419*T423/$Y423</f>
        <v>9.1875</v>
      </c>
      <c r="AH419" s="20">
        <f t="shared" ref="AH419" si="759">$Y419*U423/$Y423</f>
        <v>36.75</v>
      </c>
      <c r="AI419" s="20">
        <f t="shared" ref="AI419" si="760">$Y419*V423/$Y423</f>
        <v>40.25</v>
      </c>
      <c r="AJ419" s="20">
        <f t="shared" ref="AJ419" si="761">$Y419*W423/$Y423</f>
        <v>21</v>
      </c>
      <c r="AK419" s="20">
        <f t="shared" ref="AK419" si="762">$Y419*X423/$Y423</f>
        <v>11.8125</v>
      </c>
    </row>
    <row r="420" spans="2:37" x14ac:dyDescent="0.25">
      <c r="B420" s="3" t="s">
        <v>9</v>
      </c>
      <c r="C420" s="4">
        <v>3.5700000000000003E-2</v>
      </c>
      <c r="D420" s="5">
        <v>2</v>
      </c>
      <c r="E420" s="4">
        <v>0.39290000000000003</v>
      </c>
      <c r="F420" s="5">
        <v>22</v>
      </c>
      <c r="G420" s="4">
        <v>0.375</v>
      </c>
      <c r="H420" s="5">
        <v>21</v>
      </c>
      <c r="I420" s="4">
        <v>0.125</v>
      </c>
      <c r="J420" s="5">
        <v>7</v>
      </c>
      <c r="K420" s="4">
        <v>7.1399999999999991E-2</v>
      </c>
      <c r="L420" s="5">
        <v>4</v>
      </c>
      <c r="M420" s="4">
        <v>0.2051</v>
      </c>
      <c r="N420" s="5">
        <v>56</v>
      </c>
      <c r="P420" s="12" t="s">
        <v>92</v>
      </c>
      <c r="Q420" s="22">
        <f>SQRT(Q419/(Y423*MIN(5-1,5-1)))</f>
        <v>0.1328009862613807</v>
      </c>
      <c r="R420" s="23"/>
      <c r="S420" s="23"/>
      <c r="T420" s="23">
        <f t="shared" ref="T420:T422" si="763">D420</f>
        <v>2</v>
      </c>
      <c r="U420" s="23">
        <f t="shared" ref="U420:U422" si="764">F420</f>
        <v>22</v>
      </c>
      <c r="V420" s="23">
        <f t="shared" ref="V420:V422" si="765">H420</f>
        <v>21</v>
      </c>
      <c r="W420" s="23">
        <f t="shared" ref="W420:W422" si="766">J420</f>
        <v>7</v>
      </c>
      <c r="X420" s="23">
        <f t="shared" si="757"/>
        <v>4</v>
      </c>
      <c r="Y420" s="19">
        <f t="shared" si="756"/>
        <v>56</v>
      </c>
      <c r="Z420" s="23"/>
      <c r="AA420" s="27" t="str">
        <f t="shared" si="758"/>
        <v>2, 22, 21, 7, 4,</v>
      </c>
      <c r="AB420" s="23"/>
      <c r="AC420" s="23"/>
      <c r="AD420" s="23"/>
      <c r="AE420" s="23"/>
      <c r="AF420" s="23"/>
      <c r="AG420" s="20">
        <f>$Y420*T423/$Y423</f>
        <v>4.3235294117647056</v>
      </c>
      <c r="AH420" s="20">
        <f t="shared" ref="AH420" si="767">$Y420*U423/$Y423</f>
        <v>17.294117647058822</v>
      </c>
      <c r="AI420" s="20">
        <f t="shared" ref="AI420" si="768">$Y420*V423/$Y423</f>
        <v>18.941176470588236</v>
      </c>
      <c r="AJ420" s="20">
        <f t="shared" ref="AJ420" si="769">$Y420*W423/$Y423</f>
        <v>9.882352941176471</v>
      </c>
      <c r="AK420" s="20">
        <f t="shared" ref="AK420" si="770">$Y420*X423/$Y423</f>
        <v>5.5588235294117645</v>
      </c>
    </row>
    <row r="421" spans="2:37" x14ac:dyDescent="0.25">
      <c r="B421" s="3" t="s">
        <v>10</v>
      </c>
      <c r="C421" s="4">
        <v>2.9399999999999999E-2</v>
      </c>
      <c r="D421" s="5">
        <v>1</v>
      </c>
      <c r="E421" s="4">
        <v>0.23530000000000001</v>
      </c>
      <c r="F421" s="5">
        <v>8</v>
      </c>
      <c r="G421" s="4">
        <v>0.26469999999999999</v>
      </c>
      <c r="H421" s="5">
        <v>9</v>
      </c>
      <c r="I421" s="4">
        <v>0.29409999999999997</v>
      </c>
      <c r="J421" s="5">
        <v>10</v>
      </c>
      <c r="K421" s="4">
        <v>0.17649999999999999</v>
      </c>
      <c r="L421" s="5">
        <v>6</v>
      </c>
      <c r="M421" s="4">
        <v>0.1245</v>
      </c>
      <c r="N421" s="5">
        <v>34</v>
      </c>
      <c r="P421" s="24"/>
      <c r="Q421" s="21" t="str">
        <f>IF(AND(Q420&gt;0,Q420&lt;=0.2),"Schwacher Zusammenhang",IF(AND(Q420&gt;0.2,Q420&lt;=0.6),"Mittlerer Zusammenhang",IF(Q420&gt;0.6,"Starker Zusammenhang","")))</f>
        <v>Schwacher Zusammenhang</v>
      </c>
      <c r="R421" s="23"/>
      <c r="S421" s="23"/>
      <c r="T421" s="23">
        <f t="shared" si="763"/>
        <v>1</v>
      </c>
      <c r="U421" s="23">
        <f t="shared" si="764"/>
        <v>8</v>
      </c>
      <c r="V421" s="23">
        <f t="shared" si="765"/>
        <v>9</v>
      </c>
      <c r="W421" s="23">
        <f t="shared" si="766"/>
        <v>10</v>
      </c>
      <c r="X421" s="23">
        <f t="shared" si="757"/>
        <v>6</v>
      </c>
      <c r="Y421" s="19">
        <f t="shared" si="756"/>
        <v>34</v>
      </c>
      <c r="Z421" s="23"/>
      <c r="AA421" s="27" t="str">
        <f t="shared" si="758"/>
        <v>1, 8, 9, 10, 6,</v>
      </c>
      <c r="AB421" s="23"/>
      <c r="AC421" s="23"/>
      <c r="AD421" s="23"/>
      <c r="AE421" s="23"/>
      <c r="AF421" s="23"/>
      <c r="AG421" s="20">
        <f>$Y421*T423/$Y423</f>
        <v>2.625</v>
      </c>
      <c r="AH421" s="20">
        <f t="shared" ref="AH421" si="771">$Y421*U423/$Y423</f>
        <v>10.5</v>
      </c>
      <c r="AI421" s="20">
        <f t="shared" ref="AI421" si="772">$Y421*V423/$Y423</f>
        <v>11.5</v>
      </c>
      <c r="AJ421" s="20">
        <f t="shared" ref="AJ421" si="773">$Y421*W423/$Y423</f>
        <v>6</v>
      </c>
      <c r="AK421" s="20">
        <f t="shared" ref="AK421" si="774">$Y421*X423/$Y423</f>
        <v>3.375</v>
      </c>
    </row>
    <row r="422" spans="2:37" x14ac:dyDescent="0.25">
      <c r="B422" s="3" t="s">
        <v>11</v>
      </c>
      <c r="C422" s="4">
        <v>0.21429999999999999</v>
      </c>
      <c r="D422" s="5">
        <v>3</v>
      </c>
      <c r="E422" s="4">
        <v>0.21429999999999999</v>
      </c>
      <c r="F422" s="5">
        <v>3</v>
      </c>
      <c r="G422" s="4">
        <v>0.21429999999999999</v>
      </c>
      <c r="H422" s="5">
        <v>3</v>
      </c>
      <c r="I422" s="4">
        <v>0.1429</v>
      </c>
      <c r="J422" s="5">
        <v>2</v>
      </c>
      <c r="K422" s="4">
        <v>0.21429999999999999</v>
      </c>
      <c r="L422" s="5">
        <v>3</v>
      </c>
      <c r="M422" s="4">
        <v>5.1299999999999998E-2</v>
      </c>
      <c r="N422" s="5">
        <v>14</v>
      </c>
      <c r="P422" s="17" t="s">
        <v>97</v>
      </c>
      <c r="Q422" s="21">
        <v>0.4</v>
      </c>
      <c r="R422" s="23"/>
      <c r="S422" s="23"/>
      <c r="T422" s="23">
        <f t="shared" si="763"/>
        <v>3</v>
      </c>
      <c r="U422" s="23">
        <f t="shared" si="764"/>
        <v>3</v>
      </c>
      <c r="V422" s="23">
        <f t="shared" si="765"/>
        <v>3</v>
      </c>
      <c r="W422" s="23">
        <f t="shared" si="766"/>
        <v>2</v>
      </c>
      <c r="X422" s="23">
        <f t="shared" si="757"/>
        <v>3</v>
      </c>
      <c r="Y422" s="19">
        <f t="shared" si="756"/>
        <v>14</v>
      </c>
      <c r="Z422" s="23"/>
      <c r="AA422" s="27" t="str">
        <f>CONCATENATE(T422,", ",U422,", ",V422,", ",W422,", ",X422)</f>
        <v>3, 3, 3, 2, 3</v>
      </c>
      <c r="AB422" s="23"/>
      <c r="AC422" s="23"/>
      <c r="AD422" s="23"/>
      <c r="AE422" s="23"/>
      <c r="AF422" s="23"/>
      <c r="AG422" s="20">
        <f>$Y422*T423/$Y423</f>
        <v>1.0808823529411764</v>
      </c>
      <c r="AH422" s="20">
        <f t="shared" ref="AH422" si="775">$Y422*U423/$Y423</f>
        <v>4.3235294117647056</v>
      </c>
      <c r="AI422" s="20">
        <f t="shared" ref="AI422" si="776">$Y422*V423/$Y423</f>
        <v>4.7352941176470589</v>
      </c>
      <c r="AJ422" s="20">
        <f t="shared" ref="AJ422" si="777">$Y422*W423/$Y423</f>
        <v>2.4705882352941178</v>
      </c>
      <c r="AK422" s="20">
        <f t="shared" ref="AK422" si="778">$Y422*X423/$Y423</f>
        <v>1.3897058823529411</v>
      </c>
    </row>
    <row r="423" spans="2:37" x14ac:dyDescent="0.25">
      <c r="B423" s="3" t="s">
        <v>6</v>
      </c>
      <c r="C423" s="6">
        <v>7.690000000000001E-2</v>
      </c>
      <c r="D423" s="3">
        <v>21</v>
      </c>
      <c r="E423" s="6">
        <v>0.30769999999999997</v>
      </c>
      <c r="F423" s="3">
        <v>84</v>
      </c>
      <c r="G423" s="6">
        <v>0.33700000000000002</v>
      </c>
      <c r="H423" s="3">
        <v>92</v>
      </c>
      <c r="I423" s="6">
        <v>0.17580000000000001</v>
      </c>
      <c r="J423" s="3">
        <v>48</v>
      </c>
      <c r="K423" s="6">
        <v>9.8900000000000002E-2</v>
      </c>
      <c r="L423" s="3">
        <v>27</v>
      </c>
      <c r="M423" s="6">
        <v>1</v>
      </c>
      <c r="N423" s="3">
        <v>273</v>
      </c>
      <c r="P423" s="24"/>
      <c r="Q423" s="23"/>
      <c r="R423" s="23"/>
      <c r="S423" s="23"/>
      <c r="T423" s="19">
        <f t="shared" ref="T423:X423" si="779">SUM(T418:T422)</f>
        <v>21</v>
      </c>
      <c r="U423" s="19">
        <f t="shared" si="779"/>
        <v>84</v>
      </c>
      <c r="V423" s="19">
        <f t="shared" si="779"/>
        <v>92</v>
      </c>
      <c r="W423" s="19">
        <f t="shared" si="779"/>
        <v>48</v>
      </c>
      <c r="X423" s="19">
        <f t="shared" si="779"/>
        <v>27</v>
      </c>
      <c r="Y423" s="25">
        <f>SUM(Y418:Y422)</f>
        <v>272</v>
      </c>
      <c r="Z423" s="23"/>
      <c r="AA423" s="28" t="s">
        <v>94</v>
      </c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</row>
    <row r="424" spans="2:37" x14ac:dyDescent="0.25">
      <c r="B424" s="9"/>
      <c r="C424" s="9"/>
      <c r="D424" s="11"/>
      <c r="E424" s="7"/>
      <c r="F424" s="7"/>
      <c r="G424" s="7"/>
      <c r="H424" s="7"/>
      <c r="I424" s="7"/>
      <c r="J424" s="7"/>
      <c r="K424" s="7"/>
      <c r="L424" s="7"/>
      <c r="M424" s="7" t="s">
        <v>12</v>
      </c>
      <c r="N424" s="7">
        <v>273</v>
      </c>
      <c r="AA424" s="28" t="s">
        <v>95</v>
      </c>
    </row>
    <row r="425" spans="2:37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 t="s">
        <v>13</v>
      </c>
      <c r="N425" s="7">
        <v>0</v>
      </c>
      <c r="AA425" s="28" t="s">
        <v>96</v>
      </c>
    </row>
    <row r="427" spans="2:37" ht="18" x14ac:dyDescent="0.25">
      <c r="B427" s="1" t="s">
        <v>84</v>
      </c>
    </row>
    <row r="428" spans="2:37" ht="18" x14ac:dyDescent="0.25">
      <c r="B428" s="1" t="s">
        <v>85</v>
      </c>
    </row>
    <row r="429" spans="2:37" x14ac:dyDescent="0.25">
      <c r="B429" s="2"/>
      <c r="C429" s="30" t="s">
        <v>39</v>
      </c>
      <c r="D429" s="31"/>
      <c r="E429" s="30" t="s">
        <v>40</v>
      </c>
      <c r="F429" s="31"/>
      <c r="G429" s="30" t="s">
        <v>41</v>
      </c>
      <c r="H429" s="31"/>
      <c r="I429" s="30" t="s">
        <v>69</v>
      </c>
      <c r="J429" s="31"/>
      <c r="K429" s="30" t="s">
        <v>43</v>
      </c>
      <c r="L429" s="31"/>
      <c r="M429" s="30" t="s">
        <v>6</v>
      </c>
      <c r="N429" s="31"/>
      <c r="AA429" s="28" t="s">
        <v>93</v>
      </c>
    </row>
    <row r="430" spans="2:37" x14ac:dyDescent="0.25">
      <c r="B430" s="3" t="s">
        <v>7</v>
      </c>
      <c r="C430" s="4">
        <v>0.48980000000000001</v>
      </c>
      <c r="D430" s="5">
        <v>24</v>
      </c>
      <c r="E430" s="4">
        <v>0.40820000000000001</v>
      </c>
      <c r="F430" s="5">
        <v>20</v>
      </c>
      <c r="G430" s="4">
        <v>6.1199999999999997E-2</v>
      </c>
      <c r="H430" s="5">
        <v>3</v>
      </c>
      <c r="I430" s="4">
        <v>4.0800000000000003E-2</v>
      </c>
      <c r="J430" s="5">
        <v>2</v>
      </c>
      <c r="K430" s="4">
        <v>0</v>
      </c>
      <c r="L430" s="5">
        <v>0</v>
      </c>
      <c r="M430" s="4">
        <v>0.17949999999999999</v>
      </c>
      <c r="N430" s="5">
        <v>49</v>
      </c>
      <c r="P430" s="17" t="s">
        <v>88</v>
      </c>
      <c r="Q430" s="18">
        <f>_xlfn.CHISQ.TEST(T430:X434,AG430:AK434)</f>
        <v>0.19838866081064388</v>
      </c>
      <c r="R430" s="23"/>
      <c r="S430" s="23" t="s">
        <v>89</v>
      </c>
      <c r="T430" s="23">
        <f>D430</f>
        <v>24</v>
      </c>
      <c r="U430" s="23">
        <f>F430</f>
        <v>20</v>
      </c>
      <c r="V430" s="23">
        <f>H430</f>
        <v>3</v>
      </c>
      <c r="W430" s="23">
        <f>J430</f>
        <v>2</v>
      </c>
      <c r="X430" s="23">
        <f>L430</f>
        <v>0</v>
      </c>
      <c r="Y430" s="19">
        <f t="shared" ref="Y430:Y434" si="780">SUM(T430:X430)</f>
        <v>49</v>
      </c>
      <c r="Z430" s="23"/>
      <c r="AA430" s="27" t="str">
        <f>CONCATENATE(T430,", ",U430,", ",V430,", ",W430,", ",X430,",")</f>
        <v>24, 20, 3, 2, 0,</v>
      </c>
      <c r="AB430" s="23"/>
      <c r="AC430" s="23"/>
      <c r="AD430" s="23"/>
      <c r="AE430" s="23"/>
      <c r="AF430" s="23" t="s">
        <v>90</v>
      </c>
      <c r="AG430" s="20">
        <f>$Y430*T435/$Y435</f>
        <v>20.46153846153846</v>
      </c>
      <c r="AH430" s="20">
        <f>$Y430*U435/$Y435</f>
        <v>21.53846153846154</v>
      </c>
      <c r="AI430" s="20">
        <f>$Y430*V435/$Y435</f>
        <v>4.666666666666667</v>
      </c>
      <c r="AJ430" s="20">
        <f>$Y430*W435/$Y435</f>
        <v>1.6153846153846154</v>
      </c>
      <c r="AK430" s="20">
        <f>$Y430*X435/$Y435</f>
        <v>0.71794871794871795</v>
      </c>
    </row>
    <row r="431" spans="2:37" x14ac:dyDescent="0.25">
      <c r="B431" s="3" t="s">
        <v>8</v>
      </c>
      <c r="C431" s="4">
        <v>0.375</v>
      </c>
      <c r="D431" s="5">
        <v>45</v>
      </c>
      <c r="E431" s="4">
        <v>0.50829999999999997</v>
      </c>
      <c r="F431" s="5">
        <v>61</v>
      </c>
      <c r="G431" s="4">
        <v>9.1700000000000004E-2</v>
      </c>
      <c r="H431" s="5">
        <v>11</v>
      </c>
      <c r="I431" s="4">
        <v>2.5000000000000001E-2</v>
      </c>
      <c r="J431" s="5">
        <v>3</v>
      </c>
      <c r="K431" s="4">
        <v>0</v>
      </c>
      <c r="L431" s="5">
        <v>0</v>
      </c>
      <c r="M431" s="4">
        <v>0.43959999999999999</v>
      </c>
      <c r="N431" s="5">
        <v>120</v>
      </c>
      <c r="P431" s="17" t="s">
        <v>91</v>
      </c>
      <c r="Q431" s="21">
        <f>_xlfn.CHISQ.INV.RT(Q430,16)</f>
        <v>20.503629109538554</v>
      </c>
      <c r="R431" s="23"/>
      <c r="S431" s="23"/>
      <c r="T431" s="23">
        <f>D431</f>
        <v>45</v>
      </c>
      <c r="U431" s="23">
        <f>F431</f>
        <v>61</v>
      </c>
      <c r="V431" s="23">
        <f>H431</f>
        <v>11</v>
      </c>
      <c r="W431" s="23">
        <f>J431</f>
        <v>3</v>
      </c>
      <c r="X431" s="23">
        <f t="shared" ref="X431:X434" si="781">L431</f>
        <v>0</v>
      </c>
      <c r="Y431" s="19">
        <f t="shared" si="780"/>
        <v>120</v>
      </c>
      <c r="Z431" s="23"/>
      <c r="AA431" s="27" t="str">
        <f t="shared" ref="AA431:AA433" si="782">CONCATENATE(T431,", ",U431,", ",V431,", ",W431,", ",X431,",")</f>
        <v>45, 61, 11, 3, 0,</v>
      </c>
      <c r="AB431" s="23"/>
      <c r="AC431" s="23"/>
      <c r="AD431" s="23"/>
      <c r="AE431" s="23"/>
      <c r="AF431" s="23"/>
      <c r="AG431" s="20">
        <f>$Y431*T435/$Y435</f>
        <v>50.109890109890109</v>
      </c>
      <c r="AH431" s="20">
        <f t="shared" ref="AH431" si="783">$Y431*U435/$Y435</f>
        <v>52.747252747252745</v>
      </c>
      <c r="AI431" s="20">
        <f t="shared" ref="AI431" si="784">$Y431*V435/$Y435</f>
        <v>11.428571428571429</v>
      </c>
      <c r="AJ431" s="20">
        <f t="shared" ref="AJ431" si="785">$Y431*W435/$Y435</f>
        <v>3.9560439560439562</v>
      </c>
      <c r="AK431" s="20">
        <f t="shared" ref="AK431" si="786">$Y431*X435/$Y435</f>
        <v>1.7582417582417582</v>
      </c>
    </row>
    <row r="432" spans="2:37" x14ac:dyDescent="0.25">
      <c r="B432" s="3" t="s">
        <v>9</v>
      </c>
      <c r="C432" s="4">
        <v>0.35709999999999997</v>
      </c>
      <c r="D432" s="5">
        <v>20</v>
      </c>
      <c r="E432" s="4">
        <v>0.44640000000000002</v>
      </c>
      <c r="F432" s="5">
        <v>25</v>
      </c>
      <c r="G432" s="4">
        <v>0.125</v>
      </c>
      <c r="H432" s="5">
        <v>7</v>
      </c>
      <c r="I432" s="4">
        <v>3.5700000000000003E-2</v>
      </c>
      <c r="J432" s="5">
        <v>2</v>
      </c>
      <c r="K432" s="4">
        <v>3.5700000000000003E-2</v>
      </c>
      <c r="L432" s="5">
        <v>2</v>
      </c>
      <c r="M432" s="4">
        <v>0.2051</v>
      </c>
      <c r="N432" s="5">
        <v>56</v>
      </c>
      <c r="P432" s="12" t="s">
        <v>92</v>
      </c>
      <c r="Q432" s="22">
        <f>SQRT(Q431/(Y435*MIN(5-1,5-1)))</f>
        <v>0.13702633737087577</v>
      </c>
      <c r="R432" s="23"/>
      <c r="S432" s="23"/>
      <c r="T432" s="23">
        <f t="shared" ref="T432:T434" si="787">D432</f>
        <v>20</v>
      </c>
      <c r="U432" s="23">
        <f t="shared" ref="U432:U434" si="788">F432</f>
        <v>25</v>
      </c>
      <c r="V432" s="23">
        <f t="shared" ref="V432:V434" si="789">H432</f>
        <v>7</v>
      </c>
      <c r="W432" s="23">
        <f t="shared" ref="W432:W434" si="790">J432</f>
        <v>2</v>
      </c>
      <c r="X432" s="23">
        <f t="shared" si="781"/>
        <v>2</v>
      </c>
      <c r="Y432" s="19">
        <f t="shared" si="780"/>
        <v>56</v>
      </c>
      <c r="Z432" s="23"/>
      <c r="AA432" s="27" t="str">
        <f t="shared" si="782"/>
        <v>20, 25, 7, 2, 2,</v>
      </c>
      <c r="AB432" s="23"/>
      <c r="AC432" s="23"/>
      <c r="AD432" s="23"/>
      <c r="AE432" s="23"/>
      <c r="AF432" s="23"/>
      <c r="AG432" s="20">
        <f>$Y432*T435/$Y435</f>
        <v>23.384615384615383</v>
      </c>
      <c r="AH432" s="20">
        <f t="shared" ref="AH432" si="791">$Y432*U435/$Y435</f>
        <v>24.615384615384617</v>
      </c>
      <c r="AI432" s="20">
        <f t="shared" ref="AI432" si="792">$Y432*V435/$Y435</f>
        <v>5.333333333333333</v>
      </c>
      <c r="AJ432" s="20">
        <f t="shared" ref="AJ432" si="793">$Y432*W435/$Y435</f>
        <v>1.8461538461538463</v>
      </c>
      <c r="AK432" s="20">
        <f t="shared" ref="AK432" si="794">$Y432*X435/$Y435</f>
        <v>0.82051282051282048</v>
      </c>
    </row>
    <row r="433" spans="2:37" x14ac:dyDescent="0.25">
      <c r="B433" s="3" t="s">
        <v>10</v>
      </c>
      <c r="C433" s="4">
        <v>0.52939999999999998</v>
      </c>
      <c r="D433" s="5">
        <v>18</v>
      </c>
      <c r="E433" s="4">
        <v>0.32350000000000001</v>
      </c>
      <c r="F433" s="5">
        <v>11</v>
      </c>
      <c r="G433" s="4">
        <v>5.8799999999999998E-2</v>
      </c>
      <c r="H433" s="5">
        <v>2</v>
      </c>
      <c r="I433" s="4">
        <v>2.9399999999999999E-2</v>
      </c>
      <c r="J433" s="5">
        <v>1</v>
      </c>
      <c r="K433" s="4">
        <v>5.8799999999999998E-2</v>
      </c>
      <c r="L433" s="5">
        <v>2</v>
      </c>
      <c r="M433" s="4">
        <v>0.1245</v>
      </c>
      <c r="N433" s="5">
        <v>34</v>
      </c>
      <c r="P433" s="24"/>
      <c r="Q433" s="21" t="str">
        <f>IF(AND(Q432&gt;0,Q432&lt;=0.2),"Schwacher Zusammenhang",IF(AND(Q432&gt;0.2,Q432&lt;=0.6),"Mittlerer Zusammenhang",IF(Q432&gt;0.6,"Starker Zusammenhang","")))</f>
        <v>Schwacher Zusammenhang</v>
      </c>
      <c r="R433" s="23"/>
      <c r="S433" s="23"/>
      <c r="T433" s="23">
        <f t="shared" si="787"/>
        <v>18</v>
      </c>
      <c r="U433" s="23">
        <f t="shared" si="788"/>
        <v>11</v>
      </c>
      <c r="V433" s="23">
        <f t="shared" si="789"/>
        <v>2</v>
      </c>
      <c r="W433" s="23">
        <f t="shared" si="790"/>
        <v>1</v>
      </c>
      <c r="X433" s="23">
        <f t="shared" si="781"/>
        <v>2</v>
      </c>
      <c r="Y433" s="19">
        <f t="shared" si="780"/>
        <v>34</v>
      </c>
      <c r="Z433" s="23"/>
      <c r="AA433" s="27" t="str">
        <f t="shared" si="782"/>
        <v>18, 11, 2, 1, 2,</v>
      </c>
      <c r="AB433" s="23"/>
      <c r="AC433" s="23"/>
      <c r="AD433" s="23"/>
      <c r="AE433" s="23"/>
      <c r="AF433" s="23"/>
      <c r="AG433" s="20">
        <f>$Y433*T435/$Y435</f>
        <v>14.197802197802197</v>
      </c>
      <c r="AH433" s="20">
        <f t="shared" ref="AH433" si="795">$Y433*U435/$Y435</f>
        <v>14.945054945054945</v>
      </c>
      <c r="AI433" s="20">
        <f t="shared" ref="AI433" si="796">$Y433*V435/$Y435</f>
        <v>3.2380952380952381</v>
      </c>
      <c r="AJ433" s="20">
        <f t="shared" ref="AJ433" si="797">$Y433*W435/$Y435</f>
        <v>1.1208791208791209</v>
      </c>
      <c r="AK433" s="20">
        <f t="shared" ref="AK433" si="798">$Y433*X435/$Y435</f>
        <v>0.49816849816849818</v>
      </c>
    </row>
    <row r="434" spans="2:37" x14ac:dyDescent="0.25">
      <c r="B434" s="3" t="s">
        <v>11</v>
      </c>
      <c r="C434" s="4">
        <v>0.5</v>
      </c>
      <c r="D434" s="5">
        <v>7</v>
      </c>
      <c r="E434" s="4">
        <v>0.21429999999999999</v>
      </c>
      <c r="F434" s="5">
        <v>3</v>
      </c>
      <c r="G434" s="4">
        <v>0.21429999999999999</v>
      </c>
      <c r="H434" s="5">
        <v>3</v>
      </c>
      <c r="I434" s="4">
        <v>7.1399999999999991E-2</v>
      </c>
      <c r="J434" s="5">
        <v>1</v>
      </c>
      <c r="K434" s="4">
        <v>0</v>
      </c>
      <c r="L434" s="5">
        <v>0</v>
      </c>
      <c r="M434" s="4">
        <v>5.1299999999999998E-2</v>
      </c>
      <c r="N434" s="5">
        <v>14</v>
      </c>
      <c r="P434" s="17" t="s">
        <v>97</v>
      </c>
      <c r="Q434" s="21">
        <v>0.8</v>
      </c>
      <c r="R434" s="23"/>
      <c r="S434" s="23"/>
      <c r="T434" s="23">
        <f t="shared" si="787"/>
        <v>7</v>
      </c>
      <c r="U434" s="23">
        <f t="shared" si="788"/>
        <v>3</v>
      </c>
      <c r="V434" s="23">
        <f t="shared" si="789"/>
        <v>3</v>
      </c>
      <c r="W434" s="23">
        <f t="shared" si="790"/>
        <v>1</v>
      </c>
      <c r="X434" s="23">
        <f t="shared" si="781"/>
        <v>0</v>
      </c>
      <c r="Y434" s="19">
        <f t="shared" si="780"/>
        <v>14</v>
      </c>
      <c r="Z434" s="23"/>
      <c r="AA434" s="27" t="str">
        <f>CONCATENATE(T434,", ",U434,", ",V434,", ",W434,", ",X434)</f>
        <v>7, 3, 3, 1, 0</v>
      </c>
      <c r="AB434" s="23"/>
      <c r="AC434" s="23"/>
      <c r="AD434" s="23"/>
      <c r="AE434" s="23"/>
      <c r="AF434" s="23"/>
      <c r="AG434" s="20">
        <f>$Y434*T435/$Y435</f>
        <v>5.8461538461538458</v>
      </c>
      <c r="AH434" s="20">
        <f t="shared" ref="AH434" si="799">$Y434*U435/$Y435</f>
        <v>6.1538461538461542</v>
      </c>
      <c r="AI434" s="20">
        <f t="shared" ref="AI434" si="800">$Y434*V435/$Y435</f>
        <v>1.3333333333333333</v>
      </c>
      <c r="AJ434" s="20">
        <f t="shared" ref="AJ434" si="801">$Y434*W435/$Y435</f>
        <v>0.46153846153846156</v>
      </c>
      <c r="AK434" s="20">
        <f t="shared" ref="AK434" si="802">$Y434*X435/$Y435</f>
        <v>0.20512820512820512</v>
      </c>
    </row>
    <row r="435" spans="2:37" x14ac:dyDescent="0.25">
      <c r="B435" s="3" t="s">
        <v>6</v>
      </c>
      <c r="C435" s="6">
        <v>0.41760000000000003</v>
      </c>
      <c r="D435" s="3">
        <v>114</v>
      </c>
      <c r="E435" s="6">
        <v>0.43959999999999999</v>
      </c>
      <c r="F435" s="3">
        <v>120</v>
      </c>
      <c r="G435" s="6">
        <v>9.5199999999999993E-2</v>
      </c>
      <c r="H435" s="3">
        <v>26</v>
      </c>
      <c r="I435" s="6">
        <v>3.3000000000000002E-2</v>
      </c>
      <c r="J435" s="3">
        <v>9</v>
      </c>
      <c r="K435" s="6">
        <v>1.47E-2</v>
      </c>
      <c r="L435" s="3">
        <v>4</v>
      </c>
      <c r="M435" s="6">
        <v>1</v>
      </c>
      <c r="N435" s="3">
        <v>273</v>
      </c>
      <c r="P435" s="24"/>
      <c r="Q435" s="23"/>
      <c r="R435" s="23"/>
      <c r="S435" s="23"/>
      <c r="T435" s="19">
        <f t="shared" ref="T435:X435" si="803">SUM(T430:T434)</f>
        <v>114</v>
      </c>
      <c r="U435" s="19">
        <f t="shared" si="803"/>
        <v>120</v>
      </c>
      <c r="V435" s="19">
        <f t="shared" si="803"/>
        <v>26</v>
      </c>
      <c r="W435" s="19">
        <f t="shared" si="803"/>
        <v>9</v>
      </c>
      <c r="X435" s="19">
        <f t="shared" si="803"/>
        <v>4</v>
      </c>
      <c r="Y435" s="25">
        <f>SUM(Y430:Y434)</f>
        <v>273</v>
      </c>
      <c r="Z435" s="23"/>
      <c r="AA435" s="28" t="s">
        <v>94</v>
      </c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</row>
    <row r="436" spans="2:37" x14ac:dyDescent="0.25">
      <c r="B436" s="9"/>
      <c r="C436" s="9"/>
      <c r="D436" s="11"/>
      <c r="E436" s="7"/>
      <c r="F436" s="7"/>
      <c r="G436" s="7"/>
      <c r="H436" s="7"/>
      <c r="I436" s="7"/>
      <c r="J436" s="7"/>
      <c r="K436" s="7"/>
      <c r="L436" s="7"/>
      <c r="M436" s="7" t="s">
        <v>12</v>
      </c>
      <c r="N436" s="7">
        <v>273</v>
      </c>
      <c r="AA436" s="28" t="s">
        <v>95</v>
      </c>
    </row>
    <row r="437" spans="2:37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 t="s">
        <v>13</v>
      </c>
      <c r="N437" s="7">
        <v>0</v>
      </c>
      <c r="AA437" s="28" t="s">
        <v>96</v>
      </c>
    </row>
    <row r="439" spans="2:37" ht="18" x14ac:dyDescent="0.25">
      <c r="B439" s="1" t="s">
        <v>86</v>
      </c>
    </row>
    <row r="440" spans="2:37" x14ac:dyDescent="0.25">
      <c r="B440" s="2"/>
      <c r="C440" s="30" t="s">
        <v>39</v>
      </c>
      <c r="D440" s="31"/>
      <c r="E440" s="30" t="s">
        <v>40</v>
      </c>
      <c r="F440" s="31"/>
      <c r="G440" s="30" t="s">
        <v>41</v>
      </c>
      <c r="H440" s="31"/>
      <c r="I440" s="30" t="s">
        <v>69</v>
      </c>
      <c r="J440" s="31"/>
      <c r="K440" s="30" t="s">
        <v>43</v>
      </c>
      <c r="L440" s="31"/>
      <c r="M440" s="30" t="s">
        <v>6</v>
      </c>
      <c r="N440" s="31"/>
      <c r="AA440" s="28" t="s">
        <v>93</v>
      </c>
    </row>
    <row r="441" spans="2:37" x14ac:dyDescent="0.25">
      <c r="B441" s="3" t="s">
        <v>7</v>
      </c>
      <c r="C441" s="4">
        <v>0.40820000000000001</v>
      </c>
      <c r="D441" s="5">
        <v>20</v>
      </c>
      <c r="E441" s="4">
        <v>0.46939999999999998</v>
      </c>
      <c r="F441" s="5">
        <v>23</v>
      </c>
      <c r="G441" s="4">
        <v>8.1600000000000006E-2</v>
      </c>
      <c r="H441" s="5">
        <v>4</v>
      </c>
      <c r="I441" s="4">
        <v>4.0800000000000003E-2</v>
      </c>
      <c r="J441" s="5">
        <v>2</v>
      </c>
      <c r="K441" s="4">
        <v>0</v>
      </c>
      <c r="L441" s="5">
        <v>0</v>
      </c>
      <c r="M441" s="4">
        <v>0.17949999999999999</v>
      </c>
      <c r="N441" s="5">
        <v>49</v>
      </c>
      <c r="P441" s="17" t="s">
        <v>88</v>
      </c>
      <c r="Q441" s="18">
        <f>_xlfn.CHISQ.TEST(T441:X445,AG441:AK445)</f>
        <v>1.839455925843771E-2</v>
      </c>
      <c r="R441" s="23"/>
      <c r="S441" s="23" t="s">
        <v>89</v>
      </c>
      <c r="T441" s="23">
        <f>D441</f>
        <v>20</v>
      </c>
      <c r="U441" s="23">
        <f>F441</f>
        <v>23</v>
      </c>
      <c r="V441" s="23">
        <f>H441</f>
        <v>4</v>
      </c>
      <c r="W441" s="23">
        <f>J441</f>
        <v>2</v>
      </c>
      <c r="X441" s="23">
        <f>L441</f>
        <v>0</v>
      </c>
      <c r="Y441" s="19">
        <f t="shared" ref="Y441:Y445" si="804">SUM(T441:X441)</f>
        <v>49</v>
      </c>
      <c r="Z441" s="23"/>
      <c r="AA441" s="27" t="str">
        <f>CONCATENATE(T441,", ",U441,", ",V441,", ",W441,", ",X441,",")</f>
        <v>20, 23, 4, 2, 0,</v>
      </c>
      <c r="AB441" s="23"/>
      <c r="AC441" s="23"/>
      <c r="AD441" s="23"/>
      <c r="AE441" s="23"/>
      <c r="AF441" s="23" t="s">
        <v>90</v>
      </c>
      <c r="AG441" s="20">
        <f>$Y441*T446/$Y446</f>
        <v>13.102564102564102</v>
      </c>
      <c r="AH441" s="20">
        <f>$Y441*U446/$Y446</f>
        <v>24.23076923076923</v>
      </c>
      <c r="AI441" s="20">
        <f>$Y441*V446/$Y446</f>
        <v>8.9743589743589745</v>
      </c>
      <c r="AJ441" s="20">
        <f>$Y441*W446/$Y446</f>
        <v>2.1538461538461537</v>
      </c>
      <c r="AK441" s="20">
        <f>$Y441*X446/$Y446</f>
        <v>0.53846153846153844</v>
      </c>
    </row>
    <row r="442" spans="2:37" x14ac:dyDescent="0.25">
      <c r="B442" s="3" t="s">
        <v>8</v>
      </c>
      <c r="C442" s="4">
        <v>0.18329999999999999</v>
      </c>
      <c r="D442" s="5">
        <v>22</v>
      </c>
      <c r="E442" s="4">
        <v>0.57499999999999996</v>
      </c>
      <c r="F442" s="5">
        <v>69</v>
      </c>
      <c r="G442" s="4">
        <v>0.2167</v>
      </c>
      <c r="H442" s="5">
        <v>26</v>
      </c>
      <c r="I442" s="4">
        <v>2.5000000000000001E-2</v>
      </c>
      <c r="J442" s="5">
        <v>3</v>
      </c>
      <c r="K442" s="4">
        <v>0</v>
      </c>
      <c r="L442" s="5">
        <v>0</v>
      </c>
      <c r="M442" s="4">
        <v>0.43959999999999999</v>
      </c>
      <c r="N442" s="5">
        <v>120</v>
      </c>
      <c r="P442" s="17" t="s">
        <v>91</v>
      </c>
      <c r="Q442" s="21">
        <f>_xlfn.CHISQ.INV.RT(Q441,16)</f>
        <v>29.925081654579635</v>
      </c>
      <c r="R442" s="23"/>
      <c r="S442" s="23"/>
      <c r="T442" s="23">
        <f>D442</f>
        <v>22</v>
      </c>
      <c r="U442" s="23">
        <f>F442</f>
        <v>69</v>
      </c>
      <c r="V442" s="23">
        <f>H442</f>
        <v>26</v>
      </c>
      <c r="W442" s="23">
        <f>J442</f>
        <v>3</v>
      </c>
      <c r="X442" s="23">
        <f t="shared" ref="X442:X445" si="805">L442</f>
        <v>0</v>
      </c>
      <c r="Y442" s="19">
        <f t="shared" si="804"/>
        <v>120</v>
      </c>
      <c r="Z442" s="23"/>
      <c r="AA442" s="27" t="str">
        <f t="shared" ref="AA442:AA444" si="806">CONCATENATE(T442,", ",U442,", ",V442,", ",W442,", ",X442,",")</f>
        <v>22, 69, 26, 3, 0,</v>
      </c>
      <c r="AB442" s="23"/>
      <c r="AC442" s="23"/>
      <c r="AD442" s="23"/>
      <c r="AE442" s="23"/>
      <c r="AF442" s="23"/>
      <c r="AG442" s="20">
        <f>$Y442*T446/$Y446</f>
        <v>32.087912087912088</v>
      </c>
      <c r="AH442" s="20">
        <f t="shared" ref="AH442" si="807">$Y442*U446/$Y446</f>
        <v>59.340659340659343</v>
      </c>
      <c r="AI442" s="20">
        <f t="shared" ref="AI442" si="808">$Y442*V446/$Y446</f>
        <v>21.978021978021978</v>
      </c>
      <c r="AJ442" s="20">
        <f t="shared" ref="AJ442" si="809">$Y442*W446/$Y446</f>
        <v>5.2747252747252746</v>
      </c>
      <c r="AK442" s="20">
        <f t="shared" ref="AK442" si="810">$Y442*X446/$Y446</f>
        <v>1.3186813186813187</v>
      </c>
    </row>
    <row r="443" spans="2:37" x14ac:dyDescent="0.25">
      <c r="B443" s="3" t="s">
        <v>9</v>
      </c>
      <c r="C443" s="4">
        <v>0.2321</v>
      </c>
      <c r="D443" s="5">
        <v>13</v>
      </c>
      <c r="E443" s="4">
        <v>0.5</v>
      </c>
      <c r="F443" s="5">
        <v>28</v>
      </c>
      <c r="G443" s="4">
        <v>0.19639999999999999</v>
      </c>
      <c r="H443" s="5">
        <v>11</v>
      </c>
      <c r="I443" s="4">
        <v>5.3600000000000002E-2</v>
      </c>
      <c r="J443" s="5">
        <v>3</v>
      </c>
      <c r="K443" s="4">
        <v>1.7899999999999999E-2</v>
      </c>
      <c r="L443" s="5">
        <v>1</v>
      </c>
      <c r="M443" s="4">
        <v>0.2051</v>
      </c>
      <c r="N443" s="5">
        <v>56</v>
      </c>
      <c r="P443" s="12" t="s">
        <v>92</v>
      </c>
      <c r="Q443" s="22">
        <f>SQRT(Q442/(Y446*MIN(5-1,5-1)))</f>
        <v>0.16554129674828039</v>
      </c>
      <c r="R443" s="23"/>
      <c r="S443" s="23"/>
      <c r="T443" s="23">
        <f t="shared" ref="T443:T445" si="811">D443</f>
        <v>13</v>
      </c>
      <c r="U443" s="23">
        <f t="shared" ref="U443:U445" si="812">F443</f>
        <v>28</v>
      </c>
      <c r="V443" s="23">
        <f t="shared" ref="V443:V445" si="813">H443</f>
        <v>11</v>
      </c>
      <c r="W443" s="23">
        <f t="shared" ref="W443:W445" si="814">J443</f>
        <v>3</v>
      </c>
      <c r="X443" s="23">
        <f t="shared" si="805"/>
        <v>1</v>
      </c>
      <c r="Y443" s="19">
        <f t="shared" si="804"/>
        <v>56</v>
      </c>
      <c r="Z443" s="23"/>
      <c r="AA443" s="27" t="str">
        <f t="shared" si="806"/>
        <v>13, 28, 11, 3, 1,</v>
      </c>
      <c r="AB443" s="23"/>
      <c r="AC443" s="23"/>
      <c r="AD443" s="23"/>
      <c r="AE443" s="23"/>
      <c r="AF443" s="23"/>
      <c r="AG443" s="20">
        <f>$Y443*T446/$Y446</f>
        <v>14.974358974358974</v>
      </c>
      <c r="AH443" s="20">
        <f t="shared" ref="AH443" si="815">$Y443*U446/$Y446</f>
        <v>27.692307692307693</v>
      </c>
      <c r="AI443" s="20">
        <f t="shared" ref="AI443" si="816">$Y443*V446/$Y446</f>
        <v>10.256410256410257</v>
      </c>
      <c r="AJ443" s="20">
        <f t="shared" ref="AJ443" si="817">$Y443*W446/$Y446</f>
        <v>2.4615384615384617</v>
      </c>
      <c r="AK443" s="20">
        <f t="shared" ref="AK443" si="818">$Y443*X446/$Y446</f>
        <v>0.61538461538461542</v>
      </c>
    </row>
    <row r="444" spans="2:37" x14ac:dyDescent="0.25">
      <c r="B444" s="3" t="s">
        <v>10</v>
      </c>
      <c r="C444" s="4">
        <v>0.38240000000000002</v>
      </c>
      <c r="D444" s="5">
        <v>13</v>
      </c>
      <c r="E444" s="4">
        <v>0.29409999999999997</v>
      </c>
      <c r="F444" s="5">
        <v>10</v>
      </c>
      <c r="G444" s="4">
        <v>0.17649999999999999</v>
      </c>
      <c r="H444" s="5">
        <v>6</v>
      </c>
      <c r="I444" s="4">
        <v>8.8200000000000001E-2</v>
      </c>
      <c r="J444" s="5">
        <v>3</v>
      </c>
      <c r="K444" s="4">
        <v>5.8799999999999998E-2</v>
      </c>
      <c r="L444" s="5">
        <v>2</v>
      </c>
      <c r="M444" s="4">
        <v>0.1245</v>
      </c>
      <c r="N444" s="5">
        <v>34</v>
      </c>
      <c r="P444" s="24"/>
      <c r="Q444" s="21" t="str">
        <f>IF(AND(Q443&gt;0,Q443&lt;=0.2),"Schwacher Zusammenhang",IF(AND(Q443&gt;0.2,Q443&lt;=0.6),"Mittlerer Zusammenhang",IF(Q443&gt;0.6,"Starker Zusammenhang","")))</f>
        <v>Schwacher Zusammenhang</v>
      </c>
      <c r="R444" s="23"/>
      <c r="S444" s="23"/>
      <c r="T444" s="23">
        <f t="shared" si="811"/>
        <v>13</v>
      </c>
      <c r="U444" s="23">
        <f t="shared" si="812"/>
        <v>10</v>
      </c>
      <c r="V444" s="23">
        <f t="shared" si="813"/>
        <v>6</v>
      </c>
      <c r="W444" s="23">
        <f t="shared" si="814"/>
        <v>3</v>
      </c>
      <c r="X444" s="23">
        <f t="shared" si="805"/>
        <v>2</v>
      </c>
      <c r="Y444" s="19">
        <f t="shared" si="804"/>
        <v>34</v>
      </c>
      <c r="Z444" s="23"/>
      <c r="AA444" s="27" t="str">
        <f t="shared" si="806"/>
        <v>13, 10, 6, 3, 2,</v>
      </c>
      <c r="AB444" s="23"/>
      <c r="AC444" s="23"/>
      <c r="AD444" s="23"/>
      <c r="AE444" s="23"/>
      <c r="AF444" s="23"/>
      <c r="AG444" s="20">
        <f>$Y444*T446/$Y446</f>
        <v>9.0915750915750912</v>
      </c>
      <c r="AH444" s="20">
        <f t="shared" ref="AH444" si="819">$Y444*U446/$Y446</f>
        <v>16.813186813186814</v>
      </c>
      <c r="AI444" s="20">
        <f t="shared" ref="AI444" si="820">$Y444*V446/$Y446</f>
        <v>6.2271062271062272</v>
      </c>
      <c r="AJ444" s="20">
        <f t="shared" ref="AJ444" si="821">$Y444*W446/$Y446</f>
        <v>1.4945054945054945</v>
      </c>
      <c r="AK444" s="20">
        <f t="shared" ref="AK444" si="822">$Y444*X446/$Y446</f>
        <v>0.37362637362637363</v>
      </c>
    </row>
    <row r="445" spans="2:37" x14ac:dyDescent="0.25">
      <c r="B445" s="3" t="s">
        <v>11</v>
      </c>
      <c r="C445" s="4">
        <v>0.35709999999999997</v>
      </c>
      <c r="D445" s="5">
        <v>5</v>
      </c>
      <c r="E445" s="4">
        <v>0.35709999999999997</v>
      </c>
      <c r="F445" s="5">
        <v>5</v>
      </c>
      <c r="G445" s="4">
        <v>0.21429999999999999</v>
      </c>
      <c r="H445" s="5">
        <v>3</v>
      </c>
      <c r="I445" s="4">
        <v>7.1399999999999991E-2</v>
      </c>
      <c r="J445" s="5">
        <v>1</v>
      </c>
      <c r="K445" s="4">
        <v>0</v>
      </c>
      <c r="L445" s="5">
        <v>0</v>
      </c>
      <c r="M445" s="4">
        <v>5.1299999999999998E-2</v>
      </c>
      <c r="N445" s="5">
        <v>14</v>
      </c>
      <c r="P445" s="17" t="s">
        <v>97</v>
      </c>
      <c r="Q445" s="21">
        <v>0.73799999999999999</v>
      </c>
      <c r="R445" s="23"/>
      <c r="S445" s="23"/>
      <c r="T445" s="23">
        <f t="shared" si="811"/>
        <v>5</v>
      </c>
      <c r="U445" s="23">
        <f t="shared" si="812"/>
        <v>5</v>
      </c>
      <c r="V445" s="23">
        <f t="shared" si="813"/>
        <v>3</v>
      </c>
      <c r="W445" s="23">
        <f t="shared" si="814"/>
        <v>1</v>
      </c>
      <c r="X445" s="23">
        <f t="shared" si="805"/>
        <v>0</v>
      </c>
      <c r="Y445" s="19">
        <f t="shared" si="804"/>
        <v>14</v>
      </c>
      <c r="Z445" s="23"/>
      <c r="AA445" s="27" t="str">
        <f>CONCATENATE(T445,", ",U445,", ",V445,", ",W445,", ",X445)</f>
        <v>5, 5, 3, 1, 0</v>
      </c>
      <c r="AB445" s="23"/>
      <c r="AC445" s="23"/>
      <c r="AD445" s="23"/>
      <c r="AE445" s="23"/>
      <c r="AF445" s="23"/>
      <c r="AG445" s="20">
        <f>$Y445*T446/$Y446</f>
        <v>3.7435897435897436</v>
      </c>
      <c r="AH445" s="20">
        <f t="shared" ref="AH445" si="823">$Y445*U446/$Y446</f>
        <v>6.9230769230769234</v>
      </c>
      <c r="AI445" s="20">
        <f t="shared" ref="AI445" si="824">$Y445*V446/$Y446</f>
        <v>2.5641025641025643</v>
      </c>
      <c r="AJ445" s="20">
        <f t="shared" ref="AJ445" si="825">$Y445*W446/$Y446</f>
        <v>0.61538461538461542</v>
      </c>
      <c r="AK445" s="20">
        <f t="shared" ref="AK445" si="826">$Y445*X446/$Y446</f>
        <v>0.15384615384615385</v>
      </c>
    </row>
    <row r="446" spans="2:37" x14ac:dyDescent="0.25">
      <c r="B446" s="3" t="s">
        <v>6</v>
      </c>
      <c r="C446" s="6">
        <v>0.26740000000000003</v>
      </c>
      <c r="D446" s="3">
        <v>73</v>
      </c>
      <c r="E446" s="6">
        <v>0.49450000000000011</v>
      </c>
      <c r="F446" s="3">
        <v>135</v>
      </c>
      <c r="G446" s="6">
        <v>0.1832</v>
      </c>
      <c r="H446" s="3">
        <v>50</v>
      </c>
      <c r="I446" s="6">
        <v>4.3999999999999997E-2</v>
      </c>
      <c r="J446" s="3">
        <v>12</v>
      </c>
      <c r="K446" s="6">
        <v>1.0999999999999999E-2</v>
      </c>
      <c r="L446" s="3">
        <v>3</v>
      </c>
      <c r="M446" s="6">
        <v>1</v>
      </c>
      <c r="N446" s="3">
        <v>273</v>
      </c>
      <c r="P446" s="24"/>
      <c r="Q446" s="23"/>
      <c r="R446" s="23"/>
      <c r="S446" s="23"/>
      <c r="T446" s="19">
        <f t="shared" ref="T446:X446" si="827">SUM(T441:T445)</f>
        <v>73</v>
      </c>
      <c r="U446" s="19">
        <f t="shared" si="827"/>
        <v>135</v>
      </c>
      <c r="V446" s="19">
        <f t="shared" si="827"/>
        <v>50</v>
      </c>
      <c r="W446" s="19">
        <f t="shared" si="827"/>
        <v>12</v>
      </c>
      <c r="X446" s="19">
        <f t="shared" si="827"/>
        <v>3</v>
      </c>
      <c r="Y446" s="25">
        <f>SUM(Y441:Y445)</f>
        <v>273</v>
      </c>
      <c r="Z446" s="23"/>
      <c r="AA446" s="28" t="s">
        <v>94</v>
      </c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</row>
    <row r="447" spans="2:37" x14ac:dyDescent="0.25">
      <c r="B447" s="9"/>
      <c r="C447" s="9"/>
      <c r="D447" s="11"/>
      <c r="E447" s="7"/>
      <c r="F447" s="7"/>
      <c r="G447" s="7"/>
      <c r="H447" s="7"/>
      <c r="I447" s="7"/>
      <c r="J447" s="7"/>
      <c r="K447" s="7"/>
      <c r="L447" s="7"/>
      <c r="M447" s="7" t="s">
        <v>12</v>
      </c>
      <c r="N447" s="7">
        <v>273</v>
      </c>
      <c r="AA447" s="28" t="s">
        <v>95</v>
      </c>
    </row>
    <row r="448" spans="2:37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 t="s">
        <v>13</v>
      </c>
      <c r="N448" s="7">
        <v>0</v>
      </c>
      <c r="AA448" s="28" t="s">
        <v>96</v>
      </c>
    </row>
    <row r="450" spans="2:37" ht="18" x14ac:dyDescent="0.25">
      <c r="B450" s="1" t="s">
        <v>87</v>
      </c>
    </row>
    <row r="451" spans="2:37" x14ac:dyDescent="0.25">
      <c r="B451" s="2"/>
      <c r="C451" s="30" t="s">
        <v>39</v>
      </c>
      <c r="D451" s="31"/>
      <c r="E451" s="30" t="s">
        <v>40</v>
      </c>
      <c r="F451" s="31"/>
      <c r="G451" s="30" t="s">
        <v>41</v>
      </c>
      <c r="H451" s="31"/>
      <c r="I451" s="30" t="s">
        <v>69</v>
      </c>
      <c r="J451" s="31"/>
      <c r="K451" s="30" t="s">
        <v>43</v>
      </c>
      <c r="L451" s="31"/>
      <c r="M451" s="30" t="s">
        <v>6</v>
      </c>
      <c r="N451" s="31"/>
      <c r="T451" s="27"/>
      <c r="U451" s="27"/>
      <c r="V451" s="27"/>
      <c r="W451" s="27"/>
      <c r="X451" s="27"/>
      <c r="AA451" s="28" t="s">
        <v>93</v>
      </c>
    </row>
    <row r="452" spans="2:37" x14ac:dyDescent="0.25">
      <c r="B452" s="3" t="s">
        <v>7</v>
      </c>
      <c r="C452" s="4">
        <v>0.2041</v>
      </c>
      <c r="D452" s="5">
        <v>10</v>
      </c>
      <c r="E452" s="4">
        <v>0.59179999999999999</v>
      </c>
      <c r="F452" s="5">
        <v>29</v>
      </c>
      <c r="G452" s="4">
        <v>0.12239999999999999</v>
      </c>
      <c r="H452" s="5">
        <v>6</v>
      </c>
      <c r="I452" s="4">
        <v>8.1600000000000006E-2</v>
      </c>
      <c r="J452" s="5">
        <v>4</v>
      </c>
      <c r="K452" s="4">
        <v>0</v>
      </c>
      <c r="L452" s="5">
        <v>0</v>
      </c>
      <c r="M452" s="4">
        <v>0.17949999999999999</v>
      </c>
      <c r="N452" s="5">
        <v>49</v>
      </c>
      <c r="P452" s="17" t="s">
        <v>88</v>
      </c>
      <c r="Q452" s="18">
        <f>_xlfn.CHISQ.TEST(T452:X456,AG452:AK456)</f>
        <v>3.3456261117287722E-2</v>
      </c>
      <c r="R452" s="23"/>
      <c r="S452" s="27"/>
      <c r="T452" s="23">
        <f>D452</f>
        <v>10</v>
      </c>
      <c r="U452" s="23">
        <f>F452</f>
        <v>29</v>
      </c>
      <c r="V452" s="23">
        <f>H452</f>
        <v>6</v>
      </c>
      <c r="W452" s="23">
        <f>J452</f>
        <v>4</v>
      </c>
      <c r="X452" s="23">
        <f>L452</f>
        <v>0</v>
      </c>
      <c r="Y452" s="19">
        <f t="shared" ref="Y452:Y456" si="828">SUM(T452:X452)</f>
        <v>49</v>
      </c>
      <c r="Z452" s="23"/>
      <c r="AA452" s="27" t="str">
        <f>CONCATENATE(T452,", ",U452,", ",V452,", ",W452,", ",X452,",")</f>
        <v>10, 29, 6, 4, 0,</v>
      </c>
      <c r="AB452" s="23"/>
      <c r="AC452" s="23"/>
      <c r="AD452" s="23"/>
      <c r="AE452" s="23"/>
      <c r="AF452" s="23" t="s">
        <v>90</v>
      </c>
      <c r="AG452" s="20">
        <f>$Y452*T457/$Y457</f>
        <v>9.6923076923076916</v>
      </c>
      <c r="AH452" s="20">
        <f>$Y452*U457/$Y457</f>
        <v>22.435897435897434</v>
      </c>
      <c r="AI452" s="20">
        <f>$Y452*V457/$Y457</f>
        <v>11.666666666666666</v>
      </c>
      <c r="AJ452" s="20">
        <f>$Y452*W457/$Y457</f>
        <v>3.4102564102564101</v>
      </c>
      <c r="AK452" s="20">
        <f>$Y452*X457/$Y457</f>
        <v>1.7948717948717949</v>
      </c>
    </row>
    <row r="453" spans="2:37" x14ac:dyDescent="0.25">
      <c r="B453" s="3" t="s">
        <v>8</v>
      </c>
      <c r="C453" s="4">
        <v>0.1583</v>
      </c>
      <c r="D453" s="5">
        <v>19</v>
      </c>
      <c r="E453" s="4">
        <v>0.48330000000000001</v>
      </c>
      <c r="F453" s="5">
        <v>58</v>
      </c>
      <c r="G453" s="4">
        <v>0.29170000000000001</v>
      </c>
      <c r="H453" s="5">
        <v>35</v>
      </c>
      <c r="I453" s="4">
        <v>4.1700000000000001E-2</v>
      </c>
      <c r="J453" s="5">
        <v>5</v>
      </c>
      <c r="K453" s="4">
        <v>2.5000000000000001E-2</v>
      </c>
      <c r="L453" s="5">
        <v>3</v>
      </c>
      <c r="M453" s="4">
        <v>0.43959999999999999</v>
      </c>
      <c r="N453" s="5">
        <v>120</v>
      </c>
      <c r="P453" s="17" t="s">
        <v>91</v>
      </c>
      <c r="Q453" s="21">
        <f>_xlfn.CHISQ.INV.RT(Q452,16)</f>
        <v>27.794169862564907</v>
      </c>
      <c r="R453" s="23"/>
      <c r="S453" s="27"/>
      <c r="T453" s="23">
        <f>D453</f>
        <v>19</v>
      </c>
      <c r="U453" s="23">
        <f>F453</f>
        <v>58</v>
      </c>
      <c r="V453" s="23">
        <f>H453</f>
        <v>35</v>
      </c>
      <c r="W453" s="23">
        <f>J453</f>
        <v>5</v>
      </c>
      <c r="X453" s="23">
        <f t="shared" ref="X453:X456" si="829">L453</f>
        <v>3</v>
      </c>
      <c r="Y453" s="19">
        <f t="shared" si="828"/>
        <v>120</v>
      </c>
      <c r="Z453" s="23"/>
      <c r="AA453" s="27" t="str">
        <f t="shared" ref="AA453:AA455" si="830">CONCATENATE(T453,", ",U453,", ",V453,", ",W453,", ",X453,",")</f>
        <v>19, 58, 35, 5, 3,</v>
      </c>
      <c r="AB453" s="23"/>
      <c r="AC453" s="23"/>
      <c r="AD453" s="23"/>
      <c r="AE453" s="23"/>
      <c r="AF453" s="23"/>
      <c r="AG453" s="20">
        <f>$Y453*T457/$Y457</f>
        <v>23.736263736263737</v>
      </c>
      <c r="AH453" s="20">
        <f t="shared" ref="AH453" si="831">$Y453*U457/$Y457</f>
        <v>54.945054945054942</v>
      </c>
      <c r="AI453" s="20">
        <f t="shared" ref="AI453" si="832">$Y453*V457/$Y457</f>
        <v>28.571428571428573</v>
      </c>
      <c r="AJ453" s="20">
        <f t="shared" ref="AJ453" si="833">$Y453*W457/$Y457</f>
        <v>8.3516483516483522</v>
      </c>
      <c r="AK453" s="20">
        <f t="shared" ref="AK453" si="834">$Y453*X457/$Y457</f>
        <v>4.395604395604396</v>
      </c>
    </row>
    <row r="454" spans="2:37" x14ac:dyDescent="0.25">
      <c r="B454" s="3" t="s">
        <v>9</v>
      </c>
      <c r="C454" s="4">
        <v>0.17860000000000001</v>
      </c>
      <c r="D454" s="5">
        <v>10</v>
      </c>
      <c r="E454" s="4">
        <v>0.42859999999999998</v>
      </c>
      <c r="F454" s="5">
        <v>24</v>
      </c>
      <c r="G454" s="4">
        <v>0.2321</v>
      </c>
      <c r="H454" s="5">
        <v>13</v>
      </c>
      <c r="I454" s="4">
        <v>8.929999999999999E-2</v>
      </c>
      <c r="J454" s="5">
        <v>5</v>
      </c>
      <c r="K454" s="4">
        <v>7.1399999999999991E-2</v>
      </c>
      <c r="L454" s="5">
        <v>4</v>
      </c>
      <c r="M454" s="4">
        <v>0.2051</v>
      </c>
      <c r="N454" s="5">
        <v>56</v>
      </c>
      <c r="P454" s="12" t="s">
        <v>92</v>
      </c>
      <c r="Q454" s="22">
        <f>SQRT(Q453/(Y457*MIN(5-1,5-1)))</f>
        <v>0.1595385110378692</v>
      </c>
      <c r="R454" s="23"/>
      <c r="S454" s="27"/>
      <c r="T454" s="23">
        <f t="shared" ref="T454:T456" si="835">D454</f>
        <v>10</v>
      </c>
      <c r="U454" s="23">
        <f t="shared" ref="U454:U456" si="836">F454</f>
        <v>24</v>
      </c>
      <c r="V454" s="23">
        <f t="shared" ref="V454:V456" si="837">H454</f>
        <v>13</v>
      </c>
      <c r="W454" s="23">
        <f t="shared" ref="W454:W456" si="838">J454</f>
        <v>5</v>
      </c>
      <c r="X454" s="23">
        <f t="shared" si="829"/>
        <v>4</v>
      </c>
      <c r="Y454" s="19">
        <f t="shared" si="828"/>
        <v>56</v>
      </c>
      <c r="Z454" s="23"/>
      <c r="AA454" s="27" t="str">
        <f t="shared" si="830"/>
        <v>10, 24, 13, 5, 4,</v>
      </c>
      <c r="AB454" s="23"/>
      <c r="AC454" s="23"/>
      <c r="AD454" s="23"/>
      <c r="AE454" s="23"/>
      <c r="AF454" s="23"/>
      <c r="AG454" s="20">
        <f>$Y454*T457/$Y457</f>
        <v>11.076923076923077</v>
      </c>
      <c r="AH454" s="20">
        <f t="shared" ref="AH454" si="839">$Y454*U457/$Y457</f>
        <v>25.641025641025642</v>
      </c>
      <c r="AI454" s="20">
        <f t="shared" ref="AI454" si="840">$Y454*V457/$Y457</f>
        <v>13.333333333333334</v>
      </c>
      <c r="AJ454" s="20">
        <f t="shared" ref="AJ454" si="841">$Y454*W457/$Y457</f>
        <v>3.8974358974358974</v>
      </c>
      <c r="AK454" s="20">
        <f t="shared" ref="AK454" si="842">$Y454*X457/$Y457</f>
        <v>2.0512820512820511</v>
      </c>
    </row>
    <row r="455" spans="2:37" x14ac:dyDescent="0.25">
      <c r="B455" s="3" t="s">
        <v>10</v>
      </c>
      <c r="C455" s="4">
        <v>0.35289999999999999</v>
      </c>
      <c r="D455" s="5">
        <v>12</v>
      </c>
      <c r="E455" s="4">
        <v>0.29409999999999997</v>
      </c>
      <c r="F455" s="5">
        <v>10</v>
      </c>
      <c r="G455" s="4">
        <v>0.14710000000000001</v>
      </c>
      <c r="H455" s="5">
        <v>5</v>
      </c>
      <c r="I455" s="4">
        <v>0.1176</v>
      </c>
      <c r="J455" s="5">
        <v>4</v>
      </c>
      <c r="K455" s="4">
        <v>8.8200000000000001E-2</v>
      </c>
      <c r="L455" s="5">
        <v>3</v>
      </c>
      <c r="M455" s="4">
        <v>0.1245</v>
      </c>
      <c r="N455" s="5">
        <v>34</v>
      </c>
      <c r="P455" s="24"/>
      <c r="Q455" s="21" t="str">
        <f>IF(AND(Q454&gt;0,Q454&lt;=0.2),"Schwacher Zusammenhang",IF(AND(Q454&gt;0.2,Q454&lt;=0.6),"Mittlerer Zusammenhang",IF(Q454&gt;0.6,"Starker Zusammenhang","")))</f>
        <v>Schwacher Zusammenhang</v>
      </c>
      <c r="R455" s="23"/>
      <c r="S455" s="27"/>
      <c r="T455" s="23">
        <f t="shared" si="835"/>
        <v>12</v>
      </c>
      <c r="U455" s="23">
        <f t="shared" si="836"/>
        <v>10</v>
      </c>
      <c r="V455" s="23">
        <f t="shared" si="837"/>
        <v>5</v>
      </c>
      <c r="W455" s="23">
        <f t="shared" si="838"/>
        <v>4</v>
      </c>
      <c r="X455" s="23">
        <f t="shared" si="829"/>
        <v>3</v>
      </c>
      <c r="Y455" s="19">
        <f t="shared" si="828"/>
        <v>34</v>
      </c>
      <c r="Z455" s="23"/>
      <c r="AA455" s="27" t="str">
        <f t="shared" si="830"/>
        <v>12, 10, 5, 4, 3,</v>
      </c>
      <c r="AB455" s="23"/>
      <c r="AC455" s="23"/>
      <c r="AD455" s="23"/>
      <c r="AE455" s="23"/>
      <c r="AF455" s="23"/>
      <c r="AG455" s="20">
        <f>$Y455*T457/$Y457</f>
        <v>6.7252747252747254</v>
      </c>
      <c r="AH455" s="20">
        <f t="shared" ref="AH455" si="843">$Y455*U457/$Y457</f>
        <v>15.567765567765568</v>
      </c>
      <c r="AI455" s="20">
        <f t="shared" ref="AI455" si="844">$Y455*V457/$Y457</f>
        <v>8.0952380952380949</v>
      </c>
      <c r="AJ455" s="20">
        <f t="shared" ref="AJ455" si="845">$Y455*W457/$Y457</f>
        <v>2.3663003663003663</v>
      </c>
      <c r="AK455" s="20">
        <f t="shared" ref="AK455" si="846">$Y455*X457/$Y457</f>
        <v>1.2454212454212454</v>
      </c>
    </row>
    <row r="456" spans="2:37" x14ac:dyDescent="0.25">
      <c r="B456" s="3" t="s">
        <v>11</v>
      </c>
      <c r="C456" s="4">
        <v>0.21429999999999999</v>
      </c>
      <c r="D456" s="5">
        <v>3</v>
      </c>
      <c r="E456" s="4">
        <v>0.28570000000000001</v>
      </c>
      <c r="F456" s="5">
        <v>4</v>
      </c>
      <c r="G456" s="4">
        <v>0.42859999999999998</v>
      </c>
      <c r="H456" s="5">
        <v>6</v>
      </c>
      <c r="I456" s="4">
        <v>7.1399999999999991E-2</v>
      </c>
      <c r="J456" s="5">
        <v>1</v>
      </c>
      <c r="K456" s="4">
        <v>0</v>
      </c>
      <c r="L456" s="5">
        <v>0</v>
      </c>
      <c r="M456" s="4">
        <v>5.1299999999999998E-2</v>
      </c>
      <c r="N456" s="5">
        <v>14</v>
      </c>
      <c r="P456" s="17" t="s">
        <v>97</v>
      </c>
      <c r="Q456" s="21">
        <v>0.52700000000000002</v>
      </c>
      <c r="R456" s="23"/>
      <c r="S456" s="27"/>
      <c r="T456" s="23">
        <f t="shared" si="835"/>
        <v>3</v>
      </c>
      <c r="U456" s="23">
        <f t="shared" si="836"/>
        <v>4</v>
      </c>
      <c r="V456" s="23">
        <f t="shared" si="837"/>
        <v>6</v>
      </c>
      <c r="W456" s="23">
        <f t="shared" si="838"/>
        <v>1</v>
      </c>
      <c r="X456" s="23">
        <f t="shared" si="829"/>
        <v>0</v>
      </c>
      <c r="Y456" s="19">
        <f t="shared" si="828"/>
        <v>14</v>
      </c>
      <c r="Z456" s="23"/>
      <c r="AA456" s="27" t="str">
        <f>CONCATENATE(T456,", ",U456,", ",V456,", ",W456,", ",X456)</f>
        <v>3, 4, 6, 1, 0</v>
      </c>
      <c r="AB456" s="23"/>
      <c r="AC456" s="23"/>
      <c r="AD456" s="23"/>
      <c r="AE456" s="23"/>
      <c r="AF456" s="23"/>
      <c r="AG456" s="20">
        <f>$Y456*T457/$Y457</f>
        <v>2.7692307692307692</v>
      </c>
      <c r="AH456" s="20">
        <f t="shared" ref="AH456" si="847">$Y456*U457/$Y457</f>
        <v>6.4102564102564106</v>
      </c>
      <c r="AI456" s="20">
        <f t="shared" ref="AI456" si="848">$Y456*V457/$Y457</f>
        <v>3.3333333333333335</v>
      </c>
      <c r="AJ456" s="20">
        <f t="shared" ref="AJ456" si="849">$Y456*W457/$Y457</f>
        <v>0.97435897435897434</v>
      </c>
      <c r="AK456" s="20">
        <f t="shared" ref="AK456" si="850">$Y456*X457/$Y457</f>
        <v>0.51282051282051277</v>
      </c>
    </row>
    <row r="457" spans="2:37" x14ac:dyDescent="0.25">
      <c r="B457" s="3" t="s">
        <v>6</v>
      </c>
      <c r="C457" s="6">
        <v>0.1978</v>
      </c>
      <c r="D457" s="3">
        <v>54</v>
      </c>
      <c r="E457" s="6">
        <v>0.45789999999999997</v>
      </c>
      <c r="F457" s="3">
        <v>125</v>
      </c>
      <c r="G457" s="6">
        <v>0.23810000000000001</v>
      </c>
      <c r="H457" s="3">
        <v>65</v>
      </c>
      <c r="I457" s="6">
        <v>6.9599999999999995E-2</v>
      </c>
      <c r="J457" s="3">
        <v>19</v>
      </c>
      <c r="K457" s="6">
        <v>3.6600000000000001E-2</v>
      </c>
      <c r="L457" s="3">
        <v>10</v>
      </c>
      <c r="M457" s="6">
        <v>1</v>
      </c>
      <c r="N457" s="3">
        <v>273</v>
      </c>
      <c r="P457" s="24"/>
      <c r="Q457" s="23"/>
      <c r="R457" s="23"/>
      <c r="S457" s="27"/>
      <c r="T457" s="19">
        <f t="shared" ref="T457:X457" si="851">SUM(T452:T456)</f>
        <v>54</v>
      </c>
      <c r="U457" s="19">
        <f t="shared" si="851"/>
        <v>125</v>
      </c>
      <c r="V457" s="19">
        <f t="shared" si="851"/>
        <v>65</v>
      </c>
      <c r="W457" s="19">
        <f t="shared" si="851"/>
        <v>19</v>
      </c>
      <c r="X457" s="19">
        <f t="shared" si="851"/>
        <v>10</v>
      </c>
      <c r="Y457" s="23">
        <f>SUM(Y452:Y456)</f>
        <v>273</v>
      </c>
      <c r="Z457" s="23"/>
      <c r="AA457" s="28" t="s">
        <v>94</v>
      </c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</row>
    <row r="458" spans="2:37" x14ac:dyDescent="0.25">
      <c r="B458" s="9"/>
      <c r="C458" s="9"/>
      <c r="D458" s="11"/>
      <c r="E458" s="7"/>
      <c r="F458" s="7"/>
      <c r="G458" s="7"/>
      <c r="H458" s="7"/>
      <c r="I458" s="7"/>
      <c r="J458" s="7"/>
      <c r="K458" s="7"/>
      <c r="L458" s="7"/>
      <c r="M458" s="7" t="s">
        <v>12</v>
      </c>
      <c r="N458" s="7">
        <v>273</v>
      </c>
      <c r="AA458" s="28" t="s">
        <v>95</v>
      </c>
    </row>
    <row r="459" spans="2:37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 t="s">
        <v>13</v>
      </c>
      <c r="N459" s="7">
        <v>0</v>
      </c>
      <c r="AA459" s="28" t="s">
        <v>96</v>
      </c>
    </row>
    <row r="464" spans="2:37" x14ac:dyDescent="0.25">
      <c r="S464" s="27"/>
      <c r="T464" s="27"/>
      <c r="U464" s="27"/>
      <c r="V464" s="27"/>
      <c r="W464" s="27"/>
      <c r="X464" s="27"/>
    </row>
    <row r="465" spans="19:28" x14ac:dyDescent="0.25">
      <c r="S465" s="27"/>
      <c r="T465" s="27"/>
      <c r="U465" s="27"/>
      <c r="V465" s="27"/>
      <c r="W465" s="27"/>
      <c r="X465" s="27"/>
    </row>
    <row r="466" spans="19:28" x14ac:dyDescent="0.25">
      <c r="S466" s="27"/>
      <c r="T466" s="27"/>
      <c r="U466" s="27"/>
      <c r="V466" s="27"/>
      <c r="W466" s="27"/>
      <c r="X466" s="27"/>
    </row>
    <row r="467" spans="19:28" x14ac:dyDescent="0.25">
      <c r="S467" s="27"/>
      <c r="T467" s="27"/>
      <c r="U467" s="27"/>
      <c r="V467" s="27"/>
      <c r="W467" s="27"/>
      <c r="X467" s="27"/>
    </row>
    <row r="468" spans="19:28" x14ac:dyDescent="0.25">
      <c r="S468" s="27"/>
      <c r="T468" s="27"/>
      <c r="U468" s="27"/>
      <c r="V468" s="27"/>
      <c r="W468" s="27"/>
      <c r="X468" s="27"/>
      <c r="AB468" s="27"/>
    </row>
    <row r="469" spans="19:28" x14ac:dyDescent="0.25">
      <c r="AB469" s="27"/>
    </row>
    <row r="470" spans="19:28" x14ac:dyDescent="0.25">
      <c r="AA470" s="27"/>
      <c r="AB470" s="27"/>
    </row>
    <row r="471" spans="19:28" x14ac:dyDescent="0.25">
      <c r="AA471" s="27"/>
      <c r="AB471" s="27"/>
    </row>
    <row r="472" spans="19:28" x14ac:dyDescent="0.25">
      <c r="AA472" s="27"/>
      <c r="AB472" s="27"/>
    </row>
    <row r="473" spans="19:28" x14ac:dyDescent="0.25">
      <c r="AA473" s="27"/>
      <c r="AB473" s="27"/>
    </row>
    <row r="474" spans="19:28" x14ac:dyDescent="0.25">
      <c r="AA474" s="27"/>
      <c r="AB474" s="27"/>
    </row>
    <row r="475" spans="19:28" x14ac:dyDescent="0.25">
      <c r="AA475" s="27"/>
      <c r="AB475" s="27"/>
    </row>
    <row r="476" spans="19:28" x14ac:dyDescent="0.25">
      <c r="AA476" s="27"/>
      <c r="AB476" s="27"/>
    </row>
    <row r="477" spans="19:28" x14ac:dyDescent="0.25">
      <c r="AA477" s="27"/>
      <c r="AB477" s="27"/>
    </row>
    <row r="478" spans="19:28" x14ac:dyDescent="0.25">
      <c r="AA478" s="27"/>
    </row>
    <row r="479" spans="19:28" x14ac:dyDescent="0.25">
      <c r="AA479" s="27"/>
    </row>
    <row r="480" spans="19:28" x14ac:dyDescent="0.25">
      <c r="AA480" s="27"/>
    </row>
    <row r="481" spans="27:27" x14ac:dyDescent="0.25">
      <c r="AA481" s="27"/>
    </row>
  </sheetData>
  <mergeCells count="253">
    <mergeCell ref="C3:D3"/>
    <mergeCell ref="E3:F3"/>
    <mergeCell ref="G3:H3"/>
    <mergeCell ref="I3:J3"/>
    <mergeCell ref="K3:L3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C36:D36"/>
    <mergeCell ref="E36:F36"/>
    <mergeCell ref="G36:H36"/>
    <mergeCell ref="I36:J36"/>
    <mergeCell ref="K36:L36"/>
    <mergeCell ref="M36:N36"/>
    <mergeCell ref="O36:P36"/>
    <mergeCell ref="Q36:R36"/>
    <mergeCell ref="C48:D48"/>
    <mergeCell ref="E48:F48"/>
    <mergeCell ref="G48:H48"/>
    <mergeCell ref="I48:J48"/>
    <mergeCell ref="K48:L48"/>
    <mergeCell ref="M48:N48"/>
    <mergeCell ref="C59:D59"/>
    <mergeCell ref="E59:F59"/>
    <mergeCell ref="G59:H59"/>
    <mergeCell ref="I59:J59"/>
    <mergeCell ref="K59:L59"/>
    <mergeCell ref="M59:N59"/>
    <mergeCell ref="C70:D70"/>
    <mergeCell ref="E70:F70"/>
    <mergeCell ref="G70:H70"/>
    <mergeCell ref="I70:J70"/>
    <mergeCell ref="K70:L70"/>
    <mergeCell ref="M70:N70"/>
    <mergeCell ref="C81:D81"/>
    <mergeCell ref="E81:F81"/>
    <mergeCell ref="G81:H81"/>
    <mergeCell ref="I81:J81"/>
    <mergeCell ref="K81:L81"/>
    <mergeCell ref="M81:N81"/>
    <mergeCell ref="C92:D92"/>
    <mergeCell ref="E92:F92"/>
    <mergeCell ref="G92:H92"/>
    <mergeCell ref="I92:J92"/>
    <mergeCell ref="K92:L92"/>
    <mergeCell ref="M92:N92"/>
    <mergeCell ref="C103:D103"/>
    <mergeCell ref="E103:F103"/>
    <mergeCell ref="G103:H103"/>
    <mergeCell ref="I103:J103"/>
    <mergeCell ref="K103:L103"/>
    <mergeCell ref="M103:N103"/>
    <mergeCell ref="C114:D114"/>
    <mergeCell ref="E114:F114"/>
    <mergeCell ref="G114:H114"/>
    <mergeCell ref="I114:J114"/>
    <mergeCell ref="K114:L114"/>
    <mergeCell ref="M114:N114"/>
    <mergeCell ref="C125:D125"/>
    <mergeCell ref="E125:F125"/>
    <mergeCell ref="G125:H125"/>
    <mergeCell ref="I125:J125"/>
    <mergeCell ref="K125:L125"/>
    <mergeCell ref="M125:N125"/>
    <mergeCell ref="C137:D137"/>
    <mergeCell ref="E137:F137"/>
    <mergeCell ref="G137:H137"/>
    <mergeCell ref="I137:J137"/>
    <mergeCell ref="K137:L137"/>
    <mergeCell ref="M137:N137"/>
    <mergeCell ref="C148:D148"/>
    <mergeCell ref="E148:F148"/>
    <mergeCell ref="G148:H148"/>
    <mergeCell ref="I148:J148"/>
    <mergeCell ref="K148:L148"/>
    <mergeCell ref="M148:N148"/>
    <mergeCell ref="C159:D159"/>
    <mergeCell ref="E159:F159"/>
    <mergeCell ref="G159:H159"/>
    <mergeCell ref="I159:J159"/>
    <mergeCell ref="K159:L159"/>
    <mergeCell ref="M159:N159"/>
    <mergeCell ref="C170:D170"/>
    <mergeCell ref="E170:F170"/>
    <mergeCell ref="G170:H170"/>
    <mergeCell ref="I170:J170"/>
    <mergeCell ref="K170:L170"/>
    <mergeCell ref="M170:N170"/>
    <mergeCell ref="C182:D182"/>
    <mergeCell ref="E182:F182"/>
    <mergeCell ref="G182:H182"/>
    <mergeCell ref="I182:J182"/>
    <mergeCell ref="K182:L182"/>
    <mergeCell ref="M182:N182"/>
    <mergeCell ref="C193:D193"/>
    <mergeCell ref="E193:F193"/>
    <mergeCell ref="G193:H193"/>
    <mergeCell ref="I193:J193"/>
    <mergeCell ref="K193:L193"/>
    <mergeCell ref="M193:N193"/>
    <mergeCell ref="C204:D204"/>
    <mergeCell ref="E204:F204"/>
    <mergeCell ref="G204:H204"/>
    <mergeCell ref="I204:J204"/>
    <mergeCell ref="K204:L204"/>
    <mergeCell ref="M204:N204"/>
    <mergeCell ref="C216:D216"/>
    <mergeCell ref="E216:F216"/>
    <mergeCell ref="G216:H216"/>
    <mergeCell ref="I216:J216"/>
    <mergeCell ref="K216:L216"/>
    <mergeCell ref="M216:N216"/>
    <mergeCell ref="C227:D227"/>
    <mergeCell ref="E227:F227"/>
    <mergeCell ref="G227:H227"/>
    <mergeCell ref="I227:J227"/>
    <mergeCell ref="K227:L227"/>
    <mergeCell ref="M227:N227"/>
    <mergeCell ref="C238:D238"/>
    <mergeCell ref="E238:F238"/>
    <mergeCell ref="G238:H238"/>
    <mergeCell ref="I238:J238"/>
    <mergeCell ref="K238:L238"/>
    <mergeCell ref="M238:N238"/>
    <mergeCell ref="C249:D249"/>
    <mergeCell ref="E249:F249"/>
    <mergeCell ref="G249:H249"/>
    <mergeCell ref="I249:J249"/>
    <mergeCell ref="K249:L249"/>
    <mergeCell ref="M249:N249"/>
    <mergeCell ref="C260:D260"/>
    <mergeCell ref="E260:F260"/>
    <mergeCell ref="G260:H260"/>
    <mergeCell ref="I260:J260"/>
    <mergeCell ref="K260:L260"/>
    <mergeCell ref="M260:N260"/>
    <mergeCell ref="C271:D271"/>
    <mergeCell ref="E271:F271"/>
    <mergeCell ref="G271:H271"/>
    <mergeCell ref="I271:J271"/>
    <mergeCell ref="K271:L271"/>
    <mergeCell ref="M271:N271"/>
    <mergeCell ref="C283:D283"/>
    <mergeCell ref="E283:F283"/>
    <mergeCell ref="G283:H283"/>
    <mergeCell ref="I283:J283"/>
    <mergeCell ref="K283:L283"/>
    <mergeCell ref="M283:N283"/>
    <mergeCell ref="C294:D294"/>
    <mergeCell ref="E294:F294"/>
    <mergeCell ref="G294:H294"/>
    <mergeCell ref="I294:J294"/>
    <mergeCell ref="K294:L294"/>
    <mergeCell ref="M294:N294"/>
    <mergeCell ref="C305:D305"/>
    <mergeCell ref="E305:F305"/>
    <mergeCell ref="G305:H305"/>
    <mergeCell ref="I305:J305"/>
    <mergeCell ref="K305:L305"/>
    <mergeCell ref="M305:N305"/>
    <mergeCell ref="C316:D316"/>
    <mergeCell ref="E316:F316"/>
    <mergeCell ref="G316:H316"/>
    <mergeCell ref="I316:J316"/>
    <mergeCell ref="K316:L316"/>
    <mergeCell ref="M316:N316"/>
    <mergeCell ref="C327:D327"/>
    <mergeCell ref="E327:F327"/>
    <mergeCell ref="G327:H327"/>
    <mergeCell ref="I327:J327"/>
    <mergeCell ref="K327:L327"/>
    <mergeCell ref="M327:N327"/>
    <mergeCell ref="C339:D339"/>
    <mergeCell ref="E339:F339"/>
    <mergeCell ref="G339:H339"/>
    <mergeCell ref="I339:J339"/>
    <mergeCell ref="K339:L339"/>
    <mergeCell ref="M339:N339"/>
    <mergeCell ref="C350:D350"/>
    <mergeCell ref="E350:F350"/>
    <mergeCell ref="G350:H350"/>
    <mergeCell ref="I350:J350"/>
    <mergeCell ref="K350:L350"/>
    <mergeCell ref="M350:N350"/>
    <mergeCell ref="C361:D361"/>
    <mergeCell ref="E361:F361"/>
    <mergeCell ref="G361:H361"/>
    <mergeCell ref="I361:J361"/>
    <mergeCell ref="K361:L361"/>
    <mergeCell ref="M361:N361"/>
    <mergeCell ref="C372:D372"/>
    <mergeCell ref="E372:F372"/>
    <mergeCell ref="G372:H372"/>
    <mergeCell ref="I372:J372"/>
    <mergeCell ref="K372:L372"/>
    <mergeCell ref="M372:N372"/>
    <mergeCell ref="C384:D384"/>
    <mergeCell ref="E384:F384"/>
    <mergeCell ref="G384:H384"/>
    <mergeCell ref="I384:J384"/>
    <mergeCell ref="K384:L384"/>
    <mergeCell ref="M384:N384"/>
    <mergeCell ref="C395:D395"/>
    <mergeCell ref="E395:F395"/>
    <mergeCell ref="G395:H395"/>
    <mergeCell ref="I395:J395"/>
    <mergeCell ref="K395:L395"/>
    <mergeCell ref="M395:N395"/>
    <mergeCell ref="C406:D406"/>
    <mergeCell ref="E406:F406"/>
    <mergeCell ref="G406:H406"/>
    <mergeCell ref="I406:J406"/>
    <mergeCell ref="K406:L406"/>
    <mergeCell ref="M406:N406"/>
    <mergeCell ref="C417:D417"/>
    <mergeCell ref="E417:F417"/>
    <mergeCell ref="G417:H417"/>
    <mergeCell ref="I417:J417"/>
    <mergeCell ref="K417:L417"/>
    <mergeCell ref="M417:N417"/>
    <mergeCell ref="C429:D429"/>
    <mergeCell ref="E429:F429"/>
    <mergeCell ref="G429:H429"/>
    <mergeCell ref="I429:J429"/>
    <mergeCell ref="K429:L429"/>
    <mergeCell ref="M429:N429"/>
    <mergeCell ref="C440:D440"/>
    <mergeCell ref="E440:F440"/>
    <mergeCell ref="G440:H440"/>
    <mergeCell ref="I440:J440"/>
    <mergeCell ref="K440:L440"/>
    <mergeCell ref="M440:N440"/>
    <mergeCell ref="C451:D451"/>
    <mergeCell ref="E451:F451"/>
    <mergeCell ref="G451:H451"/>
    <mergeCell ref="I451:J451"/>
    <mergeCell ref="K451:L451"/>
    <mergeCell ref="M451:N451"/>
  </mergeCells>
  <conditionalFormatting sqref="Q4">
    <cfRule type="cellIs" dxfId="77" priority="227" operator="lessThan">
      <formula>0.001</formula>
    </cfRule>
  </conditionalFormatting>
  <conditionalFormatting sqref="Q7">
    <cfRule type="containsText" dxfId="76" priority="226" operator="containsText" text="Starker Zusammenhang">
      <formula>NOT(ISERROR(SEARCH("Starker Zusammenhang",Q7)))</formula>
    </cfRule>
  </conditionalFormatting>
  <conditionalFormatting sqref="Q49">
    <cfRule type="cellIs" dxfId="75" priority="225" operator="lessThan">
      <formula>0.001</formula>
    </cfRule>
  </conditionalFormatting>
  <conditionalFormatting sqref="Q52">
    <cfRule type="containsText" dxfId="74" priority="224" operator="containsText" text="Starker Zusammenhang">
      <formula>NOT(ISERROR(SEARCH("Starker Zusammenhang",Q52)))</formula>
    </cfRule>
  </conditionalFormatting>
  <conditionalFormatting sqref="Q60">
    <cfRule type="cellIs" dxfId="73" priority="223" operator="lessThan">
      <formula>0.001</formula>
    </cfRule>
  </conditionalFormatting>
  <conditionalFormatting sqref="Q63">
    <cfRule type="containsText" dxfId="72" priority="222" operator="containsText" text="Starker Zusammenhang">
      <formula>NOT(ISERROR(SEARCH("Starker Zusammenhang",Q63)))</formula>
    </cfRule>
  </conditionalFormatting>
  <conditionalFormatting sqref="Q71">
    <cfRule type="cellIs" dxfId="71" priority="155" operator="lessThan">
      <formula>0.001</formula>
    </cfRule>
  </conditionalFormatting>
  <conditionalFormatting sqref="Q74">
    <cfRule type="containsText" dxfId="70" priority="154" operator="containsText" text="Starker Zusammenhang">
      <formula>NOT(ISERROR(SEARCH("Starker Zusammenhang",Q74)))</formula>
    </cfRule>
  </conditionalFormatting>
  <conditionalFormatting sqref="Q82">
    <cfRule type="cellIs" dxfId="69" priority="89" operator="lessThan">
      <formula>0.001</formula>
    </cfRule>
  </conditionalFormatting>
  <conditionalFormatting sqref="Q85">
    <cfRule type="containsText" dxfId="68" priority="88" operator="containsText" text="Starker Zusammenhang">
      <formula>NOT(ISERROR(SEARCH("Starker Zusammenhang",Q85)))</formula>
    </cfRule>
  </conditionalFormatting>
  <conditionalFormatting sqref="Q93">
    <cfRule type="cellIs" dxfId="67" priority="87" operator="lessThan">
      <formula>0.001</formula>
    </cfRule>
  </conditionalFormatting>
  <conditionalFormatting sqref="Q96">
    <cfRule type="containsText" dxfId="66" priority="86" operator="containsText" text="Starker Zusammenhang">
      <formula>NOT(ISERROR(SEARCH("Starker Zusammenhang",Q96)))</formula>
    </cfRule>
  </conditionalFormatting>
  <conditionalFormatting sqref="Q104">
    <cfRule type="cellIs" dxfId="65" priority="85" operator="lessThan">
      <formula>0.001</formula>
    </cfRule>
  </conditionalFormatting>
  <conditionalFormatting sqref="Q107">
    <cfRule type="containsText" dxfId="64" priority="84" operator="containsText" text="Starker Zusammenhang">
      <formula>NOT(ISERROR(SEARCH("Starker Zusammenhang",Q107)))</formula>
    </cfRule>
  </conditionalFormatting>
  <conditionalFormatting sqref="Q115">
    <cfRule type="cellIs" dxfId="63" priority="83" operator="lessThan">
      <formula>0.001</formula>
    </cfRule>
  </conditionalFormatting>
  <conditionalFormatting sqref="Q118">
    <cfRule type="containsText" dxfId="62" priority="82" operator="containsText" text="Starker Zusammenhang">
      <formula>NOT(ISERROR(SEARCH("Starker Zusammenhang",Q118)))</formula>
    </cfRule>
  </conditionalFormatting>
  <conditionalFormatting sqref="Q126">
    <cfRule type="cellIs" dxfId="61" priority="81" operator="lessThan">
      <formula>0.001</formula>
    </cfRule>
  </conditionalFormatting>
  <conditionalFormatting sqref="Q129">
    <cfRule type="containsText" dxfId="60" priority="80" operator="containsText" text="Starker Zusammenhang">
      <formula>NOT(ISERROR(SEARCH("Starker Zusammenhang",Q129)))</formula>
    </cfRule>
  </conditionalFormatting>
  <conditionalFormatting sqref="Q149">
    <cfRule type="cellIs" dxfId="59" priority="79" operator="lessThan">
      <formula>0.001</formula>
    </cfRule>
  </conditionalFormatting>
  <conditionalFormatting sqref="Q152">
    <cfRule type="containsText" dxfId="58" priority="78" operator="containsText" text="Starker Zusammenhang">
      <formula>NOT(ISERROR(SEARCH("Starker Zusammenhang",Q152)))</formula>
    </cfRule>
  </conditionalFormatting>
  <conditionalFormatting sqref="Q160">
    <cfRule type="cellIs" dxfId="57" priority="77" operator="lessThan">
      <formula>0.001</formula>
    </cfRule>
  </conditionalFormatting>
  <conditionalFormatting sqref="Q163">
    <cfRule type="containsText" dxfId="56" priority="76" operator="containsText" text="Starker Zusammenhang">
      <formula>NOT(ISERROR(SEARCH("Starker Zusammenhang",Q163)))</formula>
    </cfRule>
  </conditionalFormatting>
  <conditionalFormatting sqref="Q171">
    <cfRule type="cellIs" dxfId="55" priority="75" operator="lessThan">
      <formula>0.001</formula>
    </cfRule>
  </conditionalFormatting>
  <conditionalFormatting sqref="Q174">
    <cfRule type="containsText" dxfId="54" priority="74" operator="containsText" text="Starker Zusammenhang">
      <formula>NOT(ISERROR(SEARCH("Starker Zusammenhang",Q174)))</formula>
    </cfRule>
  </conditionalFormatting>
  <conditionalFormatting sqref="Q183">
    <cfRule type="cellIs" dxfId="53" priority="73" operator="lessThan">
      <formula>0.001</formula>
    </cfRule>
  </conditionalFormatting>
  <conditionalFormatting sqref="Q186">
    <cfRule type="containsText" dxfId="52" priority="72" operator="containsText" text="Starker Zusammenhang">
      <formula>NOT(ISERROR(SEARCH("Starker Zusammenhang",Q186)))</formula>
    </cfRule>
  </conditionalFormatting>
  <conditionalFormatting sqref="Q194">
    <cfRule type="cellIs" dxfId="51" priority="71" operator="lessThan">
      <formula>0.001</formula>
    </cfRule>
  </conditionalFormatting>
  <conditionalFormatting sqref="Q197">
    <cfRule type="containsText" dxfId="50" priority="70" operator="containsText" text="Starker Zusammenhang">
      <formula>NOT(ISERROR(SEARCH("Starker Zusammenhang",Q197)))</formula>
    </cfRule>
  </conditionalFormatting>
  <conditionalFormatting sqref="Q205">
    <cfRule type="cellIs" dxfId="49" priority="69" operator="lessThan">
      <formula>0.001</formula>
    </cfRule>
  </conditionalFormatting>
  <conditionalFormatting sqref="Q208">
    <cfRule type="containsText" dxfId="48" priority="68" operator="containsText" text="Starker Zusammenhang">
      <formula>NOT(ISERROR(SEARCH("Starker Zusammenhang",Q208)))</formula>
    </cfRule>
  </conditionalFormatting>
  <conditionalFormatting sqref="Q217">
    <cfRule type="cellIs" dxfId="47" priority="67" operator="lessThan">
      <formula>0.001</formula>
    </cfRule>
  </conditionalFormatting>
  <conditionalFormatting sqref="Q220">
    <cfRule type="containsText" dxfId="46" priority="66" operator="containsText" text="Starker Zusammenhang">
      <formula>NOT(ISERROR(SEARCH("Starker Zusammenhang",Q220)))</formula>
    </cfRule>
  </conditionalFormatting>
  <conditionalFormatting sqref="Q228">
    <cfRule type="cellIs" dxfId="45" priority="65" operator="lessThan">
      <formula>0.001</formula>
    </cfRule>
  </conditionalFormatting>
  <conditionalFormatting sqref="Q231">
    <cfRule type="containsText" dxfId="44" priority="64" operator="containsText" text="Starker Zusammenhang">
      <formula>NOT(ISERROR(SEARCH("Starker Zusammenhang",Q231)))</formula>
    </cfRule>
  </conditionalFormatting>
  <conditionalFormatting sqref="Q239">
    <cfRule type="cellIs" dxfId="43" priority="63" operator="lessThan">
      <formula>0.001</formula>
    </cfRule>
  </conditionalFormatting>
  <conditionalFormatting sqref="Q242">
    <cfRule type="containsText" dxfId="42" priority="62" operator="containsText" text="Starker Zusammenhang">
      <formula>NOT(ISERROR(SEARCH("Starker Zusammenhang",Q242)))</formula>
    </cfRule>
  </conditionalFormatting>
  <conditionalFormatting sqref="Q250">
    <cfRule type="cellIs" dxfId="41" priority="61" operator="lessThan">
      <formula>0.001</formula>
    </cfRule>
  </conditionalFormatting>
  <conditionalFormatting sqref="Q253">
    <cfRule type="containsText" dxfId="40" priority="60" operator="containsText" text="Starker Zusammenhang">
      <formula>NOT(ISERROR(SEARCH("Starker Zusammenhang",Q253)))</formula>
    </cfRule>
  </conditionalFormatting>
  <conditionalFormatting sqref="Q261">
    <cfRule type="cellIs" dxfId="39" priority="59" operator="lessThan">
      <formula>0.001</formula>
    </cfRule>
  </conditionalFormatting>
  <conditionalFormatting sqref="Q264">
    <cfRule type="containsText" dxfId="38" priority="58" operator="containsText" text="Starker Zusammenhang">
      <formula>NOT(ISERROR(SEARCH("Starker Zusammenhang",Q264)))</formula>
    </cfRule>
  </conditionalFormatting>
  <conditionalFormatting sqref="Q272">
    <cfRule type="cellIs" dxfId="37" priority="57" operator="lessThan">
      <formula>0.001</formula>
    </cfRule>
  </conditionalFormatting>
  <conditionalFormatting sqref="Q275">
    <cfRule type="containsText" dxfId="36" priority="56" operator="containsText" text="Starker Zusammenhang">
      <formula>NOT(ISERROR(SEARCH("Starker Zusammenhang",Q275)))</formula>
    </cfRule>
  </conditionalFormatting>
  <conditionalFormatting sqref="Q284">
    <cfRule type="cellIs" dxfId="35" priority="55" operator="lessThan">
      <formula>0.001</formula>
    </cfRule>
  </conditionalFormatting>
  <conditionalFormatting sqref="Q287">
    <cfRule type="containsText" dxfId="34" priority="54" operator="containsText" text="Starker Zusammenhang">
      <formula>NOT(ISERROR(SEARCH("Starker Zusammenhang",Q287)))</formula>
    </cfRule>
  </conditionalFormatting>
  <conditionalFormatting sqref="Q295">
    <cfRule type="cellIs" dxfId="33" priority="53" operator="lessThan">
      <formula>0.001</formula>
    </cfRule>
  </conditionalFormatting>
  <conditionalFormatting sqref="Q298">
    <cfRule type="containsText" dxfId="32" priority="52" operator="containsText" text="Starker Zusammenhang">
      <formula>NOT(ISERROR(SEARCH("Starker Zusammenhang",Q298)))</formula>
    </cfRule>
  </conditionalFormatting>
  <conditionalFormatting sqref="Q306">
    <cfRule type="cellIs" dxfId="31" priority="51" operator="lessThan">
      <formula>0.001</formula>
    </cfRule>
  </conditionalFormatting>
  <conditionalFormatting sqref="Q309">
    <cfRule type="containsText" dxfId="30" priority="50" operator="containsText" text="Starker Zusammenhang">
      <formula>NOT(ISERROR(SEARCH("Starker Zusammenhang",Q309)))</formula>
    </cfRule>
  </conditionalFormatting>
  <conditionalFormatting sqref="Q317">
    <cfRule type="cellIs" dxfId="29" priority="49" operator="lessThan">
      <formula>0.001</formula>
    </cfRule>
  </conditionalFormatting>
  <conditionalFormatting sqref="Q320">
    <cfRule type="containsText" dxfId="28" priority="48" operator="containsText" text="Starker Zusammenhang">
      <formula>NOT(ISERROR(SEARCH("Starker Zusammenhang",Q320)))</formula>
    </cfRule>
  </conditionalFormatting>
  <conditionalFormatting sqref="Q328">
    <cfRule type="cellIs" dxfId="27" priority="47" operator="lessThan">
      <formula>0.001</formula>
    </cfRule>
  </conditionalFormatting>
  <conditionalFormatting sqref="Q331">
    <cfRule type="containsText" dxfId="26" priority="46" operator="containsText" text="Starker Zusammenhang">
      <formula>NOT(ISERROR(SEARCH("Starker Zusammenhang",Q331)))</formula>
    </cfRule>
  </conditionalFormatting>
  <conditionalFormatting sqref="Q340">
    <cfRule type="cellIs" dxfId="25" priority="45" operator="lessThan">
      <formula>0.001</formula>
    </cfRule>
  </conditionalFormatting>
  <conditionalFormatting sqref="Q343">
    <cfRule type="containsText" dxfId="24" priority="44" operator="containsText" text="Starker Zusammenhang">
      <formula>NOT(ISERROR(SEARCH("Starker Zusammenhang",Q343)))</formula>
    </cfRule>
  </conditionalFormatting>
  <conditionalFormatting sqref="Q351">
    <cfRule type="cellIs" dxfId="23" priority="43" operator="lessThan">
      <formula>0.001</formula>
    </cfRule>
  </conditionalFormatting>
  <conditionalFormatting sqref="Q354">
    <cfRule type="containsText" dxfId="22" priority="42" operator="containsText" text="Starker Zusammenhang">
      <formula>NOT(ISERROR(SEARCH("Starker Zusammenhang",Q354)))</formula>
    </cfRule>
  </conditionalFormatting>
  <conditionalFormatting sqref="Q362">
    <cfRule type="cellIs" dxfId="21" priority="41" operator="lessThan">
      <formula>0.001</formula>
    </cfRule>
  </conditionalFormatting>
  <conditionalFormatting sqref="Q365">
    <cfRule type="containsText" dxfId="20" priority="40" operator="containsText" text="Starker Zusammenhang">
      <formula>NOT(ISERROR(SEARCH("Starker Zusammenhang",Q365)))</formula>
    </cfRule>
  </conditionalFormatting>
  <conditionalFormatting sqref="Q385">
    <cfRule type="cellIs" dxfId="19" priority="39" operator="lessThan">
      <formula>0.001</formula>
    </cfRule>
  </conditionalFormatting>
  <conditionalFormatting sqref="Q388">
    <cfRule type="containsText" dxfId="18" priority="38" operator="containsText" text="Starker Zusammenhang">
      <formula>NOT(ISERROR(SEARCH("Starker Zusammenhang",Q388)))</formula>
    </cfRule>
  </conditionalFormatting>
  <conditionalFormatting sqref="Q396">
    <cfRule type="cellIs" dxfId="17" priority="37" operator="lessThan">
      <formula>0.001</formula>
    </cfRule>
  </conditionalFormatting>
  <conditionalFormatting sqref="Q399">
    <cfRule type="containsText" dxfId="16" priority="36" operator="containsText" text="Starker Zusammenhang">
      <formula>NOT(ISERROR(SEARCH("Starker Zusammenhang",Q399)))</formula>
    </cfRule>
  </conditionalFormatting>
  <conditionalFormatting sqref="Q407">
    <cfRule type="cellIs" dxfId="15" priority="35" operator="lessThan">
      <formula>0.001</formula>
    </cfRule>
  </conditionalFormatting>
  <conditionalFormatting sqref="Q410">
    <cfRule type="containsText" dxfId="14" priority="34" operator="containsText" text="Starker Zusammenhang">
      <formula>NOT(ISERROR(SEARCH("Starker Zusammenhang",Q410)))</formula>
    </cfRule>
  </conditionalFormatting>
  <conditionalFormatting sqref="Q418">
    <cfRule type="cellIs" dxfId="13" priority="33" operator="lessThan">
      <formula>0.001</formula>
    </cfRule>
  </conditionalFormatting>
  <conditionalFormatting sqref="Q421">
    <cfRule type="containsText" dxfId="12" priority="32" operator="containsText" text="Starker Zusammenhang">
      <formula>NOT(ISERROR(SEARCH("Starker Zusammenhang",Q421)))</formula>
    </cfRule>
  </conditionalFormatting>
  <conditionalFormatting sqref="Q430">
    <cfRule type="cellIs" dxfId="11" priority="31" operator="lessThan">
      <formula>0.001</formula>
    </cfRule>
  </conditionalFormatting>
  <conditionalFormatting sqref="Q433">
    <cfRule type="containsText" dxfId="10" priority="30" operator="containsText" text="Starker Zusammenhang">
      <formula>NOT(ISERROR(SEARCH("Starker Zusammenhang",Q433)))</formula>
    </cfRule>
  </conditionalFormatting>
  <conditionalFormatting sqref="Q441">
    <cfRule type="cellIs" dxfId="9" priority="29" operator="lessThan">
      <formula>0.001</formula>
    </cfRule>
  </conditionalFormatting>
  <conditionalFormatting sqref="Q444">
    <cfRule type="containsText" dxfId="8" priority="28" operator="containsText" text="Starker Zusammenhang">
      <formula>NOT(ISERROR(SEARCH("Starker Zusammenhang",Q444)))</formula>
    </cfRule>
  </conditionalFormatting>
  <conditionalFormatting sqref="Q452">
    <cfRule type="cellIs" dxfId="7" priority="27" operator="lessThan">
      <formula>0.001</formula>
    </cfRule>
  </conditionalFormatting>
  <conditionalFormatting sqref="Q455">
    <cfRule type="containsText" dxfId="6" priority="26" operator="containsText" text="Starker Zusammenhang">
      <formula>NOT(ISERROR(SEARCH("Starker Zusammenhang",Q455)))</formula>
    </cfRule>
  </conditionalFormatting>
  <conditionalFormatting sqref="W15">
    <cfRule type="cellIs" dxfId="5" priority="25" operator="lessThan">
      <formula>0.001</formula>
    </cfRule>
  </conditionalFormatting>
  <conditionalFormatting sqref="W18">
    <cfRule type="containsText" dxfId="4" priority="24" operator="containsText" text="Starker Zusammenhang">
      <formula>NOT(ISERROR(SEARCH("Starker Zusammenhang",W18)))</formula>
    </cfRule>
  </conditionalFormatting>
  <conditionalFormatting sqref="W26">
    <cfRule type="cellIs" dxfId="3" priority="23" operator="lessThan">
      <formula>0.001</formula>
    </cfRule>
  </conditionalFormatting>
  <conditionalFormatting sqref="W29">
    <cfRule type="containsText" dxfId="2" priority="22" operator="containsText" text="Starker Zusammenhang">
      <formula>NOT(ISERROR(SEARCH("Starker Zusammenhang",W29)))</formula>
    </cfRule>
  </conditionalFormatting>
  <conditionalFormatting sqref="U37">
    <cfRule type="cellIs" dxfId="1" priority="21" operator="lessThan">
      <formula>0.001</formula>
    </cfRule>
  </conditionalFormatting>
  <conditionalFormatting sqref="U40">
    <cfRule type="containsText" dxfId="0" priority="20" operator="containsText" text="Starker Zusammenhang">
      <formula>NOT(ISERROR(SEARCH("Starker Zusammenhang",U40)))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2024-08-03T22:12:35Z</dcterms:created>
  <dcterms:modified xsi:type="dcterms:W3CDTF">2024-08-14T13:50:44Z</dcterms:modified>
</cp:coreProperties>
</file>