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57428FBB-524A-4B94-A926-A08021CC10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8" i="1" l="1"/>
  <c r="D447" i="1"/>
  <c r="D436" i="1"/>
  <c r="D424" i="1"/>
  <c r="D413" i="1"/>
  <c r="D402" i="1"/>
  <c r="D391" i="1"/>
  <c r="D379" i="1"/>
  <c r="D368" i="1"/>
  <c r="D357" i="1"/>
  <c r="D346" i="1"/>
  <c r="D334" i="1"/>
  <c r="D323" i="1"/>
  <c r="D312" i="1"/>
  <c r="D301" i="1"/>
  <c r="D290" i="1"/>
  <c r="D278" i="1"/>
  <c r="D267" i="1"/>
  <c r="D256" i="1"/>
  <c r="D245" i="1"/>
  <c r="D234" i="1"/>
  <c r="D223" i="1"/>
  <c r="D211" i="1"/>
  <c r="D200" i="1"/>
  <c r="D189" i="1"/>
  <c r="D177" i="1"/>
  <c r="D166" i="1"/>
  <c r="D155" i="1"/>
  <c r="D144" i="1"/>
  <c r="D132" i="1"/>
  <c r="D121" i="1"/>
  <c r="D110" i="1"/>
  <c r="D99" i="1"/>
  <c r="D88" i="1"/>
  <c r="D77" i="1"/>
  <c r="D66" i="1"/>
  <c r="D55" i="1"/>
  <c r="X456" i="1"/>
  <c r="W456" i="1"/>
  <c r="V456" i="1"/>
  <c r="U456" i="1"/>
  <c r="T456" i="1"/>
  <c r="Y456" i="1" s="1"/>
  <c r="X455" i="1"/>
  <c r="W455" i="1"/>
  <c r="V455" i="1"/>
  <c r="U455" i="1"/>
  <c r="T455" i="1"/>
  <c r="X454" i="1"/>
  <c r="W454" i="1"/>
  <c r="V454" i="1"/>
  <c r="U454" i="1"/>
  <c r="T454" i="1"/>
  <c r="X453" i="1"/>
  <c r="W453" i="1"/>
  <c r="V453" i="1"/>
  <c r="U453" i="1"/>
  <c r="T453" i="1"/>
  <c r="X452" i="1"/>
  <c r="X457" i="1" s="1"/>
  <c r="W452" i="1"/>
  <c r="W457" i="1" s="1"/>
  <c r="V452" i="1"/>
  <c r="U452" i="1"/>
  <c r="T452" i="1"/>
  <c r="X445" i="1"/>
  <c r="W445" i="1"/>
  <c r="V445" i="1"/>
  <c r="U445" i="1"/>
  <c r="T445" i="1"/>
  <c r="Y445" i="1" s="1"/>
  <c r="X444" i="1"/>
  <c r="W444" i="1"/>
  <c r="V444" i="1"/>
  <c r="U444" i="1"/>
  <c r="T444" i="1"/>
  <c r="X443" i="1"/>
  <c r="W443" i="1"/>
  <c r="V443" i="1"/>
  <c r="U443" i="1"/>
  <c r="T443" i="1"/>
  <c r="X442" i="1"/>
  <c r="W442" i="1"/>
  <c r="V442" i="1"/>
  <c r="U442" i="1"/>
  <c r="T442" i="1"/>
  <c r="X441" i="1"/>
  <c r="W441" i="1"/>
  <c r="W446" i="1" s="1"/>
  <c r="V441" i="1"/>
  <c r="V446" i="1" s="1"/>
  <c r="U441" i="1"/>
  <c r="T441" i="1"/>
  <c r="X434" i="1"/>
  <c r="W434" i="1"/>
  <c r="V434" i="1"/>
  <c r="Y434" i="1" s="1"/>
  <c r="U434" i="1"/>
  <c r="T434" i="1"/>
  <c r="X433" i="1"/>
  <c r="W433" i="1"/>
  <c r="V433" i="1"/>
  <c r="U433" i="1"/>
  <c r="T433" i="1"/>
  <c r="Y433" i="1" s="1"/>
  <c r="X432" i="1"/>
  <c r="W432" i="1"/>
  <c r="V432" i="1"/>
  <c r="U432" i="1"/>
  <c r="T432" i="1"/>
  <c r="X431" i="1"/>
  <c r="W431" i="1"/>
  <c r="V431" i="1"/>
  <c r="U431" i="1"/>
  <c r="T431" i="1"/>
  <c r="X430" i="1"/>
  <c r="W430" i="1"/>
  <c r="W435" i="1" s="1"/>
  <c r="V430" i="1"/>
  <c r="V435" i="1" s="1"/>
  <c r="U430" i="1"/>
  <c r="T430" i="1"/>
  <c r="X411" i="1"/>
  <c r="W411" i="1"/>
  <c r="V411" i="1"/>
  <c r="U411" i="1"/>
  <c r="T411" i="1"/>
  <c r="Y411" i="1" s="1"/>
  <c r="X410" i="1"/>
  <c r="W410" i="1"/>
  <c r="V410" i="1"/>
  <c r="U410" i="1"/>
  <c r="T410" i="1"/>
  <c r="T412" i="1" s="1"/>
  <c r="X409" i="1"/>
  <c r="Y409" i="1" s="1"/>
  <c r="W409" i="1"/>
  <c r="V409" i="1"/>
  <c r="U409" i="1"/>
  <c r="T409" i="1"/>
  <c r="X408" i="1"/>
  <c r="W408" i="1"/>
  <c r="V408" i="1"/>
  <c r="U408" i="1"/>
  <c r="T408" i="1"/>
  <c r="X407" i="1"/>
  <c r="W407" i="1"/>
  <c r="W412" i="1" s="1"/>
  <c r="V407" i="1"/>
  <c r="U407" i="1"/>
  <c r="T407" i="1"/>
  <c r="X400" i="1"/>
  <c r="W400" i="1"/>
  <c r="V400" i="1"/>
  <c r="U400" i="1"/>
  <c r="T400" i="1"/>
  <c r="X399" i="1"/>
  <c r="W399" i="1"/>
  <c r="Y399" i="1" s="1"/>
  <c r="V399" i="1"/>
  <c r="U399" i="1"/>
  <c r="T399" i="1"/>
  <c r="X398" i="1"/>
  <c r="W398" i="1"/>
  <c r="V398" i="1"/>
  <c r="U398" i="1"/>
  <c r="T398" i="1"/>
  <c r="Y398" i="1" s="1"/>
  <c r="X397" i="1"/>
  <c r="W397" i="1"/>
  <c r="Y397" i="1" s="1"/>
  <c r="V397" i="1"/>
  <c r="U397" i="1"/>
  <c r="T397" i="1"/>
  <c r="X396" i="1"/>
  <c r="X401" i="1" s="1"/>
  <c r="W396" i="1"/>
  <c r="V396" i="1"/>
  <c r="V401" i="1" s="1"/>
  <c r="U396" i="1"/>
  <c r="U401" i="1" s="1"/>
  <c r="T396" i="1"/>
  <c r="T401" i="1" s="1"/>
  <c r="X389" i="1"/>
  <c r="W389" i="1"/>
  <c r="V389" i="1"/>
  <c r="U389" i="1"/>
  <c r="T389" i="1"/>
  <c r="X388" i="1"/>
  <c r="W388" i="1"/>
  <c r="V388" i="1"/>
  <c r="U388" i="1"/>
  <c r="T388" i="1"/>
  <c r="X387" i="1"/>
  <c r="W387" i="1"/>
  <c r="V387" i="1"/>
  <c r="U387" i="1"/>
  <c r="T387" i="1"/>
  <c r="X386" i="1"/>
  <c r="W386" i="1"/>
  <c r="V386" i="1"/>
  <c r="U386" i="1"/>
  <c r="T386" i="1"/>
  <c r="X385" i="1"/>
  <c r="W385" i="1"/>
  <c r="V385" i="1"/>
  <c r="U385" i="1"/>
  <c r="T385" i="1"/>
  <c r="T390" i="1" s="1"/>
  <c r="X366" i="1"/>
  <c r="W366" i="1"/>
  <c r="V366" i="1"/>
  <c r="U366" i="1"/>
  <c r="T366" i="1"/>
  <c r="Y366" i="1" s="1"/>
  <c r="X365" i="1"/>
  <c r="W365" i="1"/>
  <c r="V365" i="1"/>
  <c r="U365" i="1"/>
  <c r="T365" i="1"/>
  <c r="Y365" i="1" s="1"/>
  <c r="X364" i="1"/>
  <c r="W364" i="1"/>
  <c r="V364" i="1"/>
  <c r="U364" i="1"/>
  <c r="T364" i="1"/>
  <c r="X363" i="1"/>
  <c r="W363" i="1"/>
  <c r="V363" i="1"/>
  <c r="U363" i="1"/>
  <c r="T363" i="1"/>
  <c r="X362" i="1"/>
  <c r="W362" i="1"/>
  <c r="V362" i="1"/>
  <c r="V367" i="1" s="1"/>
  <c r="U362" i="1"/>
  <c r="T362" i="1"/>
  <c r="X355" i="1"/>
  <c r="W355" i="1"/>
  <c r="V355" i="1"/>
  <c r="U355" i="1"/>
  <c r="T355" i="1"/>
  <c r="X354" i="1"/>
  <c r="W354" i="1"/>
  <c r="V354" i="1"/>
  <c r="U354" i="1"/>
  <c r="T354" i="1"/>
  <c r="X353" i="1"/>
  <c r="W353" i="1"/>
  <c r="V353" i="1"/>
  <c r="U353" i="1"/>
  <c r="T353" i="1"/>
  <c r="X352" i="1"/>
  <c r="W352" i="1"/>
  <c r="V352" i="1"/>
  <c r="U352" i="1"/>
  <c r="T352" i="1"/>
  <c r="X351" i="1"/>
  <c r="W351" i="1"/>
  <c r="V351" i="1"/>
  <c r="U351" i="1"/>
  <c r="T351" i="1"/>
  <c r="X344" i="1"/>
  <c r="W344" i="1"/>
  <c r="V344" i="1"/>
  <c r="U344" i="1"/>
  <c r="T344" i="1"/>
  <c r="Y344" i="1" s="1"/>
  <c r="X343" i="1"/>
  <c r="W343" i="1"/>
  <c r="V343" i="1"/>
  <c r="U343" i="1"/>
  <c r="T343" i="1"/>
  <c r="X342" i="1"/>
  <c r="W342" i="1"/>
  <c r="V342" i="1"/>
  <c r="U342" i="1"/>
  <c r="T342" i="1"/>
  <c r="X341" i="1"/>
  <c r="W341" i="1"/>
  <c r="V341" i="1"/>
  <c r="U341" i="1"/>
  <c r="T341" i="1"/>
  <c r="X340" i="1"/>
  <c r="W340" i="1"/>
  <c r="W345" i="1" s="1"/>
  <c r="V340" i="1"/>
  <c r="U340" i="1"/>
  <c r="T340" i="1"/>
  <c r="X332" i="1"/>
  <c r="W332" i="1"/>
  <c r="W333" i="1" s="1"/>
  <c r="V332" i="1"/>
  <c r="Y332" i="1" s="1"/>
  <c r="U332" i="1"/>
  <c r="T332" i="1"/>
  <c r="X331" i="1"/>
  <c r="W331" i="1"/>
  <c r="V331" i="1"/>
  <c r="U331" i="1"/>
  <c r="T331" i="1"/>
  <c r="Y331" i="1" s="1"/>
  <c r="X330" i="1"/>
  <c r="W330" i="1"/>
  <c r="V330" i="1"/>
  <c r="U330" i="1"/>
  <c r="T330" i="1"/>
  <c r="X329" i="1"/>
  <c r="W329" i="1"/>
  <c r="V329" i="1"/>
  <c r="U329" i="1"/>
  <c r="T329" i="1"/>
  <c r="X328" i="1"/>
  <c r="W328" i="1"/>
  <c r="V328" i="1"/>
  <c r="V333" i="1" s="1"/>
  <c r="U328" i="1"/>
  <c r="T328" i="1"/>
  <c r="X321" i="1"/>
  <c r="W321" i="1"/>
  <c r="V321" i="1"/>
  <c r="U321" i="1"/>
  <c r="T321" i="1"/>
  <c r="X320" i="1"/>
  <c r="W320" i="1"/>
  <c r="V320" i="1"/>
  <c r="U320" i="1"/>
  <c r="T320" i="1"/>
  <c r="X319" i="1"/>
  <c r="W319" i="1"/>
  <c r="W322" i="1" s="1"/>
  <c r="V319" i="1"/>
  <c r="U319" i="1"/>
  <c r="T319" i="1"/>
  <c r="X318" i="1"/>
  <c r="W318" i="1"/>
  <c r="V318" i="1"/>
  <c r="U318" i="1"/>
  <c r="T318" i="1"/>
  <c r="Y318" i="1" s="1"/>
  <c r="X317" i="1"/>
  <c r="X322" i="1" s="1"/>
  <c r="W317" i="1"/>
  <c r="V317" i="1"/>
  <c r="U317" i="1"/>
  <c r="U322" i="1" s="1"/>
  <c r="T317" i="1"/>
  <c r="X310" i="1"/>
  <c r="W310" i="1"/>
  <c r="V310" i="1"/>
  <c r="U310" i="1"/>
  <c r="T310" i="1"/>
  <c r="Y310" i="1" s="1"/>
  <c r="X309" i="1"/>
  <c r="W309" i="1"/>
  <c r="V309" i="1"/>
  <c r="U309" i="1"/>
  <c r="T309" i="1"/>
  <c r="X308" i="1"/>
  <c r="W308" i="1"/>
  <c r="V308" i="1"/>
  <c r="U308" i="1"/>
  <c r="T308" i="1"/>
  <c r="X307" i="1"/>
  <c r="W307" i="1"/>
  <c r="V307" i="1"/>
  <c r="Y307" i="1" s="1"/>
  <c r="U307" i="1"/>
  <c r="T307" i="1"/>
  <c r="X306" i="1"/>
  <c r="X311" i="1" s="1"/>
  <c r="W306" i="1"/>
  <c r="V306" i="1"/>
  <c r="U306" i="1"/>
  <c r="T306" i="1"/>
  <c r="T311" i="1" s="1"/>
  <c r="X299" i="1"/>
  <c r="W299" i="1"/>
  <c r="V299" i="1"/>
  <c r="V300" i="1" s="1"/>
  <c r="U299" i="1"/>
  <c r="Y299" i="1" s="1"/>
  <c r="T299" i="1"/>
  <c r="X298" i="1"/>
  <c r="W298" i="1"/>
  <c r="V298" i="1"/>
  <c r="U298" i="1"/>
  <c r="T298" i="1"/>
  <c r="X297" i="1"/>
  <c r="W297" i="1"/>
  <c r="V297" i="1"/>
  <c r="U297" i="1"/>
  <c r="T297" i="1"/>
  <c r="Y297" i="1" s="1"/>
  <c r="X296" i="1"/>
  <c r="W296" i="1"/>
  <c r="W300" i="1" s="1"/>
  <c r="V296" i="1"/>
  <c r="U296" i="1"/>
  <c r="T296" i="1"/>
  <c r="X295" i="1"/>
  <c r="W295" i="1"/>
  <c r="V295" i="1"/>
  <c r="U295" i="1"/>
  <c r="T295" i="1"/>
  <c r="X288" i="1"/>
  <c r="W288" i="1"/>
  <c r="V288" i="1"/>
  <c r="U288" i="1"/>
  <c r="T288" i="1"/>
  <c r="T289" i="1" s="1"/>
  <c r="X287" i="1"/>
  <c r="W287" i="1"/>
  <c r="V287" i="1"/>
  <c r="U287" i="1"/>
  <c r="T287" i="1"/>
  <c r="X286" i="1"/>
  <c r="W286" i="1"/>
  <c r="V286" i="1"/>
  <c r="U286" i="1"/>
  <c r="Y286" i="1" s="1"/>
  <c r="T286" i="1"/>
  <c r="X285" i="1"/>
  <c r="W285" i="1"/>
  <c r="W289" i="1" s="1"/>
  <c r="V285" i="1"/>
  <c r="U285" i="1"/>
  <c r="T285" i="1"/>
  <c r="X284" i="1"/>
  <c r="W284" i="1"/>
  <c r="V284" i="1"/>
  <c r="U284" i="1"/>
  <c r="T284" i="1"/>
  <c r="T277" i="1"/>
  <c r="X276" i="1"/>
  <c r="W276" i="1"/>
  <c r="W277" i="1" s="1"/>
  <c r="V276" i="1"/>
  <c r="Y276" i="1" s="1"/>
  <c r="U276" i="1"/>
  <c r="T276" i="1"/>
  <c r="X275" i="1"/>
  <c r="W275" i="1"/>
  <c r="V275" i="1"/>
  <c r="U275" i="1"/>
  <c r="T275" i="1"/>
  <c r="X274" i="1"/>
  <c r="W274" i="1"/>
  <c r="V274" i="1"/>
  <c r="U274" i="1"/>
  <c r="T274" i="1"/>
  <c r="X273" i="1"/>
  <c r="W273" i="1"/>
  <c r="V273" i="1"/>
  <c r="U273" i="1"/>
  <c r="T273" i="1"/>
  <c r="X272" i="1"/>
  <c r="W272" i="1"/>
  <c r="V272" i="1"/>
  <c r="V277" i="1" s="1"/>
  <c r="U272" i="1"/>
  <c r="T272" i="1"/>
  <c r="Y265" i="1"/>
  <c r="X265" i="1"/>
  <c r="W265" i="1"/>
  <c r="V265" i="1"/>
  <c r="U265" i="1"/>
  <c r="T265" i="1"/>
  <c r="X264" i="1"/>
  <c r="W264" i="1"/>
  <c r="V264" i="1"/>
  <c r="U264" i="1"/>
  <c r="T264" i="1"/>
  <c r="X263" i="1"/>
  <c r="W263" i="1"/>
  <c r="V263" i="1"/>
  <c r="U263" i="1"/>
  <c r="T263" i="1"/>
  <c r="X262" i="1"/>
  <c r="W262" i="1"/>
  <c r="V262" i="1"/>
  <c r="U262" i="1"/>
  <c r="T262" i="1"/>
  <c r="Y262" i="1" s="1"/>
  <c r="X261" i="1"/>
  <c r="W261" i="1"/>
  <c r="V261" i="1"/>
  <c r="V266" i="1" s="1"/>
  <c r="U261" i="1"/>
  <c r="T261" i="1"/>
  <c r="X254" i="1"/>
  <c r="W254" i="1"/>
  <c r="V254" i="1"/>
  <c r="U254" i="1"/>
  <c r="T254" i="1"/>
  <c r="X253" i="1"/>
  <c r="W253" i="1"/>
  <c r="V253" i="1"/>
  <c r="Y253" i="1" s="1"/>
  <c r="U253" i="1"/>
  <c r="T253" i="1"/>
  <c r="X252" i="1"/>
  <c r="W252" i="1"/>
  <c r="V252" i="1"/>
  <c r="U252" i="1"/>
  <c r="T252" i="1"/>
  <c r="Y252" i="1" s="1"/>
  <c r="X251" i="1"/>
  <c r="W251" i="1"/>
  <c r="V251" i="1"/>
  <c r="Y251" i="1" s="1"/>
  <c r="U251" i="1"/>
  <c r="T251" i="1"/>
  <c r="X250" i="1"/>
  <c r="X255" i="1" s="1"/>
  <c r="W250" i="1"/>
  <c r="V250" i="1"/>
  <c r="U250" i="1"/>
  <c r="T250" i="1"/>
  <c r="T255" i="1" s="1"/>
  <c r="X243" i="1"/>
  <c r="W243" i="1"/>
  <c r="W244" i="1" s="1"/>
  <c r="V243" i="1"/>
  <c r="Y243" i="1" s="1"/>
  <c r="U243" i="1"/>
  <c r="T243" i="1"/>
  <c r="X242" i="1"/>
  <c r="W242" i="1"/>
  <c r="V242" i="1"/>
  <c r="U242" i="1"/>
  <c r="T242" i="1"/>
  <c r="Y242" i="1" s="1"/>
  <c r="X241" i="1"/>
  <c r="W241" i="1"/>
  <c r="V241" i="1"/>
  <c r="U241" i="1"/>
  <c r="T241" i="1"/>
  <c r="X240" i="1"/>
  <c r="W240" i="1"/>
  <c r="V240" i="1"/>
  <c r="U240" i="1"/>
  <c r="T240" i="1"/>
  <c r="Y240" i="1" s="1"/>
  <c r="X239" i="1"/>
  <c r="W239" i="1"/>
  <c r="V239" i="1"/>
  <c r="V244" i="1" s="1"/>
  <c r="U239" i="1"/>
  <c r="T239" i="1"/>
  <c r="X232" i="1"/>
  <c r="W232" i="1"/>
  <c r="V232" i="1"/>
  <c r="U232" i="1"/>
  <c r="T232" i="1"/>
  <c r="X231" i="1"/>
  <c r="W231" i="1"/>
  <c r="V231" i="1"/>
  <c r="U231" i="1"/>
  <c r="T231" i="1"/>
  <c r="X230" i="1"/>
  <c r="W230" i="1"/>
  <c r="W233" i="1" s="1"/>
  <c r="V230" i="1"/>
  <c r="U230" i="1"/>
  <c r="T230" i="1"/>
  <c r="X229" i="1"/>
  <c r="W229" i="1"/>
  <c r="V229" i="1"/>
  <c r="U229" i="1"/>
  <c r="T229" i="1"/>
  <c r="Y229" i="1" s="1"/>
  <c r="X228" i="1"/>
  <c r="X233" i="1" s="1"/>
  <c r="W228" i="1"/>
  <c r="V228" i="1"/>
  <c r="U228" i="1"/>
  <c r="U233" i="1" s="1"/>
  <c r="T228" i="1"/>
  <c r="X221" i="1"/>
  <c r="W221" i="1"/>
  <c r="V221" i="1"/>
  <c r="U221" i="1"/>
  <c r="T221" i="1"/>
  <c r="X220" i="1"/>
  <c r="W220" i="1"/>
  <c r="V220" i="1"/>
  <c r="Y220" i="1" s="1"/>
  <c r="U220" i="1"/>
  <c r="T220" i="1"/>
  <c r="X219" i="1"/>
  <c r="W219" i="1"/>
  <c r="V219" i="1"/>
  <c r="U219" i="1"/>
  <c r="T219" i="1"/>
  <c r="Y219" i="1" s="1"/>
  <c r="X218" i="1"/>
  <c r="W218" i="1"/>
  <c r="V218" i="1"/>
  <c r="Y218" i="1" s="1"/>
  <c r="U218" i="1"/>
  <c r="T218" i="1"/>
  <c r="X217" i="1"/>
  <c r="W217" i="1"/>
  <c r="W222" i="1" s="1"/>
  <c r="V217" i="1"/>
  <c r="U217" i="1"/>
  <c r="T217" i="1"/>
  <c r="T222" i="1" s="1"/>
  <c r="T210" i="1"/>
  <c r="X209" i="1"/>
  <c r="W209" i="1"/>
  <c r="V209" i="1"/>
  <c r="Y209" i="1" s="1"/>
  <c r="U209" i="1"/>
  <c r="T209" i="1"/>
  <c r="X208" i="1"/>
  <c r="W208" i="1"/>
  <c r="V208" i="1"/>
  <c r="U208" i="1"/>
  <c r="T208" i="1"/>
  <c r="X207" i="1"/>
  <c r="W207" i="1"/>
  <c r="V207" i="1"/>
  <c r="U207" i="1"/>
  <c r="T207" i="1"/>
  <c r="X206" i="1"/>
  <c r="Y206" i="1" s="1"/>
  <c r="W206" i="1"/>
  <c r="V206" i="1"/>
  <c r="U206" i="1"/>
  <c r="T206" i="1"/>
  <c r="X205" i="1"/>
  <c r="W205" i="1"/>
  <c r="V205" i="1"/>
  <c r="V210" i="1" s="1"/>
  <c r="U205" i="1"/>
  <c r="T205" i="1"/>
  <c r="Y198" i="1"/>
  <c r="X198" i="1"/>
  <c r="W198" i="1"/>
  <c r="V198" i="1"/>
  <c r="U198" i="1"/>
  <c r="T198" i="1"/>
  <c r="X197" i="1"/>
  <c r="W197" i="1"/>
  <c r="V197" i="1"/>
  <c r="U197" i="1"/>
  <c r="T197" i="1"/>
  <c r="X196" i="1"/>
  <c r="W196" i="1"/>
  <c r="V196" i="1"/>
  <c r="U196" i="1"/>
  <c r="T196" i="1"/>
  <c r="X195" i="1"/>
  <c r="W195" i="1"/>
  <c r="V195" i="1"/>
  <c r="U195" i="1"/>
  <c r="T195" i="1"/>
  <c r="X194" i="1"/>
  <c r="X199" i="1" s="1"/>
  <c r="W194" i="1"/>
  <c r="V194" i="1"/>
  <c r="U194" i="1"/>
  <c r="U199" i="1" s="1"/>
  <c r="T194" i="1"/>
  <c r="X187" i="1"/>
  <c r="W187" i="1"/>
  <c r="V187" i="1"/>
  <c r="U187" i="1"/>
  <c r="T187" i="1"/>
  <c r="Y187" i="1" s="1"/>
  <c r="X186" i="1"/>
  <c r="W186" i="1"/>
  <c r="V186" i="1"/>
  <c r="U186" i="1"/>
  <c r="Y186" i="1" s="1"/>
  <c r="T186" i="1"/>
  <c r="X185" i="1"/>
  <c r="W185" i="1"/>
  <c r="V185" i="1"/>
  <c r="U185" i="1"/>
  <c r="Y185" i="1" s="1"/>
  <c r="T185" i="1"/>
  <c r="X184" i="1"/>
  <c r="W184" i="1"/>
  <c r="V184" i="1"/>
  <c r="U184" i="1"/>
  <c r="T184" i="1"/>
  <c r="X183" i="1"/>
  <c r="X188" i="1" s="1"/>
  <c r="W183" i="1"/>
  <c r="W188" i="1" s="1"/>
  <c r="V183" i="1"/>
  <c r="U183" i="1"/>
  <c r="T183" i="1"/>
  <c r="X175" i="1"/>
  <c r="W175" i="1"/>
  <c r="V175" i="1"/>
  <c r="V176" i="1" s="1"/>
  <c r="U175" i="1"/>
  <c r="Y175" i="1" s="1"/>
  <c r="T175" i="1"/>
  <c r="X174" i="1"/>
  <c r="W174" i="1"/>
  <c r="V174" i="1"/>
  <c r="U174" i="1"/>
  <c r="T174" i="1"/>
  <c r="X173" i="1"/>
  <c r="W173" i="1"/>
  <c r="V173" i="1"/>
  <c r="U173" i="1"/>
  <c r="T173" i="1"/>
  <c r="Y173" i="1" s="1"/>
  <c r="X172" i="1"/>
  <c r="W172" i="1"/>
  <c r="V172" i="1"/>
  <c r="U172" i="1"/>
  <c r="T172" i="1"/>
  <c r="X171" i="1"/>
  <c r="W171" i="1"/>
  <c r="W176" i="1" s="1"/>
  <c r="V171" i="1"/>
  <c r="U171" i="1"/>
  <c r="T171" i="1"/>
  <c r="X164" i="1"/>
  <c r="W164" i="1"/>
  <c r="V164" i="1"/>
  <c r="U164" i="1"/>
  <c r="T164" i="1"/>
  <c r="Y164" i="1" s="1"/>
  <c r="X163" i="1"/>
  <c r="W163" i="1"/>
  <c r="V163" i="1"/>
  <c r="U163" i="1"/>
  <c r="T163" i="1"/>
  <c r="X162" i="1"/>
  <c r="W162" i="1"/>
  <c r="V162" i="1"/>
  <c r="U162" i="1"/>
  <c r="T162" i="1"/>
  <c r="X161" i="1"/>
  <c r="W161" i="1"/>
  <c r="V161" i="1"/>
  <c r="U161" i="1"/>
  <c r="T161" i="1"/>
  <c r="X160" i="1"/>
  <c r="W160" i="1"/>
  <c r="V160" i="1"/>
  <c r="U160" i="1"/>
  <c r="T160" i="1"/>
  <c r="X154" i="1"/>
  <c r="X153" i="1"/>
  <c r="W153" i="1"/>
  <c r="V153" i="1"/>
  <c r="Y153" i="1" s="1"/>
  <c r="U153" i="1"/>
  <c r="T153" i="1"/>
  <c r="X152" i="1"/>
  <c r="W152" i="1"/>
  <c r="V152" i="1"/>
  <c r="U152" i="1"/>
  <c r="T152" i="1"/>
  <c r="Y152" i="1" s="1"/>
  <c r="X151" i="1"/>
  <c r="W151" i="1"/>
  <c r="V151" i="1"/>
  <c r="Y151" i="1" s="1"/>
  <c r="U151" i="1"/>
  <c r="T151" i="1"/>
  <c r="X150" i="1"/>
  <c r="W150" i="1"/>
  <c r="V150" i="1"/>
  <c r="U150" i="1"/>
  <c r="T150" i="1"/>
  <c r="Y150" i="1" s="1"/>
  <c r="X149" i="1"/>
  <c r="W149" i="1"/>
  <c r="V149" i="1"/>
  <c r="V154" i="1" s="1"/>
  <c r="U149" i="1"/>
  <c r="U154" i="1" s="1"/>
  <c r="T149" i="1"/>
  <c r="X142" i="1"/>
  <c r="W142" i="1"/>
  <c r="V142" i="1"/>
  <c r="U142" i="1"/>
  <c r="T142" i="1"/>
  <c r="X141" i="1"/>
  <c r="W141" i="1"/>
  <c r="V141" i="1"/>
  <c r="Y141" i="1" s="1"/>
  <c r="U141" i="1"/>
  <c r="T141" i="1"/>
  <c r="X140" i="1"/>
  <c r="W140" i="1"/>
  <c r="V140" i="1"/>
  <c r="U140" i="1"/>
  <c r="T140" i="1"/>
  <c r="Y140" i="1" s="1"/>
  <c r="X139" i="1"/>
  <c r="W139" i="1"/>
  <c r="V139" i="1"/>
  <c r="Y139" i="1" s="1"/>
  <c r="U139" i="1"/>
  <c r="T139" i="1"/>
  <c r="X138" i="1"/>
  <c r="W138" i="1"/>
  <c r="W143" i="1" s="1"/>
  <c r="V138" i="1"/>
  <c r="U138" i="1"/>
  <c r="U143" i="1" s="1"/>
  <c r="T138" i="1"/>
  <c r="T143" i="1" s="1"/>
  <c r="X130" i="1"/>
  <c r="W130" i="1"/>
  <c r="V130" i="1"/>
  <c r="U130" i="1"/>
  <c r="T130" i="1"/>
  <c r="Y130" i="1" s="1"/>
  <c r="X129" i="1"/>
  <c r="W129" i="1"/>
  <c r="V129" i="1"/>
  <c r="U129" i="1"/>
  <c r="T129" i="1"/>
  <c r="X128" i="1"/>
  <c r="W128" i="1"/>
  <c r="V128" i="1"/>
  <c r="U128" i="1"/>
  <c r="T128" i="1"/>
  <c r="X127" i="1"/>
  <c r="W127" i="1"/>
  <c r="V127" i="1"/>
  <c r="U127" i="1"/>
  <c r="T127" i="1"/>
  <c r="X126" i="1"/>
  <c r="W126" i="1"/>
  <c r="W131" i="1" s="1"/>
  <c r="V126" i="1"/>
  <c r="U126" i="1"/>
  <c r="T126" i="1"/>
  <c r="T131" i="1" s="1"/>
  <c r="X119" i="1"/>
  <c r="W119" i="1"/>
  <c r="V119" i="1"/>
  <c r="U119" i="1"/>
  <c r="T119" i="1"/>
  <c r="X118" i="1"/>
  <c r="W118" i="1"/>
  <c r="V118" i="1"/>
  <c r="U118" i="1"/>
  <c r="T118" i="1"/>
  <c r="X117" i="1"/>
  <c r="W117" i="1"/>
  <c r="W120" i="1" s="1"/>
  <c r="V117" i="1"/>
  <c r="U117" i="1"/>
  <c r="T117" i="1"/>
  <c r="X116" i="1"/>
  <c r="W116" i="1"/>
  <c r="V116" i="1"/>
  <c r="U116" i="1"/>
  <c r="T116" i="1"/>
  <c r="Y116" i="1" s="1"/>
  <c r="X115" i="1"/>
  <c r="W115" i="1"/>
  <c r="V115" i="1"/>
  <c r="V120" i="1" s="1"/>
  <c r="U115" i="1"/>
  <c r="T115" i="1"/>
  <c r="X108" i="1"/>
  <c r="W108" i="1"/>
  <c r="V108" i="1"/>
  <c r="U108" i="1"/>
  <c r="T108" i="1"/>
  <c r="Y108" i="1" s="1"/>
  <c r="X107" i="1"/>
  <c r="W107" i="1"/>
  <c r="V107" i="1"/>
  <c r="Y107" i="1" s="1"/>
  <c r="U107" i="1"/>
  <c r="T107" i="1"/>
  <c r="X106" i="1"/>
  <c r="W106" i="1"/>
  <c r="V106" i="1"/>
  <c r="U106" i="1"/>
  <c r="T106" i="1"/>
  <c r="Y106" i="1" s="1"/>
  <c r="X105" i="1"/>
  <c r="W105" i="1"/>
  <c r="V105" i="1"/>
  <c r="Y105" i="1" s="1"/>
  <c r="U105" i="1"/>
  <c r="T105" i="1"/>
  <c r="X104" i="1"/>
  <c r="X109" i="1" s="1"/>
  <c r="W104" i="1"/>
  <c r="V104" i="1"/>
  <c r="U104" i="1"/>
  <c r="T104" i="1"/>
  <c r="X97" i="1"/>
  <c r="W97" i="1"/>
  <c r="V97" i="1"/>
  <c r="Y97" i="1" s="1"/>
  <c r="U97" i="1"/>
  <c r="T97" i="1"/>
  <c r="X96" i="1"/>
  <c r="W96" i="1"/>
  <c r="V96" i="1"/>
  <c r="U96" i="1"/>
  <c r="T96" i="1"/>
  <c r="X95" i="1"/>
  <c r="W95" i="1"/>
  <c r="V95" i="1"/>
  <c r="U95" i="1"/>
  <c r="T95" i="1"/>
  <c r="X94" i="1"/>
  <c r="W94" i="1"/>
  <c r="V94" i="1"/>
  <c r="U94" i="1"/>
  <c r="T94" i="1"/>
  <c r="X93" i="1"/>
  <c r="W93" i="1"/>
  <c r="V93" i="1"/>
  <c r="V98" i="1" s="1"/>
  <c r="U93" i="1"/>
  <c r="T93" i="1"/>
  <c r="W87" i="1"/>
  <c r="Y86" i="1"/>
  <c r="X86" i="1"/>
  <c r="W86" i="1"/>
  <c r="V86" i="1"/>
  <c r="U86" i="1"/>
  <c r="T86" i="1"/>
  <c r="X85" i="1"/>
  <c r="W85" i="1"/>
  <c r="V85" i="1"/>
  <c r="U85" i="1"/>
  <c r="T85" i="1"/>
  <c r="X84" i="1"/>
  <c r="W84" i="1"/>
  <c r="V84" i="1"/>
  <c r="U84" i="1"/>
  <c r="T84" i="1"/>
  <c r="X83" i="1"/>
  <c r="W83" i="1"/>
  <c r="V83" i="1"/>
  <c r="U83" i="1"/>
  <c r="T83" i="1"/>
  <c r="Y83" i="1" s="1"/>
  <c r="X82" i="1"/>
  <c r="W82" i="1"/>
  <c r="V82" i="1"/>
  <c r="V87" i="1" s="1"/>
  <c r="U82" i="1"/>
  <c r="T82" i="1"/>
  <c r="X75" i="1"/>
  <c r="W75" i="1"/>
  <c r="V75" i="1"/>
  <c r="U75" i="1"/>
  <c r="T75" i="1"/>
  <c r="Y75" i="1" s="1"/>
  <c r="X74" i="1"/>
  <c r="W74" i="1"/>
  <c r="V74" i="1"/>
  <c r="U74" i="1"/>
  <c r="T74" i="1"/>
  <c r="X73" i="1"/>
  <c r="W73" i="1"/>
  <c r="V73" i="1"/>
  <c r="U73" i="1"/>
  <c r="T73" i="1"/>
  <c r="X72" i="1"/>
  <c r="W72" i="1"/>
  <c r="V72" i="1"/>
  <c r="U72" i="1"/>
  <c r="T72" i="1"/>
  <c r="X71" i="1"/>
  <c r="W71" i="1"/>
  <c r="V71" i="1"/>
  <c r="U71" i="1"/>
  <c r="U76" i="1" s="1"/>
  <c r="T71" i="1"/>
  <c r="T76" i="1" s="1"/>
  <c r="W64" i="1"/>
  <c r="V64" i="1"/>
  <c r="U64" i="1"/>
  <c r="T64" i="1"/>
  <c r="W63" i="1"/>
  <c r="V63" i="1"/>
  <c r="U63" i="1"/>
  <c r="T63" i="1"/>
  <c r="Y63" i="1" s="1"/>
  <c r="W62" i="1"/>
  <c r="V62" i="1"/>
  <c r="U62" i="1"/>
  <c r="T62" i="1"/>
  <c r="W61" i="1"/>
  <c r="V61" i="1"/>
  <c r="U61" i="1"/>
  <c r="T61" i="1"/>
  <c r="W60" i="1"/>
  <c r="V60" i="1"/>
  <c r="U60" i="1"/>
  <c r="T60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U54" i="1" s="1"/>
  <c r="T49" i="1"/>
  <c r="T54" i="1" s="1"/>
  <c r="AC41" i="1"/>
  <c r="AB41" i="1"/>
  <c r="AA41" i="1"/>
  <c r="Z41" i="1"/>
  <c r="Y41" i="1"/>
  <c r="X41" i="1"/>
  <c r="AD41" i="1" s="1"/>
  <c r="AC40" i="1"/>
  <c r="AB40" i="1"/>
  <c r="AA40" i="1"/>
  <c r="Z40" i="1"/>
  <c r="Y40" i="1"/>
  <c r="X40" i="1"/>
  <c r="AD40" i="1" s="1"/>
  <c r="AC39" i="1"/>
  <c r="AB39" i="1"/>
  <c r="AA39" i="1"/>
  <c r="Z39" i="1"/>
  <c r="Y39" i="1"/>
  <c r="X39" i="1"/>
  <c r="AC38" i="1"/>
  <c r="AB38" i="1"/>
  <c r="AA38" i="1"/>
  <c r="Z38" i="1"/>
  <c r="Y38" i="1"/>
  <c r="X38" i="1"/>
  <c r="AC37" i="1"/>
  <c r="AB37" i="1"/>
  <c r="AA37" i="1"/>
  <c r="AA42" i="1" s="1"/>
  <c r="Z37" i="1"/>
  <c r="Y37" i="1"/>
  <c r="X37" i="1"/>
  <c r="X42" i="1" s="1"/>
  <c r="AD30" i="1"/>
  <c r="AC30" i="1"/>
  <c r="AB30" i="1"/>
  <c r="AA30" i="1"/>
  <c r="AF29" i="1"/>
  <c r="AD29" i="1"/>
  <c r="AC29" i="1"/>
  <c r="AB29" i="1"/>
  <c r="AA29" i="1"/>
  <c r="AD28" i="1"/>
  <c r="AC28" i="1"/>
  <c r="AB28" i="1"/>
  <c r="AA28" i="1"/>
  <c r="AF28" i="1" s="1"/>
  <c r="AD27" i="1"/>
  <c r="AC27" i="1"/>
  <c r="AB27" i="1"/>
  <c r="AF27" i="1" s="1"/>
  <c r="AA27" i="1"/>
  <c r="AD26" i="1"/>
  <c r="AC26" i="1"/>
  <c r="AB26" i="1"/>
  <c r="AF26" i="1" s="1"/>
  <c r="AA26" i="1"/>
  <c r="AE19" i="1"/>
  <c r="AD19" i="1"/>
  <c r="AC19" i="1"/>
  <c r="AB19" i="1"/>
  <c r="AA19" i="1"/>
  <c r="Z19" i="1"/>
  <c r="AE18" i="1"/>
  <c r="AD18" i="1"/>
  <c r="AC18" i="1"/>
  <c r="AB18" i="1"/>
  <c r="AA18" i="1"/>
  <c r="Z18" i="1"/>
  <c r="AE17" i="1"/>
  <c r="AD17" i="1"/>
  <c r="AC17" i="1"/>
  <c r="AB17" i="1"/>
  <c r="AA17" i="1"/>
  <c r="Z17" i="1"/>
  <c r="AE16" i="1"/>
  <c r="AD16" i="1"/>
  <c r="AD20" i="1" s="1"/>
  <c r="AC16" i="1"/>
  <c r="AB16" i="1"/>
  <c r="AA16" i="1"/>
  <c r="Z16" i="1"/>
  <c r="AE15" i="1"/>
  <c r="AD15" i="1"/>
  <c r="AC15" i="1"/>
  <c r="AB15" i="1"/>
  <c r="AB20" i="1" s="1"/>
  <c r="AA15" i="1"/>
  <c r="Z15" i="1"/>
  <c r="Z20" i="1" s="1"/>
  <c r="Y8" i="1"/>
  <c r="W8" i="1"/>
  <c r="V8" i="1"/>
  <c r="U8" i="1"/>
  <c r="T8" i="1"/>
  <c r="W7" i="1"/>
  <c r="V7" i="1"/>
  <c r="U7" i="1"/>
  <c r="T7" i="1"/>
  <c r="Y7" i="1" s="1"/>
  <c r="W6" i="1"/>
  <c r="V6" i="1"/>
  <c r="U6" i="1"/>
  <c r="T6" i="1"/>
  <c r="Y6" i="1" s="1"/>
  <c r="W5" i="1"/>
  <c r="V5" i="1"/>
  <c r="U5" i="1"/>
  <c r="T5" i="1"/>
  <c r="W4" i="1"/>
  <c r="V4" i="1"/>
  <c r="V9" i="1" s="1"/>
  <c r="U4" i="1"/>
  <c r="T4" i="1"/>
  <c r="Y4" i="1" s="1"/>
  <c r="W65" i="1" l="1"/>
  <c r="Y149" i="1"/>
  <c r="AD38" i="1"/>
  <c r="V65" i="1"/>
  <c r="U87" i="1"/>
  <c r="U120" i="1"/>
  <c r="Y172" i="1"/>
  <c r="T199" i="1"/>
  <c r="T233" i="1"/>
  <c r="Y241" i="1"/>
  <c r="Y296" i="1"/>
  <c r="W311" i="1"/>
  <c r="T322" i="1"/>
  <c r="Y330" i="1"/>
  <c r="X356" i="1"/>
  <c r="Y354" i="1"/>
  <c r="Y387" i="1"/>
  <c r="W390" i="1"/>
  <c r="Y432" i="1"/>
  <c r="Y455" i="1"/>
  <c r="Y52" i="1"/>
  <c r="Y61" i="1"/>
  <c r="Y65" i="1" s="1"/>
  <c r="Y74" i="1"/>
  <c r="Y85" i="1"/>
  <c r="T98" i="1"/>
  <c r="Y118" i="1"/>
  <c r="U131" i="1"/>
  <c r="W154" i="1"/>
  <c r="V199" i="1"/>
  <c r="Y196" i="1"/>
  <c r="T244" i="1"/>
  <c r="Y264" i="1"/>
  <c r="Y274" i="1"/>
  <c r="Y309" i="1"/>
  <c r="T333" i="1"/>
  <c r="Y352" i="1"/>
  <c r="X367" i="1"/>
  <c r="U390" i="1"/>
  <c r="Y389" i="1"/>
  <c r="X412" i="1"/>
  <c r="T435" i="1"/>
  <c r="U446" i="1"/>
  <c r="Y453" i="1"/>
  <c r="AF17" i="1"/>
  <c r="AF19" i="1"/>
  <c r="AF30" i="1"/>
  <c r="V54" i="1"/>
  <c r="Y64" i="1"/>
  <c r="X87" i="1"/>
  <c r="X120" i="1"/>
  <c r="Y128" i="1"/>
  <c r="Y162" i="1"/>
  <c r="Y184" i="1"/>
  <c r="W199" i="1"/>
  <c r="U210" i="1"/>
  <c r="Y231" i="1"/>
  <c r="U244" i="1"/>
  <c r="X266" i="1"/>
  <c r="U277" i="1"/>
  <c r="Y288" i="1"/>
  <c r="Y320" i="1"/>
  <c r="U333" i="1"/>
  <c r="Y342" i="1"/>
  <c r="V345" i="1"/>
  <c r="Y363" i="1"/>
  <c r="V390" i="1"/>
  <c r="U435" i="1"/>
  <c r="Y443" i="1"/>
  <c r="Y207" i="1"/>
  <c r="T356" i="1"/>
  <c r="Y95" i="1"/>
  <c r="W165" i="1"/>
  <c r="W98" i="1"/>
  <c r="X131" i="1"/>
  <c r="T165" i="1"/>
  <c r="T345" i="1"/>
  <c r="X390" i="1"/>
  <c r="Y388" i="1"/>
  <c r="Y400" i="1"/>
  <c r="Y410" i="1"/>
  <c r="T446" i="1"/>
  <c r="U9" i="1"/>
  <c r="AD39" i="1"/>
  <c r="Y50" i="1"/>
  <c r="X98" i="1"/>
  <c r="U109" i="1"/>
  <c r="V143" i="1"/>
  <c r="U165" i="1"/>
  <c r="X210" i="1"/>
  <c r="U222" i="1"/>
  <c r="X244" i="1"/>
  <c r="U255" i="1"/>
  <c r="Y254" i="1"/>
  <c r="X277" i="1"/>
  <c r="U289" i="1"/>
  <c r="X333" i="1"/>
  <c r="U345" i="1"/>
  <c r="W401" i="1"/>
  <c r="X435" i="1"/>
  <c r="T109" i="1"/>
  <c r="AE20" i="1"/>
  <c r="Y42" i="1"/>
  <c r="Y53" i="1"/>
  <c r="V109" i="1"/>
  <c r="AI107" i="1" s="1"/>
  <c r="V165" i="1"/>
  <c r="T176" i="1"/>
  <c r="Y197" i="1"/>
  <c r="V222" i="1"/>
  <c r="V255" i="1"/>
  <c r="Y275" i="1"/>
  <c r="V289" i="1"/>
  <c r="T300" i="1"/>
  <c r="Y329" i="1"/>
  <c r="Y353" i="1"/>
  <c r="W356" i="1"/>
  <c r="U367" i="1"/>
  <c r="Y386" i="1"/>
  <c r="Y408" i="1"/>
  <c r="Y431" i="1"/>
  <c r="Y454" i="1"/>
  <c r="Y49" i="1"/>
  <c r="W9" i="1"/>
  <c r="AF18" i="1"/>
  <c r="AA31" i="1"/>
  <c r="Z42" i="1"/>
  <c r="Y62" i="1"/>
  <c r="W109" i="1"/>
  <c r="AJ105" i="1" s="1"/>
  <c r="Y119" i="1"/>
  <c r="Y129" i="1"/>
  <c r="X143" i="1"/>
  <c r="Y163" i="1"/>
  <c r="U176" i="1"/>
  <c r="W255" i="1"/>
  <c r="U266" i="1"/>
  <c r="U300" i="1"/>
  <c r="Y343" i="1"/>
  <c r="Y364" i="1"/>
  <c r="Y396" i="1"/>
  <c r="V412" i="1"/>
  <c r="Y444" i="1"/>
  <c r="W54" i="1"/>
  <c r="W210" i="1"/>
  <c r="V76" i="1"/>
  <c r="Y73" i="1"/>
  <c r="Y84" i="1"/>
  <c r="Y96" i="1"/>
  <c r="Y117" i="1"/>
  <c r="Y138" i="1"/>
  <c r="X165" i="1"/>
  <c r="T188" i="1"/>
  <c r="Y195" i="1"/>
  <c r="Y208" i="1"/>
  <c r="X222" i="1"/>
  <c r="Y232" i="1"/>
  <c r="Y263" i="1"/>
  <c r="Y273" i="1"/>
  <c r="X289" i="1"/>
  <c r="Y287" i="1"/>
  <c r="Y308" i="1"/>
  <c r="Y321" i="1"/>
  <c r="X345" i="1"/>
  <c r="U356" i="1"/>
  <c r="Y355" i="1"/>
  <c r="W367" i="1"/>
  <c r="X446" i="1"/>
  <c r="T457" i="1"/>
  <c r="Y72" i="1"/>
  <c r="Y5" i="1"/>
  <c r="Y9" i="1" s="1"/>
  <c r="AI4" i="1" s="1"/>
  <c r="AC31" i="1"/>
  <c r="AB42" i="1"/>
  <c r="Y51" i="1"/>
  <c r="Y60" i="1"/>
  <c r="W76" i="1"/>
  <c r="Y104" i="1"/>
  <c r="Y109" i="1" s="1"/>
  <c r="Y127" i="1"/>
  <c r="Y161" i="1"/>
  <c r="Y174" i="1"/>
  <c r="U188" i="1"/>
  <c r="Y217" i="1"/>
  <c r="Y230" i="1"/>
  <c r="V233" i="1"/>
  <c r="Y250" i="1"/>
  <c r="W266" i="1"/>
  <c r="Y298" i="1"/>
  <c r="U311" i="1"/>
  <c r="Y319" i="1"/>
  <c r="V322" i="1"/>
  <c r="Y341" i="1"/>
  <c r="V356" i="1"/>
  <c r="T367" i="1"/>
  <c r="Y442" i="1"/>
  <c r="U457" i="1"/>
  <c r="AF16" i="1"/>
  <c r="AD31" i="1"/>
  <c r="AC42" i="1"/>
  <c r="U65" i="1"/>
  <c r="X76" i="1"/>
  <c r="T87" i="1"/>
  <c r="Y94" i="1"/>
  <c r="U98" i="1"/>
  <c r="T120" i="1"/>
  <c r="V131" i="1"/>
  <c r="T154" i="1"/>
  <c r="AG150" i="1" s="1"/>
  <c r="X176" i="1"/>
  <c r="V188" i="1"/>
  <c r="T266" i="1"/>
  <c r="Y285" i="1"/>
  <c r="X300" i="1"/>
  <c r="V311" i="1"/>
  <c r="U412" i="1"/>
  <c r="V457" i="1"/>
  <c r="Y452" i="1"/>
  <c r="Y441" i="1"/>
  <c r="Y430" i="1"/>
  <c r="Y407" i="1"/>
  <c r="Y385" i="1"/>
  <c r="Y362" i="1"/>
  <c r="Y351" i="1"/>
  <c r="Y340" i="1"/>
  <c r="Y328" i="1"/>
  <c r="Y317" i="1"/>
  <c r="Y306" i="1"/>
  <c r="Y295" i="1"/>
  <c r="Y284" i="1"/>
  <c r="Y272" i="1"/>
  <c r="Y261" i="1"/>
  <c r="Y239" i="1"/>
  <c r="Y228" i="1"/>
  <c r="Y221" i="1"/>
  <c r="Y205" i="1"/>
  <c r="Y194" i="1"/>
  <c r="Y183" i="1"/>
  <c r="Y171" i="1"/>
  <c r="Y160" i="1"/>
  <c r="AK153" i="1"/>
  <c r="AJ153" i="1"/>
  <c r="AI153" i="1"/>
  <c r="AH153" i="1"/>
  <c r="Y154" i="1"/>
  <c r="AK151" i="1"/>
  <c r="AH149" i="1"/>
  <c r="AH150" i="1"/>
  <c r="AH151" i="1"/>
  <c r="AJ150" i="1"/>
  <c r="AJ151" i="1"/>
  <c r="AJ152" i="1"/>
  <c r="AI151" i="1"/>
  <c r="AK149" i="1"/>
  <c r="AK150" i="1"/>
  <c r="AI149" i="1"/>
  <c r="Y142" i="1"/>
  <c r="Y143" i="1" s="1"/>
  <c r="Y126" i="1"/>
  <c r="Y115" i="1"/>
  <c r="AK105" i="1"/>
  <c r="AK107" i="1"/>
  <c r="AK106" i="1"/>
  <c r="AK108" i="1"/>
  <c r="AG104" i="1"/>
  <c r="AG107" i="1"/>
  <c r="AH108" i="1"/>
  <c r="AH104" i="1"/>
  <c r="AH105" i="1"/>
  <c r="AH106" i="1"/>
  <c r="AH107" i="1"/>
  <c r="AI108" i="1"/>
  <c r="AI104" i="1"/>
  <c r="AI105" i="1"/>
  <c r="AI106" i="1"/>
  <c r="AJ106" i="1"/>
  <c r="AK104" i="1"/>
  <c r="Y93" i="1"/>
  <c r="Y82" i="1"/>
  <c r="Y71" i="1"/>
  <c r="T65" i="1"/>
  <c r="AD37" i="1"/>
  <c r="AA20" i="1"/>
  <c r="AC20" i="1"/>
  <c r="AB31" i="1"/>
  <c r="AF15" i="1"/>
  <c r="T9" i="1"/>
  <c r="AJ49" i="1" l="1"/>
  <c r="AJ64" i="1"/>
  <c r="AH62" i="1"/>
  <c r="AH251" i="1"/>
  <c r="AJ254" i="1"/>
  <c r="AN30" i="1"/>
  <c r="AG53" i="1"/>
  <c r="AN27" i="1"/>
  <c r="AO27" i="1"/>
  <c r="AO30" i="1"/>
  <c r="Y54" i="1"/>
  <c r="AJ50" i="1" s="1"/>
  <c r="AJ107" i="1"/>
  <c r="AG152" i="1"/>
  <c r="AG254" i="1"/>
  <c r="Y401" i="1"/>
  <c r="AG62" i="1"/>
  <c r="AH254" i="1"/>
  <c r="AH400" i="1"/>
  <c r="AI254" i="1"/>
  <c r="AG108" i="1"/>
  <c r="AG151" i="1"/>
  <c r="AO26" i="1"/>
  <c r="AJ104" i="1"/>
  <c r="AG149" i="1"/>
  <c r="AH253" i="1"/>
  <c r="AJ400" i="1"/>
  <c r="AJ108" i="1"/>
  <c r="AG106" i="1"/>
  <c r="AH252" i="1"/>
  <c r="AK254" i="1"/>
  <c r="Y255" i="1"/>
  <c r="AG8" i="1"/>
  <c r="AF31" i="1"/>
  <c r="AG105" i="1"/>
  <c r="AG153" i="1"/>
  <c r="Y457" i="1"/>
  <c r="AK452" i="1"/>
  <c r="AJ452" i="1"/>
  <c r="AI452" i="1"/>
  <c r="AH452" i="1"/>
  <c r="AG452" i="1"/>
  <c r="Y446" i="1"/>
  <c r="AK441" i="1" s="1"/>
  <c r="AJ441" i="1"/>
  <c r="AI441" i="1"/>
  <c r="Y435" i="1"/>
  <c r="AJ430" i="1" s="1"/>
  <c r="AK430" i="1"/>
  <c r="AI430" i="1"/>
  <c r="AH430" i="1"/>
  <c r="AG430" i="1"/>
  <c r="Y412" i="1"/>
  <c r="AJ407" i="1" s="1"/>
  <c r="AK407" i="1"/>
  <c r="Y390" i="1"/>
  <c r="AH385" i="1" s="1"/>
  <c r="AK385" i="1"/>
  <c r="AJ385" i="1"/>
  <c r="Y367" i="1"/>
  <c r="AI362" i="1" s="1"/>
  <c r="AK362" i="1"/>
  <c r="AJ362" i="1"/>
  <c r="Y356" i="1"/>
  <c r="AK351" i="1"/>
  <c r="AJ351" i="1"/>
  <c r="AI351" i="1"/>
  <c r="Y345" i="1"/>
  <c r="AJ340" i="1" s="1"/>
  <c r="AK340" i="1"/>
  <c r="AI340" i="1"/>
  <c r="Y333" i="1"/>
  <c r="AK328" i="1" s="1"/>
  <c r="Y322" i="1"/>
  <c r="AG317" i="1" s="1"/>
  <c r="Y311" i="1"/>
  <c r="AK306" i="1"/>
  <c r="AJ306" i="1"/>
  <c r="AI306" i="1"/>
  <c r="Y300" i="1"/>
  <c r="AJ295" i="1" s="1"/>
  <c r="AK295" i="1"/>
  <c r="AI295" i="1"/>
  <c r="Y289" i="1"/>
  <c r="AH284" i="1" s="1"/>
  <c r="Y277" i="1"/>
  <c r="AK272" i="1"/>
  <c r="AJ272" i="1"/>
  <c r="AI272" i="1"/>
  <c r="Y266" i="1"/>
  <c r="Y244" i="1"/>
  <c r="AI239" i="1" s="1"/>
  <c r="AK239" i="1"/>
  <c r="AJ239" i="1"/>
  <c r="Y233" i="1"/>
  <c r="AG228" i="1" s="1"/>
  <c r="AK228" i="1"/>
  <c r="AJ228" i="1"/>
  <c r="AI228" i="1"/>
  <c r="AG221" i="1"/>
  <c r="AH221" i="1"/>
  <c r="Y222" i="1"/>
  <c r="Y210" i="1"/>
  <c r="Y199" i="1"/>
  <c r="AK194" i="1" s="1"/>
  <c r="Y188" i="1"/>
  <c r="AK183" i="1" s="1"/>
  <c r="AJ183" i="1"/>
  <c r="AI183" i="1"/>
  <c r="AH183" i="1"/>
  <c r="AG183" i="1"/>
  <c r="Y176" i="1"/>
  <c r="AG171" i="1" s="1"/>
  <c r="Y165" i="1"/>
  <c r="AI160" i="1" s="1"/>
  <c r="AK160" i="1"/>
  <c r="AJ160" i="1"/>
  <c r="AJ149" i="1"/>
  <c r="AI152" i="1"/>
  <c r="AI150" i="1"/>
  <c r="AK152" i="1"/>
  <c r="AH152" i="1"/>
  <c r="AK139" i="1"/>
  <c r="AH141" i="1"/>
  <c r="AI139" i="1"/>
  <c r="AK141" i="1"/>
  <c r="AI140" i="1"/>
  <c r="AG138" i="1"/>
  <c r="AJ138" i="1"/>
  <c r="AJ140" i="1"/>
  <c r="AJ141" i="1"/>
  <c r="AH138" i="1"/>
  <c r="AH139" i="1"/>
  <c r="AG139" i="1"/>
  <c r="AJ139" i="1"/>
  <c r="AG141" i="1"/>
  <c r="AK138" i="1"/>
  <c r="AG140" i="1"/>
  <c r="AK140" i="1"/>
  <c r="AH140" i="1"/>
  <c r="AI138" i="1"/>
  <c r="AI141" i="1"/>
  <c r="AG142" i="1"/>
  <c r="AK142" i="1"/>
  <c r="AJ142" i="1"/>
  <c r="AI142" i="1"/>
  <c r="AH142" i="1"/>
  <c r="Y131" i="1"/>
  <c r="AG126" i="1" s="1"/>
  <c r="AK126" i="1"/>
  <c r="AJ126" i="1"/>
  <c r="Y120" i="1"/>
  <c r="AK115" i="1" s="1"/>
  <c r="AI115" i="1"/>
  <c r="Q104" i="1"/>
  <c r="Q105" i="1" s="1"/>
  <c r="Q106" i="1" s="1"/>
  <c r="Q107" i="1" s="1"/>
  <c r="Y98" i="1"/>
  <c r="Y87" i="1"/>
  <c r="AJ82" i="1" s="1"/>
  <c r="AK82" i="1"/>
  <c r="AI63" i="1"/>
  <c r="AI64" i="1"/>
  <c r="AI49" i="1"/>
  <c r="AI60" i="1"/>
  <c r="AH53" i="1"/>
  <c r="AG64" i="1"/>
  <c r="AJ60" i="1"/>
  <c r="AI53" i="1"/>
  <c r="AH64" i="1"/>
  <c r="AI62" i="1"/>
  <c r="AH60" i="1"/>
  <c r="AJ51" i="1"/>
  <c r="AH63" i="1"/>
  <c r="AH51" i="1"/>
  <c r="AI61" i="1"/>
  <c r="Y76" i="1"/>
  <c r="AK71" i="1" s="1"/>
  <c r="AJ71" i="1"/>
  <c r="AI71" i="1"/>
  <c r="AH71" i="1"/>
  <c r="AG71" i="1"/>
  <c r="AJ61" i="1"/>
  <c r="AJ52" i="1"/>
  <c r="AJ53" i="1"/>
  <c r="AJ63" i="1"/>
  <c r="AG51" i="1"/>
  <c r="AG61" i="1"/>
  <c r="AG52" i="1"/>
  <c r="AH49" i="1"/>
  <c r="AH61" i="1"/>
  <c r="AH52" i="1"/>
  <c r="AI51" i="1"/>
  <c r="AI52" i="1"/>
  <c r="AG63" i="1"/>
  <c r="AG60" i="1"/>
  <c r="AJ62" i="1"/>
  <c r="AD42" i="1"/>
  <c r="AQ37" i="1"/>
  <c r="AP37" i="1"/>
  <c r="AO37" i="1"/>
  <c r="AN37" i="1"/>
  <c r="AM37" i="1"/>
  <c r="AL37" i="1"/>
  <c r="AN17" i="1"/>
  <c r="AP18" i="1"/>
  <c r="AN16" i="1"/>
  <c r="AN15" i="1"/>
  <c r="AF20" i="1"/>
  <c r="AR15" i="1"/>
  <c r="AQ15" i="1"/>
  <c r="AP15" i="1"/>
  <c r="AO15" i="1"/>
  <c r="AP26" i="1"/>
  <c r="AN19" i="1"/>
  <c r="AN29" i="1"/>
  <c r="AN28" i="1"/>
  <c r="AN18" i="1"/>
  <c r="AQ27" i="1"/>
  <c r="AP28" i="1"/>
  <c r="AP27" i="1"/>
  <c r="AG7" i="1"/>
  <c r="AI6" i="1"/>
  <c r="AJ6" i="1"/>
  <c r="AI5" i="1"/>
  <c r="AJ7" i="1"/>
  <c r="AJ5" i="1"/>
  <c r="AH6" i="1"/>
  <c r="AH7" i="1"/>
  <c r="AG4" i="1"/>
  <c r="AJ4" i="1"/>
  <c r="AG6" i="1"/>
  <c r="AI7" i="1"/>
  <c r="AG5" i="1"/>
  <c r="AH5" i="1"/>
  <c r="AI8" i="1"/>
  <c r="AH8" i="1"/>
  <c r="AH4" i="1"/>
  <c r="AJ8" i="1"/>
  <c r="AK399" i="1" l="1"/>
  <c r="AH397" i="1"/>
  <c r="AG397" i="1"/>
  <c r="AJ398" i="1"/>
  <c r="AH396" i="1"/>
  <c r="AH398" i="1"/>
  <c r="AI397" i="1"/>
  <c r="AH399" i="1"/>
  <c r="AJ399" i="1"/>
  <c r="AI396" i="1"/>
  <c r="AG396" i="1"/>
  <c r="AK397" i="1"/>
  <c r="AK398" i="1"/>
  <c r="AI398" i="1"/>
  <c r="AI399" i="1"/>
  <c r="AJ397" i="1"/>
  <c r="AG398" i="1"/>
  <c r="AK396" i="1"/>
  <c r="AJ396" i="1"/>
  <c r="AG399" i="1"/>
  <c r="AJ115" i="1"/>
  <c r="AG400" i="1"/>
  <c r="Q149" i="1"/>
  <c r="Q150" i="1" s="1"/>
  <c r="Q151" i="1" s="1"/>
  <c r="Q152" i="1" s="1"/>
  <c r="AH194" i="1"/>
  <c r="AG407" i="1"/>
  <c r="AQ28" i="1"/>
  <c r="AQ26" i="1"/>
  <c r="AP30" i="1"/>
  <c r="AN26" i="1"/>
  <c r="W26" i="1" s="1"/>
  <c r="W27" i="1" s="1"/>
  <c r="W28" i="1" s="1"/>
  <c r="W29" i="1" s="1"/>
  <c r="AP29" i="1"/>
  <c r="AQ30" i="1"/>
  <c r="AQ29" i="1"/>
  <c r="AI171" i="1"/>
  <c r="AI194" i="1"/>
  <c r="AG239" i="1"/>
  <c r="AG284" i="1"/>
  <c r="AG362" i="1"/>
  <c r="AH407" i="1"/>
  <c r="AO28" i="1"/>
  <c r="AO29" i="1"/>
  <c r="AG194" i="1"/>
  <c r="AI82" i="1"/>
  <c r="AJ171" i="1"/>
  <c r="AJ194" i="1"/>
  <c r="AH239" i="1"/>
  <c r="AJ284" i="1"/>
  <c r="AH328" i="1"/>
  <c r="AH362" i="1"/>
  <c r="AI407" i="1"/>
  <c r="AK253" i="1"/>
  <c r="AI251" i="1"/>
  <c r="AI253" i="1"/>
  <c r="AG250" i="1"/>
  <c r="AJ253" i="1"/>
  <c r="AJ252" i="1"/>
  <c r="AH250" i="1"/>
  <c r="AI250" i="1"/>
  <c r="AK252" i="1"/>
  <c r="AJ250" i="1"/>
  <c r="AJ251" i="1"/>
  <c r="AI252" i="1"/>
  <c r="AG253" i="1"/>
  <c r="AG251" i="1"/>
  <c r="AG252" i="1"/>
  <c r="AK250" i="1"/>
  <c r="AK251" i="1"/>
  <c r="AG50" i="1"/>
  <c r="Q60" i="1"/>
  <c r="Q61" i="1" s="1"/>
  <c r="Q62" i="1" s="1"/>
  <c r="Q63" i="1" s="1"/>
  <c r="AK171" i="1"/>
  <c r="AK284" i="1"/>
  <c r="AI328" i="1"/>
  <c r="AI400" i="1"/>
  <c r="AI50" i="1"/>
  <c r="AG49" i="1"/>
  <c r="AH50" i="1"/>
  <c r="AK400" i="1"/>
  <c r="AG455" i="1"/>
  <c r="AJ453" i="1"/>
  <c r="AI453" i="1"/>
  <c r="AJ456" i="1"/>
  <c r="AG453" i="1"/>
  <c r="Q452" i="1" s="1"/>
  <c r="Q453" i="1" s="1"/>
  <c r="Q454" i="1" s="1"/>
  <c r="Q455" i="1" s="1"/>
  <c r="AK454" i="1"/>
  <c r="AH454" i="1"/>
  <c r="AG454" i="1"/>
  <c r="AK453" i="1"/>
  <c r="AG456" i="1"/>
  <c r="AH456" i="1"/>
  <c r="AI456" i="1"/>
  <c r="AH453" i="1"/>
  <c r="AI454" i="1"/>
  <c r="AI455" i="1"/>
  <c r="AH455" i="1"/>
  <c r="AJ454" i="1"/>
  <c r="AK455" i="1"/>
  <c r="AJ455" i="1"/>
  <c r="AK456" i="1"/>
  <c r="AK442" i="1"/>
  <c r="AH444" i="1"/>
  <c r="AJ442" i="1"/>
  <c r="AH442" i="1"/>
  <c r="AG444" i="1"/>
  <c r="AG442" i="1"/>
  <c r="AH443" i="1"/>
  <c r="AK443" i="1"/>
  <c r="AG445" i="1"/>
  <c r="AI443" i="1"/>
  <c r="AJ445" i="1"/>
  <c r="AJ443" i="1"/>
  <c r="AH445" i="1"/>
  <c r="AG443" i="1"/>
  <c r="AK445" i="1"/>
  <c r="AI445" i="1"/>
  <c r="AK444" i="1"/>
  <c r="AJ444" i="1"/>
  <c r="AI444" i="1"/>
  <c r="AI442" i="1"/>
  <c r="AG441" i="1"/>
  <c r="AH441" i="1"/>
  <c r="AG433" i="1"/>
  <c r="AJ431" i="1"/>
  <c r="AI434" i="1"/>
  <c r="AH431" i="1"/>
  <c r="AG431" i="1"/>
  <c r="AG432" i="1"/>
  <c r="AK434" i="1"/>
  <c r="AK431" i="1"/>
  <c r="AG434" i="1"/>
  <c r="AH434" i="1"/>
  <c r="AI431" i="1"/>
  <c r="AJ434" i="1"/>
  <c r="AI433" i="1"/>
  <c r="AK432" i="1"/>
  <c r="AH432" i="1"/>
  <c r="AJ432" i="1"/>
  <c r="AK433" i="1"/>
  <c r="AI432" i="1"/>
  <c r="AJ433" i="1"/>
  <c r="AH433" i="1"/>
  <c r="AK410" i="1"/>
  <c r="AJ409" i="1"/>
  <c r="AH409" i="1"/>
  <c r="AG409" i="1"/>
  <c r="AJ410" i="1"/>
  <c r="AI409" i="1"/>
  <c r="AG410" i="1"/>
  <c r="AK408" i="1"/>
  <c r="AG411" i="1"/>
  <c r="AI411" i="1"/>
  <c r="AJ408" i="1"/>
  <c r="AH411" i="1"/>
  <c r="AJ411" i="1"/>
  <c r="AG408" i="1"/>
  <c r="AI408" i="1"/>
  <c r="Q407" i="1" s="1"/>
  <c r="Q408" i="1" s="1"/>
  <c r="Q409" i="1" s="1"/>
  <c r="Q410" i="1" s="1"/>
  <c r="AK411" i="1"/>
  <c r="AH408" i="1"/>
  <c r="AK409" i="1"/>
  <c r="AI410" i="1"/>
  <c r="AH410" i="1"/>
  <c r="AH388" i="1"/>
  <c r="AK389" i="1"/>
  <c r="AH389" i="1"/>
  <c r="AH386" i="1"/>
  <c r="AJ387" i="1"/>
  <c r="AG387" i="1"/>
  <c r="AG388" i="1"/>
  <c r="AG389" i="1"/>
  <c r="AJ386" i="1"/>
  <c r="AI389" i="1"/>
  <c r="AJ389" i="1"/>
  <c r="AK388" i="1"/>
  <c r="AI388" i="1"/>
  <c r="AK386" i="1"/>
  <c r="AI386" i="1"/>
  <c r="AK387" i="1"/>
  <c r="AG386" i="1"/>
  <c r="AJ388" i="1"/>
  <c r="AH387" i="1"/>
  <c r="AI387" i="1"/>
  <c r="AG385" i="1"/>
  <c r="AI385" i="1"/>
  <c r="AK365" i="1"/>
  <c r="AI364" i="1"/>
  <c r="AI365" i="1"/>
  <c r="AJ365" i="1"/>
  <c r="AG365" i="1"/>
  <c r="AK363" i="1"/>
  <c r="AG366" i="1"/>
  <c r="AI363" i="1"/>
  <c r="AH363" i="1"/>
  <c r="AJ363" i="1"/>
  <c r="AH366" i="1"/>
  <c r="AI366" i="1"/>
  <c r="AJ366" i="1"/>
  <c r="AG363" i="1"/>
  <c r="AK364" i="1"/>
  <c r="AH365" i="1"/>
  <c r="AK366" i="1"/>
  <c r="AJ364" i="1"/>
  <c r="AH364" i="1"/>
  <c r="AG364" i="1"/>
  <c r="AH354" i="1"/>
  <c r="AK352" i="1"/>
  <c r="AJ352" i="1"/>
  <c r="AI352" i="1"/>
  <c r="AH352" i="1"/>
  <c r="AI353" i="1"/>
  <c r="AI354" i="1"/>
  <c r="AG354" i="1"/>
  <c r="AG355" i="1"/>
  <c r="AH355" i="1"/>
  <c r="AI355" i="1"/>
  <c r="AJ355" i="1"/>
  <c r="AH353" i="1"/>
  <c r="AG352" i="1"/>
  <c r="AK353" i="1"/>
  <c r="AK355" i="1"/>
  <c r="AJ353" i="1"/>
  <c r="AK354" i="1"/>
  <c r="AJ354" i="1"/>
  <c r="AG353" i="1"/>
  <c r="AG351" i="1"/>
  <c r="AH351" i="1"/>
  <c r="AK343" i="1"/>
  <c r="AI342" i="1"/>
  <c r="AK344" i="1"/>
  <c r="AJ343" i="1"/>
  <c r="AH342" i="1"/>
  <c r="AI343" i="1"/>
  <c r="AG342" i="1"/>
  <c r="AK341" i="1"/>
  <c r="AG344" i="1"/>
  <c r="AI341" i="1"/>
  <c r="AG343" i="1"/>
  <c r="AJ341" i="1"/>
  <c r="AH344" i="1"/>
  <c r="AJ344" i="1"/>
  <c r="AK342" i="1"/>
  <c r="AI344" i="1"/>
  <c r="AH341" i="1"/>
  <c r="AG341" i="1"/>
  <c r="AJ342" i="1"/>
  <c r="AH343" i="1"/>
  <c r="AG340" i="1"/>
  <c r="AH340" i="1"/>
  <c r="AG328" i="1"/>
  <c r="AJ328" i="1"/>
  <c r="AK331" i="1"/>
  <c r="AI330" i="1"/>
  <c r="AG330" i="1"/>
  <c r="AH331" i="1"/>
  <c r="AH330" i="1"/>
  <c r="AG331" i="1"/>
  <c r="AK329" i="1"/>
  <c r="AG332" i="1"/>
  <c r="AI329" i="1"/>
  <c r="AH329" i="1"/>
  <c r="AJ329" i="1"/>
  <c r="AH332" i="1"/>
  <c r="AJ332" i="1"/>
  <c r="AG329" i="1"/>
  <c r="AK330" i="1"/>
  <c r="AI332" i="1"/>
  <c r="AJ330" i="1"/>
  <c r="AJ331" i="1"/>
  <c r="AI331" i="1"/>
  <c r="AK332" i="1"/>
  <c r="AH320" i="1"/>
  <c r="AK319" i="1"/>
  <c r="AI318" i="1"/>
  <c r="AK321" i="1"/>
  <c r="AI320" i="1"/>
  <c r="AJ320" i="1"/>
  <c r="AG320" i="1"/>
  <c r="AI319" i="1"/>
  <c r="AH319" i="1"/>
  <c r="AG319" i="1"/>
  <c r="AH318" i="1"/>
  <c r="AG318" i="1"/>
  <c r="AH321" i="1"/>
  <c r="AG321" i="1"/>
  <c r="AK318" i="1"/>
  <c r="AJ319" i="1"/>
  <c r="AJ318" i="1"/>
  <c r="AI321" i="1"/>
  <c r="AJ321" i="1"/>
  <c r="AK320" i="1"/>
  <c r="AH317" i="1"/>
  <c r="AI317" i="1"/>
  <c r="AJ317" i="1"/>
  <c r="AK317" i="1"/>
  <c r="AG309" i="1"/>
  <c r="AJ307" i="1"/>
  <c r="AH310" i="1"/>
  <c r="AI307" i="1"/>
  <c r="AI310" i="1"/>
  <c r="AH307" i="1"/>
  <c r="AJ310" i="1"/>
  <c r="AG307" i="1"/>
  <c r="AI309" i="1"/>
  <c r="AH309" i="1"/>
  <c r="AK307" i="1"/>
  <c r="AG310" i="1"/>
  <c r="AK308" i="1"/>
  <c r="AJ308" i="1"/>
  <c r="AK309" i="1"/>
  <c r="AI308" i="1"/>
  <c r="AJ309" i="1"/>
  <c r="AH308" i="1"/>
  <c r="AG308" i="1"/>
  <c r="AK310" i="1"/>
  <c r="AG306" i="1"/>
  <c r="AH306" i="1"/>
  <c r="AH298" i="1"/>
  <c r="AH297" i="1"/>
  <c r="AJ297" i="1"/>
  <c r="AI296" i="1"/>
  <c r="AH299" i="1"/>
  <c r="AG298" i="1"/>
  <c r="AK297" i="1"/>
  <c r="AI297" i="1"/>
  <c r="AG297" i="1"/>
  <c r="AH296" i="1"/>
  <c r="AG296" i="1"/>
  <c r="AK299" i="1"/>
  <c r="AK298" i="1"/>
  <c r="AK296" i="1"/>
  <c r="AJ296" i="1"/>
  <c r="AI299" i="1"/>
  <c r="AG299" i="1"/>
  <c r="AJ299" i="1"/>
  <c r="AI298" i="1"/>
  <c r="AJ298" i="1"/>
  <c r="AG295" i="1"/>
  <c r="AH295" i="1"/>
  <c r="AH287" i="1"/>
  <c r="AG286" i="1"/>
  <c r="AK285" i="1"/>
  <c r="AH286" i="1"/>
  <c r="AI285" i="1"/>
  <c r="AH285" i="1"/>
  <c r="AK286" i="1"/>
  <c r="AG285" i="1"/>
  <c r="AJ286" i="1"/>
  <c r="AI286" i="1"/>
  <c r="AJ285" i="1"/>
  <c r="AI287" i="1"/>
  <c r="AK288" i="1"/>
  <c r="AG288" i="1"/>
  <c r="AJ288" i="1"/>
  <c r="AK287" i="1"/>
  <c r="AI288" i="1"/>
  <c r="AJ287" i="1"/>
  <c r="AH288" i="1"/>
  <c r="AG287" i="1"/>
  <c r="AI284" i="1"/>
  <c r="AK275" i="1"/>
  <c r="AI274" i="1"/>
  <c r="AJ275" i="1"/>
  <c r="AH274" i="1"/>
  <c r="AI275" i="1"/>
  <c r="AG274" i="1"/>
  <c r="AK274" i="1"/>
  <c r="AH275" i="1"/>
  <c r="AK276" i="1"/>
  <c r="AG275" i="1"/>
  <c r="AK273" i="1"/>
  <c r="AG276" i="1"/>
  <c r="AJ273" i="1"/>
  <c r="AH276" i="1"/>
  <c r="AI273" i="1"/>
  <c r="AI276" i="1"/>
  <c r="AH273" i="1"/>
  <c r="AJ276" i="1"/>
  <c r="AG273" i="1"/>
  <c r="AJ274" i="1"/>
  <c r="AG272" i="1"/>
  <c r="AH272" i="1"/>
  <c r="AK265" i="1"/>
  <c r="AG264" i="1"/>
  <c r="AJ262" i="1"/>
  <c r="AH265" i="1"/>
  <c r="AI262" i="1"/>
  <c r="AJ265" i="1"/>
  <c r="AH262" i="1"/>
  <c r="AH263" i="1"/>
  <c r="AG263" i="1"/>
  <c r="AK262" i="1"/>
  <c r="AG265" i="1"/>
  <c r="AI265" i="1"/>
  <c r="AG262" i="1"/>
  <c r="AH264" i="1"/>
  <c r="AK263" i="1"/>
  <c r="AJ263" i="1"/>
  <c r="AK264" i="1"/>
  <c r="AI263" i="1"/>
  <c r="AJ264" i="1"/>
  <c r="AI264" i="1"/>
  <c r="AG261" i="1"/>
  <c r="AH261" i="1"/>
  <c r="AI261" i="1"/>
  <c r="AJ261" i="1"/>
  <c r="AK261" i="1"/>
  <c r="AK242" i="1"/>
  <c r="AI241" i="1"/>
  <c r="AJ242" i="1"/>
  <c r="AG241" i="1"/>
  <c r="AI242" i="1"/>
  <c r="AH241" i="1"/>
  <c r="AH242" i="1"/>
  <c r="AG242" i="1"/>
  <c r="AH243" i="1"/>
  <c r="AI243" i="1"/>
  <c r="AJ243" i="1"/>
  <c r="AH240" i="1"/>
  <c r="AK240" i="1"/>
  <c r="AG243" i="1"/>
  <c r="AG240" i="1"/>
  <c r="AJ240" i="1"/>
  <c r="AI240" i="1"/>
  <c r="AK243" i="1"/>
  <c r="AK241" i="1"/>
  <c r="AJ241" i="1"/>
  <c r="AG231" i="1"/>
  <c r="AJ230" i="1"/>
  <c r="AI229" i="1"/>
  <c r="AH229" i="1"/>
  <c r="AJ229" i="1"/>
  <c r="AG229" i="1"/>
  <c r="AG232" i="1"/>
  <c r="AK229" i="1"/>
  <c r="AI230" i="1"/>
  <c r="AH230" i="1"/>
  <c r="AG230" i="1"/>
  <c r="AH231" i="1"/>
  <c r="AK230" i="1"/>
  <c r="AK232" i="1"/>
  <c r="AJ232" i="1"/>
  <c r="AI231" i="1"/>
  <c r="AI232" i="1"/>
  <c r="AH232" i="1"/>
  <c r="AK231" i="1"/>
  <c r="AJ231" i="1"/>
  <c r="AH228" i="1"/>
  <c r="AK218" i="1"/>
  <c r="AI219" i="1"/>
  <c r="AG218" i="1"/>
  <c r="AJ217" i="1"/>
  <c r="AJ218" i="1"/>
  <c r="AJ219" i="1"/>
  <c r="AG220" i="1"/>
  <c r="AK220" i="1"/>
  <c r="AI220" i="1"/>
  <c r="AK219" i="1"/>
  <c r="AH218" i="1"/>
  <c r="AK217" i="1"/>
  <c r="AH220" i="1"/>
  <c r="AH217" i="1"/>
  <c r="AI217" i="1"/>
  <c r="AJ220" i="1"/>
  <c r="AI218" i="1"/>
  <c r="AH219" i="1"/>
  <c r="AG219" i="1"/>
  <c r="AG217" i="1"/>
  <c r="AI221" i="1"/>
  <c r="AJ221" i="1"/>
  <c r="AK221" i="1"/>
  <c r="AJ206" i="1"/>
  <c r="AH207" i="1"/>
  <c r="AG206" i="1"/>
  <c r="AI208" i="1"/>
  <c r="AK208" i="1"/>
  <c r="AI209" i="1"/>
  <c r="AJ209" i="1"/>
  <c r="AI206" i="1"/>
  <c r="AH206" i="1"/>
  <c r="AG207" i="1"/>
  <c r="AG209" i="1"/>
  <c r="AH209" i="1"/>
  <c r="AJ208" i="1"/>
  <c r="AK209" i="1"/>
  <c r="AK207" i="1"/>
  <c r="AI207" i="1"/>
  <c r="AK206" i="1"/>
  <c r="AH208" i="1"/>
  <c r="AG208" i="1"/>
  <c r="AJ207" i="1"/>
  <c r="AJ205" i="1"/>
  <c r="AG205" i="1"/>
  <c r="AH205" i="1"/>
  <c r="AI205" i="1"/>
  <c r="AK205" i="1"/>
  <c r="AK196" i="1"/>
  <c r="AI195" i="1"/>
  <c r="AI196" i="1"/>
  <c r="AG196" i="1"/>
  <c r="AJ196" i="1"/>
  <c r="AH195" i="1"/>
  <c r="AH196" i="1"/>
  <c r="Q194" i="1" s="1"/>
  <c r="Q195" i="1" s="1"/>
  <c r="Q196" i="1" s="1"/>
  <c r="Q197" i="1" s="1"/>
  <c r="AK197" i="1"/>
  <c r="AG198" i="1"/>
  <c r="AI197" i="1"/>
  <c r="AH197" i="1"/>
  <c r="AJ197" i="1"/>
  <c r="AH198" i="1"/>
  <c r="AJ198" i="1"/>
  <c r="AG197" i="1"/>
  <c r="AK195" i="1"/>
  <c r="AI198" i="1"/>
  <c r="AJ195" i="1"/>
  <c r="AG195" i="1"/>
  <c r="AK198" i="1"/>
  <c r="AK186" i="1"/>
  <c r="AI185" i="1"/>
  <c r="AG185" i="1"/>
  <c r="AG186" i="1"/>
  <c r="AJ186" i="1"/>
  <c r="AH185" i="1"/>
  <c r="AK187" i="1"/>
  <c r="AK184" i="1"/>
  <c r="AG187" i="1"/>
  <c r="AI187" i="1"/>
  <c r="AJ187" i="1"/>
  <c r="AJ184" i="1"/>
  <c r="AH187" i="1"/>
  <c r="AH184" i="1"/>
  <c r="AG184" i="1"/>
  <c r="AI184" i="1"/>
  <c r="AK185" i="1"/>
  <c r="AJ185" i="1"/>
  <c r="AI186" i="1"/>
  <c r="AH186" i="1"/>
  <c r="AG172" i="1"/>
  <c r="AK173" i="1"/>
  <c r="AJ175" i="1"/>
  <c r="AH173" i="1"/>
  <c r="AI175" i="1"/>
  <c r="AH175" i="1"/>
  <c r="AG175" i="1"/>
  <c r="AJ172" i="1"/>
  <c r="AI172" i="1"/>
  <c r="AH172" i="1"/>
  <c r="AK175" i="1"/>
  <c r="AJ173" i="1"/>
  <c r="AG173" i="1"/>
  <c r="AK174" i="1"/>
  <c r="AI174" i="1"/>
  <c r="AK172" i="1"/>
  <c r="AJ174" i="1"/>
  <c r="AH174" i="1"/>
  <c r="AG174" i="1"/>
  <c r="AI173" i="1"/>
  <c r="AH171" i="1"/>
  <c r="AH161" i="1"/>
  <c r="AH164" i="1"/>
  <c r="AI164" i="1"/>
  <c r="AI163" i="1"/>
  <c r="AH163" i="1"/>
  <c r="AJ162" i="1"/>
  <c r="AH162" i="1"/>
  <c r="AI161" i="1"/>
  <c r="AG161" i="1"/>
  <c r="AG164" i="1"/>
  <c r="AK163" i="1"/>
  <c r="AJ163" i="1"/>
  <c r="AJ164" i="1"/>
  <c r="AI162" i="1"/>
  <c r="AG163" i="1"/>
  <c r="AK162" i="1"/>
  <c r="AK164" i="1"/>
  <c r="AK161" i="1"/>
  <c r="AJ161" i="1"/>
  <c r="AG162" i="1"/>
  <c r="AG160" i="1"/>
  <c r="AH160" i="1"/>
  <c r="Q138" i="1"/>
  <c r="Q139" i="1" s="1"/>
  <c r="Q140" i="1" s="1"/>
  <c r="Q141" i="1" s="1"/>
  <c r="AK129" i="1"/>
  <c r="AH128" i="1"/>
  <c r="AJ129" i="1"/>
  <c r="AI128" i="1"/>
  <c r="AH129" i="1"/>
  <c r="AG128" i="1"/>
  <c r="AG129" i="1"/>
  <c r="AK127" i="1"/>
  <c r="AG130" i="1"/>
  <c r="AJ130" i="1"/>
  <c r="AJ127" i="1"/>
  <c r="AH130" i="1"/>
  <c r="AH127" i="1"/>
  <c r="AK130" i="1"/>
  <c r="AI127" i="1"/>
  <c r="AI130" i="1"/>
  <c r="AG127" i="1"/>
  <c r="AK128" i="1"/>
  <c r="AJ128" i="1"/>
  <c r="AI129" i="1"/>
  <c r="AH126" i="1"/>
  <c r="AI126" i="1"/>
  <c r="AI118" i="1"/>
  <c r="AH119" i="1"/>
  <c r="AJ118" i="1"/>
  <c r="AG119" i="1"/>
  <c r="AH118" i="1"/>
  <c r="AI117" i="1"/>
  <c r="AG118" i="1"/>
  <c r="AK116" i="1"/>
  <c r="AJ117" i="1"/>
  <c r="AJ116" i="1"/>
  <c r="AH117" i="1"/>
  <c r="AH116" i="1"/>
  <c r="AI119" i="1"/>
  <c r="AK117" i="1"/>
  <c r="AG117" i="1"/>
  <c r="AG116" i="1"/>
  <c r="AJ119" i="1"/>
  <c r="AI116" i="1"/>
  <c r="AK119" i="1"/>
  <c r="AK118" i="1"/>
  <c r="AG115" i="1"/>
  <c r="AH115" i="1"/>
  <c r="AG96" i="1"/>
  <c r="AG97" i="1"/>
  <c r="AJ94" i="1"/>
  <c r="AJ96" i="1"/>
  <c r="AH95" i="1"/>
  <c r="AG95" i="1"/>
  <c r="AK94" i="1"/>
  <c r="AH97" i="1"/>
  <c r="AI97" i="1"/>
  <c r="AH94" i="1"/>
  <c r="AJ97" i="1"/>
  <c r="AI94" i="1"/>
  <c r="AK96" i="1"/>
  <c r="AG94" i="1"/>
  <c r="AK97" i="1"/>
  <c r="AK95" i="1"/>
  <c r="AJ95" i="1"/>
  <c r="AI95" i="1"/>
  <c r="AI96" i="1"/>
  <c r="AH96" i="1"/>
  <c r="AG93" i="1"/>
  <c r="AH93" i="1"/>
  <c r="AI93" i="1"/>
  <c r="AJ93" i="1"/>
  <c r="AK93" i="1"/>
  <c r="AK83" i="1"/>
  <c r="AG86" i="1"/>
  <c r="AI83" i="1"/>
  <c r="AI86" i="1"/>
  <c r="AJ86" i="1"/>
  <c r="AK84" i="1"/>
  <c r="AG84" i="1"/>
  <c r="AJ83" i="1"/>
  <c r="AH86" i="1"/>
  <c r="AH83" i="1"/>
  <c r="AG83" i="1"/>
  <c r="AH85" i="1"/>
  <c r="AJ84" i="1"/>
  <c r="AK85" i="1"/>
  <c r="AI84" i="1"/>
  <c r="AJ85" i="1"/>
  <c r="AH84" i="1"/>
  <c r="AI85" i="1"/>
  <c r="AK86" i="1"/>
  <c r="AG85" i="1"/>
  <c r="AG82" i="1"/>
  <c r="AH82" i="1"/>
  <c r="AJ73" i="1"/>
  <c r="AI75" i="1"/>
  <c r="AI73" i="1"/>
  <c r="AK74" i="1"/>
  <c r="AJ75" i="1"/>
  <c r="AG73" i="1"/>
  <c r="AI74" i="1"/>
  <c r="AG74" i="1"/>
  <c r="AG75" i="1"/>
  <c r="AK72" i="1"/>
  <c r="AJ74" i="1"/>
  <c r="AH74" i="1"/>
  <c r="AK75" i="1"/>
  <c r="AJ72" i="1"/>
  <c r="AI72" i="1"/>
  <c r="AH72" i="1"/>
  <c r="AH75" i="1"/>
  <c r="AG72" i="1"/>
  <c r="AK73" i="1"/>
  <c r="AH73" i="1"/>
  <c r="AO39" i="1"/>
  <c r="AM41" i="1"/>
  <c r="AL40" i="1"/>
  <c r="AP38" i="1"/>
  <c r="AN39" i="1"/>
  <c r="AN40" i="1"/>
  <c r="AL39" i="1"/>
  <c r="AM39" i="1"/>
  <c r="AQ38" i="1"/>
  <c r="AP39" i="1"/>
  <c r="AO38" i="1"/>
  <c r="AM40" i="1"/>
  <c r="AM38" i="1"/>
  <c r="AL38" i="1"/>
  <c r="AQ41" i="1"/>
  <c r="AP40" i="1"/>
  <c r="AQ39" i="1"/>
  <c r="AN38" i="1"/>
  <c r="AL41" i="1"/>
  <c r="AO40" i="1"/>
  <c r="AP41" i="1"/>
  <c r="AQ40" i="1"/>
  <c r="AN41" i="1"/>
  <c r="AO41" i="1"/>
  <c r="AR19" i="1"/>
  <c r="AM18" i="1"/>
  <c r="AP19" i="1"/>
  <c r="AQ16" i="1"/>
  <c r="AM17" i="1"/>
  <c r="AO18" i="1"/>
  <c r="AQ19" i="1"/>
  <c r="AR16" i="1"/>
  <c r="AO19" i="1"/>
  <c r="AP16" i="1"/>
  <c r="AM19" i="1"/>
  <c r="AO16" i="1"/>
  <c r="AR17" i="1"/>
  <c r="AP17" i="1"/>
  <c r="AM16" i="1"/>
  <c r="AQ17" i="1"/>
  <c r="AR18" i="1"/>
  <c r="AO17" i="1"/>
  <c r="AQ18" i="1"/>
  <c r="AM15" i="1"/>
  <c r="Q4" i="1"/>
  <c r="Q5" i="1" s="1"/>
  <c r="Q6" i="1" s="1"/>
  <c r="Q7" i="1" s="1"/>
  <c r="Q239" i="1" l="1"/>
  <c r="Q240" i="1" s="1"/>
  <c r="Q241" i="1" s="1"/>
  <c r="Q242" i="1" s="1"/>
  <c r="Q396" i="1"/>
  <c r="Q397" i="1" s="1"/>
  <c r="Q398" i="1" s="1"/>
  <c r="Q399" i="1" s="1"/>
  <c r="Q284" i="1"/>
  <c r="Q285" i="1" s="1"/>
  <c r="Q286" i="1" s="1"/>
  <c r="Q287" i="1" s="1"/>
  <c r="Q250" i="1"/>
  <c r="Q251" i="1" s="1"/>
  <c r="Q252" i="1" s="1"/>
  <c r="Q253" i="1" s="1"/>
  <c r="Q362" i="1"/>
  <c r="Q363" i="1" s="1"/>
  <c r="Q364" i="1" s="1"/>
  <c r="Q365" i="1" s="1"/>
  <c r="Q171" i="1"/>
  <c r="Q172" i="1" s="1"/>
  <c r="Q173" i="1" s="1"/>
  <c r="Q174" i="1" s="1"/>
  <c r="Q430" i="1"/>
  <c r="Q431" i="1" s="1"/>
  <c r="Q432" i="1" s="1"/>
  <c r="Q433" i="1" s="1"/>
  <c r="U37" i="1"/>
  <c r="U38" i="1" s="1"/>
  <c r="U39" i="1" s="1"/>
  <c r="U40" i="1" s="1"/>
  <c r="Q49" i="1"/>
  <c r="Q50" i="1" s="1"/>
  <c r="Q51" i="1" s="1"/>
  <c r="Q52" i="1" s="1"/>
  <c r="Q183" i="1"/>
  <c r="Q184" i="1" s="1"/>
  <c r="Q185" i="1" s="1"/>
  <c r="Q186" i="1" s="1"/>
  <c r="Q228" i="1"/>
  <c r="Q229" i="1" s="1"/>
  <c r="Q230" i="1" s="1"/>
  <c r="Q231" i="1" s="1"/>
  <c r="Q317" i="1"/>
  <c r="Q318" i="1" s="1"/>
  <c r="Q319" i="1" s="1"/>
  <c r="Q320" i="1" s="1"/>
  <c r="Q261" i="1"/>
  <c r="Q262" i="1" s="1"/>
  <c r="Q263" i="1" s="1"/>
  <c r="Q264" i="1" s="1"/>
  <c r="Q71" i="1"/>
  <c r="Q72" i="1" s="1"/>
  <c r="Q73" i="1" s="1"/>
  <c r="Q74" i="1" s="1"/>
  <c r="Q126" i="1"/>
  <c r="Q127" i="1" s="1"/>
  <c r="Q128" i="1" s="1"/>
  <c r="Q129" i="1" s="1"/>
  <c r="Q441" i="1"/>
  <c r="Q442" i="1" s="1"/>
  <c r="Q443" i="1" s="1"/>
  <c r="Q444" i="1" s="1"/>
  <c r="Q385" i="1"/>
  <c r="Q386" i="1" s="1"/>
  <c r="Q387" i="1" s="1"/>
  <c r="Q388" i="1" s="1"/>
  <c r="Q351" i="1"/>
  <c r="Q352" i="1" s="1"/>
  <c r="Q353" i="1" s="1"/>
  <c r="Q354" i="1" s="1"/>
  <c r="Q340" i="1"/>
  <c r="Q341" i="1" s="1"/>
  <c r="Q342" i="1" s="1"/>
  <c r="Q343" i="1" s="1"/>
  <c r="Q328" i="1"/>
  <c r="Q329" i="1" s="1"/>
  <c r="Q330" i="1" s="1"/>
  <c r="Q331" i="1" s="1"/>
  <c r="Q306" i="1"/>
  <c r="Q307" i="1" s="1"/>
  <c r="Q308" i="1" s="1"/>
  <c r="Q309" i="1" s="1"/>
  <c r="Q295" i="1"/>
  <c r="Q296" i="1" s="1"/>
  <c r="Q297" i="1" s="1"/>
  <c r="Q298" i="1" s="1"/>
  <c r="Q272" i="1"/>
  <c r="Q273" i="1" s="1"/>
  <c r="Q274" i="1" s="1"/>
  <c r="Q275" i="1" s="1"/>
  <c r="Q217" i="1"/>
  <c r="Q218" i="1" s="1"/>
  <c r="Q219" i="1" s="1"/>
  <c r="Q220" i="1" s="1"/>
  <c r="Q205" i="1"/>
  <c r="Q206" i="1" s="1"/>
  <c r="Q207" i="1" s="1"/>
  <c r="Q208" i="1" s="1"/>
  <c r="Q160" i="1"/>
  <c r="Q161" i="1" s="1"/>
  <c r="Q162" i="1" s="1"/>
  <c r="Q163" i="1" s="1"/>
  <c r="Q115" i="1"/>
  <c r="Q116" i="1" s="1"/>
  <c r="Q117" i="1" s="1"/>
  <c r="Q118" i="1" s="1"/>
  <c r="Q93" i="1"/>
  <c r="Q94" i="1" s="1"/>
  <c r="Q95" i="1" s="1"/>
  <c r="Q96" i="1" s="1"/>
  <c r="Q82" i="1"/>
  <c r="Q83" i="1" s="1"/>
  <c r="Q84" i="1" s="1"/>
  <c r="Q85" i="1" s="1"/>
  <c r="W15" i="1"/>
  <c r="W16" i="1" s="1"/>
  <c r="W17" i="1" s="1"/>
  <c r="W18" i="1" s="1"/>
</calcChain>
</file>

<file path=xl/sharedStrings.xml><?xml version="1.0" encoding="utf-8"?>
<sst xmlns="http://schemas.openxmlformats.org/spreadsheetml/2006/main" count="873" uniqueCount="94">
  <si>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</si>
  <si>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</si>
  <si>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</si>
  <si>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</si>
  <si>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</si>
  <si>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</si>
  <si>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</si>
  <si>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Q11: Eigenes Selbstbild (z.B. Sportlichkeit, Gesundheitsbewusstsein: Sehr stark</t>
  </si>
  <si>
    <t>Q11: Eigenes Selbstbild (z.B. Sportlichkeit, Gesundheitsbewusstsein: Stark</t>
  </si>
  <si>
    <t>Q11: Eigenes Selbstbild (z.B. Sportlichkeit, Gesundheitsbewusstsein: Mäßig</t>
  </si>
  <si>
    <t>Q11: Eigenes Selbstbild (z.B. Sportlichkeit, Gesundheitsbewusstsein: Weniger</t>
  </si>
  <si>
    <t>Q11: Eigenes Selbstbild (z.B. Sportlichkeit, Gesundheitsbewusstsein: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</si>
  <si>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</si>
  <si>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</si>
  <si>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</si>
  <si>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</si>
  <si>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</si>
  <si>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</si>
  <si>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</si>
  <si>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</si>
  <si>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</si>
  <si>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</si>
  <si>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</si>
  <si>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</si>
  <si>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</si>
  <si>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</si>
  <si>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</si>
  <si>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</si>
  <si>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</si>
  <si>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</si>
  <si>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</si>
  <si>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</si>
  <si>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</si>
  <si>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</si>
  <si>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</si>
  <si>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</si>
  <si>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</si>
  <si>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</si>
  <si>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</si>
  <si>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</si>
  <si>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</si>
  <si>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</si>
  <si>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</si>
  <si>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</si>
  <si>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</si>
  <si>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</si>
  <si>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</si>
  <si>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</si>
  <si>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</si>
  <si>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</si>
  <si>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</si>
  <si>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</si>
  <si>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</si>
  <si>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</si>
  <si>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</si>
  <si>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</si>
  <si>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</si>
  <si>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</si>
  <si>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</si>
  <si>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</si>
  <si>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</si>
  <si>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</si>
  <si>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</si>
  <si>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</si>
  <si>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</si>
  <si>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</si>
  <si>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</si>
  <si>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</si>
  <si>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</si>
  <si>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</si>
  <si>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</si>
  <si>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</si>
  <si>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</si>
  <si>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</si>
  <si>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</si>
  <si>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</si>
  <si>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</si>
  <si>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</si>
  <si>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</si>
  <si>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</si>
  <si>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</si>
  <si>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</si>
  <si>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</si>
  <si>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</si>
  <si>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</si>
  <si>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</si>
  <si>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</si>
  <si>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</si>
  <si>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</si>
  <si>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</si>
  <si>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</si>
  <si>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</si>
  <si>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</si>
  <si>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Stärke/Beeinflussung: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</si>
</sst>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165" fontId="6" fillId="0" borderId="0" xfId="0" applyNumberFormat="1" applyFont="1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9"/>
  <sheetViews>
    <sheetView showGridLines="0" tabSelected="1" zoomScale="60" zoomScaleNormal="60" workbookViewId="0">
      <selection activeCell="B460" sqref="B460"/>
    </sheetView>
  </sheetViews>
  <sheetFormatPr baseColWidth="10" defaultColWidth="9.140625" defaultRowHeight="15" x14ac:dyDescent="0.25"/>
  <cols>
    <col min="1" max="1" width="9.140625" style="17"/>
    <col min="2" max="2" width="60" customWidth="1"/>
    <col min="3" max="20" width="12" customWidth="1"/>
  </cols>
  <sheetData>
    <row r="1" spans="2:46" ht="18" x14ac:dyDescent="0.25">
      <c r="B1" s="1" t="s">
        <v>0</v>
      </c>
    </row>
    <row r="2" spans="2:46" ht="18" x14ac:dyDescent="0.25">
      <c r="B2" s="1" t="s">
        <v>1</v>
      </c>
    </row>
    <row r="3" spans="2:46" x14ac:dyDescent="0.25">
      <c r="B3" s="2"/>
      <c r="C3" s="18" t="s">
        <v>2</v>
      </c>
      <c r="D3" s="19"/>
      <c r="E3" s="18" t="s">
        <v>3</v>
      </c>
      <c r="F3" s="19"/>
      <c r="G3" s="18" t="s">
        <v>4</v>
      </c>
      <c r="H3" s="19"/>
      <c r="I3" s="18" t="s">
        <v>5</v>
      </c>
      <c r="J3" s="19"/>
      <c r="K3" s="18" t="s">
        <v>6</v>
      </c>
      <c r="L3" s="19"/>
      <c r="AO3" s="17"/>
      <c r="AP3" s="16" t="s">
        <v>39</v>
      </c>
      <c r="AQ3" s="16" t="s">
        <v>40</v>
      </c>
      <c r="AR3" s="16" t="s">
        <v>41</v>
      </c>
      <c r="AS3" s="16" t="s">
        <v>42</v>
      </c>
      <c r="AT3" s="16" t="s">
        <v>43</v>
      </c>
    </row>
    <row r="4" spans="2:46" x14ac:dyDescent="0.25">
      <c r="B4" s="3" t="s">
        <v>7</v>
      </c>
      <c r="C4" s="4">
        <v>0.39129999999999998</v>
      </c>
      <c r="D4" s="5">
        <v>9</v>
      </c>
      <c r="E4" s="4">
        <v>0.60870000000000002</v>
      </c>
      <c r="F4" s="5">
        <v>14</v>
      </c>
      <c r="G4" s="4">
        <v>0</v>
      </c>
      <c r="H4" s="5">
        <v>0</v>
      </c>
      <c r="I4" s="4">
        <v>0</v>
      </c>
      <c r="J4" s="5">
        <v>0</v>
      </c>
      <c r="K4" s="4">
        <v>8.3900000000000002E-2</v>
      </c>
      <c r="L4" s="5">
        <v>23</v>
      </c>
      <c r="P4" s="8" t="s">
        <v>88</v>
      </c>
      <c r="Q4" s="9">
        <f>_xlfn.CHISQ.TEST(T4:W8,AG4:AJ8)</f>
        <v>0.17382570964237881</v>
      </c>
      <c r="S4" t="s">
        <v>89</v>
      </c>
      <c r="T4">
        <f>D4</f>
        <v>9</v>
      </c>
      <c r="U4">
        <f>F4</f>
        <v>14</v>
      </c>
      <c r="V4">
        <f>H4</f>
        <v>0</v>
      </c>
      <c r="W4">
        <f>J4</f>
        <v>0</v>
      </c>
      <c r="Y4" s="10">
        <f>SUM(T4:X4)</f>
        <v>23</v>
      </c>
      <c r="AF4" t="s">
        <v>90</v>
      </c>
      <c r="AG4" s="11">
        <f>$Y4*T9/$Y9</f>
        <v>12.675182481751825</v>
      </c>
      <c r="AH4" s="11">
        <f>$Y4*U9/$Y9</f>
        <v>10.156934306569344</v>
      </c>
      <c r="AI4" s="11">
        <f>$Y4*V9/$Y9</f>
        <v>8.3941605839416053E-2</v>
      </c>
      <c r="AJ4" s="11">
        <f>$Y4*W9/$Y9</f>
        <v>8.3941605839416053E-2</v>
      </c>
      <c r="AO4" s="3" t="s">
        <v>39</v>
      </c>
      <c r="AP4" s="20">
        <v>25</v>
      </c>
      <c r="AQ4" s="20">
        <v>20</v>
      </c>
      <c r="AR4" s="20">
        <v>15</v>
      </c>
      <c r="AS4" s="20">
        <v>10</v>
      </c>
      <c r="AT4" s="20">
        <v>5</v>
      </c>
    </row>
    <row r="5" spans="2:46" x14ac:dyDescent="0.25">
      <c r="B5" s="3" t="s">
        <v>8</v>
      </c>
      <c r="C5" s="4">
        <v>0.60709999999999997</v>
      </c>
      <c r="D5" s="5">
        <v>51</v>
      </c>
      <c r="E5" s="4">
        <v>0.38100000000000001</v>
      </c>
      <c r="F5" s="5">
        <v>32</v>
      </c>
      <c r="G5" s="4">
        <v>1.1900000000000001E-2</v>
      </c>
      <c r="H5" s="5">
        <v>1</v>
      </c>
      <c r="I5" s="4">
        <v>0</v>
      </c>
      <c r="J5" s="5">
        <v>0</v>
      </c>
      <c r="K5" s="4">
        <v>0.30659999999999998</v>
      </c>
      <c r="L5" s="5">
        <v>84</v>
      </c>
      <c r="P5" s="8" t="s">
        <v>91</v>
      </c>
      <c r="Q5" s="12">
        <f>_xlfn.CHISQ.INV.RT(Q4,12)</f>
        <v>16.39455108533453</v>
      </c>
      <c r="T5">
        <f>D5</f>
        <v>51</v>
      </c>
      <c r="U5">
        <f>F5</f>
        <v>32</v>
      </c>
      <c r="V5">
        <f>H5</f>
        <v>1</v>
      </c>
      <c r="W5">
        <f>J5</f>
        <v>0</v>
      </c>
      <c r="Y5" s="10">
        <f t="shared" ref="Y5:Y8" si="0">SUM(T5:X5)</f>
        <v>84</v>
      </c>
      <c r="AG5" s="11">
        <f>$Y5*T9/$Y9</f>
        <v>46.291970802919707</v>
      </c>
      <c r="AH5" s="11">
        <f t="shared" ref="AH5:AJ5" si="1">$Y5*U9/$Y9</f>
        <v>37.094890510948908</v>
      </c>
      <c r="AI5" s="11">
        <f t="shared" si="1"/>
        <v>0.30656934306569344</v>
      </c>
      <c r="AJ5" s="11">
        <f t="shared" si="1"/>
        <v>0.30656934306569344</v>
      </c>
      <c r="AO5" s="3" t="s">
        <v>40</v>
      </c>
      <c r="AP5" s="20">
        <v>20</v>
      </c>
      <c r="AQ5" s="20">
        <v>16</v>
      </c>
      <c r="AR5" s="20">
        <v>12</v>
      </c>
      <c r="AS5" s="20">
        <v>8</v>
      </c>
      <c r="AT5" s="20">
        <v>4</v>
      </c>
    </row>
    <row r="6" spans="2:46" x14ac:dyDescent="0.25">
      <c r="B6" s="3" t="s">
        <v>9</v>
      </c>
      <c r="C6" s="4">
        <v>0.51090000000000002</v>
      </c>
      <c r="D6" s="5">
        <v>47</v>
      </c>
      <c r="E6" s="4">
        <v>0.48909999999999998</v>
      </c>
      <c r="F6" s="5">
        <v>45</v>
      </c>
      <c r="G6" s="4">
        <v>0</v>
      </c>
      <c r="H6" s="5">
        <v>0</v>
      </c>
      <c r="I6" s="4">
        <v>0</v>
      </c>
      <c r="J6" s="5">
        <v>0</v>
      </c>
      <c r="K6" s="4">
        <v>0.33579999999999999</v>
      </c>
      <c r="L6" s="5">
        <v>92</v>
      </c>
      <c r="P6" s="13" t="s">
        <v>92</v>
      </c>
      <c r="Q6" s="14">
        <f>SQRT(Q5/(Y9*MIN(5-1,4-1)))</f>
        <v>0.14122573897684298</v>
      </c>
      <c r="T6">
        <f t="shared" ref="T6:T8" si="2">D6</f>
        <v>47</v>
      </c>
      <c r="U6">
        <f t="shared" ref="U6:U8" si="3">F6</f>
        <v>45</v>
      </c>
      <c r="V6">
        <f t="shared" ref="V6:V8" si="4">H6</f>
        <v>0</v>
      </c>
      <c r="W6">
        <f t="shared" ref="W6:W8" si="5">J6</f>
        <v>0</v>
      </c>
      <c r="Y6" s="10">
        <f t="shared" si="0"/>
        <v>92</v>
      </c>
      <c r="AG6" s="11">
        <f>$Y6*T9/$Y9</f>
        <v>50.700729927007302</v>
      </c>
      <c r="AH6" s="11">
        <f t="shared" ref="AH6:AJ6" si="6">$Y6*U9/$Y9</f>
        <v>40.627737226277375</v>
      </c>
      <c r="AI6" s="11">
        <f t="shared" si="6"/>
        <v>0.33576642335766421</v>
      </c>
      <c r="AJ6" s="11">
        <f t="shared" si="6"/>
        <v>0.33576642335766421</v>
      </c>
      <c r="AO6" s="3" t="s">
        <v>41</v>
      </c>
      <c r="AP6" s="20">
        <v>15</v>
      </c>
      <c r="AQ6" s="20">
        <v>12</v>
      </c>
      <c r="AR6" s="20">
        <v>9</v>
      </c>
      <c r="AS6" s="20">
        <v>6</v>
      </c>
      <c r="AT6" s="20">
        <v>3</v>
      </c>
    </row>
    <row r="7" spans="2:46" x14ac:dyDescent="0.25">
      <c r="B7" s="3" t="s">
        <v>10</v>
      </c>
      <c r="C7" s="4">
        <v>0.60420000000000007</v>
      </c>
      <c r="D7" s="5">
        <v>29</v>
      </c>
      <c r="E7" s="4">
        <v>0.39579999999999999</v>
      </c>
      <c r="F7" s="5">
        <v>19</v>
      </c>
      <c r="G7" s="4">
        <v>0</v>
      </c>
      <c r="H7" s="5">
        <v>0</v>
      </c>
      <c r="I7" s="4">
        <v>0</v>
      </c>
      <c r="J7" s="5">
        <v>0</v>
      </c>
      <c r="K7" s="4">
        <v>0.17519999999999999</v>
      </c>
      <c r="L7" s="5">
        <v>48</v>
      </c>
      <c r="Q7" s="12" t="str">
        <f>IF(AND(Q6&gt;0,Q6&lt;=0.2),"Schwacher Zusammenhang",IF(AND(Q6&gt;0.2,Q6&lt;=0.6),"Mittlerer Zusammenhang",IF(Q6&gt;0.6,"Starker Zusammenhang","")))</f>
        <v>Schwacher Zusammenhang</v>
      </c>
      <c r="T7">
        <f t="shared" si="2"/>
        <v>29</v>
      </c>
      <c r="U7">
        <f t="shared" si="3"/>
        <v>19</v>
      </c>
      <c r="V7">
        <f t="shared" si="4"/>
        <v>0</v>
      </c>
      <c r="W7">
        <f t="shared" si="5"/>
        <v>0</v>
      </c>
      <c r="Y7" s="10">
        <f t="shared" si="0"/>
        <v>48</v>
      </c>
      <c r="AG7" s="11">
        <f>$Y7*T9/$Y9</f>
        <v>26.452554744525546</v>
      </c>
      <c r="AH7" s="11">
        <f t="shared" ref="AH7:AJ7" si="7">$Y7*U9/$Y9</f>
        <v>21.197080291970803</v>
      </c>
      <c r="AI7" s="11">
        <f t="shared" si="7"/>
        <v>0.17518248175182483</v>
      </c>
      <c r="AJ7" s="11">
        <f t="shared" si="7"/>
        <v>0.17518248175182483</v>
      </c>
      <c r="AO7" s="3" t="s">
        <v>42</v>
      </c>
      <c r="AP7" s="20">
        <v>10</v>
      </c>
      <c r="AQ7" s="20">
        <v>8</v>
      </c>
      <c r="AR7" s="20">
        <v>6</v>
      </c>
      <c r="AS7" s="20">
        <v>4</v>
      </c>
      <c r="AT7" s="20">
        <v>2</v>
      </c>
    </row>
    <row r="8" spans="2:46" x14ac:dyDescent="0.25">
      <c r="B8" s="3" t="s">
        <v>11</v>
      </c>
      <c r="C8" s="4">
        <v>0.55559999999999998</v>
      </c>
      <c r="D8" s="5">
        <v>15</v>
      </c>
      <c r="E8" s="4">
        <v>0.40739999999999998</v>
      </c>
      <c r="F8" s="5">
        <v>11</v>
      </c>
      <c r="G8" s="4">
        <v>0</v>
      </c>
      <c r="H8" s="5">
        <v>0</v>
      </c>
      <c r="I8" s="4">
        <v>3.7000000000000012E-2</v>
      </c>
      <c r="J8" s="5">
        <v>1</v>
      </c>
      <c r="K8" s="4">
        <v>9.849999999999999E-2</v>
      </c>
      <c r="L8" s="5">
        <v>27</v>
      </c>
      <c r="T8">
        <f t="shared" si="2"/>
        <v>15</v>
      </c>
      <c r="U8">
        <f t="shared" si="3"/>
        <v>11</v>
      </c>
      <c r="V8">
        <f t="shared" si="4"/>
        <v>0</v>
      </c>
      <c r="W8">
        <f t="shared" si="5"/>
        <v>1</v>
      </c>
      <c r="Y8" s="10">
        <f t="shared" si="0"/>
        <v>27</v>
      </c>
      <c r="AG8" s="11">
        <f>$Y8*T9/$Y9</f>
        <v>14.879562043795621</v>
      </c>
      <c r="AH8" s="11">
        <f t="shared" ref="AH8:AJ8" si="8">$Y8*U9/$Y9</f>
        <v>11.923357664233576</v>
      </c>
      <c r="AI8" s="11">
        <f t="shared" si="8"/>
        <v>9.8540145985401464E-2</v>
      </c>
      <c r="AJ8" s="11">
        <f t="shared" si="8"/>
        <v>9.8540145985401464E-2</v>
      </c>
      <c r="AO8" s="3" t="s">
        <v>43</v>
      </c>
      <c r="AP8" s="20">
        <v>5</v>
      </c>
      <c r="AQ8" s="20">
        <v>4</v>
      </c>
      <c r="AR8" s="20">
        <v>3</v>
      </c>
      <c r="AS8" s="20">
        <v>2</v>
      </c>
      <c r="AT8" s="20">
        <v>1</v>
      </c>
    </row>
    <row r="9" spans="2:46" x14ac:dyDescent="0.25">
      <c r="B9" s="3" t="s">
        <v>6</v>
      </c>
      <c r="C9" s="6">
        <v>0.55110000000000003</v>
      </c>
      <c r="D9" s="3">
        <v>151</v>
      </c>
      <c r="E9" s="6">
        <v>0.44159999999999999</v>
      </c>
      <c r="F9" s="3">
        <v>121</v>
      </c>
      <c r="G9" s="6">
        <v>3.5999999999999999E-3</v>
      </c>
      <c r="H9" s="3">
        <v>1</v>
      </c>
      <c r="I9" s="6">
        <v>3.5999999999999999E-3</v>
      </c>
      <c r="J9" s="3">
        <v>1</v>
      </c>
      <c r="K9" s="6">
        <v>1</v>
      </c>
      <c r="L9" s="3">
        <v>274</v>
      </c>
      <c r="T9" s="10">
        <f>SUM(T4:T8)</f>
        <v>151</v>
      </c>
      <c r="U9" s="10">
        <f>SUM(U4:U8)</f>
        <v>121</v>
      </c>
      <c r="V9" s="10">
        <f>SUM(V4:V8)</f>
        <v>1</v>
      </c>
      <c r="W9" s="10">
        <f>SUM(W4:W8)</f>
        <v>1</v>
      </c>
      <c r="X9" s="10"/>
      <c r="Y9">
        <f>SUM(Y4:Y8)</f>
        <v>274</v>
      </c>
    </row>
    <row r="10" spans="2:46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274</v>
      </c>
    </row>
    <row r="11" spans="2:46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6" ht="18" x14ac:dyDescent="0.25">
      <c r="B13" s="1" t="s">
        <v>14</v>
      </c>
    </row>
    <row r="14" spans="2:46" x14ac:dyDescent="0.25">
      <c r="B14" s="2"/>
      <c r="C14" s="18" t="s">
        <v>15</v>
      </c>
      <c r="D14" s="19"/>
      <c r="E14" s="18" t="s">
        <v>16</v>
      </c>
      <c r="F14" s="19"/>
      <c r="G14" s="18" t="s">
        <v>17</v>
      </c>
      <c r="H14" s="19"/>
      <c r="I14" s="18" t="s">
        <v>18</v>
      </c>
      <c r="J14" s="19"/>
      <c r="K14" s="18" t="s">
        <v>19</v>
      </c>
      <c r="L14" s="19"/>
      <c r="M14" s="18" t="s">
        <v>20</v>
      </c>
      <c r="N14" s="19"/>
      <c r="O14" s="18" t="s">
        <v>21</v>
      </c>
      <c r="P14" s="19"/>
      <c r="Q14" s="18" t="s">
        <v>5</v>
      </c>
      <c r="R14" s="19"/>
      <c r="S14" s="18" t="s">
        <v>6</v>
      </c>
      <c r="T14" s="19"/>
    </row>
    <row r="15" spans="2:46" x14ac:dyDescent="0.25">
      <c r="B15" s="3" t="s">
        <v>7</v>
      </c>
      <c r="C15" s="4">
        <v>0</v>
      </c>
      <c r="D15" s="5">
        <v>0</v>
      </c>
      <c r="E15" s="4">
        <v>0.30430000000000001</v>
      </c>
      <c r="F15" s="5">
        <v>7</v>
      </c>
      <c r="G15" s="4">
        <v>0.13039999999999999</v>
      </c>
      <c r="H15" s="5">
        <v>3</v>
      </c>
      <c r="I15" s="4">
        <v>0.26090000000000002</v>
      </c>
      <c r="J15" s="5">
        <v>6</v>
      </c>
      <c r="K15" s="4">
        <v>0.30430000000000001</v>
      </c>
      <c r="L15" s="5">
        <v>7</v>
      </c>
      <c r="M15" s="4">
        <v>0</v>
      </c>
      <c r="N15" s="5">
        <v>0</v>
      </c>
      <c r="O15" s="4">
        <v>0</v>
      </c>
      <c r="P15" s="5">
        <v>0</v>
      </c>
      <c r="Q15" s="4">
        <v>0</v>
      </c>
      <c r="R15" s="5">
        <v>0</v>
      </c>
      <c r="S15" s="4">
        <v>8.3900000000000002E-2</v>
      </c>
      <c r="T15" s="5">
        <v>23</v>
      </c>
      <c r="V15" s="8" t="s">
        <v>88</v>
      </c>
      <c r="W15" s="9">
        <f>_xlfn.CHISQ.TEST(Z15:AE19,AM15:AR19)</f>
        <v>0.33797834874448751</v>
      </c>
      <c r="Y15" t="s">
        <v>89</v>
      </c>
      <c r="Z15">
        <f>F15</f>
        <v>7</v>
      </c>
      <c r="AA15">
        <f>H15</f>
        <v>3</v>
      </c>
      <c r="AB15">
        <f>J15</f>
        <v>6</v>
      </c>
      <c r="AC15">
        <f>L15</f>
        <v>7</v>
      </c>
      <c r="AD15">
        <f>N15</f>
        <v>0</v>
      </c>
      <c r="AE15">
        <f>P15</f>
        <v>0</v>
      </c>
      <c r="AF15" s="10">
        <f>SUM(Z15:AE15)</f>
        <v>23</v>
      </c>
      <c r="AL15" t="s">
        <v>90</v>
      </c>
      <c r="AM15" s="11">
        <f>$AF15*Z20/$AF20</f>
        <v>3.5514705882352939</v>
      </c>
      <c r="AN15" s="11">
        <f t="shared" ref="AN15:AR15" si="9">$AF15*AA20/$AF20</f>
        <v>2.9595588235294117</v>
      </c>
      <c r="AO15" s="11">
        <f t="shared" si="9"/>
        <v>6.1727941176470589</v>
      </c>
      <c r="AP15" s="11">
        <f t="shared" si="9"/>
        <v>6.8492647058823533</v>
      </c>
      <c r="AQ15" s="11">
        <f t="shared" si="9"/>
        <v>2.7058823529411766</v>
      </c>
      <c r="AR15" s="11">
        <f t="shared" si="9"/>
        <v>0.76102941176470584</v>
      </c>
    </row>
    <row r="16" spans="2:46" x14ac:dyDescent="0.25">
      <c r="B16" s="3" t="s">
        <v>8</v>
      </c>
      <c r="C16" s="4">
        <v>0</v>
      </c>
      <c r="D16" s="5">
        <v>0</v>
      </c>
      <c r="E16" s="4">
        <v>0.16669999999999999</v>
      </c>
      <c r="F16" s="5">
        <v>14</v>
      </c>
      <c r="G16" s="4">
        <v>0.13100000000000001</v>
      </c>
      <c r="H16" s="5">
        <v>11</v>
      </c>
      <c r="I16" s="4">
        <v>0.26190000000000002</v>
      </c>
      <c r="J16" s="5">
        <v>22</v>
      </c>
      <c r="K16" s="4">
        <v>0.23810000000000001</v>
      </c>
      <c r="L16" s="5">
        <v>20</v>
      </c>
      <c r="M16" s="4">
        <v>0.15479999999999999</v>
      </c>
      <c r="N16" s="5">
        <v>13</v>
      </c>
      <c r="O16" s="4">
        <v>4.7600000000000003E-2</v>
      </c>
      <c r="P16" s="5">
        <v>4</v>
      </c>
      <c r="Q16" s="4">
        <v>0</v>
      </c>
      <c r="R16" s="5">
        <v>0</v>
      </c>
      <c r="S16" s="4">
        <v>0.30659999999999998</v>
      </c>
      <c r="T16" s="5">
        <v>84</v>
      </c>
      <c r="V16" s="8" t="s">
        <v>91</v>
      </c>
      <c r="W16" s="12">
        <f>_xlfn.CHISQ.INV.RT(W15,20)</f>
        <v>22.046766843659118</v>
      </c>
      <c r="Z16">
        <f t="shared" ref="Z16:Z19" si="10">F16</f>
        <v>14</v>
      </c>
      <c r="AA16">
        <f t="shared" ref="AA16:AA19" si="11">H16</f>
        <v>11</v>
      </c>
      <c r="AB16">
        <f t="shared" ref="AB16:AB19" si="12">J16</f>
        <v>22</v>
      </c>
      <c r="AC16">
        <f t="shared" ref="AC16:AC19" si="13">L16</f>
        <v>20</v>
      </c>
      <c r="AD16">
        <f t="shared" ref="AD16:AD19" si="14">N16</f>
        <v>13</v>
      </c>
      <c r="AE16">
        <f t="shared" ref="AE16:AE19" si="15">P16</f>
        <v>4</v>
      </c>
      <c r="AF16" s="10">
        <f t="shared" ref="AF16:AF19" si="16">SUM(Z16:AE16)</f>
        <v>84</v>
      </c>
      <c r="AM16" s="11">
        <f>$AF16*Z20/$AF20</f>
        <v>12.970588235294118</v>
      </c>
      <c r="AN16" s="11">
        <f t="shared" ref="AN16:AR16" si="17">$AF16*AA20/$AF20</f>
        <v>10.808823529411764</v>
      </c>
      <c r="AO16" s="11">
        <f t="shared" si="17"/>
        <v>22.544117647058822</v>
      </c>
      <c r="AP16" s="11">
        <f t="shared" si="17"/>
        <v>25.014705882352942</v>
      </c>
      <c r="AQ16" s="11">
        <f t="shared" si="17"/>
        <v>9.882352941176471</v>
      </c>
      <c r="AR16" s="11">
        <f t="shared" si="17"/>
        <v>2.7794117647058822</v>
      </c>
    </row>
    <row r="17" spans="2:44" x14ac:dyDescent="0.25">
      <c r="B17" s="3" t="s">
        <v>9</v>
      </c>
      <c r="C17" s="4">
        <v>0</v>
      </c>
      <c r="D17" s="5">
        <v>0</v>
      </c>
      <c r="E17" s="4">
        <v>0.14130000000000001</v>
      </c>
      <c r="F17" s="5">
        <v>13</v>
      </c>
      <c r="G17" s="4">
        <v>0.13039999999999999</v>
      </c>
      <c r="H17" s="5">
        <v>12</v>
      </c>
      <c r="I17" s="4">
        <v>0.31519999999999998</v>
      </c>
      <c r="J17" s="5">
        <v>29</v>
      </c>
      <c r="K17" s="4">
        <v>0.28260000000000002</v>
      </c>
      <c r="L17" s="5">
        <v>26</v>
      </c>
      <c r="M17" s="4">
        <v>8.6999999999999994E-2</v>
      </c>
      <c r="N17" s="5">
        <v>8</v>
      </c>
      <c r="O17" s="4">
        <v>4.3499999999999997E-2</v>
      </c>
      <c r="P17" s="5">
        <v>4</v>
      </c>
      <c r="Q17" s="4">
        <v>0</v>
      </c>
      <c r="R17" s="5">
        <v>0</v>
      </c>
      <c r="S17" s="4">
        <v>0.33579999999999999</v>
      </c>
      <c r="T17" s="5">
        <v>92</v>
      </c>
      <c r="V17" s="13" t="s">
        <v>92</v>
      </c>
      <c r="W17" s="14">
        <f>SQRT(W16/(AF20*MIN(6-1,5-1)))</f>
        <v>0.14235017550603321</v>
      </c>
      <c r="Z17">
        <f t="shared" si="10"/>
        <v>13</v>
      </c>
      <c r="AA17">
        <f t="shared" si="11"/>
        <v>12</v>
      </c>
      <c r="AB17">
        <f t="shared" si="12"/>
        <v>29</v>
      </c>
      <c r="AC17">
        <f t="shared" si="13"/>
        <v>26</v>
      </c>
      <c r="AD17">
        <f t="shared" si="14"/>
        <v>8</v>
      </c>
      <c r="AE17">
        <f t="shared" si="15"/>
        <v>4</v>
      </c>
      <c r="AF17" s="10">
        <f t="shared" si="16"/>
        <v>92</v>
      </c>
      <c r="AM17" s="11">
        <f>$AF17*Z20/$AF20</f>
        <v>14.205882352941176</v>
      </c>
      <c r="AN17" s="11">
        <f t="shared" ref="AN17:AR17" si="18">$AF17*AA20/$AF20</f>
        <v>11.838235294117647</v>
      </c>
      <c r="AO17" s="11">
        <f t="shared" si="18"/>
        <v>24.691176470588236</v>
      </c>
      <c r="AP17" s="11">
        <f t="shared" si="18"/>
        <v>27.397058823529413</v>
      </c>
      <c r="AQ17" s="11">
        <f t="shared" si="18"/>
        <v>10.823529411764707</v>
      </c>
      <c r="AR17" s="11">
        <f t="shared" si="18"/>
        <v>3.0441176470588234</v>
      </c>
    </row>
    <row r="18" spans="2:44" x14ac:dyDescent="0.25">
      <c r="B18" s="3" t="s">
        <v>10</v>
      </c>
      <c r="C18" s="4">
        <v>0</v>
      </c>
      <c r="D18" s="5">
        <v>0</v>
      </c>
      <c r="E18" s="4">
        <v>8.3299999999999999E-2</v>
      </c>
      <c r="F18" s="5">
        <v>4</v>
      </c>
      <c r="G18" s="4">
        <v>0.125</v>
      </c>
      <c r="H18" s="5">
        <v>6</v>
      </c>
      <c r="I18" s="4">
        <v>0.16669999999999999</v>
      </c>
      <c r="J18" s="5">
        <v>8</v>
      </c>
      <c r="K18" s="4">
        <v>0.45829999999999999</v>
      </c>
      <c r="L18" s="5">
        <v>22</v>
      </c>
      <c r="M18" s="4">
        <v>0.125</v>
      </c>
      <c r="N18" s="5">
        <v>6</v>
      </c>
      <c r="O18" s="4">
        <v>2.0799999999999999E-2</v>
      </c>
      <c r="P18" s="5">
        <v>1</v>
      </c>
      <c r="Q18" s="4">
        <v>2.0799999999999999E-2</v>
      </c>
      <c r="R18" s="5">
        <v>1</v>
      </c>
      <c r="S18" s="4">
        <v>0.17519999999999999</v>
      </c>
      <c r="T18" s="5">
        <v>48</v>
      </c>
      <c r="W18" s="12" t="str">
        <f>IF(AND(W17&gt;0,W17&lt;=0.2),"Schwacher Zusammenhang",IF(AND(W17&gt;0.2,W17&lt;=0.6),"Mittlerer Zusammenhang",IF(W17&gt;0.6,"Starker Zusammenhang","")))</f>
        <v>Schwacher Zusammenhang</v>
      </c>
      <c r="Z18">
        <f t="shared" si="10"/>
        <v>4</v>
      </c>
      <c r="AA18">
        <f t="shared" si="11"/>
        <v>6</v>
      </c>
      <c r="AB18">
        <f t="shared" si="12"/>
        <v>8</v>
      </c>
      <c r="AC18">
        <f t="shared" si="13"/>
        <v>22</v>
      </c>
      <c r="AD18">
        <f t="shared" si="14"/>
        <v>6</v>
      </c>
      <c r="AE18">
        <f t="shared" si="15"/>
        <v>1</v>
      </c>
      <c r="AF18" s="10">
        <f t="shared" si="16"/>
        <v>47</v>
      </c>
      <c r="AM18" s="11">
        <f>$AF18*Z20/$AF20</f>
        <v>7.257352941176471</v>
      </c>
      <c r="AN18" s="11">
        <f t="shared" ref="AN18:AR18" si="19">$AF18*AA20/$AF20</f>
        <v>6.0477941176470589</v>
      </c>
      <c r="AO18" s="11">
        <f t="shared" si="19"/>
        <v>12.613970588235293</v>
      </c>
      <c r="AP18" s="11">
        <f t="shared" si="19"/>
        <v>13.996323529411764</v>
      </c>
      <c r="AQ18" s="11">
        <f t="shared" si="19"/>
        <v>5.5294117647058822</v>
      </c>
      <c r="AR18" s="11">
        <f t="shared" si="19"/>
        <v>1.5551470588235294</v>
      </c>
    </row>
    <row r="19" spans="2:44" x14ac:dyDescent="0.25">
      <c r="B19" s="3" t="s">
        <v>11</v>
      </c>
      <c r="C19" s="4">
        <v>0</v>
      </c>
      <c r="D19" s="5">
        <v>0</v>
      </c>
      <c r="E19" s="4">
        <v>0.14810000000000001</v>
      </c>
      <c r="F19" s="5">
        <v>4</v>
      </c>
      <c r="G19" s="4">
        <v>0.1111</v>
      </c>
      <c r="H19" s="5">
        <v>3</v>
      </c>
      <c r="I19" s="4">
        <v>0.29630000000000001</v>
      </c>
      <c r="J19" s="5">
        <v>8</v>
      </c>
      <c r="K19" s="4">
        <v>0.22220000000000001</v>
      </c>
      <c r="L19" s="5">
        <v>6</v>
      </c>
      <c r="M19" s="4">
        <v>0.1852</v>
      </c>
      <c r="N19" s="5">
        <v>5</v>
      </c>
      <c r="O19" s="4">
        <v>0</v>
      </c>
      <c r="P19" s="5">
        <v>0</v>
      </c>
      <c r="Q19" s="4">
        <v>3.7000000000000012E-2</v>
      </c>
      <c r="R19" s="5">
        <v>1</v>
      </c>
      <c r="S19" s="4">
        <v>9.849999999999999E-2</v>
      </c>
      <c r="T19" s="5">
        <v>27</v>
      </c>
      <c r="Z19">
        <f t="shared" si="10"/>
        <v>4</v>
      </c>
      <c r="AA19">
        <f t="shared" si="11"/>
        <v>3</v>
      </c>
      <c r="AB19">
        <f t="shared" si="12"/>
        <v>8</v>
      </c>
      <c r="AC19">
        <f t="shared" si="13"/>
        <v>6</v>
      </c>
      <c r="AD19">
        <f t="shared" si="14"/>
        <v>5</v>
      </c>
      <c r="AE19">
        <f t="shared" si="15"/>
        <v>0</v>
      </c>
      <c r="AF19" s="10">
        <f t="shared" si="16"/>
        <v>26</v>
      </c>
      <c r="AM19" s="11">
        <f>$AF19*Z20/$AF20</f>
        <v>4.0147058823529411</v>
      </c>
      <c r="AN19" s="11">
        <f t="shared" ref="AN19:AR19" si="20">$AF19*AA20/$AF20</f>
        <v>3.3455882352941178</v>
      </c>
      <c r="AO19" s="11">
        <f t="shared" si="20"/>
        <v>6.9779411764705879</v>
      </c>
      <c r="AP19" s="11">
        <f t="shared" si="20"/>
        <v>7.742647058823529</v>
      </c>
      <c r="AQ19" s="11">
        <f t="shared" si="20"/>
        <v>3.0588235294117645</v>
      </c>
      <c r="AR19" s="11">
        <f t="shared" si="20"/>
        <v>0.86029411764705888</v>
      </c>
    </row>
    <row r="20" spans="2:44" x14ac:dyDescent="0.25">
      <c r="B20" s="3" t="s">
        <v>6</v>
      </c>
      <c r="C20" s="6">
        <v>0</v>
      </c>
      <c r="D20" s="3">
        <v>0</v>
      </c>
      <c r="E20" s="6">
        <v>0.15329999999999999</v>
      </c>
      <c r="F20" s="3">
        <v>42</v>
      </c>
      <c r="G20" s="6">
        <v>0.12770000000000001</v>
      </c>
      <c r="H20" s="3">
        <v>35</v>
      </c>
      <c r="I20" s="6">
        <v>0.26640000000000003</v>
      </c>
      <c r="J20" s="3">
        <v>73</v>
      </c>
      <c r="K20" s="6">
        <v>0.29559999999999997</v>
      </c>
      <c r="L20" s="3">
        <v>81</v>
      </c>
      <c r="M20" s="6">
        <v>0.1168</v>
      </c>
      <c r="N20" s="3">
        <v>32</v>
      </c>
      <c r="O20" s="6">
        <v>3.2800000000000003E-2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274</v>
      </c>
      <c r="Z20" s="10">
        <f t="shared" ref="Z20:AF20" si="21">SUM(Z15:Z19)</f>
        <v>42</v>
      </c>
      <c r="AA20" s="10">
        <f t="shared" si="21"/>
        <v>35</v>
      </c>
      <c r="AB20" s="10">
        <f t="shared" si="21"/>
        <v>73</v>
      </c>
      <c r="AC20" s="10">
        <f t="shared" si="21"/>
        <v>81</v>
      </c>
      <c r="AD20" s="10">
        <f t="shared" si="21"/>
        <v>32</v>
      </c>
      <c r="AE20" s="10">
        <f t="shared" si="21"/>
        <v>9</v>
      </c>
      <c r="AF20">
        <f t="shared" si="21"/>
        <v>272</v>
      </c>
    </row>
    <row r="21" spans="2:44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274</v>
      </c>
    </row>
    <row r="22" spans="2:4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4" ht="18" x14ac:dyDescent="0.25">
      <c r="B24" s="1" t="s">
        <v>22</v>
      </c>
    </row>
    <row r="25" spans="2:44" x14ac:dyDescent="0.25">
      <c r="B25" s="2"/>
      <c r="C25" s="18" t="s">
        <v>23</v>
      </c>
      <c r="D25" s="19"/>
      <c r="E25" s="18" t="s">
        <v>24</v>
      </c>
      <c r="F25" s="19"/>
      <c r="G25" s="18" t="s">
        <v>25</v>
      </c>
      <c r="H25" s="19"/>
      <c r="I25" s="18" t="s">
        <v>26</v>
      </c>
      <c r="J25" s="19"/>
      <c r="K25" s="18" t="s">
        <v>27</v>
      </c>
      <c r="L25" s="19"/>
      <c r="M25" s="18" t="s">
        <v>28</v>
      </c>
      <c r="N25" s="19"/>
      <c r="O25" s="18" t="s">
        <v>29</v>
      </c>
      <c r="P25" s="19"/>
      <c r="Q25" s="18" t="s">
        <v>5</v>
      </c>
      <c r="R25" s="19"/>
      <c r="S25" s="18" t="s">
        <v>6</v>
      </c>
      <c r="T25" s="19"/>
    </row>
    <row r="26" spans="2:44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0.1739</v>
      </c>
      <c r="H26" s="5">
        <v>4</v>
      </c>
      <c r="I26" s="4">
        <v>0.13039999999999999</v>
      </c>
      <c r="J26" s="5">
        <v>3</v>
      </c>
      <c r="K26" s="4">
        <v>0.26090000000000002</v>
      </c>
      <c r="L26" s="5">
        <v>6</v>
      </c>
      <c r="M26" s="4">
        <v>0.39129999999999998</v>
      </c>
      <c r="N26" s="5">
        <v>9</v>
      </c>
      <c r="O26" s="4">
        <v>0</v>
      </c>
      <c r="P26" s="5">
        <v>0</v>
      </c>
      <c r="Q26" s="4">
        <v>4.3499999999999997E-2</v>
      </c>
      <c r="R26" s="5">
        <v>1</v>
      </c>
      <c r="S26" s="4">
        <v>8.3900000000000002E-2</v>
      </c>
      <c r="T26" s="5">
        <v>23</v>
      </c>
      <c r="V26" s="8" t="s">
        <v>88</v>
      </c>
      <c r="W26" s="9">
        <f>_xlfn.CHISQ.TEST(AA26:AD30,AN26:AQ30)</f>
        <v>0.24185491468870066</v>
      </c>
      <c r="Y26" t="s">
        <v>89</v>
      </c>
      <c r="AA26">
        <f>H26</f>
        <v>4</v>
      </c>
      <c r="AB26">
        <f>J26</f>
        <v>3</v>
      </c>
      <c r="AC26">
        <f>L26</f>
        <v>6</v>
      </c>
      <c r="AD26">
        <f>N26</f>
        <v>9</v>
      </c>
      <c r="AF26" s="10">
        <f>SUM(Z26:AE26)</f>
        <v>22</v>
      </c>
      <c r="AL26" t="s">
        <v>90</v>
      </c>
      <c r="AM26" s="11"/>
      <c r="AN26" s="11">
        <f t="shared" ref="AN26:AQ26" si="22">$AF26*AA31/$AF31</f>
        <v>4.1044776119402986</v>
      </c>
      <c r="AO26" s="11">
        <f t="shared" si="22"/>
        <v>4.5149253731343286</v>
      </c>
      <c r="AP26" s="11">
        <f t="shared" si="22"/>
        <v>5.5820895522388057</v>
      </c>
      <c r="AQ26" s="11">
        <f t="shared" si="22"/>
        <v>7.7985074626865671</v>
      </c>
      <c r="AR26" s="11"/>
    </row>
    <row r="27" spans="2:44" x14ac:dyDescent="0.25">
      <c r="B27" s="3" t="s">
        <v>8</v>
      </c>
      <c r="C27" s="4">
        <v>0</v>
      </c>
      <c r="D27" s="5">
        <v>0</v>
      </c>
      <c r="E27" s="4">
        <v>0</v>
      </c>
      <c r="F27" s="5">
        <v>0</v>
      </c>
      <c r="G27" s="4">
        <v>0.1905</v>
      </c>
      <c r="H27" s="5">
        <v>16</v>
      </c>
      <c r="I27" s="4">
        <v>0.23810000000000001</v>
      </c>
      <c r="J27" s="5">
        <v>20</v>
      </c>
      <c r="K27" s="4">
        <v>0.22620000000000001</v>
      </c>
      <c r="L27" s="5">
        <v>19</v>
      </c>
      <c r="M27" s="4">
        <v>0.34520000000000001</v>
      </c>
      <c r="N27" s="5">
        <v>29</v>
      </c>
      <c r="O27" s="4">
        <v>0</v>
      </c>
      <c r="P27" s="5">
        <v>0</v>
      </c>
      <c r="Q27" s="4">
        <v>0</v>
      </c>
      <c r="R27" s="5">
        <v>0</v>
      </c>
      <c r="S27" s="4">
        <v>0.30659999999999998</v>
      </c>
      <c r="T27" s="5">
        <v>84</v>
      </c>
      <c r="V27" s="8" t="s">
        <v>91</v>
      </c>
      <c r="W27" s="12">
        <f>_xlfn.CHISQ.INV.RT(W26,12)</f>
        <v>14.992352937193214</v>
      </c>
      <c r="AA27">
        <f t="shared" ref="AA27:AA30" si="23">H27</f>
        <v>16</v>
      </c>
      <c r="AB27">
        <f t="shared" ref="AB27:AB30" si="24">J27</f>
        <v>20</v>
      </c>
      <c r="AC27">
        <f t="shared" ref="AC27:AC30" si="25">L27</f>
        <v>19</v>
      </c>
      <c r="AD27">
        <f t="shared" ref="AD27:AD30" si="26">N27</f>
        <v>29</v>
      </c>
      <c r="AF27" s="10">
        <f t="shared" ref="AF27:AF30" si="27">SUM(Z27:AE27)</f>
        <v>84</v>
      </c>
      <c r="AM27" s="11"/>
      <c r="AN27" s="11">
        <f t="shared" ref="AN27:AQ27" si="28">$AF27*AA31/$AF31</f>
        <v>15.671641791044776</v>
      </c>
      <c r="AO27" s="11">
        <f t="shared" si="28"/>
        <v>17.238805970149254</v>
      </c>
      <c r="AP27" s="11">
        <f t="shared" si="28"/>
        <v>21.313432835820894</v>
      </c>
      <c r="AQ27" s="11">
        <f t="shared" si="28"/>
        <v>29.776119402985074</v>
      </c>
      <c r="AR27" s="11"/>
    </row>
    <row r="28" spans="2:44" x14ac:dyDescent="0.25">
      <c r="B28" s="3" t="s">
        <v>9</v>
      </c>
      <c r="C28" s="4">
        <v>2.1700000000000001E-2</v>
      </c>
      <c r="D28" s="5">
        <v>2</v>
      </c>
      <c r="E28" s="4">
        <v>0</v>
      </c>
      <c r="F28" s="5">
        <v>0</v>
      </c>
      <c r="G28" s="4">
        <v>0.21740000000000001</v>
      </c>
      <c r="H28" s="5">
        <v>20</v>
      </c>
      <c r="I28" s="4">
        <v>0.1739</v>
      </c>
      <c r="J28" s="5">
        <v>16</v>
      </c>
      <c r="K28" s="4">
        <v>0.25</v>
      </c>
      <c r="L28" s="5">
        <v>23</v>
      </c>
      <c r="M28" s="4">
        <v>0.31519999999999998</v>
      </c>
      <c r="N28" s="5">
        <v>29</v>
      </c>
      <c r="O28" s="4">
        <v>0</v>
      </c>
      <c r="P28" s="5">
        <v>0</v>
      </c>
      <c r="Q28" s="4">
        <v>2.1700000000000001E-2</v>
      </c>
      <c r="R28" s="5">
        <v>2</v>
      </c>
      <c r="S28" s="4">
        <v>0.33579999999999999</v>
      </c>
      <c r="T28" s="5">
        <v>92</v>
      </c>
      <c r="V28" s="13" t="s">
        <v>92</v>
      </c>
      <c r="W28" s="14">
        <f>SQRT(W27/(AF31*MIN(5-1,4-1)))</f>
        <v>0.13655476976569769</v>
      </c>
      <c r="AA28">
        <f t="shared" si="23"/>
        <v>20</v>
      </c>
      <c r="AB28">
        <f t="shared" si="24"/>
        <v>16</v>
      </c>
      <c r="AC28">
        <f t="shared" si="25"/>
        <v>23</v>
      </c>
      <c r="AD28">
        <f t="shared" si="26"/>
        <v>29</v>
      </c>
      <c r="AF28" s="10">
        <f t="shared" si="27"/>
        <v>88</v>
      </c>
      <c r="AM28" s="11"/>
      <c r="AN28" s="11">
        <f t="shared" ref="AN28:AQ28" si="29">$AF28*AA31/$AF31</f>
        <v>16.417910447761194</v>
      </c>
      <c r="AO28" s="11">
        <f t="shared" si="29"/>
        <v>18.059701492537314</v>
      </c>
      <c r="AP28" s="11">
        <f t="shared" si="29"/>
        <v>22.328358208955223</v>
      </c>
      <c r="AQ28" s="11">
        <f t="shared" si="29"/>
        <v>31.194029850746269</v>
      </c>
      <c r="AR28" s="11"/>
    </row>
    <row r="29" spans="2:44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6.25E-2</v>
      </c>
      <c r="H29" s="5">
        <v>3</v>
      </c>
      <c r="I29" s="4">
        <v>0.3125</v>
      </c>
      <c r="J29" s="5">
        <v>15</v>
      </c>
      <c r="K29" s="4">
        <v>0.22919999999999999</v>
      </c>
      <c r="L29" s="5">
        <v>11</v>
      </c>
      <c r="M29" s="4">
        <v>0.39579999999999999</v>
      </c>
      <c r="N29" s="5">
        <v>19</v>
      </c>
      <c r="O29" s="4">
        <v>0</v>
      </c>
      <c r="P29" s="5">
        <v>0</v>
      </c>
      <c r="Q29" s="4">
        <v>0</v>
      </c>
      <c r="R29" s="5">
        <v>0</v>
      </c>
      <c r="S29" s="4">
        <v>0.17519999999999999</v>
      </c>
      <c r="T29" s="5">
        <v>48</v>
      </c>
      <c r="W29" s="12" t="str">
        <f>IF(AND(W28&gt;0,W28&lt;=0.2),"Schwacher Zusammenhang",IF(AND(W28&gt;0.2,W28&lt;=0.6),"Mittlerer Zusammenhang",IF(W28&gt;0.6,"Starker Zusammenhang","")))</f>
        <v>Schwacher Zusammenhang</v>
      </c>
      <c r="AA29">
        <f t="shared" si="23"/>
        <v>3</v>
      </c>
      <c r="AB29">
        <f t="shared" si="24"/>
        <v>15</v>
      </c>
      <c r="AC29">
        <f t="shared" si="25"/>
        <v>11</v>
      </c>
      <c r="AD29">
        <f t="shared" si="26"/>
        <v>19</v>
      </c>
      <c r="AF29" s="10">
        <f t="shared" si="27"/>
        <v>48</v>
      </c>
      <c r="AM29" s="11"/>
      <c r="AN29" s="11">
        <f t="shared" ref="AN29:AQ29" si="30">$AF29*AA31/$AF31</f>
        <v>8.9552238805970141</v>
      </c>
      <c r="AO29" s="11">
        <f t="shared" si="30"/>
        <v>9.8507462686567155</v>
      </c>
      <c r="AP29" s="11">
        <f t="shared" si="30"/>
        <v>12.17910447761194</v>
      </c>
      <c r="AQ29" s="11">
        <f t="shared" si="30"/>
        <v>17.014925373134329</v>
      </c>
      <c r="AR29" s="11"/>
    </row>
    <row r="30" spans="2:44" x14ac:dyDescent="0.25">
      <c r="B30" s="3" t="s">
        <v>11</v>
      </c>
      <c r="C30" s="4">
        <v>3.7000000000000012E-2</v>
      </c>
      <c r="D30" s="5">
        <v>1</v>
      </c>
      <c r="E30" s="4">
        <v>0</v>
      </c>
      <c r="F30" s="5">
        <v>0</v>
      </c>
      <c r="G30" s="4">
        <v>0.25929999999999997</v>
      </c>
      <c r="H30" s="5">
        <v>7</v>
      </c>
      <c r="I30" s="4">
        <v>3.7000000000000012E-2</v>
      </c>
      <c r="J30" s="5">
        <v>1</v>
      </c>
      <c r="K30" s="4">
        <v>0.33329999999999999</v>
      </c>
      <c r="L30" s="5">
        <v>9</v>
      </c>
      <c r="M30" s="4">
        <v>0.33329999999999999</v>
      </c>
      <c r="N30" s="5">
        <v>9</v>
      </c>
      <c r="O30" s="4">
        <v>0</v>
      </c>
      <c r="P30" s="5">
        <v>0</v>
      </c>
      <c r="Q30" s="4">
        <v>0</v>
      </c>
      <c r="R30" s="5">
        <v>0</v>
      </c>
      <c r="S30" s="4">
        <v>9.849999999999999E-2</v>
      </c>
      <c r="T30" s="5">
        <v>27</v>
      </c>
      <c r="AA30">
        <f t="shared" si="23"/>
        <v>7</v>
      </c>
      <c r="AB30">
        <f t="shared" si="24"/>
        <v>1</v>
      </c>
      <c r="AC30">
        <f t="shared" si="25"/>
        <v>9</v>
      </c>
      <c r="AD30">
        <f t="shared" si="26"/>
        <v>9</v>
      </c>
      <c r="AF30" s="10">
        <f t="shared" si="27"/>
        <v>26</v>
      </c>
      <c r="AM30" s="11"/>
      <c r="AN30" s="11">
        <f t="shared" ref="AN30:AQ30" si="31">$AF30*AA31/$AF31</f>
        <v>4.8507462686567164</v>
      </c>
      <c r="AO30" s="11">
        <f t="shared" si="31"/>
        <v>5.3358208955223878</v>
      </c>
      <c r="AP30" s="11">
        <f t="shared" si="31"/>
        <v>6.5970149253731343</v>
      </c>
      <c r="AQ30" s="11">
        <f t="shared" si="31"/>
        <v>9.2164179104477615</v>
      </c>
      <c r="AR30" s="11"/>
    </row>
    <row r="31" spans="2:44" x14ac:dyDescent="0.25">
      <c r="B31" s="3" t="s">
        <v>6</v>
      </c>
      <c r="C31" s="6">
        <v>1.09E-2</v>
      </c>
      <c r="D31" s="3">
        <v>3</v>
      </c>
      <c r="E31" s="6">
        <v>0</v>
      </c>
      <c r="F31" s="3">
        <v>0</v>
      </c>
      <c r="G31" s="6">
        <v>0.1825</v>
      </c>
      <c r="H31" s="3">
        <v>50</v>
      </c>
      <c r="I31" s="6">
        <v>0.20069999999999999</v>
      </c>
      <c r="J31" s="3">
        <v>55</v>
      </c>
      <c r="K31" s="6">
        <v>0.2482</v>
      </c>
      <c r="L31" s="3">
        <v>68</v>
      </c>
      <c r="M31" s="6">
        <v>0.34670000000000001</v>
      </c>
      <c r="N31" s="3">
        <v>95</v>
      </c>
      <c r="O31" s="6">
        <v>0</v>
      </c>
      <c r="P31" s="3">
        <v>0</v>
      </c>
      <c r="Q31" s="6">
        <v>1.09E-2</v>
      </c>
      <c r="R31" s="3">
        <v>3</v>
      </c>
      <c r="S31" s="6">
        <v>1</v>
      </c>
      <c r="T31" s="3">
        <v>274</v>
      </c>
      <c r="Z31" s="10"/>
      <c r="AA31" s="10">
        <f>SUM(AA26:AA30)</f>
        <v>50</v>
      </c>
      <c r="AB31" s="10">
        <f>SUM(AB26:AB30)</f>
        <v>55</v>
      </c>
      <c r="AC31" s="10">
        <f>SUM(AC26:AC30)</f>
        <v>68</v>
      </c>
      <c r="AD31" s="10">
        <f>SUM(AD26:AD30)</f>
        <v>95</v>
      </c>
      <c r="AE31" s="10"/>
      <c r="AF31">
        <f>SUM(AF26:AF30)</f>
        <v>268</v>
      </c>
    </row>
    <row r="32" spans="2:44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274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18" t="s">
        <v>31</v>
      </c>
      <c r="D36" s="19"/>
      <c r="E36" s="18" t="s">
        <v>32</v>
      </c>
      <c r="F36" s="19"/>
      <c r="G36" s="18" t="s">
        <v>33</v>
      </c>
      <c r="H36" s="19"/>
      <c r="I36" s="18" t="s">
        <v>34</v>
      </c>
      <c r="J36" s="19"/>
      <c r="K36" s="18" t="s">
        <v>35</v>
      </c>
      <c r="L36" s="19"/>
      <c r="M36" s="18" t="s">
        <v>36</v>
      </c>
      <c r="N36" s="19"/>
      <c r="O36" s="18" t="s">
        <v>5</v>
      </c>
      <c r="P36" s="19"/>
      <c r="Q36" s="18" t="s">
        <v>6</v>
      </c>
      <c r="R36" s="19"/>
    </row>
    <row r="37" spans="2:43" x14ac:dyDescent="0.25">
      <c r="B37" s="3" t="s">
        <v>7</v>
      </c>
      <c r="C37" s="4">
        <v>8.6999999999999994E-2</v>
      </c>
      <c r="D37" s="5">
        <v>2</v>
      </c>
      <c r="E37" s="4">
        <v>8.6999999999999994E-2</v>
      </c>
      <c r="F37" s="5">
        <v>2</v>
      </c>
      <c r="G37" s="4">
        <v>8.6999999999999994E-2</v>
      </c>
      <c r="H37" s="5">
        <v>2</v>
      </c>
      <c r="I37" s="4">
        <v>0.13039999999999999</v>
      </c>
      <c r="J37" s="5">
        <v>3</v>
      </c>
      <c r="K37" s="4">
        <v>0.21740000000000001</v>
      </c>
      <c r="L37" s="5">
        <v>5</v>
      </c>
      <c r="M37" s="4">
        <v>0.26090000000000002</v>
      </c>
      <c r="N37" s="5">
        <v>6</v>
      </c>
      <c r="O37" s="4">
        <v>0.13039999999999999</v>
      </c>
      <c r="P37" s="5">
        <v>3</v>
      </c>
      <c r="Q37" s="4">
        <v>8.3900000000000002E-2</v>
      </c>
      <c r="R37" s="5">
        <v>23</v>
      </c>
      <c r="T37" s="8" t="s">
        <v>88</v>
      </c>
      <c r="U37" s="9">
        <f>_xlfn.CHISQ.TEST(X37:AC41,AL37:AQ41)</f>
        <v>7.5481965901836853E-2</v>
      </c>
      <c r="W37" t="s">
        <v>89</v>
      </c>
      <c r="X37">
        <f>D37</f>
        <v>2</v>
      </c>
      <c r="Y37">
        <f>F37</f>
        <v>2</v>
      </c>
      <c r="Z37">
        <f>H37</f>
        <v>2</v>
      </c>
      <c r="AA37">
        <f>J37</f>
        <v>3</v>
      </c>
      <c r="AB37">
        <f>L37</f>
        <v>5</v>
      </c>
      <c r="AC37">
        <f>N37</f>
        <v>6</v>
      </c>
      <c r="AD37" s="10">
        <f>SUM(X37:AC37)</f>
        <v>20</v>
      </c>
      <c r="AJ37" t="s">
        <v>90</v>
      </c>
      <c r="AK37" s="11"/>
      <c r="AL37" s="11">
        <f>$AD37*X42/$AD42</f>
        <v>1.3333333333333333</v>
      </c>
      <c r="AM37" s="11">
        <f t="shared" ref="AM37:AQ37" si="32">$AD37*Y42/$AD42</f>
        <v>2.9019607843137254</v>
      </c>
      <c r="AN37" s="11">
        <f t="shared" si="32"/>
        <v>3.7647058823529411</v>
      </c>
      <c r="AO37" s="11">
        <f t="shared" si="32"/>
        <v>4</v>
      </c>
      <c r="AP37" s="11">
        <f t="shared" si="32"/>
        <v>2.6666666666666665</v>
      </c>
      <c r="AQ37" s="11">
        <f t="shared" si="32"/>
        <v>5.333333333333333</v>
      </c>
    </row>
    <row r="38" spans="2:43" x14ac:dyDescent="0.25">
      <c r="B38" s="3" t="s">
        <v>8</v>
      </c>
      <c r="C38" s="4">
        <v>5.9499999999999997E-2</v>
      </c>
      <c r="D38" s="5">
        <v>5</v>
      </c>
      <c r="E38" s="4">
        <v>0.15479999999999999</v>
      </c>
      <c r="F38" s="5">
        <v>13</v>
      </c>
      <c r="G38" s="4">
        <v>0.15479999999999999</v>
      </c>
      <c r="H38" s="5">
        <v>13</v>
      </c>
      <c r="I38" s="4">
        <v>0.1905</v>
      </c>
      <c r="J38" s="5">
        <v>16</v>
      </c>
      <c r="K38" s="4">
        <v>0.13100000000000001</v>
      </c>
      <c r="L38" s="5">
        <v>11</v>
      </c>
      <c r="M38" s="4">
        <v>0.29759999999999998</v>
      </c>
      <c r="N38" s="5">
        <v>25</v>
      </c>
      <c r="O38" s="4">
        <v>1.1900000000000001E-2</v>
      </c>
      <c r="P38" s="5">
        <v>1</v>
      </c>
      <c r="Q38" s="4">
        <v>0.30659999999999998</v>
      </c>
      <c r="R38" s="5">
        <v>84</v>
      </c>
      <c r="T38" s="8" t="s">
        <v>91</v>
      </c>
      <c r="U38" s="12">
        <f>_xlfn.CHISQ.INV.RT(U37,20)</f>
        <v>29.664122111394899</v>
      </c>
      <c r="X38">
        <f t="shared" ref="X38:X41" si="33">D38</f>
        <v>5</v>
      </c>
      <c r="Y38">
        <f t="shared" ref="Y38:Y41" si="34">F38</f>
        <v>13</v>
      </c>
      <c r="Z38">
        <f t="shared" ref="Z38:Z41" si="35">H38</f>
        <v>13</v>
      </c>
      <c r="AA38">
        <f t="shared" ref="AA38:AA41" si="36">J38</f>
        <v>16</v>
      </c>
      <c r="AB38">
        <f t="shared" ref="AB38:AB41" si="37">L38</f>
        <v>11</v>
      </c>
      <c r="AC38">
        <f t="shared" ref="AC38:AC41" si="38">N38</f>
        <v>25</v>
      </c>
      <c r="AD38" s="10">
        <f t="shared" ref="AD38:AD41" si="39">SUM(X38:AC38)</f>
        <v>83</v>
      </c>
      <c r="AK38" s="11"/>
      <c r="AL38" s="11">
        <f>$AD38*X42/$AD42</f>
        <v>5.5333333333333332</v>
      </c>
      <c r="AM38" s="11">
        <f t="shared" ref="AM38:AQ38" si="40">$AD38*Y42/$AD42</f>
        <v>12.043137254901961</v>
      </c>
      <c r="AN38" s="11">
        <f t="shared" si="40"/>
        <v>15.623529411764705</v>
      </c>
      <c r="AO38" s="11">
        <f t="shared" si="40"/>
        <v>16.600000000000001</v>
      </c>
      <c r="AP38" s="11">
        <f t="shared" si="40"/>
        <v>11.066666666666666</v>
      </c>
      <c r="AQ38" s="11">
        <f t="shared" si="40"/>
        <v>22.133333333333333</v>
      </c>
    </row>
    <row r="39" spans="2:43" x14ac:dyDescent="0.25">
      <c r="B39" s="3" t="s">
        <v>9</v>
      </c>
      <c r="C39" s="4">
        <v>3.2599999999999997E-2</v>
      </c>
      <c r="D39" s="5">
        <v>3</v>
      </c>
      <c r="E39" s="4">
        <v>0.16300000000000001</v>
      </c>
      <c r="F39" s="5">
        <v>15</v>
      </c>
      <c r="G39" s="4">
        <v>0.21740000000000001</v>
      </c>
      <c r="H39" s="5">
        <v>20</v>
      </c>
      <c r="I39" s="4">
        <v>0.1087</v>
      </c>
      <c r="J39" s="5">
        <v>10</v>
      </c>
      <c r="K39" s="4">
        <v>0.1196</v>
      </c>
      <c r="L39" s="5">
        <v>11</v>
      </c>
      <c r="M39" s="4">
        <v>0.2717</v>
      </c>
      <c r="N39" s="5">
        <v>25</v>
      </c>
      <c r="O39" s="4">
        <v>8.6999999999999994E-2</v>
      </c>
      <c r="P39" s="5">
        <v>8</v>
      </c>
      <c r="Q39" s="4">
        <v>0.33579999999999999</v>
      </c>
      <c r="R39" s="5">
        <v>92</v>
      </c>
      <c r="T39" s="13" t="s">
        <v>92</v>
      </c>
      <c r="U39" s="14">
        <f>SQRT(U38/(AD42*MIN(6-1,5-1)))</f>
        <v>0.17053583980568512</v>
      </c>
      <c r="X39">
        <f t="shared" si="33"/>
        <v>3</v>
      </c>
      <c r="Y39">
        <f t="shared" si="34"/>
        <v>15</v>
      </c>
      <c r="Z39">
        <f t="shared" si="35"/>
        <v>20</v>
      </c>
      <c r="AA39">
        <f t="shared" si="36"/>
        <v>10</v>
      </c>
      <c r="AB39">
        <f t="shared" si="37"/>
        <v>11</v>
      </c>
      <c r="AC39">
        <f t="shared" si="38"/>
        <v>25</v>
      </c>
      <c r="AD39" s="10">
        <f t="shared" si="39"/>
        <v>84</v>
      </c>
      <c r="AK39" s="11"/>
      <c r="AL39" s="11">
        <f>$AD39*X42/$AD42</f>
        <v>5.6</v>
      </c>
      <c r="AM39" s="11">
        <f t="shared" ref="AM39:AQ39" si="41">$AD39*Y42/$AD42</f>
        <v>12.188235294117646</v>
      </c>
      <c r="AN39" s="11">
        <f t="shared" si="41"/>
        <v>15.811764705882354</v>
      </c>
      <c r="AO39" s="11">
        <f t="shared" si="41"/>
        <v>16.8</v>
      </c>
      <c r="AP39" s="11">
        <f t="shared" si="41"/>
        <v>11.2</v>
      </c>
      <c r="AQ39" s="11">
        <f t="shared" si="41"/>
        <v>22.4</v>
      </c>
    </row>
    <row r="40" spans="2:43" x14ac:dyDescent="0.25">
      <c r="B40" s="3" t="s">
        <v>10</v>
      </c>
      <c r="C40" s="4">
        <v>6.25E-2</v>
      </c>
      <c r="D40" s="5">
        <v>3</v>
      </c>
      <c r="E40" s="4">
        <v>0.14580000000000001</v>
      </c>
      <c r="F40" s="5">
        <v>7</v>
      </c>
      <c r="G40" s="4">
        <v>0.20830000000000001</v>
      </c>
      <c r="H40" s="5">
        <v>10</v>
      </c>
      <c r="I40" s="4">
        <v>0.25</v>
      </c>
      <c r="J40" s="5">
        <v>12</v>
      </c>
      <c r="K40" s="4">
        <v>0.1042</v>
      </c>
      <c r="L40" s="5">
        <v>5</v>
      </c>
      <c r="M40" s="4">
        <v>0.1875</v>
      </c>
      <c r="N40" s="5">
        <v>9</v>
      </c>
      <c r="O40" s="4">
        <v>4.1700000000000001E-2</v>
      </c>
      <c r="P40" s="5">
        <v>2</v>
      </c>
      <c r="Q40" s="4">
        <v>0.17519999999999999</v>
      </c>
      <c r="R40" s="5">
        <v>48</v>
      </c>
      <c r="U40" s="12" t="str">
        <f>IF(AND(U39&gt;0,U39&lt;=0.2),"Schwacher Zusammenhang",IF(AND(U39&gt;0.2,U39&lt;=0.6),"Mittlerer Zusammenhang",IF(U39&gt;0.6,"Starker Zusammenhang","")))</f>
        <v>Schwacher Zusammenhang</v>
      </c>
      <c r="X40">
        <f t="shared" si="33"/>
        <v>3</v>
      </c>
      <c r="Y40">
        <f t="shared" si="34"/>
        <v>7</v>
      </c>
      <c r="Z40">
        <f t="shared" si="35"/>
        <v>10</v>
      </c>
      <c r="AA40">
        <f t="shared" si="36"/>
        <v>12</v>
      </c>
      <c r="AB40">
        <f t="shared" si="37"/>
        <v>5</v>
      </c>
      <c r="AC40">
        <f t="shared" si="38"/>
        <v>9</v>
      </c>
      <c r="AD40" s="10">
        <f t="shared" si="39"/>
        <v>46</v>
      </c>
      <c r="AK40" s="11"/>
      <c r="AL40" s="11">
        <f>$AD40*X42/$AD42</f>
        <v>3.0666666666666669</v>
      </c>
      <c r="AM40" s="11">
        <f t="shared" ref="AM40:AQ40" si="42">$AD40*Y42/$AD42</f>
        <v>6.6745098039215689</v>
      </c>
      <c r="AN40" s="11">
        <f t="shared" si="42"/>
        <v>8.6588235294117641</v>
      </c>
      <c r="AO40" s="11">
        <f t="shared" si="42"/>
        <v>9.1999999999999993</v>
      </c>
      <c r="AP40" s="11">
        <f t="shared" si="42"/>
        <v>6.1333333333333337</v>
      </c>
      <c r="AQ40" s="11">
        <f t="shared" si="42"/>
        <v>12.266666666666667</v>
      </c>
    </row>
    <row r="41" spans="2:43" x14ac:dyDescent="0.25">
      <c r="B41" s="3" t="s">
        <v>11</v>
      </c>
      <c r="C41" s="4">
        <v>0.14810000000000001</v>
      </c>
      <c r="D41" s="5">
        <v>4</v>
      </c>
      <c r="E41" s="4">
        <v>0</v>
      </c>
      <c r="F41" s="5">
        <v>0</v>
      </c>
      <c r="G41" s="4">
        <v>0.1111</v>
      </c>
      <c r="H41" s="5">
        <v>3</v>
      </c>
      <c r="I41" s="4">
        <v>0.37040000000000001</v>
      </c>
      <c r="J41" s="5">
        <v>10</v>
      </c>
      <c r="K41" s="4">
        <v>7.4099999999999999E-2</v>
      </c>
      <c r="L41" s="5">
        <v>2</v>
      </c>
      <c r="M41" s="4">
        <v>0.1111</v>
      </c>
      <c r="N41" s="5">
        <v>3</v>
      </c>
      <c r="O41" s="4">
        <v>0.1852</v>
      </c>
      <c r="P41" s="5">
        <v>5</v>
      </c>
      <c r="Q41" s="4">
        <v>9.849999999999999E-2</v>
      </c>
      <c r="R41" s="5">
        <v>27</v>
      </c>
      <c r="X41">
        <f t="shared" si="33"/>
        <v>4</v>
      </c>
      <c r="Y41">
        <f t="shared" si="34"/>
        <v>0</v>
      </c>
      <c r="Z41">
        <f t="shared" si="35"/>
        <v>3</v>
      </c>
      <c r="AA41">
        <f t="shared" si="36"/>
        <v>10</v>
      </c>
      <c r="AB41">
        <f t="shared" si="37"/>
        <v>2</v>
      </c>
      <c r="AC41">
        <f t="shared" si="38"/>
        <v>3</v>
      </c>
      <c r="AD41" s="10">
        <f t="shared" si="39"/>
        <v>22</v>
      </c>
      <c r="AK41" s="11"/>
      <c r="AL41" s="11">
        <f>$AD41*X42/$AD42</f>
        <v>1.4666666666666666</v>
      </c>
      <c r="AM41" s="11">
        <f t="shared" ref="AM41:AQ41" si="43">$AD41*Y42/$AD42</f>
        <v>3.1921568627450982</v>
      </c>
      <c r="AN41" s="11">
        <f t="shared" si="43"/>
        <v>4.1411764705882357</v>
      </c>
      <c r="AO41" s="11">
        <f t="shared" si="43"/>
        <v>4.4000000000000004</v>
      </c>
      <c r="AP41" s="11">
        <f t="shared" si="43"/>
        <v>2.9333333333333331</v>
      </c>
      <c r="AQ41" s="11">
        <f t="shared" si="43"/>
        <v>5.8666666666666663</v>
      </c>
    </row>
    <row r="42" spans="2:43" x14ac:dyDescent="0.25">
      <c r="B42" s="3" t="s">
        <v>6</v>
      </c>
      <c r="C42" s="6">
        <v>6.2E-2</v>
      </c>
      <c r="D42" s="3">
        <v>17</v>
      </c>
      <c r="E42" s="6">
        <v>0.13500000000000001</v>
      </c>
      <c r="F42" s="3">
        <v>37</v>
      </c>
      <c r="G42" s="6">
        <v>0.17519999999999999</v>
      </c>
      <c r="H42" s="3">
        <v>48</v>
      </c>
      <c r="I42" s="6">
        <v>0.18609999999999999</v>
      </c>
      <c r="J42" s="3">
        <v>51</v>
      </c>
      <c r="K42" s="6">
        <v>0.1241</v>
      </c>
      <c r="L42" s="3">
        <v>34</v>
      </c>
      <c r="M42" s="6">
        <v>0.2482</v>
      </c>
      <c r="N42" s="3">
        <v>68</v>
      </c>
      <c r="O42" s="6">
        <v>6.93E-2</v>
      </c>
      <c r="P42" s="3">
        <v>19</v>
      </c>
      <c r="Q42" s="6">
        <v>1</v>
      </c>
      <c r="R42" s="3">
        <v>274</v>
      </c>
      <c r="X42" s="10">
        <f t="shared" ref="X42:AD42" si="44">SUM(X37:X41)</f>
        <v>17</v>
      </c>
      <c r="Y42" s="10">
        <f t="shared" si="44"/>
        <v>37</v>
      </c>
      <c r="Z42" s="10">
        <f t="shared" si="44"/>
        <v>48</v>
      </c>
      <c r="AA42" s="10">
        <f t="shared" si="44"/>
        <v>51</v>
      </c>
      <c r="AB42" s="10">
        <f t="shared" si="44"/>
        <v>34</v>
      </c>
      <c r="AC42" s="10">
        <f t="shared" si="44"/>
        <v>68</v>
      </c>
      <c r="AD42">
        <f t="shared" si="44"/>
        <v>255</v>
      </c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274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18" t="s">
        <v>39</v>
      </c>
      <c r="D48" s="19"/>
      <c r="E48" s="18" t="s">
        <v>40</v>
      </c>
      <c r="F48" s="19"/>
      <c r="G48" s="18" t="s">
        <v>41</v>
      </c>
      <c r="H48" s="19"/>
      <c r="I48" s="18" t="s">
        <v>42</v>
      </c>
      <c r="J48" s="19"/>
      <c r="K48" s="18" t="s">
        <v>43</v>
      </c>
      <c r="L48" s="19"/>
      <c r="M48" s="18" t="s">
        <v>6</v>
      </c>
      <c r="N48" s="19"/>
    </row>
    <row r="49" spans="2:36" x14ac:dyDescent="0.25">
      <c r="B49" s="3" t="s">
        <v>7</v>
      </c>
      <c r="C49" s="4">
        <v>0.39129999999999998</v>
      </c>
      <c r="D49" s="5">
        <v>9</v>
      </c>
      <c r="E49" s="4">
        <v>0.21740000000000001</v>
      </c>
      <c r="F49" s="5">
        <v>5</v>
      </c>
      <c r="G49" s="4">
        <v>0.3478</v>
      </c>
      <c r="H49" s="5">
        <v>8</v>
      </c>
      <c r="I49" s="4">
        <v>4.3499999999999997E-2</v>
      </c>
      <c r="J49" s="5">
        <v>1</v>
      </c>
      <c r="K49" s="4">
        <v>0</v>
      </c>
      <c r="L49" s="5">
        <v>0</v>
      </c>
      <c r="M49" s="4">
        <v>8.3900000000000002E-2</v>
      </c>
      <c r="N49" s="5">
        <v>23</v>
      </c>
      <c r="P49" s="8" t="s">
        <v>88</v>
      </c>
      <c r="Q49" s="9">
        <f>_xlfn.CHISQ.TEST(T49:W53,AG49:AJ53)</f>
        <v>0.25371759608794198</v>
      </c>
      <c r="S49" t="s">
        <v>89</v>
      </c>
      <c r="T49">
        <f>D49</f>
        <v>9</v>
      </c>
      <c r="U49">
        <f>F49</f>
        <v>5</v>
      </c>
      <c r="V49">
        <f>H49</f>
        <v>8</v>
      </c>
      <c r="W49">
        <f>J49</f>
        <v>1</v>
      </c>
      <c r="Y49" s="10">
        <f>SUM(S49:X49)</f>
        <v>23</v>
      </c>
      <c r="AF49" t="s">
        <v>90</v>
      </c>
      <c r="AG49" s="11">
        <f>$Y49*T54/$Y54</f>
        <v>5.3208955223880601</v>
      </c>
      <c r="AH49" s="11">
        <f>$Y49*U54/$Y54</f>
        <v>11.671641791044776</v>
      </c>
      <c r="AI49" s="11">
        <f>$Y49*V54/$Y54</f>
        <v>5.5783582089552235</v>
      </c>
      <c r="AJ49" s="11">
        <f>$Y49*W54/$Y54</f>
        <v>0.42910447761194032</v>
      </c>
    </row>
    <row r="50" spans="2:36" x14ac:dyDescent="0.25">
      <c r="B50" s="3" t="s">
        <v>8</v>
      </c>
      <c r="C50" s="4">
        <v>0.25319999999999998</v>
      </c>
      <c r="D50" s="5">
        <v>20</v>
      </c>
      <c r="E50" s="4">
        <v>0.49370000000000003</v>
      </c>
      <c r="F50" s="5">
        <v>39</v>
      </c>
      <c r="G50" s="4">
        <v>0.2278</v>
      </c>
      <c r="H50" s="5">
        <v>18</v>
      </c>
      <c r="I50" s="4">
        <v>2.53E-2</v>
      </c>
      <c r="J50" s="5">
        <v>2</v>
      </c>
      <c r="K50" s="4">
        <v>0</v>
      </c>
      <c r="L50" s="5">
        <v>0</v>
      </c>
      <c r="M50" s="4">
        <v>0.2883</v>
      </c>
      <c r="N50" s="5">
        <v>79</v>
      </c>
      <c r="P50" s="8" t="s">
        <v>91</v>
      </c>
      <c r="Q50" s="12">
        <f>_xlfn.CHISQ.INV.RT(Q49,12)</f>
        <v>14.779490667503611</v>
      </c>
      <c r="T50">
        <f>D50</f>
        <v>20</v>
      </c>
      <c r="U50">
        <f>F50</f>
        <v>39</v>
      </c>
      <c r="V50">
        <f>H50</f>
        <v>18</v>
      </c>
      <c r="W50">
        <f>J50</f>
        <v>2</v>
      </c>
      <c r="Y50" s="10">
        <f t="shared" ref="Y50:Y53" si="45">SUM(S50:X50)</f>
        <v>79</v>
      </c>
      <c r="AG50" s="11">
        <f>$Y50*T54/$Y54</f>
        <v>18.276119402985074</v>
      </c>
      <c r="AH50" s="11">
        <f t="shared" ref="AH50:AJ50" si="46">$Y50*U54/$Y54</f>
        <v>40.089552238805972</v>
      </c>
      <c r="AI50" s="11">
        <f t="shared" si="46"/>
        <v>19.160447761194028</v>
      </c>
      <c r="AJ50" s="11">
        <f t="shared" si="46"/>
        <v>1.4738805970149254</v>
      </c>
    </row>
    <row r="51" spans="2:36" x14ac:dyDescent="0.25">
      <c r="B51" s="3" t="s">
        <v>9</v>
      </c>
      <c r="C51" s="4">
        <v>0.1978</v>
      </c>
      <c r="D51" s="5">
        <v>18</v>
      </c>
      <c r="E51" s="4">
        <v>0.59340000000000004</v>
      </c>
      <c r="F51" s="5">
        <v>54</v>
      </c>
      <c r="G51" s="4">
        <v>0.1978</v>
      </c>
      <c r="H51" s="5">
        <v>18</v>
      </c>
      <c r="I51" s="4">
        <v>1.0999999999999999E-2</v>
      </c>
      <c r="J51" s="5">
        <v>1</v>
      </c>
      <c r="K51" s="4">
        <v>0</v>
      </c>
      <c r="L51" s="5">
        <v>0</v>
      </c>
      <c r="M51" s="4">
        <v>0.33210000000000001</v>
      </c>
      <c r="N51" s="5">
        <v>91</v>
      </c>
      <c r="P51" s="13" t="s">
        <v>92</v>
      </c>
      <c r="Q51" s="14">
        <f>SQRT(Q50/(Y54*MIN(5-1,4-1)))</f>
        <v>0.13558189805053103</v>
      </c>
      <c r="T51">
        <f t="shared" ref="T51:T53" si="47">D51</f>
        <v>18</v>
      </c>
      <c r="U51">
        <f t="shared" ref="U51:U53" si="48">F51</f>
        <v>54</v>
      </c>
      <c r="V51">
        <f t="shared" ref="V51:V53" si="49">H51</f>
        <v>18</v>
      </c>
      <c r="W51">
        <f t="shared" ref="W51:W53" si="50">J51</f>
        <v>1</v>
      </c>
      <c r="Y51" s="10">
        <f t="shared" si="45"/>
        <v>91</v>
      </c>
      <c r="AG51" s="11">
        <f>$Y51*T54/$Y54</f>
        <v>21.052238805970148</v>
      </c>
      <c r="AH51" s="11">
        <f t="shared" ref="AH51:AJ51" si="51">$Y51*U54/$Y54</f>
        <v>46.179104477611943</v>
      </c>
      <c r="AI51" s="11">
        <f t="shared" si="51"/>
        <v>22.07089552238806</v>
      </c>
      <c r="AJ51" s="11">
        <f t="shared" si="51"/>
        <v>1.6977611940298507</v>
      </c>
    </row>
    <row r="52" spans="2:36" x14ac:dyDescent="0.25">
      <c r="B52" s="3" t="s">
        <v>10</v>
      </c>
      <c r="C52" s="4">
        <v>0.14580000000000001</v>
      </c>
      <c r="D52" s="5">
        <v>7</v>
      </c>
      <c r="E52" s="4">
        <v>0.54170000000000007</v>
      </c>
      <c r="F52" s="5">
        <v>26</v>
      </c>
      <c r="G52" s="4">
        <v>0.29170000000000001</v>
      </c>
      <c r="H52" s="5">
        <v>14</v>
      </c>
      <c r="I52" s="4">
        <v>2.0799999999999999E-2</v>
      </c>
      <c r="J52" s="5">
        <v>1</v>
      </c>
      <c r="K52" s="4">
        <v>0</v>
      </c>
      <c r="L52" s="5">
        <v>0</v>
      </c>
      <c r="M52" s="4">
        <v>0.17519999999999999</v>
      </c>
      <c r="N52" s="5">
        <v>48</v>
      </c>
      <c r="P52" s="15"/>
      <c r="Q52" s="12" t="str">
        <f>IF(AND(Q51&gt;0,Q51&lt;=0.2),"Schwacher Zusammenhang",IF(AND(Q51&gt;0.2,Q51&lt;=0.6),"Mittlerer Zusammenhang",IF(Q51&gt;0.6,"Starker Zusammenhang","")))</f>
        <v>Schwacher Zusammenhang</v>
      </c>
      <c r="T52">
        <f t="shared" si="47"/>
        <v>7</v>
      </c>
      <c r="U52">
        <f t="shared" si="48"/>
        <v>26</v>
      </c>
      <c r="V52">
        <f t="shared" si="49"/>
        <v>14</v>
      </c>
      <c r="W52">
        <f t="shared" si="50"/>
        <v>1</v>
      </c>
      <c r="Y52" s="10">
        <f t="shared" si="45"/>
        <v>48</v>
      </c>
      <c r="AG52" s="11">
        <f>$Y52*T54/$Y54</f>
        <v>11.104477611940299</v>
      </c>
      <c r="AH52" s="11">
        <f t="shared" ref="AH52:AJ52" si="52">$Y52*U54/$Y54</f>
        <v>24.35820895522388</v>
      </c>
      <c r="AI52" s="11">
        <f t="shared" si="52"/>
        <v>11.64179104477612</v>
      </c>
      <c r="AJ52" s="11">
        <f t="shared" si="52"/>
        <v>0.89552238805970152</v>
      </c>
    </row>
    <row r="53" spans="2:36" x14ac:dyDescent="0.25">
      <c r="B53" s="3" t="s">
        <v>11</v>
      </c>
      <c r="C53" s="4">
        <v>0.29630000000000001</v>
      </c>
      <c r="D53" s="5">
        <v>8</v>
      </c>
      <c r="E53" s="4">
        <v>0.44440000000000002</v>
      </c>
      <c r="F53" s="5">
        <v>12</v>
      </c>
      <c r="G53" s="4">
        <v>0.25929999999999997</v>
      </c>
      <c r="H53" s="5">
        <v>7</v>
      </c>
      <c r="I53" s="4">
        <v>0</v>
      </c>
      <c r="J53" s="5">
        <v>0</v>
      </c>
      <c r="K53" s="4">
        <v>0</v>
      </c>
      <c r="L53" s="5">
        <v>0</v>
      </c>
      <c r="M53" s="4">
        <v>9.849999999999999E-2</v>
      </c>
      <c r="N53" s="5">
        <v>27</v>
      </c>
      <c r="T53">
        <f t="shared" si="47"/>
        <v>8</v>
      </c>
      <c r="U53">
        <f t="shared" si="48"/>
        <v>12</v>
      </c>
      <c r="V53">
        <f t="shared" si="49"/>
        <v>7</v>
      </c>
      <c r="W53">
        <f t="shared" si="50"/>
        <v>0</v>
      </c>
      <c r="Y53" s="10">
        <f t="shared" si="45"/>
        <v>27</v>
      </c>
      <c r="AG53" s="11">
        <f>$Y53*T54/$Y54</f>
        <v>6.2462686567164178</v>
      </c>
      <c r="AH53" s="11">
        <f t="shared" ref="AH53:AJ53" si="53">$Y53*U54/$Y54</f>
        <v>13.701492537313433</v>
      </c>
      <c r="AI53" s="11">
        <f t="shared" si="53"/>
        <v>6.5485074626865671</v>
      </c>
      <c r="AJ53" s="11">
        <f t="shared" si="53"/>
        <v>0.50373134328358204</v>
      </c>
    </row>
    <row r="54" spans="2:36" x14ac:dyDescent="0.25">
      <c r="B54" s="3" t="s">
        <v>6</v>
      </c>
      <c r="C54" s="6">
        <v>0.2263</v>
      </c>
      <c r="D54" s="3">
        <v>62</v>
      </c>
      <c r="E54" s="6">
        <v>0.49640000000000001</v>
      </c>
      <c r="F54" s="3">
        <v>136</v>
      </c>
      <c r="G54" s="6">
        <v>0.23719999999999999</v>
      </c>
      <c r="H54" s="3">
        <v>65</v>
      </c>
      <c r="I54" s="6">
        <v>1.8200000000000001E-2</v>
      </c>
      <c r="J54" s="3">
        <v>5</v>
      </c>
      <c r="K54" s="6">
        <v>0</v>
      </c>
      <c r="L54" s="3">
        <v>0</v>
      </c>
      <c r="M54" s="6">
        <v>1</v>
      </c>
      <c r="N54" s="3">
        <v>274</v>
      </c>
      <c r="T54" s="10">
        <f>SUM(T49:T53)</f>
        <v>62</v>
      </c>
      <c r="U54" s="10">
        <f>SUM(U49:U53)</f>
        <v>136</v>
      </c>
      <c r="V54" s="10">
        <f>SUM(V49:V53)</f>
        <v>65</v>
      </c>
      <c r="W54" s="10">
        <f>SUM(W49:W53)</f>
        <v>5</v>
      </c>
      <c r="X54" s="10"/>
      <c r="Y54">
        <f t="shared" ref="Y54" si="54">SUM(Y49:Y53)</f>
        <v>268</v>
      </c>
    </row>
    <row r="55" spans="2:36" x14ac:dyDescent="0.25">
      <c r="B55" s="21" t="s">
        <v>93</v>
      </c>
      <c r="C55" s="22"/>
      <c r="D55" s="23">
        <f>SUMPRODUCT(C49:C53,$AP$4:$AP$8)+SUMPRODUCT(E49:E53,$AQ$4:$AQ$8)+SUMPRODUCT(G49:G53,$AR$4:$AR$8)+SUMPRODUCT(I49:I53,$AS$4:$AS$8)+SUMPRODUCT(K49:K53,$AT$4:$AT$8)</f>
        <v>59.277700000000003</v>
      </c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274</v>
      </c>
    </row>
    <row r="56" spans="2:36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</row>
    <row r="58" spans="2:36" ht="18" x14ac:dyDescent="0.25">
      <c r="B58" s="1" t="s">
        <v>44</v>
      </c>
    </row>
    <row r="59" spans="2:36" x14ac:dyDescent="0.25">
      <c r="B59" s="2"/>
      <c r="C59" s="18" t="s">
        <v>39</v>
      </c>
      <c r="D59" s="19"/>
      <c r="E59" s="18" t="s">
        <v>40</v>
      </c>
      <c r="F59" s="19"/>
      <c r="G59" s="18" t="s">
        <v>41</v>
      </c>
      <c r="H59" s="19"/>
      <c r="I59" s="18" t="s">
        <v>42</v>
      </c>
      <c r="J59" s="19"/>
      <c r="K59" s="18" t="s">
        <v>43</v>
      </c>
      <c r="L59" s="19"/>
      <c r="M59" s="18" t="s">
        <v>6</v>
      </c>
      <c r="N59" s="19"/>
    </row>
    <row r="60" spans="2:36" x14ac:dyDescent="0.25">
      <c r="B60" s="3" t="s">
        <v>7</v>
      </c>
      <c r="C60" s="4">
        <v>0.71430000000000005</v>
      </c>
      <c r="D60" s="5">
        <v>15</v>
      </c>
      <c r="E60" s="4">
        <v>0.1905</v>
      </c>
      <c r="F60" s="5">
        <v>4</v>
      </c>
      <c r="G60" s="4">
        <v>9.5199999999999993E-2</v>
      </c>
      <c r="H60" s="5">
        <v>2</v>
      </c>
      <c r="I60" s="4">
        <v>0</v>
      </c>
      <c r="J60" s="5">
        <v>0</v>
      </c>
      <c r="K60" s="4">
        <v>0</v>
      </c>
      <c r="L60" s="5">
        <v>0</v>
      </c>
      <c r="M60" s="4">
        <v>7.6600000000000001E-2</v>
      </c>
      <c r="N60" s="5">
        <v>21</v>
      </c>
      <c r="P60" s="8" t="s">
        <v>88</v>
      </c>
      <c r="Q60" s="9">
        <f>_xlfn.CHISQ.TEST(T60:W64,AG60:AJ64)</f>
        <v>0.43430941096285852</v>
      </c>
      <c r="S60" t="s">
        <v>89</v>
      </c>
      <c r="T60">
        <f>D60</f>
        <v>15</v>
      </c>
      <c r="U60">
        <f>F60</f>
        <v>4</v>
      </c>
      <c r="V60">
        <f>H60</f>
        <v>2</v>
      </c>
      <c r="W60">
        <f>J60</f>
        <v>0</v>
      </c>
      <c r="Y60" s="10">
        <f>SUM(S60:X60)</f>
        <v>21</v>
      </c>
      <c r="AF60" t="s">
        <v>90</v>
      </c>
      <c r="AG60" s="11">
        <f>$Y60*T65/$Y65</f>
        <v>12.430147058823529</v>
      </c>
      <c r="AH60" s="11">
        <f>$Y60*U65/$Y65</f>
        <v>7.5661764705882355</v>
      </c>
      <c r="AI60" s="11">
        <f>$Y60*V65/$Y65</f>
        <v>0.92647058823529416</v>
      </c>
      <c r="AJ60" s="11">
        <f>$Y60*W65/$Y65</f>
        <v>7.720588235294118E-2</v>
      </c>
    </row>
    <row r="61" spans="2:36" x14ac:dyDescent="0.25">
      <c r="B61" s="3" t="s">
        <v>8</v>
      </c>
      <c r="C61" s="4">
        <v>0.5</v>
      </c>
      <c r="D61" s="5">
        <v>42</v>
      </c>
      <c r="E61" s="4">
        <v>0.41670000000000001</v>
      </c>
      <c r="F61" s="5">
        <v>35</v>
      </c>
      <c r="G61" s="4">
        <v>7.1399999999999991E-2</v>
      </c>
      <c r="H61" s="5">
        <v>6</v>
      </c>
      <c r="I61" s="4">
        <v>1.1900000000000001E-2</v>
      </c>
      <c r="J61" s="5">
        <v>1</v>
      </c>
      <c r="K61" s="4">
        <v>0</v>
      </c>
      <c r="L61" s="5">
        <v>0</v>
      </c>
      <c r="M61" s="4">
        <v>0.30659999999999998</v>
      </c>
      <c r="N61" s="5">
        <v>84</v>
      </c>
      <c r="P61" s="8" t="s">
        <v>91</v>
      </c>
      <c r="Q61" s="12">
        <f>_xlfn.CHISQ.INV.RT(Q60,12)</f>
        <v>12.142434953797684</v>
      </c>
      <c r="T61">
        <f>D61</f>
        <v>42</v>
      </c>
      <c r="U61">
        <f>F61</f>
        <v>35</v>
      </c>
      <c r="V61">
        <f>H61</f>
        <v>6</v>
      </c>
      <c r="W61">
        <f>J61</f>
        <v>1</v>
      </c>
      <c r="Y61" s="10">
        <f t="shared" ref="Y61:Y64" si="55">SUM(S61:X61)</f>
        <v>84</v>
      </c>
      <c r="AG61" s="11">
        <f>$Y61*T65/$Y65</f>
        <v>49.720588235294116</v>
      </c>
      <c r="AH61" s="11">
        <f t="shared" ref="AH61:AJ61" si="56">$Y61*U65/$Y65</f>
        <v>30.264705882352942</v>
      </c>
      <c r="AI61" s="11">
        <f t="shared" si="56"/>
        <v>3.7058823529411766</v>
      </c>
      <c r="AJ61" s="11">
        <f t="shared" si="56"/>
        <v>0.30882352941176472</v>
      </c>
    </row>
    <row r="62" spans="2:36" x14ac:dyDescent="0.25">
      <c r="B62" s="3" t="s">
        <v>9</v>
      </c>
      <c r="C62" s="4">
        <v>0.6522</v>
      </c>
      <c r="D62" s="5">
        <v>60</v>
      </c>
      <c r="E62" s="4">
        <v>0.33700000000000002</v>
      </c>
      <c r="F62" s="5">
        <v>31</v>
      </c>
      <c r="G62" s="4">
        <v>1.09E-2</v>
      </c>
      <c r="H62" s="5">
        <v>1</v>
      </c>
      <c r="I62" s="4">
        <v>0</v>
      </c>
      <c r="J62" s="5">
        <v>0</v>
      </c>
      <c r="K62" s="4">
        <v>0</v>
      </c>
      <c r="L62" s="5">
        <v>0</v>
      </c>
      <c r="M62" s="4">
        <v>0.33579999999999999</v>
      </c>
      <c r="N62" s="5">
        <v>92</v>
      </c>
      <c r="P62" s="13" t="s">
        <v>92</v>
      </c>
      <c r="Q62" s="14">
        <f>SQRT(Q61/(Y65*MIN(5-1,4-1)))</f>
        <v>0.12198538843812042</v>
      </c>
      <c r="T62">
        <f t="shared" ref="T62:T64" si="57">D62</f>
        <v>60</v>
      </c>
      <c r="U62">
        <f t="shared" ref="U62:U64" si="58">F62</f>
        <v>31</v>
      </c>
      <c r="V62">
        <f t="shared" ref="V62:V64" si="59">H62</f>
        <v>1</v>
      </c>
      <c r="W62">
        <f t="shared" ref="W62:W64" si="60">J62</f>
        <v>0</v>
      </c>
      <c r="Y62" s="10">
        <f t="shared" si="55"/>
        <v>92</v>
      </c>
      <c r="AG62" s="11">
        <f>$Y62*T65/$Y65</f>
        <v>54.455882352941174</v>
      </c>
      <c r="AH62" s="11">
        <f t="shared" ref="AH62:AJ62" si="61">$Y62*U65/$Y65</f>
        <v>33.147058823529413</v>
      </c>
      <c r="AI62" s="11">
        <f t="shared" si="61"/>
        <v>4.0588235294117645</v>
      </c>
      <c r="AJ62" s="11">
        <f t="shared" si="61"/>
        <v>0.33823529411764708</v>
      </c>
    </row>
    <row r="63" spans="2:36" x14ac:dyDescent="0.25">
      <c r="B63" s="3" t="s">
        <v>10</v>
      </c>
      <c r="C63" s="4">
        <v>0.58329999999999993</v>
      </c>
      <c r="D63" s="5">
        <v>28</v>
      </c>
      <c r="E63" s="4">
        <v>0.375</v>
      </c>
      <c r="F63" s="5">
        <v>18</v>
      </c>
      <c r="G63" s="4">
        <v>4.1700000000000001E-2</v>
      </c>
      <c r="H63" s="5">
        <v>2</v>
      </c>
      <c r="I63" s="4">
        <v>0</v>
      </c>
      <c r="J63" s="5">
        <v>0</v>
      </c>
      <c r="K63" s="4">
        <v>0</v>
      </c>
      <c r="L63" s="5">
        <v>0</v>
      </c>
      <c r="M63" s="4">
        <v>0.17519999999999999</v>
      </c>
      <c r="N63" s="5">
        <v>48</v>
      </c>
      <c r="P63" s="15"/>
      <c r="Q63" s="12" t="str">
        <f>IF(AND(Q62&gt;0,Q62&lt;=0.2),"Schwacher Zusammenhang",IF(AND(Q62&gt;0.2,Q62&lt;=0.6),"Mittlerer Zusammenhang",IF(Q62&gt;0.6,"Starker Zusammenhang","")))</f>
        <v>Schwacher Zusammenhang</v>
      </c>
      <c r="T63">
        <f t="shared" si="57"/>
        <v>28</v>
      </c>
      <c r="U63">
        <f t="shared" si="58"/>
        <v>18</v>
      </c>
      <c r="V63">
        <f t="shared" si="59"/>
        <v>2</v>
      </c>
      <c r="W63">
        <f t="shared" si="60"/>
        <v>0</v>
      </c>
      <c r="Y63" s="10">
        <f t="shared" si="55"/>
        <v>48</v>
      </c>
      <c r="AG63" s="11">
        <f>$Y63*T65/$Y65</f>
        <v>28.411764705882351</v>
      </c>
      <c r="AH63" s="11">
        <f t="shared" ref="AH63:AJ63" si="62">$Y63*U65/$Y65</f>
        <v>17.294117647058822</v>
      </c>
      <c r="AI63" s="11">
        <f t="shared" si="62"/>
        <v>2.1176470588235294</v>
      </c>
      <c r="AJ63" s="11">
        <f t="shared" si="62"/>
        <v>0.17647058823529413</v>
      </c>
    </row>
    <row r="64" spans="2:36" x14ac:dyDescent="0.25">
      <c r="B64" s="3" t="s">
        <v>11</v>
      </c>
      <c r="C64" s="4">
        <v>0.59260000000000002</v>
      </c>
      <c r="D64" s="5">
        <v>16</v>
      </c>
      <c r="E64" s="4">
        <v>0.37040000000000001</v>
      </c>
      <c r="F64" s="5">
        <v>10</v>
      </c>
      <c r="G64" s="4">
        <v>3.7000000000000012E-2</v>
      </c>
      <c r="H64" s="5">
        <v>1</v>
      </c>
      <c r="I64" s="4">
        <v>0</v>
      </c>
      <c r="J64" s="5">
        <v>0</v>
      </c>
      <c r="K64" s="4">
        <v>0</v>
      </c>
      <c r="L64" s="5">
        <v>0</v>
      </c>
      <c r="M64" s="4">
        <v>9.849999999999999E-2</v>
      </c>
      <c r="N64" s="5">
        <v>27</v>
      </c>
      <c r="T64">
        <f t="shared" si="57"/>
        <v>16</v>
      </c>
      <c r="U64">
        <f t="shared" si="58"/>
        <v>10</v>
      </c>
      <c r="V64">
        <f t="shared" si="59"/>
        <v>1</v>
      </c>
      <c r="W64">
        <f t="shared" si="60"/>
        <v>0</v>
      </c>
      <c r="Y64" s="10">
        <f t="shared" si="55"/>
        <v>27</v>
      </c>
      <c r="AG64" s="11">
        <f>$Y64*T65/$Y65</f>
        <v>15.981617647058824</v>
      </c>
      <c r="AH64" s="11">
        <f t="shared" ref="AH64:AJ64" si="63">$Y64*U65/$Y65</f>
        <v>9.7279411764705888</v>
      </c>
      <c r="AI64" s="11">
        <f t="shared" si="63"/>
        <v>1.1911764705882353</v>
      </c>
      <c r="AJ64" s="11">
        <f t="shared" si="63"/>
        <v>9.9264705882352935E-2</v>
      </c>
    </row>
    <row r="65" spans="2:37" x14ac:dyDescent="0.25">
      <c r="B65" s="3" t="s">
        <v>6</v>
      </c>
      <c r="C65" s="6">
        <v>0.58760000000000001</v>
      </c>
      <c r="D65" s="3">
        <v>161</v>
      </c>
      <c r="E65" s="6">
        <v>0.35770000000000002</v>
      </c>
      <c r="F65" s="3">
        <v>98</v>
      </c>
      <c r="G65" s="6">
        <v>4.3799999999999999E-2</v>
      </c>
      <c r="H65" s="3">
        <v>12</v>
      </c>
      <c r="I65" s="6">
        <v>3.5999999999999999E-3</v>
      </c>
      <c r="J65" s="3">
        <v>1</v>
      </c>
      <c r="K65" s="6">
        <v>0</v>
      </c>
      <c r="L65" s="3">
        <v>0</v>
      </c>
      <c r="M65" s="6">
        <v>1</v>
      </c>
      <c r="N65" s="3">
        <v>274</v>
      </c>
      <c r="T65" s="10">
        <f>SUM(T60:T64)</f>
        <v>161</v>
      </c>
      <c r="U65" s="10">
        <f>SUM(U60:U64)</f>
        <v>98</v>
      </c>
      <c r="V65" s="10">
        <f>SUM(V60:V64)</f>
        <v>12</v>
      </c>
      <c r="W65" s="10">
        <f>SUM(W60:W64)</f>
        <v>1</v>
      </c>
      <c r="X65" s="10"/>
      <c r="Y65">
        <f t="shared" ref="Y65" si="64">SUM(Y60:Y64)</f>
        <v>272</v>
      </c>
    </row>
    <row r="66" spans="2:37" x14ac:dyDescent="0.25">
      <c r="B66" s="21" t="s">
        <v>93</v>
      </c>
      <c r="C66" s="22"/>
      <c r="D66" s="23">
        <f>SUMPRODUCT(C60:C64,$AP$4:$AP$8)+SUMPRODUCT(E60:E64,$AQ$4:$AQ$8)+SUMPRODUCT(G60:G64,$AR$4:$AR$8)+SUMPRODUCT(I60:I64,$AS$4:$AS$8)+SUMPRODUCT(K60:K64,$AT$4:$AT$8)</f>
        <v>68.278600000000012</v>
      </c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274</v>
      </c>
    </row>
    <row r="67" spans="2:37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</row>
    <row r="69" spans="2:37" ht="18" x14ac:dyDescent="0.25">
      <c r="B69" s="1" t="s">
        <v>45</v>
      </c>
    </row>
    <row r="70" spans="2:37" x14ac:dyDescent="0.25">
      <c r="B70" s="2"/>
      <c r="C70" s="18" t="s">
        <v>39</v>
      </c>
      <c r="D70" s="19"/>
      <c r="E70" s="18" t="s">
        <v>40</v>
      </c>
      <c r="F70" s="19"/>
      <c r="G70" s="18" t="s">
        <v>41</v>
      </c>
      <c r="H70" s="19"/>
      <c r="I70" s="18" t="s">
        <v>42</v>
      </c>
      <c r="J70" s="19"/>
      <c r="K70" s="18" t="s">
        <v>43</v>
      </c>
      <c r="L70" s="19"/>
      <c r="M70" s="18" t="s">
        <v>6</v>
      </c>
      <c r="N70" s="19"/>
    </row>
    <row r="71" spans="2:37" x14ac:dyDescent="0.25">
      <c r="B71" s="3" t="s">
        <v>7</v>
      </c>
      <c r="C71" s="4">
        <v>0.39129999999999998</v>
      </c>
      <c r="D71" s="5">
        <v>9</v>
      </c>
      <c r="E71" s="4">
        <v>0.43480000000000002</v>
      </c>
      <c r="F71" s="5">
        <v>10</v>
      </c>
      <c r="G71" s="4">
        <v>8.6999999999999994E-2</v>
      </c>
      <c r="H71" s="5">
        <v>2</v>
      </c>
      <c r="I71" s="4">
        <v>8.6999999999999994E-2</v>
      </c>
      <c r="J71" s="5">
        <v>2</v>
      </c>
      <c r="K71" s="4">
        <v>0</v>
      </c>
      <c r="L71" s="5">
        <v>0</v>
      </c>
      <c r="M71" s="4">
        <v>8.3900000000000002E-2</v>
      </c>
      <c r="N71" s="5">
        <v>23</v>
      </c>
      <c r="P71" s="8" t="s">
        <v>88</v>
      </c>
      <c r="Q71" s="9">
        <f>_xlfn.CHISQ.TEST(T71:X75,AG71:AK75)</f>
        <v>0.41900746760003021</v>
      </c>
      <c r="S71" t="s">
        <v>89</v>
      </c>
      <c r="T71">
        <f>D71</f>
        <v>9</v>
      </c>
      <c r="U71">
        <f>F71</f>
        <v>10</v>
      </c>
      <c r="V71">
        <f>H71</f>
        <v>2</v>
      </c>
      <c r="W71">
        <f>J71</f>
        <v>2</v>
      </c>
      <c r="X71">
        <f>L71</f>
        <v>0</v>
      </c>
      <c r="Y71" s="10">
        <f>SUM(S71:X71)</f>
        <v>23</v>
      </c>
      <c r="AF71" t="s">
        <v>90</v>
      </c>
      <c r="AG71" s="11">
        <f>$Y71*T76/$Y76</f>
        <v>9.2673992673992682</v>
      </c>
      <c r="AH71" s="11">
        <f>$Y71*U76/$Y76</f>
        <v>8.8461538461538467</v>
      </c>
      <c r="AI71" s="11">
        <f>$Y71*V76/$Y76</f>
        <v>3.8754578754578755</v>
      </c>
      <c r="AJ71" s="11">
        <f>$Y71*W76/$Y76</f>
        <v>0.92673992673992678</v>
      </c>
      <c r="AK71" s="11">
        <f>$Y71*X76/$Y76</f>
        <v>8.4249084249084255E-2</v>
      </c>
    </row>
    <row r="72" spans="2:37" x14ac:dyDescent="0.25">
      <c r="B72" s="3" t="s">
        <v>8</v>
      </c>
      <c r="C72" s="4">
        <v>0.39290000000000003</v>
      </c>
      <c r="D72" s="5">
        <v>33</v>
      </c>
      <c r="E72" s="4">
        <v>0.40479999999999999</v>
      </c>
      <c r="F72" s="5">
        <v>34</v>
      </c>
      <c r="G72" s="4">
        <v>0.1429</v>
      </c>
      <c r="H72" s="5">
        <v>12</v>
      </c>
      <c r="I72" s="4">
        <v>5.9499999999999997E-2</v>
      </c>
      <c r="J72" s="5">
        <v>5</v>
      </c>
      <c r="K72" s="4">
        <v>0</v>
      </c>
      <c r="L72" s="5">
        <v>0</v>
      </c>
      <c r="M72" s="4">
        <v>0.30659999999999998</v>
      </c>
      <c r="N72" s="5">
        <v>84</v>
      </c>
      <c r="P72" s="8" t="s">
        <v>91</v>
      </c>
      <c r="Q72" s="12">
        <f>_xlfn.CHISQ.INV.RT(Q71,16)</f>
        <v>16.494580424826172</v>
      </c>
      <c r="T72">
        <f>D72</f>
        <v>33</v>
      </c>
      <c r="U72">
        <f>F72</f>
        <v>34</v>
      </c>
      <c r="V72">
        <f>H72</f>
        <v>12</v>
      </c>
      <c r="W72">
        <f>J72</f>
        <v>5</v>
      </c>
      <c r="X72">
        <f t="shared" ref="X72:X75" si="65">L72</f>
        <v>0</v>
      </c>
      <c r="Y72" s="10">
        <f t="shared" ref="Y72:Y75" si="66">SUM(S72:X72)</f>
        <v>84</v>
      </c>
      <c r="AG72" s="11">
        <f>$Y72*T76/$Y76</f>
        <v>33.846153846153847</v>
      </c>
      <c r="AH72" s="11">
        <f t="shared" ref="AH72:AK72" si="67">$Y72*U76/$Y76</f>
        <v>32.307692307692307</v>
      </c>
      <c r="AI72" s="11">
        <f t="shared" si="67"/>
        <v>14.153846153846153</v>
      </c>
      <c r="AJ72" s="11">
        <f t="shared" si="67"/>
        <v>3.3846153846153846</v>
      </c>
      <c r="AK72" s="11">
        <f t="shared" si="67"/>
        <v>0.30769230769230771</v>
      </c>
    </row>
    <row r="73" spans="2:37" x14ac:dyDescent="0.25">
      <c r="B73" s="3" t="s">
        <v>9</v>
      </c>
      <c r="C73" s="4">
        <v>0.39560000000000001</v>
      </c>
      <c r="D73" s="5">
        <v>36</v>
      </c>
      <c r="E73" s="4">
        <v>0.39560000000000001</v>
      </c>
      <c r="F73" s="5">
        <v>36</v>
      </c>
      <c r="G73" s="4">
        <v>0.1978</v>
      </c>
      <c r="H73" s="5">
        <v>18</v>
      </c>
      <c r="I73" s="4">
        <v>1.0999999999999999E-2</v>
      </c>
      <c r="J73" s="5">
        <v>1</v>
      </c>
      <c r="K73" s="4">
        <v>0</v>
      </c>
      <c r="L73" s="5">
        <v>0</v>
      </c>
      <c r="M73" s="4">
        <v>0.33210000000000001</v>
      </c>
      <c r="N73" s="5">
        <v>91</v>
      </c>
      <c r="P73" s="13" t="s">
        <v>92</v>
      </c>
      <c r="Q73" s="14">
        <f>SQRT(Q72/(Y76*MIN(5-1,5-1)))</f>
        <v>0.12290210384269952</v>
      </c>
      <c r="T73">
        <f t="shared" ref="T73:T75" si="68">D73</f>
        <v>36</v>
      </c>
      <c r="U73">
        <f t="shared" ref="U73:U75" si="69">F73</f>
        <v>36</v>
      </c>
      <c r="V73">
        <f t="shared" ref="V73:V75" si="70">H73</f>
        <v>18</v>
      </c>
      <c r="W73">
        <f t="shared" ref="W73:W75" si="71">J73</f>
        <v>1</v>
      </c>
      <c r="X73">
        <f t="shared" si="65"/>
        <v>0</v>
      </c>
      <c r="Y73" s="10">
        <f t="shared" si="66"/>
        <v>91</v>
      </c>
      <c r="AG73" s="11">
        <f>$Y73*T76/$Y76</f>
        <v>36.666666666666664</v>
      </c>
      <c r="AH73" s="11">
        <f t="shared" ref="AH73:AK73" si="72">$Y73*U76/$Y76</f>
        <v>35</v>
      </c>
      <c r="AI73" s="11">
        <f t="shared" si="72"/>
        <v>15.333333333333334</v>
      </c>
      <c r="AJ73" s="11">
        <f t="shared" si="72"/>
        <v>3.6666666666666665</v>
      </c>
      <c r="AK73" s="11">
        <f t="shared" si="72"/>
        <v>0.33333333333333331</v>
      </c>
    </row>
    <row r="74" spans="2:37" x14ac:dyDescent="0.25">
      <c r="B74" s="3" t="s">
        <v>10</v>
      </c>
      <c r="C74" s="4">
        <v>0.45829999999999999</v>
      </c>
      <c r="D74" s="5">
        <v>22</v>
      </c>
      <c r="E74" s="4">
        <v>0.33329999999999999</v>
      </c>
      <c r="F74" s="5">
        <v>16</v>
      </c>
      <c r="G74" s="4">
        <v>0.16669999999999999</v>
      </c>
      <c r="H74" s="5">
        <v>8</v>
      </c>
      <c r="I74" s="4">
        <v>4.1700000000000001E-2</v>
      </c>
      <c r="J74" s="5">
        <v>2</v>
      </c>
      <c r="K74" s="4">
        <v>0</v>
      </c>
      <c r="L74" s="5">
        <v>0</v>
      </c>
      <c r="M74" s="4">
        <v>0.17519999999999999</v>
      </c>
      <c r="N74" s="5">
        <v>48</v>
      </c>
      <c r="P74" s="15"/>
      <c r="Q74" s="12" t="str">
        <f>IF(AND(Q73&gt;0,Q73&lt;=0.2),"Schwacher Zusammenhang",IF(AND(Q73&gt;0.2,Q73&lt;=0.6),"Mittlerer Zusammenhang",IF(Q73&gt;0.6,"Starker Zusammenhang","")))</f>
        <v>Schwacher Zusammenhang</v>
      </c>
      <c r="T74">
        <f t="shared" si="68"/>
        <v>22</v>
      </c>
      <c r="U74">
        <f t="shared" si="69"/>
        <v>16</v>
      </c>
      <c r="V74">
        <f t="shared" si="70"/>
        <v>8</v>
      </c>
      <c r="W74">
        <f t="shared" si="71"/>
        <v>2</v>
      </c>
      <c r="X74">
        <f t="shared" si="65"/>
        <v>0</v>
      </c>
      <c r="Y74" s="10">
        <f t="shared" si="66"/>
        <v>48</v>
      </c>
      <c r="AG74" s="11">
        <f>$Y74*T76/$Y76</f>
        <v>19.340659340659339</v>
      </c>
      <c r="AH74" s="11">
        <f t="shared" ref="AH74:AK74" si="73">$Y74*U76/$Y76</f>
        <v>18.46153846153846</v>
      </c>
      <c r="AI74" s="11">
        <f t="shared" si="73"/>
        <v>8.0879120879120876</v>
      </c>
      <c r="AJ74" s="11">
        <f t="shared" si="73"/>
        <v>1.9340659340659341</v>
      </c>
      <c r="AK74" s="11">
        <f t="shared" si="73"/>
        <v>0.17582417582417584</v>
      </c>
    </row>
    <row r="75" spans="2:37" x14ac:dyDescent="0.25">
      <c r="B75" s="3" t="s">
        <v>11</v>
      </c>
      <c r="C75" s="4">
        <v>0.37040000000000001</v>
      </c>
      <c r="D75" s="5">
        <v>10</v>
      </c>
      <c r="E75" s="4">
        <v>0.33329999999999999</v>
      </c>
      <c r="F75" s="5">
        <v>9</v>
      </c>
      <c r="G75" s="4">
        <v>0.22220000000000001</v>
      </c>
      <c r="H75" s="5">
        <v>6</v>
      </c>
      <c r="I75" s="4">
        <v>3.7000000000000012E-2</v>
      </c>
      <c r="J75" s="5">
        <v>1</v>
      </c>
      <c r="K75" s="4">
        <v>3.7000000000000012E-2</v>
      </c>
      <c r="L75" s="5">
        <v>1</v>
      </c>
      <c r="M75" s="4">
        <v>9.849999999999999E-2</v>
      </c>
      <c r="N75" s="5">
        <v>27</v>
      </c>
      <c r="T75">
        <f t="shared" si="68"/>
        <v>10</v>
      </c>
      <c r="U75">
        <f t="shared" si="69"/>
        <v>9</v>
      </c>
      <c r="V75">
        <f t="shared" si="70"/>
        <v>6</v>
      </c>
      <c r="W75">
        <f t="shared" si="71"/>
        <v>1</v>
      </c>
      <c r="X75">
        <f t="shared" si="65"/>
        <v>1</v>
      </c>
      <c r="Y75" s="10">
        <f t="shared" si="66"/>
        <v>27</v>
      </c>
      <c r="AG75" s="11">
        <f>$Y75*T76/$Y76</f>
        <v>10.87912087912088</v>
      </c>
      <c r="AH75" s="11">
        <f t="shared" ref="AH75:AK75" si="74">$Y75*U76/$Y76</f>
        <v>10.384615384615385</v>
      </c>
      <c r="AI75" s="11">
        <f t="shared" si="74"/>
        <v>4.5494505494505493</v>
      </c>
      <c r="AJ75" s="11">
        <f t="shared" si="74"/>
        <v>1.0879120879120878</v>
      </c>
      <c r="AK75" s="11">
        <f t="shared" si="74"/>
        <v>9.8901098901098897E-2</v>
      </c>
    </row>
    <row r="76" spans="2:37" x14ac:dyDescent="0.25">
      <c r="B76" s="3" t="s">
        <v>6</v>
      </c>
      <c r="C76" s="6">
        <v>0.40150000000000002</v>
      </c>
      <c r="D76" s="3">
        <v>110</v>
      </c>
      <c r="E76" s="6">
        <v>0.38319999999999999</v>
      </c>
      <c r="F76" s="3">
        <v>105</v>
      </c>
      <c r="G76" s="6">
        <v>0.16789999999999999</v>
      </c>
      <c r="H76" s="3">
        <v>46</v>
      </c>
      <c r="I76" s="6">
        <v>4.0099999999999997E-2</v>
      </c>
      <c r="J76" s="3">
        <v>11</v>
      </c>
      <c r="K76" s="6">
        <v>3.5999999999999999E-3</v>
      </c>
      <c r="L76" s="3">
        <v>1</v>
      </c>
      <c r="M76" s="6">
        <v>1</v>
      </c>
      <c r="N76" s="3">
        <v>274</v>
      </c>
      <c r="T76" s="10">
        <f>SUM(T71:T75)</f>
        <v>110</v>
      </c>
      <c r="U76" s="10">
        <f>SUM(U71:U75)</f>
        <v>105</v>
      </c>
      <c r="V76" s="10">
        <f>SUM(V71:V75)</f>
        <v>46</v>
      </c>
      <c r="W76" s="10">
        <f>SUM(W71:W75)</f>
        <v>11</v>
      </c>
      <c r="X76" s="10">
        <f>SUM(X71:X75)</f>
        <v>1</v>
      </c>
      <c r="Y76">
        <f t="shared" ref="Y76" si="75">SUM(Y71:Y75)</f>
        <v>273</v>
      </c>
    </row>
    <row r="77" spans="2:37" x14ac:dyDescent="0.25">
      <c r="B77" s="21" t="s">
        <v>93</v>
      </c>
      <c r="C77" s="22"/>
      <c r="D77" s="23">
        <f>SUMPRODUCT(C71:C75,$AP$4:$AP$8)+SUMPRODUCT(E71:E75,$AQ$4:$AQ$8)+SUMPRODUCT(G71:G75,$AR$4:$AR$8)+SUMPRODUCT(I71:I75,$AS$4:$AS$8)+SUMPRODUCT(K71:K75,$AT$4:$AT$8)</f>
        <v>62.085699999999996</v>
      </c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274</v>
      </c>
    </row>
    <row r="78" spans="2:37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</row>
    <row r="80" spans="2:37" ht="18" x14ac:dyDescent="0.25">
      <c r="B80" s="1" t="s">
        <v>46</v>
      </c>
    </row>
    <row r="81" spans="2:37" x14ac:dyDescent="0.25">
      <c r="B81" s="2"/>
      <c r="C81" s="18" t="s">
        <v>39</v>
      </c>
      <c r="D81" s="19"/>
      <c r="E81" s="18" t="s">
        <v>40</v>
      </c>
      <c r="F81" s="19"/>
      <c r="G81" s="18" t="s">
        <v>41</v>
      </c>
      <c r="H81" s="19"/>
      <c r="I81" s="18" t="s">
        <v>42</v>
      </c>
      <c r="J81" s="19"/>
      <c r="K81" s="18" t="s">
        <v>43</v>
      </c>
      <c r="L81" s="19"/>
      <c r="M81" s="18" t="s">
        <v>6</v>
      </c>
      <c r="N81" s="19"/>
    </row>
    <row r="82" spans="2:37" x14ac:dyDescent="0.25">
      <c r="B82" s="3" t="s">
        <v>7</v>
      </c>
      <c r="C82" s="4">
        <v>0.3478</v>
      </c>
      <c r="D82" s="5">
        <v>8</v>
      </c>
      <c r="E82" s="4">
        <v>0.21740000000000001</v>
      </c>
      <c r="F82" s="5">
        <v>5</v>
      </c>
      <c r="G82" s="4">
        <v>0.1739</v>
      </c>
      <c r="H82" s="5">
        <v>4</v>
      </c>
      <c r="I82" s="4">
        <v>0.1739</v>
      </c>
      <c r="J82" s="5">
        <v>4</v>
      </c>
      <c r="K82" s="4">
        <v>8.6999999999999994E-2</v>
      </c>
      <c r="L82" s="5">
        <v>2</v>
      </c>
      <c r="M82" s="4">
        <v>8.3900000000000002E-2</v>
      </c>
      <c r="N82" s="5">
        <v>23</v>
      </c>
      <c r="P82" s="8" t="s">
        <v>88</v>
      </c>
      <c r="Q82" s="9">
        <f>_xlfn.CHISQ.TEST(T82:X86,AG82:AK86)</f>
        <v>0.62994306549003998</v>
      </c>
      <c r="S82" t="s">
        <v>89</v>
      </c>
      <c r="T82">
        <f>D82</f>
        <v>8</v>
      </c>
      <c r="U82">
        <f>F82</f>
        <v>5</v>
      </c>
      <c r="V82">
        <f>H82</f>
        <v>4</v>
      </c>
      <c r="W82">
        <f>J82</f>
        <v>4</v>
      </c>
      <c r="X82">
        <f>L82</f>
        <v>2</v>
      </c>
      <c r="Y82" s="10">
        <f>SUM(S82:X82)</f>
        <v>23</v>
      </c>
      <c r="AF82" t="s">
        <v>90</v>
      </c>
      <c r="AG82" s="11">
        <f>$Y82*T87/$Y87</f>
        <v>6.7647058823529411</v>
      </c>
      <c r="AH82" s="11">
        <f>$Y82*U87/$Y87</f>
        <v>6.5110294117647056</v>
      </c>
      <c r="AI82" s="11">
        <f>$Y82*V87/$Y87</f>
        <v>5.4117647058823533</v>
      </c>
      <c r="AJ82" s="11">
        <f>$Y82*W87/$Y87</f>
        <v>3.3823529411764706</v>
      </c>
      <c r="AK82" s="11">
        <f>$Y82*X87/$Y87</f>
        <v>0.93014705882352944</v>
      </c>
    </row>
    <row r="83" spans="2:37" x14ac:dyDescent="0.25">
      <c r="B83" s="3" t="s">
        <v>8</v>
      </c>
      <c r="C83" s="4">
        <v>0.34150000000000003</v>
      </c>
      <c r="D83" s="5">
        <v>28</v>
      </c>
      <c r="E83" s="4">
        <v>0.25609999999999999</v>
      </c>
      <c r="F83" s="5">
        <v>21</v>
      </c>
      <c r="G83" s="4">
        <v>0.23169999999999999</v>
      </c>
      <c r="H83" s="5">
        <v>19</v>
      </c>
      <c r="I83" s="4">
        <v>0.1585</v>
      </c>
      <c r="J83" s="5">
        <v>13</v>
      </c>
      <c r="K83" s="4">
        <v>1.2200000000000001E-2</v>
      </c>
      <c r="L83" s="5">
        <v>1</v>
      </c>
      <c r="M83" s="4">
        <v>0.29930000000000001</v>
      </c>
      <c r="N83" s="5">
        <v>82</v>
      </c>
      <c r="P83" s="8" t="s">
        <v>91</v>
      </c>
      <c r="Q83" s="12">
        <f>_xlfn.CHISQ.INV.RT(Q82,16)</f>
        <v>13.580377429485996</v>
      </c>
      <c r="T83">
        <f>D83</f>
        <v>28</v>
      </c>
      <c r="U83">
        <f>F83</f>
        <v>21</v>
      </c>
      <c r="V83">
        <f>H83</f>
        <v>19</v>
      </c>
      <c r="W83">
        <f>J83</f>
        <v>13</v>
      </c>
      <c r="X83">
        <f t="shared" ref="X83:X86" si="76">L83</f>
        <v>1</v>
      </c>
      <c r="Y83" s="10">
        <f t="shared" ref="Y83:Y86" si="77">SUM(S83:X83)</f>
        <v>82</v>
      </c>
      <c r="AG83" s="11">
        <f>$Y83*T87/$Y87</f>
        <v>24.117647058823529</v>
      </c>
      <c r="AH83" s="11">
        <f t="shared" ref="AH83" si="78">$Y83*U87/$Y87</f>
        <v>23.213235294117649</v>
      </c>
      <c r="AI83" s="11">
        <f t="shared" ref="AI83" si="79">$Y83*V87/$Y87</f>
        <v>19.294117647058822</v>
      </c>
      <c r="AJ83" s="11">
        <f t="shared" ref="AJ83" si="80">$Y83*W87/$Y87</f>
        <v>12.058823529411764</v>
      </c>
      <c r="AK83" s="11">
        <f t="shared" ref="AK83" si="81">$Y83*X87/$Y87</f>
        <v>3.3161764705882355</v>
      </c>
    </row>
    <row r="84" spans="2:37" x14ac:dyDescent="0.25">
      <c r="B84" s="3" t="s">
        <v>9</v>
      </c>
      <c r="C84" s="4">
        <v>0.28260000000000002</v>
      </c>
      <c r="D84" s="5">
        <v>26</v>
      </c>
      <c r="E84" s="4">
        <v>0.2717</v>
      </c>
      <c r="F84" s="5">
        <v>25</v>
      </c>
      <c r="G84" s="4">
        <v>0.25</v>
      </c>
      <c r="H84" s="5">
        <v>23</v>
      </c>
      <c r="I84" s="4">
        <v>0.1739</v>
      </c>
      <c r="J84" s="5">
        <v>16</v>
      </c>
      <c r="K84" s="4">
        <v>2.1700000000000001E-2</v>
      </c>
      <c r="L84" s="5">
        <v>2</v>
      </c>
      <c r="M84" s="4">
        <v>0.33579999999999999</v>
      </c>
      <c r="N84" s="5">
        <v>92</v>
      </c>
      <c r="P84" s="13" t="s">
        <v>92</v>
      </c>
      <c r="Q84" s="14">
        <f>SQRT(Q83/(Y87*MIN(5-1,5-1)))</f>
        <v>0.11172271277211238</v>
      </c>
      <c r="T84">
        <f t="shared" ref="T84:T86" si="82">D84</f>
        <v>26</v>
      </c>
      <c r="U84">
        <f t="shared" ref="U84:U86" si="83">F84</f>
        <v>25</v>
      </c>
      <c r="V84">
        <f t="shared" ref="V84:V86" si="84">H84</f>
        <v>23</v>
      </c>
      <c r="W84">
        <f t="shared" ref="W84:W86" si="85">J84</f>
        <v>16</v>
      </c>
      <c r="X84">
        <f t="shared" si="76"/>
        <v>2</v>
      </c>
      <c r="Y84" s="10">
        <f t="shared" si="77"/>
        <v>92</v>
      </c>
      <c r="AG84" s="11">
        <f>$Y84*T87/$Y87</f>
        <v>27.058823529411764</v>
      </c>
      <c r="AH84" s="11">
        <f t="shared" ref="AH84" si="86">$Y84*U87/$Y87</f>
        <v>26.044117647058822</v>
      </c>
      <c r="AI84" s="11">
        <f t="shared" ref="AI84" si="87">$Y84*V87/$Y87</f>
        <v>21.647058823529413</v>
      </c>
      <c r="AJ84" s="11">
        <f t="shared" ref="AJ84" si="88">$Y84*W87/$Y87</f>
        <v>13.529411764705882</v>
      </c>
      <c r="AK84" s="11">
        <f t="shared" ref="AK84" si="89">$Y84*X87/$Y87</f>
        <v>3.7205882352941178</v>
      </c>
    </row>
    <row r="85" spans="2:37" x14ac:dyDescent="0.25">
      <c r="B85" s="3" t="s">
        <v>10</v>
      </c>
      <c r="C85" s="4">
        <v>0.20830000000000001</v>
      </c>
      <c r="D85" s="5">
        <v>10</v>
      </c>
      <c r="E85" s="4">
        <v>0.35420000000000001</v>
      </c>
      <c r="F85" s="5">
        <v>17</v>
      </c>
      <c r="G85" s="4">
        <v>0.27079999999999999</v>
      </c>
      <c r="H85" s="5">
        <v>13</v>
      </c>
      <c r="I85" s="4">
        <v>8.3299999999999999E-2</v>
      </c>
      <c r="J85" s="5">
        <v>4</v>
      </c>
      <c r="K85" s="4">
        <v>8.3299999999999999E-2</v>
      </c>
      <c r="L85" s="5">
        <v>4</v>
      </c>
      <c r="M85" s="4">
        <v>0.17519999999999999</v>
      </c>
      <c r="N85" s="5">
        <v>48</v>
      </c>
      <c r="P85" s="15"/>
      <c r="Q85" s="12" t="str">
        <f>IF(AND(Q84&gt;0,Q84&lt;=0.2),"Schwacher Zusammenhang",IF(AND(Q84&gt;0.2,Q84&lt;=0.6),"Mittlerer Zusammenhang",IF(Q84&gt;0.6,"Starker Zusammenhang","")))</f>
        <v>Schwacher Zusammenhang</v>
      </c>
      <c r="T85">
        <f t="shared" si="82"/>
        <v>10</v>
      </c>
      <c r="U85">
        <f t="shared" si="83"/>
        <v>17</v>
      </c>
      <c r="V85">
        <f t="shared" si="84"/>
        <v>13</v>
      </c>
      <c r="W85">
        <f t="shared" si="85"/>
        <v>4</v>
      </c>
      <c r="X85">
        <f t="shared" si="76"/>
        <v>4</v>
      </c>
      <c r="Y85" s="10">
        <f t="shared" si="77"/>
        <v>48</v>
      </c>
      <c r="AG85" s="11">
        <f>$Y85*T87/$Y87</f>
        <v>14.117647058823529</v>
      </c>
      <c r="AH85" s="11">
        <f t="shared" ref="AH85" si="90">$Y85*U87/$Y87</f>
        <v>13.588235294117647</v>
      </c>
      <c r="AI85" s="11">
        <f t="shared" ref="AI85" si="91">$Y85*V87/$Y87</f>
        <v>11.294117647058824</v>
      </c>
      <c r="AJ85" s="11">
        <f t="shared" ref="AJ85" si="92">$Y85*W87/$Y87</f>
        <v>7.0588235294117645</v>
      </c>
      <c r="AK85" s="11">
        <f t="shared" ref="AK85" si="93">$Y85*X87/$Y87</f>
        <v>1.9411764705882353</v>
      </c>
    </row>
    <row r="86" spans="2:37" x14ac:dyDescent="0.25">
      <c r="B86" s="3" t="s">
        <v>11</v>
      </c>
      <c r="C86" s="4">
        <v>0.29630000000000001</v>
      </c>
      <c r="D86" s="5">
        <v>8</v>
      </c>
      <c r="E86" s="4">
        <v>0.33329999999999999</v>
      </c>
      <c r="F86" s="5">
        <v>9</v>
      </c>
      <c r="G86" s="4">
        <v>0.1852</v>
      </c>
      <c r="H86" s="5">
        <v>5</v>
      </c>
      <c r="I86" s="4">
        <v>0.1111</v>
      </c>
      <c r="J86" s="5">
        <v>3</v>
      </c>
      <c r="K86" s="4">
        <v>7.4099999999999999E-2</v>
      </c>
      <c r="L86" s="5">
        <v>2</v>
      </c>
      <c r="M86" s="4">
        <v>9.849999999999999E-2</v>
      </c>
      <c r="N86" s="5">
        <v>27</v>
      </c>
      <c r="T86">
        <f t="shared" si="82"/>
        <v>8</v>
      </c>
      <c r="U86">
        <f t="shared" si="83"/>
        <v>9</v>
      </c>
      <c r="V86">
        <f t="shared" si="84"/>
        <v>5</v>
      </c>
      <c r="W86">
        <f t="shared" si="85"/>
        <v>3</v>
      </c>
      <c r="X86">
        <f t="shared" si="76"/>
        <v>2</v>
      </c>
      <c r="Y86" s="10">
        <f t="shared" si="77"/>
        <v>27</v>
      </c>
      <c r="AG86" s="11">
        <f>$Y86*T87/$Y87</f>
        <v>7.9411764705882355</v>
      </c>
      <c r="AH86" s="11">
        <f t="shared" ref="AH86" si="94">$Y86*U87/$Y87</f>
        <v>7.6433823529411766</v>
      </c>
      <c r="AI86" s="11">
        <f t="shared" ref="AI86" si="95">$Y86*V87/$Y87</f>
        <v>6.3529411764705879</v>
      </c>
      <c r="AJ86" s="11">
        <f t="shared" ref="AJ86" si="96">$Y86*W87/$Y87</f>
        <v>3.9705882352941178</v>
      </c>
      <c r="AK86" s="11">
        <f t="shared" ref="AK86" si="97">$Y86*X87/$Y87</f>
        <v>1.0919117647058822</v>
      </c>
    </row>
    <row r="87" spans="2:37" x14ac:dyDescent="0.25">
      <c r="B87" s="3" t="s">
        <v>6</v>
      </c>
      <c r="C87" s="6">
        <v>0.29199999999999998</v>
      </c>
      <c r="D87" s="3">
        <v>80</v>
      </c>
      <c r="E87" s="6">
        <v>0.28100000000000003</v>
      </c>
      <c r="F87" s="3">
        <v>77</v>
      </c>
      <c r="G87" s="6">
        <v>0.2336</v>
      </c>
      <c r="H87" s="3">
        <v>64</v>
      </c>
      <c r="I87" s="6">
        <v>0.14599999999999999</v>
      </c>
      <c r="J87" s="3">
        <v>40</v>
      </c>
      <c r="K87" s="6">
        <v>4.0099999999999997E-2</v>
      </c>
      <c r="L87" s="3">
        <v>11</v>
      </c>
      <c r="M87" s="6">
        <v>1</v>
      </c>
      <c r="N87" s="3">
        <v>274</v>
      </c>
      <c r="T87" s="10">
        <f>SUM(T82:T86)</f>
        <v>80</v>
      </c>
      <c r="U87" s="10">
        <f>SUM(U82:U86)</f>
        <v>77</v>
      </c>
      <c r="V87" s="10">
        <f>SUM(V82:V86)</f>
        <v>64</v>
      </c>
      <c r="W87" s="10">
        <f>SUM(W82:W86)</f>
        <v>40</v>
      </c>
      <c r="X87" s="10">
        <f>SUM(X82:X86)</f>
        <v>11</v>
      </c>
      <c r="Y87">
        <f t="shared" ref="Y87" si="98">SUM(Y82:Y86)</f>
        <v>272</v>
      </c>
    </row>
    <row r="88" spans="2:37" x14ac:dyDescent="0.25">
      <c r="B88" s="21" t="s">
        <v>93</v>
      </c>
      <c r="C88" s="22"/>
      <c r="D88" s="23">
        <f>SUMPRODUCT(C82:C86,$AP$4:$AP$8)+SUMPRODUCT(E82:E86,$AQ$4:$AQ$8)+SUMPRODUCT(G82:G86,$AR$4:$AR$8)+SUMPRODUCT(I82:I86,$AS$4:$AS$8)+SUMPRODUCT(K82:K86,$AT$4:$AT$8)</f>
        <v>54.416000000000004</v>
      </c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274</v>
      </c>
    </row>
    <row r="89" spans="2:37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</row>
    <row r="91" spans="2:37" ht="18" x14ac:dyDescent="0.25">
      <c r="B91" s="1" t="s">
        <v>47</v>
      </c>
    </row>
    <row r="92" spans="2:37" x14ac:dyDescent="0.25">
      <c r="B92" s="2"/>
      <c r="C92" s="18" t="s">
        <v>39</v>
      </c>
      <c r="D92" s="19"/>
      <c r="E92" s="18" t="s">
        <v>40</v>
      </c>
      <c r="F92" s="19"/>
      <c r="G92" s="18" t="s">
        <v>41</v>
      </c>
      <c r="H92" s="19"/>
      <c r="I92" s="18" t="s">
        <v>42</v>
      </c>
      <c r="J92" s="19"/>
      <c r="K92" s="18" t="s">
        <v>43</v>
      </c>
      <c r="L92" s="19"/>
      <c r="M92" s="18" t="s">
        <v>6</v>
      </c>
      <c r="N92" s="19"/>
    </row>
    <row r="93" spans="2:37" x14ac:dyDescent="0.25">
      <c r="B93" s="3" t="s">
        <v>7</v>
      </c>
      <c r="C93" s="4">
        <v>0.4783</v>
      </c>
      <c r="D93" s="5">
        <v>11</v>
      </c>
      <c r="E93" s="4">
        <v>0.3478</v>
      </c>
      <c r="F93" s="5">
        <v>8</v>
      </c>
      <c r="G93" s="4">
        <v>0.13039999999999999</v>
      </c>
      <c r="H93" s="5">
        <v>3</v>
      </c>
      <c r="I93" s="4">
        <v>0</v>
      </c>
      <c r="J93" s="5">
        <v>0</v>
      </c>
      <c r="K93" s="4">
        <v>4.3499999999999997E-2</v>
      </c>
      <c r="L93" s="5">
        <v>1</v>
      </c>
      <c r="M93" s="4">
        <v>8.3900000000000002E-2</v>
      </c>
      <c r="N93" s="5">
        <v>23</v>
      </c>
      <c r="P93" s="8" t="s">
        <v>88</v>
      </c>
      <c r="Q93" s="9">
        <f>_xlfn.CHISQ.TEST(T93:X97,AG93:AK97)</f>
        <v>0.20244390952396574</v>
      </c>
      <c r="S93" t="s">
        <v>89</v>
      </c>
      <c r="T93">
        <f>D93</f>
        <v>11</v>
      </c>
      <c r="U93">
        <f>F93</f>
        <v>8</v>
      </c>
      <c r="V93">
        <f>H93</f>
        <v>3</v>
      </c>
      <c r="W93">
        <f>J93</f>
        <v>0</v>
      </c>
      <c r="X93">
        <f>L93</f>
        <v>1</v>
      </c>
      <c r="Y93" s="10">
        <f>SUM(S93:X93)</f>
        <v>23</v>
      </c>
      <c r="AF93" t="s">
        <v>90</v>
      </c>
      <c r="AG93" s="11">
        <f>$Y93*T98/$Y98</f>
        <v>9.485401459854014</v>
      </c>
      <c r="AH93" s="11">
        <f>$Y93*U98/$Y98</f>
        <v>6.3795620437956204</v>
      </c>
      <c r="AI93" s="11">
        <f>$Y93*V98/$Y98</f>
        <v>4.6167883211678831</v>
      </c>
      <c r="AJ93" s="11">
        <f>$Y93*W98/$Y98</f>
        <v>1.1751824817518248</v>
      </c>
      <c r="AK93" s="11">
        <f>$Y93*X98/$Y98</f>
        <v>1.3430656934306568</v>
      </c>
    </row>
    <row r="94" spans="2:37" x14ac:dyDescent="0.25">
      <c r="B94" s="3" t="s">
        <v>8</v>
      </c>
      <c r="C94" s="4">
        <v>0.44049999999999989</v>
      </c>
      <c r="D94" s="5">
        <v>37</v>
      </c>
      <c r="E94" s="4">
        <v>0.23810000000000001</v>
      </c>
      <c r="F94" s="5">
        <v>20</v>
      </c>
      <c r="G94" s="4">
        <v>0.2024</v>
      </c>
      <c r="H94" s="5">
        <v>17</v>
      </c>
      <c r="I94" s="4">
        <v>3.5700000000000003E-2</v>
      </c>
      <c r="J94" s="5">
        <v>3</v>
      </c>
      <c r="K94" s="4">
        <v>8.3299999999999999E-2</v>
      </c>
      <c r="L94" s="5">
        <v>7</v>
      </c>
      <c r="M94" s="4">
        <v>0.30659999999999998</v>
      </c>
      <c r="N94" s="5">
        <v>84</v>
      </c>
      <c r="P94" s="8" t="s">
        <v>91</v>
      </c>
      <c r="Q94" s="12">
        <f>_xlfn.CHISQ.INV.RT(Q93,16)</f>
        <v>20.407055050178794</v>
      </c>
      <c r="T94">
        <f>D94</f>
        <v>37</v>
      </c>
      <c r="U94">
        <f>F94</f>
        <v>20</v>
      </c>
      <c r="V94">
        <f>H94</f>
        <v>17</v>
      </c>
      <c r="W94">
        <f>J94</f>
        <v>3</v>
      </c>
      <c r="X94">
        <f t="shared" ref="X94:X97" si="99">L94</f>
        <v>7</v>
      </c>
      <c r="Y94" s="10">
        <f t="shared" ref="Y94:Y97" si="100">SUM(S94:X94)</f>
        <v>84</v>
      </c>
      <c r="AG94" s="11">
        <f>$Y94*T98/$Y98</f>
        <v>34.642335766423358</v>
      </c>
      <c r="AH94" s="11">
        <f t="shared" ref="AH94" si="101">$Y94*U98/$Y98</f>
        <v>23.299270072992702</v>
      </c>
      <c r="AI94" s="11">
        <f t="shared" ref="AI94" si="102">$Y94*V98/$Y98</f>
        <v>16.861313868613138</v>
      </c>
      <c r="AJ94" s="11">
        <f t="shared" ref="AJ94" si="103">$Y94*W98/$Y98</f>
        <v>4.2919708029197077</v>
      </c>
      <c r="AK94" s="11">
        <f t="shared" ref="AK94" si="104">$Y94*X98/$Y98</f>
        <v>4.9051094890510951</v>
      </c>
    </row>
    <row r="95" spans="2:37" x14ac:dyDescent="0.25">
      <c r="B95" s="3" t="s">
        <v>9</v>
      </c>
      <c r="C95" s="4">
        <v>0.35870000000000002</v>
      </c>
      <c r="D95" s="5">
        <v>33</v>
      </c>
      <c r="E95" s="4">
        <v>0.36959999999999998</v>
      </c>
      <c r="F95" s="5">
        <v>34</v>
      </c>
      <c r="G95" s="4">
        <v>0.18479999999999999</v>
      </c>
      <c r="H95" s="5">
        <v>17</v>
      </c>
      <c r="I95" s="4">
        <v>6.5199999999999994E-2</v>
      </c>
      <c r="J95" s="5">
        <v>6</v>
      </c>
      <c r="K95" s="4">
        <v>2.1700000000000001E-2</v>
      </c>
      <c r="L95" s="5">
        <v>2</v>
      </c>
      <c r="M95" s="4">
        <v>0.33579999999999999</v>
      </c>
      <c r="N95" s="5">
        <v>92</v>
      </c>
      <c r="P95" s="13" t="s">
        <v>92</v>
      </c>
      <c r="Q95" s="14">
        <f>SQRT(Q94/(Y98*MIN(5-1,5-1)))</f>
        <v>0.13645356637226663</v>
      </c>
      <c r="T95">
        <f t="shared" ref="T95:T97" si="105">D95</f>
        <v>33</v>
      </c>
      <c r="U95">
        <f t="shared" ref="U95:U97" si="106">F95</f>
        <v>34</v>
      </c>
      <c r="V95">
        <f t="shared" ref="V95:V97" si="107">H95</f>
        <v>17</v>
      </c>
      <c r="W95">
        <f t="shared" ref="W95:W97" si="108">J95</f>
        <v>6</v>
      </c>
      <c r="X95">
        <f t="shared" si="99"/>
        <v>2</v>
      </c>
      <c r="Y95" s="10">
        <f t="shared" si="100"/>
        <v>92</v>
      </c>
      <c r="AG95" s="11">
        <f>$Y95*T98/$Y98</f>
        <v>37.941605839416056</v>
      </c>
      <c r="AH95" s="11">
        <f t="shared" ref="AH95" si="109">$Y95*U98/$Y98</f>
        <v>25.518248175182482</v>
      </c>
      <c r="AI95" s="11">
        <f t="shared" ref="AI95" si="110">$Y95*V98/$Y98</f>
        <v>18.467153284671532</v>
      </c>
      <c r="AJ95" s="11">
        <f t="shared" ref="AJ95" si="111">$Y95*W98/$Y98</f>
        <v>4.7007299270072993</v>
      </c>
      <c r="AK95" s="11">
        <f t="shared" ref="AK95" si="112">$Y95*X98/$Y98</f>
        <v>5.3722627737226274</v>
      </c>
    </row>
    <row r="96" spans="2:37" x14ac:dyDescent="0.25">
      <c r="B96" s="3" t="s">
        <v>10</v>
      </c>
      <c r="C96" s="4">
        <v>0.35420000000000001</v>
      </c>
      <c r="D96" s="5">
        <v>17</v>
      </c>
      <c r="E96" s="4">
        <v>0.22919999999999999</v>
      </c>
      <c r="F96" s="5">
        <v>11</v>
      </c>
      <c r="G96" s="4">
        <v>0.27079999999999999</v>
      </c>
      <c r="H96" s="5">
        <v>13</v>
      </c>
      <c r="I96" s="4">
        <v>4.1700000000000001E-2</v>
      </c>
      <c r="J96" s="5">
        <v>2</v>
      </c>
      <c r="K96" s="4">
        <v>0.1042</v>
      </c>
      <c r="L96" s="5">
        <v>5</v>
      </c>
      <c r="M96" s="4">
        <v>0.17519999999999999</v>
      </c>
      <c r="N96" s="5">
        <v>48</v>
      </c>
      <c r="P96" s="15"/>
      <c r="Q96" s="12" t="str">
        <f>IF(AND(Q95&gt;0,Q95&lt;=0.2),"Schwacher Zusammenhang",IF(AND(Q95&gt;0.2,Q95&lt;=0.6),"Mittlerer Zusammenhang",IF(Q95&gt;0.6,"Starker Zusammenhang","")))</f>
        <v>Schwacher Zusammenhang</v>
      </c>
      <c r="T96">
        <f t="shared" si="105"/>
        <v>17</v>
      </c>
      <c r="U96">
        <f t="shared" si="106"/>
        <v>11</v>
      </c>
      <c r="V96">
        <f t="shared" si="107"/>
        <v>13</v>
      </c>
      <c r="W96">
        <f t="shared" si="108"/>
        <v>2</v>
      </c>
      <c r="X96">
        <f t="shared" si="99"/>
        <v>5</v>
      </c>
      <c r="Y96" s="10">
        <f t="shared" si="100"/>
        <v>48</v>
      </c>
      <c r="AG96" s="11">
        <f>$Y96*T98/$Y98</f>
        <v>19.795620437956206</v>
      </c>
      <c r="AH96" s="11">
        <f t="shared" ref="AH96" si="113">$Y96*U98/$Y98</f>
        <v>13.313868613138686</v>
      </c>
      <c r="AI96" s="11">
        <f t="shared" ref="AI96" si="114">$Y96*V98/$Y98</f>
        <v>9.6350364963503647</v>
      </c>
      <c r="AJ96" s="11">
        <f t="shared" ref="AJ96" si="115">$Y96*W98/$Y98</f>
        <v>2.4525547445255476</v>
      </c>
      <c r="AK96" s="11">
        <f t="shared" ref="AK96" si="116">$Y96*X98/$Y98</f>
        <v>2.8029197080291972</v>
      </c>
    </row>
    <row r="97" spans="2:37" x14ac:dyDescent="0.25">
      <c r="B97" s="3" t="s">
        <v>11</v>
      </c>
      <c r="C97" s="4">
        <v>0.55559999999999998</v>
      </c>
      <c r="D97" s="5">
        <v>15</v>
      </c>
      <c r="E97" s="4">
        <v>0.1111</v>
      </c>
      <c r="F97" s="5">
        <v>3</v>
      </c>
      <c r="G97" s="4">
        <v>0.1852</v>
      </c>
      <c r="H97" s="5">
        <v>5</v>
      </c>
      <c r="I97" s="4">
        <v>0.1111</v>
      </c>
      <c r="J97" s="5">
        <v>3</v>
      </c>
      <c r="K97" s="4">
        <v>3.7000000000000012E-2</v>
      </c>
      <c r="L97" s="5">
        <v>1</v>
      </c>
      <c r="M97" s="4">
        <v>9.849999999999999E-2</v>
      </c>
      <c r="N97" s="5">
        <v>27</v>
      </c>
      <c r="T97">
        <f t="shared" si="105"/>
        <v>15</v>
      </c>
      <c r="U97">
        <f t="shared" si="106"/>
        <v>3</v>
      </c>
      <c r="V97">
        <f t="shared" si="107"/>
        <v>5</v>
      </c>
      <c r="W97">
        <f t="shared" si="108"/>
        <v>3</v>
      </c>
      <c r="X97">
        <f t="shared" si="99"/>
        <v>1</v>
      </c>
      <c r="Y97" s="10">
        <f t="shared" si="100"/>
        <v>27</v>
      </c>
      <c r="AG97" s="11">
        <f>$Y97*T98/$Y98</f>
        <v>11.135036496350365</v>
      </c>
      <c r="AH97" s="11">
        <f t="shared" ref="AH97" si="117">$Y97*U98/$Y98</f>
        <v>7.4890510948905114</v>
      </c>
      <c r="AI97" s="11">
        <f t="shared" ref="AI97" si="118">$Y97*V98/$Y98</f>
        <v>5.4197080291970803</v>
      </c>
      <c r="AJ97" s="11">
        <f t="shared" ref="AJ97" si="119">$Y97*W98/$Y98</f>
        <v>1.3795620437956204</v>
      </c>
      <c r="AK97" s="11">
        <f t="shared" ref="AK97" si="120">$Y97*X98/$Y98</f>
        <v>1.5766423357664234</v>
      </c>
    </row>
    <row r="98" spans="2:37" x14ac:dyDescent="0.25">
      <c r="B98" s="3" t="s">
        <v>6</v>
      </c>
      <c r="C98" s="6">
        <v>0.41239999999999999</v>
      </c>
      <c r="D98" s="3">
        <v>113</v>
      </c>
      <c r="E98" s="6">
        <v>0.27739999999999998</v>
      </c>
      <c r="F98" s="3">
        <v>76</v>
      </c>
      <c r="G98" s="6">
        <v>0.20069999999999999</v>
      </c>
      <c r="H98" s="3">
        <v>55</v>
      </c>
      <c r="I98" s="6">
        <v>5.1100000000000013E-2</v>
      </c>
      <c r="J98" s="3">
        <v>14</v>
      </c>
      <c r="K98" s="6">
        <v>5.8400000000000001E-2</v>
      </c>
      <c r="L98" s="3">
        <v>16</v>
      </c>
      <c r="M98" s="6">
        <v>1</v>
      </c>
      <c r="N98" s="3">
        <v>274</v>
      </c>
      <c r="T98" s="10">
        <f>SUM(T93:T97)</f>
        <v>113</v>
      </c>
      <c r="U98" s="10">
        <f>SUM(U93:U97)</f>
        <v>76</v>
      </c>
      <c r="V98" s="10">
        <f>SUM(V93:V97)</f>
        <v>55</v>
      </c>
      <c r="W98" s="10">
        <f>SUM(W93:W97)</f>
        <v>14</v>
      </c>
      <c r="X98" s="10">
        <f>SUM(X93:X97)</f>
        <v>16</v>
      </c>
      <c r="Y98">
        <f t="shared" ref="Y98" si="121">SUM(Y93:Y97)</f>
        <v>274</v>
      </c>
    </row>
    <row r="99" spans="2:37" x14ac:dyDescent="0.25">
      <c r="B99" s="21" t="s">
        <v>93</v>
      </c>
      <c r="C99" s="22"/>
      <c r="D99" s="23">
        <f>SUMPRODUCT(C93:C97,$AP$4:$AP$8)+SUMPRODUCT(E93:E97,$AQ$4:$AQ$8)+SUMPRODUCT(G93:G97,$AR$4:$AR$8)+SUMPRODUCT(I93:I97,$AS$4:$AS$8)+SUMPRODUCT(K93:K97,$AT$4:$AT$8)</f>
        <v>60.102200000000003</v>
      </c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274</v>
      </c>
    </row>
    <row r="100" spans="2:37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</row>
    <row r="102" spans="2:37" ht="18" x14ac:dyDescent="0.25">
      <c r="B102" s="1" t="s">
        <v>48</v>
      </c>
    </row>
    <row r="103" spans="2:37" x14ac:dyDescent="0.25">
      <c r="B103" s="2"/>
      <c r="C103" s="18" t="s">
        <v>39</v>
      </c>
      <c r="D103" s="19"/>
      <c r="E103" s="18" t="s">
        <v>40</v>
      </c>
      <c r="F103" s="19"/>
      <c r="G103" s="18" t="s">
        <v>41</v>
      </c>
      <c r="H103" s="19"/>
      <c r="I103" s="18" t="s">
        <v>42</v>
      </c>
      <c r="J103" s="19"/>
      <c r="K103" s="18" t="s">
        <v>43</v>
      </c>
      <c r="L103" s="19"/>
      <c r="M103" s="18" t="s">
        <v>6</v>
      </c>
      <c r="N103" s="19"/>
    </row>
    <row r="104" spans="2:37" x14ac:dyDescent="0.25">
      <c r="B104" s="3" t="s">
        <v>7</v>
      </c>
      <c r="C104" s="4">
        <v>0.3478</v>
      </c>
      <c r="D104" s="5">
        <v>8</v>
      </c>
      <c r="E104" s="4">
        <v>0.4783</v>
      </c>
      <c r="F104" s="5">
        <v>11</v>
      </c>
      <c r="G104" s="4">
        <v>8.6999999999999994E-2</v>
      </c>
      <c r="H104" s="5">
        <v>2</v>
      </c>
      <c r="I104" s="4">
        <v>8.6999999999999994E-2</v>
      </c>
      <c r="J104" s="5">
        <v>2</v>
      </c>
      <c r="K104" s="4">
        <v>0</v>
      </c>
      <c r="L104" s="5">
        <v>0</v>
      </c>
      <c r="M104" s="4">
        <v>8.3900000000000002E-2</v>
      </c>
      <c r="N104" s="5">
        <v>23</v>
      </c>
      <c r="P104" s="8" t="s">
        <v>88</v>
      </c>
      <c r="Q104" s="9">
        <f>_xlfn.CHISQ.TEST(T104:X108,AG104:AK108)</f>
        <v>2.1969704696462668E-2</v>
      </c>
      <c r="S104" t="s">
        <v>89</v>
      </c>
      <c r="T104">
        <f>D104</f>
        <v>8</v>
      </c>
      <c r="U104">
        <f>F104</f>
        <v>11</v>
      </c>
      <c r="V104">
        <f>H104</f>
        <v>2</v>
      </c>
      <c r="W104">
        <f>J104</f>
        <v>2</v>
      </c>
      <c r="X104">
        <f>L104</f>
        <v>0</v>
      </c>
      <c r="Y104" s="10">
        <f>SUM(S104:X104)</f>
        <v>23</v>
      </c>
      <c r="AF104" t="s">
        <v>90</v>
      </c>
      <c r="AG104" s="11">
        <f>$Y104*T109/$Y109</f>
        <v>4.7846715328467155</v>
      </c>
      <c r="AH104" s="11">
        <f>$Y104*U109/$Y109</f>
        <v>10.996350364963504</v>
      </c>
      <c r="AI104" s="11">
        <f>$Y104*V109/$Y109</f>
        <v>5.0364963503649633</v>
      </c>
      <c r="AJ104" s="11">
        <f>$Y104*W109/$Y109</f>
        <v>1.5109489051094891</v>
      </c>
      <c r="AK104" s="11">
        <f>$Y104*X109/$Y109</f>
        <v>0.67153284671532842</v>
      </c>
    </row>
    <row r="105" spans="2:37" x14ac:dyDescent="0.25">
      <c r="B105" s="3" t="s">
        <v>8</v>
      </c>
      <c r="C105" s="4">
        <v>0.28570000000000001</v>
      </c>
      <c r="D105" s="5">
        <v>24</v>
      </c>
      <c r="E105" s="4">
        <v>0.46429999999999999</v>
      </c>
      <c r="F105" s="5">
        <v>39</v>
      </c>
      <c r="G105" s="4">
        <v>0.17860000000000001</v>
      </c>
      <c r="H105" s="5">
        <v>15</v>
      </c>
      <c r="I105" s="4">
        <v>3.5700000000000003E-2</v>
      </c>
      <c r="J105" s="5">
        <v>3</v>
      </c>
      <c r="K105" s="4">
        <v>3.5700000000000003E-2</v>
      </c>
      <c r="L105" s="5">
        <v>3</v>
      </c>
      <c r="M105" s="4">
        <v>0.30659999999999998</v>
      </c>
      <c r="N105" s="5">
        <v>84</v>
      </c>
      <c r="P105" s="8" t="s">
        <v>91</v>
      </c>
      <c r="Q105" s="12">
        <f>_xlfn.CHISQ.INV.RT(Q104,16)</f>
        <v>29.303251323049132</v>
      </c>
      <c r="T105">
        <f>D105</f>
        <v>24</v>
      </c>
      <c r="U105">
        <f>F105</f>
        <v>39</v>
      </c>
      <c r="V105">
        <f>H105</f>
        <v>15</v>
      </c>
      <c r="W105">
        <f>J105</f>
        <v>3</v>
      </c>
      <c r="X105">
        <f t="shared" ref="X105:X108" si="122">L105</f>
        <v>3</v>
      </c>
      <c r="Y105" s="10">
        <f t="shared" ref="Y105:Y108" si="123">SUM(S105:X105)</f>
        <v>84</v>
      </c>
      <c r="AG105" s="11">
        <f>$Y105*T109/$Y109</f>
        <v>17.474452554744527</v>
      </c>
      <c r="AH105" s="11">
        <f t="shared" ref="AH105" si="124">$Y105*U109/$Y109</f>
        <v>40.160583941605836</v>
      </c>
      <c r="AI105" s="11">
        <f t="shared" ref="AI105" si="125">$Y105*V109/$Y109</f>
        <v>18.394160583941606</v>
      </c>
      <c r="AJ105" s="11">
        <f t="shared" ref="AJ105" si="126">$Y105*W109/$Y109</f>
        <v>5.5182481751824817</v>
      </c>
      <c r="AK105" s="11">
        <f t="shared" ref="AK105" si="127">$Y105*X109/$Y109</f>
        <v>2.4525547445255476</v>
      </c>
    </row>
    <row r="106" spans="2:37" x14ac:dyDescent="0.25">
      <c r="B106" s="3" t="s">
        <v>9</v>
      </c>
      <c r="C106" s="4">
        <v>0.1522</v>
      </c>
      <c r="D106" s="5">
        <v>14</v>
      </c>
      <c r="E106" s="4">
        <v>0.55430000000000001</v>
      </c>
      <c r="F106" s="5">
        <v>51</v>
      </c>
      <c r="G106" s="4">
        <v>0.21740000000000001</v>
      </c>
      <c r="H106" s="5">
        <v>20</v>
      </c>
      <c r="I106" s="4">
        <v>5.4299999999999987E-2</v>
      </c>
      <c r="J106" s="5">
        <v>5</v>
      </c>
      <c r="K106" s="4">
        <v>2.1700000000000001E-2</v>
      </c>
      <c r="L106" s="5">
        <v>2</v>
      </c>
      <c r="M106" s="4">
        <v>0.33579999999999999</v>
      </c>
      <c r="N106" s="5">
        <v>92</v>
      </c>
      <c r="P106" s="13" t="s">
        <v>92</v>
      </c>
      <c r="Q106" s="14">
        <f>SQRT(Q105/(Y109*MIN(5-1,5-1)))</f>
        <v>0.16351312845751725</v>
      </c>
      <c r="T106">
        <f t="shared" ref="T106:T108" si="128">D106</f>
        <v>14</v>
      </c>
      <c r="U106">
        <f t="shared" ref="U106:U108" si="129">F106</f>
        <v>51</v>
      </c>
      <c r="V106">
        <f t="shared" ref="V106:V108" si="130">H106</f>
        <v>20</v>
      </c>
      <c r="W106">
        <f t="shared" ref="W106:W108" si="131">J106</f>
        <v>5</v>
      </c>
      <c r="X106">
        <f t="shared" si="122"/>
        <v>2</v>
      </c>
      <c r="Y106" s="10">
        <f t="shared" si="123"/>
        <v>92</v>
      </c>
      <c r="AG106" s="11">
        <f>$Y106*T109/$Y109</f>
        <v>19.138686131386862</v>
      </c>
      <c r="AH106" s="11">
        <f t="shared" ref="AH106" si="132">$Y106*U109/$Y109</f>
        <v>43.985401459854018</v>
      </c>
      <c r="AI106" s="11">
        <f t="shared" ref="AI106" si="133">$Y106*V109/$Y109</f>
        <v>20.145985401459853</v>
      </c>
      <c r="AJ106" s="11">
        <f t="shared" ref="AJ106" si="134">$Y106*W109/$Y109</f>
        <v>6.0437956204379564</v>
      </c>
      <c r="AK106" s="11">
        <f t="shared" ref="AK106" si="135">$Y106*X109/$Y109</f>
        <v>2.6861313868613137</v>
      </c>
    </row>
    <row r="107" spans="2:37" x14ac:dyDescent="0.25">
      <c r="B107" s="3" t="s">
        <v>10</v>
      </c>
      <c r="C107" s="4">
        <v>0.125</v>
      </c>
      <c r="D107" s="5">
        <v>6</v>
      </c>
      <c r="E107" s="4">
        <v>0.45829999999999999</v>
      </c>
      <c r="F107" s="5">
        <v>22</v>
      </c>
      <c r="G107" s="4">
        <v>0.33329999999999999</v>
      </c>
      <c r="H107" s="5">
        <v>16</v>
      </c>
      <c r="I107" s="4">
        <v>8.3299999999999999E-2</v>
      </c>
      <c r="J107" s="5">
        <v>4</v>
      </c>
      <c r="K107" s="4">
        <v>0</v>
      </c>
      <c r="L107" s="5">
        <v>0</v>
      </c>
      <c r="M107" s="4">
        <v>0.17519999999999999</v>
      </c>
      <c r="N107" s="5">
        <v>48</v>
      </c>
      <c r="P107" s="15"/>
      <c r="Q107" s="12" t="str">
        <f>IF(AND(Q106&gt;0,Q106&lt;=0.2),"Schwacher Zusammenhang",IF(AND(Q106&gt;0.2,Q106&lt;=0.6),"Mittlerer Zusammenhang",IF(Q106&gt;0.6,"Starker Zusammenhang","")))</f>
        <v>Schwacher Zusammenhang</v>
      </c>
      <c r="T107">
        <f t="shared" si="128"/>
        <v>6</v>
      </c>
      <c r="U107">
        <f t="shared" si="129"/>
        <v>22</v>
      </c>
      <c r="V107">
        <f t="shared" si="130"/>
        <v>16</v>
      </c>
      <c r="W107">
        <f t="shared" si="131"/>
        <v>4</v>
      </c>
      <c r="X107">
        <f t="shared" si="122"/>
        <v>0</v>
      </c>
      <c r="Y107" s="10">
        <f t="shared" si="123"/>
        <v>48</v>
      </c>
      <c r="AG107" s="11">
        <f>$Y107*T109/$Y109</f>
        <v>9.985401459854014</v>
      </c>
      <c r="AH107" s="11">
        <f t="shared" ref="AH107" si="136">$Y107*U109/$Y109</f>
        <v>22.948905109489051</v>
      </c>
      <c r="AI107" s="11">
        <f t="shared" ref="AI107" si="137">$Y107*V109/$Y109</f>
        <v>10.510948905109489</v>
      </c>
      <c r="AJ107" s="11">
        <f t="shared" ref="AJ107" si="138">$Y107*W109/$Y109</f>
        <v>3.1532846715328469</v>
      </c>
      <c r="AK107" s="11">
        <f t="shared" ref="AK107" si="139">$Y107*X109/$Y109</f>
        <v>1.4014598540145986</v>
      </c>
    </row>
    <row r="108" spans="2:37" x14ac:dyDescent="0.25">
      <c r="B108" s="3" t="s">
        <v>11</v>
      </c>
      <c r="C108" s="4">
        <v>0.1852</v>
      </c>
      <c r="D108" s="5">
        <v>5</v>
      </c>
      <c r="E108" s="4">
        <v>0.29630000000000001</v>
      </c>
      <c r="F108" s="5">
        <v>8</v>
      </c>
      <c r="G108" s="4">
        <v>0.25929999999999997</v>
      </c>
      <c r="H108" s="5">
        <v>7</v>
      </c>
      <c r="I108" s="4">
        <v>0.14810000000000001</v>
      </c>
      <c r="J108" s="5">
        <v>4</v>
      </c>
      <c r="K108" s="4">
        <v>0.1111</v>
      </c>
      <c r="L108" s="5">
        <v>3</v>
      </c>
      <c r="M108" s="4">
        <v>9.849999999999999E-2</v>
      </c>
      <c r="N108" s="5">
        <v>27</v>
      </c>
      <c r="T108">
        <f t="shared" si="128"/>
        <v>5</v>
      </c>
      <c r="U108">
        <f t="shared" si="129"/>
        <v>8</v>
      </c>
      <c r="V108">
        <f t="shared" si="130"/>
        <v>7</v>
      </c>
      <c r="W108">
        <f t="shared" si="131"/>
        <v>4</v>
      </c>
      <c r="X108">
        <f t="shared" si="122"/>
        <v>3</v>
      </c>
      <c r="Y108" s="10">
        <f t="shared" si="123"/>
        <v>27</v>
      </c>
      <c r="AG108" s="11">
        <f>$Y108*T109/$Y109</f>
        <v>5.6167883211678831</v>
      </c>
      <c r="AH108" s="11">
        <f t="shared" ref="AH108" si="140">$Y108*U109/$Y109</f>
        <v>12.908759124087592</v>
      </c>
      <c r="AI108" s="11">
        <f t="shared" ref="AI108" si="141">$Y108*V109/$Y109</f>
        <v>5.9124087591240873</v>
      </c>
      <c r="AJ108" s="11">
        <f t="shared" ref="AJ108" si="142">$Y108*W109/$Y109</f>
        <v>1.7737226277372262</v>
      </c>
      <c r="AK108" s="11">
        <f t="shared" ref="AK108" si="143">$Y108*X109/$Y109</f>
        <v>0.78832116788321172</v>
      </c>
    </row>
    <row r="109" spans="2:37" x14ac:dyDescent="0.25">
      <c r="B109" s="3" t="s">
        <v>6</v>
      </c>
      <c r="C109" s="6">
        <v>0.20799999999999999</v>
      </c>
      <c r="D109" s="3">
        <v>57</v>
      </c>
      <c r="E109" s="6">
        <v>0.47810000000000002</v>
      </c>
      <c r="F109" s="3">
        <v>131</v>
      </c>
      <c r="G109" s="6">
        <v>0.219</v>
      </c>
      <c r="H109" s="3">
        <v>60</v>
      </c>
      <c r="I109" s="6">
        <v>6.5700000000000008E-2</v>
      </c>
      <c r="J109" s="3">
        <v>18</v>
      </c>
      <c r="K109" s="6">
        <v>2.92E-2</v>
      </c>
      <c r="L109" s="3">
        <v>8</v>
      </c>
      <c r="M109" s="6">
        <v>1</v>
      </c>
      <c r="N109" s="3">
        <v>274</v>
      </c>
      <c r="T109" s="10">
        <f>SUM(T104:T108)</f>
        <v>57</v>
      </c>
      <c r="U109" s="10">
        <f>SUM(U104:U108)</f>
        <v>131</v>
      </c>
      <c r="V109" s="10">
        <f>SUM(V104:V108)</f>
        <v>60</v>
      </c>
      <c r="W109" s="10">
        <f>SUM(W104:W108)</f>
        <v>18</v>
      </c>
      <c r="X109" s="10">
        <f>SUM(X104:X108)</f>
        <v>8</v>
      </c>
      <c r="Y109">
        <f t="shared" ref="Y109" si="144">SUM(Y104:Y108)</f>
        <v>274</v>
      </c>
    </row>
    <row r="110" spans="2:37" x14ac:dyDescent="0.25">
      <c r="B110" s="21" t="s">
        <v>93</v>
      </c>
      <c r="C110" s="22"/>
      <c r="D110" s="23">
        <f>SUMPRODUCT(C104:C108,$AP$4:$AP$8)+SUMPRODUCT(E104:E108,$AQ$4:$AQ$8)+SUMPRODUCT(G104:G108,$AR$4:$AR$8)+SUMPRODUCT(I104:I108,$AS$4:$AS$8)+SUMPRODUCT(K104:K108,$AT$4:$AT$8)</f>
        <v>57.978300000000004</v>
      </c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274</v>
      </c>
    </row>
    <row r="111" spans="2:37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</row>
    <row r="113" spans="2:37" ht="18" x14ac:dyDescent="0.25">
      <c r="B113" s="1" t="s">
        <v>49</v>
      </c>
    </row>
    <row r="114" spans="2:37" x14ac:dyDescent="0.25">
      <c r="B114" s="2"/>
      <c r="C114" s="18" t="s">
        <v>39</v>
      </c>
      <c r="D114" s="19"/>
      <c r="E114" s="18" t="s">
        <v>40</v>
      </c>
      <c r="F114" s="19"/>
      <c r="G114" s="18" t="s">
        <v>41</v>
      </c>
      <c r="H114" s="19"/>
      <c r="I114" s="18" t="s">
        <v>42</v>
      </c>
      <c r="J114" s="19"/>
      <c r="K114" s="18" t="s">
        <v>43</v>
      </c>
      <c r="L114" s="19"/>
      <c r="M114" s="18" t="s">
        <v>6</v>
      </c>
      <c r="N114" s="19"/>
    </row>
    <row r="115" spans="2:37" x14ac:dyDescent="0.25">
      <c r="B115" s="3" t="s">
        <v>7</v>
      </c>
      <c r="C115" s="4">
        <v>0.43480000000000002</v>
      </c>
      <c r="D115" s="5">
        <v>10</v>
      </c>
      <c r="E115" s="4">
        <v>0.30430000000000001</v>
      </c>
      <c r="F115" s="5">
        <v>7</v>
      </c>
      <c r="G115" s="4">
        <v>0.1739</v>
      </c>
      <c r="H115" s="5">
        <v>4</v>
      </c>
      <c r="I115" s="4">
        <v>8.6999999999999994E-2</v>
      </c>
      <c r="J115" s="5">
        <v>2</v>
      </c>
      <c r="K115" s="4">
        <v>0</v>
      </c>
      <c r="L115" s="5">
        <v>0</v>
      </c>
      <c r="M115" s="4">
        <v>8.3900000000000002E-2</v>
      </c>
      <c r="N115" s="5">
        <v>23</v>
      </c>
      <c r="P115" s="8" t="s">
        <v>88</v>
      </c>
      <c r="Q115" s="9">
        <f>_xlfn.CHISQ.TEST(T115:X119,AG115:AK119)</f>
        <v>4.5275127522610736E-4</v>
      </c>
      <c r="S115" t="s">
        <v>89</v>
      </c>
      <c r="T115">
        <f>D115</f>
        <v>10</v>
      </c>
      <c r="U115">
        <f>F115</f>
        <v>7</v>
      </c>
      <c r="V115">
        <f>H115</f>
        <v>4</v>
      </c>
      <c r="W115">
        <f>J115</f>
        <v>2</v>
      </c>
      <c r="X115">
        <f>L115</f>
        <v>0</v>
      </c>
      <c r="Y115" s="10">
        <f>SUM(S115:X115)</f>
        <v>23</v>
      </c>
      <c r="AF115" t="s">
        <v>90</v>
      </c>
      <c r="AG115" s="11">
        <f>$Y115*T120/$Y120</f>
        <v>4.0439560439560438</v>
      </c>
      <c r="AH115" s="11">
        <f>$Y115*U120/$Y120</f>
        <v>8.2564102564102573</v>
      </c>
      <c r="AI115" s="11">
        <f>$Y115*V120/$Y120</f>
        <v>6.9084249084249088</v>
      </c>
      <c r="AJ115" s="11">
        <f>$Y115*W120/$Y120</f>
        <v>2.358974358974359</v>
      </c>
      <c r="AK115" s="11">
        <f>$Y115*X120/$Y120</f>
        <v>1.4322344322344323</v>
      </c>
    </row>
    <row r="116" spans="2:37" x14ac:dyDescent="0.25">
      <c r="B116" s="3" t="s">
        <v>8</v>
      </c>
      <c r="C116" s="4">
        <v>0.22620000000000001</v>
      </c>
      <c r="D116" s="5">
        <v>19</v>
      </c>
      <c r="E116" s="4">
        <v>0.36899999999999999</v>
      </c>
      <c r="F116" s="5">
        <v>31</v>
      </c>
      <c r="G116" s="4">
        <v>0.32140000000000002</v>
      </c>
      <c r="H116" s="5">
        <v>27</v>
      </c>
      <c r="I116" s="4">
        <v>3.5700000000000003E-2</v>
      </c>
      <c r="J116" s="5">
        <v>3</v>
      </c>
      <c r="K116" s="4">
        <v>4.7600000000000003E-2</v>
      </c>
      <c r="L116" s="5">
        <v>4</v>
      </c>
      <c r="M116" s="4">
        <v>0.30659999999999998</v>
      </c>
      <c r="N116" s="5">
        <v>84</v>
      </c>
      <c r="P116" s="8" t="s">
        <v>91</v>
      </c>
      <c r="Q116" s="12">
        <f>_xlfn.CHISQ.INV.RT(Q115,16)</f>
        <v>41.598793306205494</v>
      </c>
      <c r="T116">
        <f>D116</f>
        <v>19</v>
      </c>
      <c r="U116">
        <f>F116</f>
        <v>31</v>
      </c>
      <c r="V116">
        <f>H116</f>
        <v>27</v>
      </c>
      <c r="W116">
        <f>J116</f>
        <v>3</v>
      </c>
      <c r="X116">
        <f t="shared" ref="X116:X119" si="145">L116</f>
        <v>4</v>
      </c>
      <c r="Y116" s="10">
        <f t="shared" ref="Y116:Y119" si="146">SUM(S116:X116)</f>
        <v>84</v>
      </c>
      <c r="AG116" s="11">
        <f>$Y116*T120/$Y120</f>
        <v>14.76923076923077</v>
      </c>
      <c r="AH116" s="11">
        <f t="shared" ref="AH116" si="147">$Y116*U120/$Y120</f>
        <v>30.153846153846153</v>
      </c>
      <c r="AI116" s="11">
        <f t="shared" ref="AI116" si="148">$Y116*V120/$Y120</f>
        <v>25.23076923076923</v>
      </c>
      <c r="AJ116" s="11">
        <f t="shared" ref="AJ116" si="149">$Y116*W120/$Y120</f>
        <v>8.615384615384615</v>
      </c>
      <c r="AK116" s="11">
        <f t="shared" ref="AK116" si="150">$Y116*X120/$Y120</f>
        <v>5.2307692307692308</v>
      </c>
    </row>
    <row r="117" spans="2:37" x14ac:dyDescent="0.25">
      <c r="B117" s="3" t="s">
        <v>9</v>
      </c>
      <c r="C117" s="4">
        <v>0.1099</v>
      </c>
      <c r="D117" s="5">
        <v>10</v>
      </c>
      <c r="E117" s="4">
        <v>0.43959999999999999</v>
      </c>
      <c r="F117" s="5">
        <v>40</v>
      </c>
      <c r="G117" s="4">
        <v>0.30769999999999997</v>
      </c>
      <c r="H117" s="5">
        <v>28</v>
      </c>
      <c r="I117" s="4">
        <v>9.8900000000000002E-2</v>
      </c>
      <c r="J117" s="5">
        <v>9</v>
      </c>
      <c r="K117" s="4">
        <v>4.3999999999999997E-2</v>
      </c>
      <c r="L117" s="5">
        <v>4</v>
      </c>
      <c r="M117" s="4">
        <v>0.33210000000000001</v>
      </c>
      <c r="N117" s="5">
        <v>91</v>
      </c>
      <c r="P117" s="13" t="s">
        <v>92</v>
      </c>
      <c r="Q117" s="14">
        <f>SQRT(Q116/(Y120*MIN(5-1,5-1)))</f>
        <v>0.19517718376974993</v>
      </c>
      <c r="T117">
        <f t="shared" ref="T117:T119" si="151">D117</f>
        <v>10</v>
      </c>
      <c r="U117">
        <f t="shared" ref="U117:U119" si="152">F117</f>
        <v>40</v>
      </c>
      <c r="V117">
        <f t="shared" ref="V117:V119" si="153">H117</f>
        <v>28</v>
      </c>
      <c r="W117">
        <f t="shared" ref="W117:W119" si="154">J117</f>
        <v>9</v>
      </c>
      <c r="X117">
        <f t="shared" si="145"/>
        <v>4</v>
      </c>
      <c r="Y117" s="10">
        <f t="shared" si="146"/>
        <v>91</v>
      </c>
      <c r="AG117" s="11">
        <f>$Y117*T120/$Y120</f>
        <v>16</v>
      </c>
      <c r="AH117" s="11">
        <f t="shared" ref="AH117" si="155">$Y117*U120/$Y120</f>
        <v>32.666666666666664</v>
      </c>
      <c r="AI117" s="11">
        <f t="shared" ref="AI117" si="156">$Y117*V120/$Y120</f>
        <v>27.333333333333332</v>
      </c>
      <c r="AJ117" s="11">
        <f t="shared" ref="AJ117" si="157">$Y117*W120/$Y120</f>
        <v>9.3333333333333339</v>
      </c>
      <c r="AK117" s="11">
        <f t="shared" ref="AK117" si="158">$Y117*X120/$Y120</f>
        <v>5.666666666666667</v>
      </c>
    </row>
    <row r="118" spans="2:37" x14ac:dyDescent="0.25">
      <c r="B118" s="3" t="s">
        <v>10</v>
      </c>
      <c r="C118" s="4">
        <v>0.125</v>
      </c>
      <c r="D118" s="5">
        <v>6</v>
      </c>
      <c r="E118" s="4">
        <v>0.3125</v>
      </c>
      <c r="F118" s="5">
        <v>15</v>
      </c>
      <c r="G118" s="4">
        <v>0.3125</v>
      </c>
      <c r="H118" s="5">
        <v>15</v>
      </c>
      <c r="I118" s="4">
        <v>0.1875</v>
      </c>
      <c r="J118" s="5">
        <v>9</v>
      </c>
      <c r="K118" s="4">
        <v>6.25E-2</v>
      </c>
      <c r="L118" s="5">
        <v>3</v>
      </c>
      <c r="M118" s="4">
        <v>0.17519999999999999</v>
      </c>
      <c r="N118" s="5">
        <v>48</v>
      </c>
      <c r="P118" s="15"/>
      <c r="Q118" s="12" t="str">
        <f>IF(AND(Q117&gt;0,Q117&lt;=0.2),"Schwacher Zusammenhang",IF(AND(Q117&gt;0.2,Q117&lt;=0.6),"Mittlerer Zusammenhang",IF(Q117&gt;0.6,"Starker Zusammenhang","")))</f>
        <v>Schwacher Zusammenhang</v>
      </c>
      <c r="T118">
        <f t="shared" si="151"/>
        <v>6</v>
      </c>
      <c r="U118">
        <f t="shared" si="152"/>
        <v>15</v>
      </c>
      <c r="V118">
        <f t="shared" si="153"/>
        <v>15</v>
      </c>
      <c r="W118">
        <f t="shared" si="154"/>
        <v>9</v>
      </c>
      <c r="X118">
        <f t="shared" si="145"/>
        <v>3</v>
      </c>
      <c r="Y118" s="10">
        <f t="shared" si="146"/>
        <v>48</v>
      </c>
      <c r="AG118" s="11">
        <f>$Y118*T120/$Y120</f>
        <v>8.4395604395604398</v>
      </c>
      <c r="AH118" s="11">
        <f t="shared" ref="AH118" si="159">$Y118*U120/$Y120</f>
        <v>17.23076923076923</v>
      </c>
      <c r="AI118" s="11">
        <f t="shared" ref="AI118" si="160">$Y118*V120/$Y120</f>
        <v>14.417582417582418</v>
      </c>
      <c r="AJ118" s="11">
        <f t="shared" ref="AJ118" si="161">$Y118*W120/$Y120</f>
        <v>4.9230769230769234</v>
      </c>
      <c r="AK118" s="11">
        <f t="shared" ref="AK118" si="162">$Y118*X120/$Y120</f>
        <v>2.9890109890109891</v>
      </c>
    </row>
    <row r="119" spans="2:37" x14ac:dyDescent="0.25">
      <c r="B119" s="3" t="s">
        <v>11</v>
      </c>
      <c r="C119" s="4">
        <v>0.1111</v>
      </c>
      <c r="D119" s="5">
        <v>3</v>
      </c>
      <c r="E119" s="4">
        <v>0.1852</v>
      </c>
      <c r="F119" s="5">
        <v>5</v>
      </c>
      <c r="G119" s="4">
        <v>0.29630000000000001</v>
      </c>
      <c r="H119" s="5">
        <v>8</v>
      </c>
      <c r="I119" s="4">
        <v>0.1852</v>
      </c>
      <c r="J119" s="5">
        <v>5</v>
      </c>
      <c r="K119" s="4">
        <v>0.22220000000000001</v>
      </c>
      <c r="L119" s="5">
        <v>6</v>
      </c>
      <c r="M119" s="4">
        <v>9.849999999999999E-2</v>
      </c>
      <c r="N119" s="5">
        <v>27</v>
      </c>
      <c r="T119">
        <f t="shared" si="151"/>
        <v>3</v>
      </c>
      <c r="U119">
        <f t="shared" si="152"/>
        <v>5</v>
      </c>
      <c r="V119">
        <f t="shared" si="153"/>
        <v>8</v>
      </c>
      <c r="W119">
        <f t="shared" si="154"/>
        <v>5</v>
      </c>
      <c r="X119">
        <f t="shared" si="145"/>
        <v>6</v>
      </c>
      <c r="Y119" s="10">
        <f t="shared" si="146"/>
        <v>27</v>
      </c>
      <c r="AG119" s="11">
        <f>$Y119*T120/$Y120</f>
        <v>4.7472527472527473</v>
      </c>
      <c r="AH119" s="11">
        <f t="shared" ref="AH119" si="163">$Y119*U120/$Y120</f>
        <v>9.6923076923076916</v>
      </c>
      <c r="AI119" s="11">
        <f t="shared" ref="AI119" si="164">$Y119*V120/$Y120</f>
        <v>8.1098901098901095</v>
      </c>
      <c r="AJ119" s="11">
        <f t="shared" ref="AJ119" si="165">$Y119*W120/$Y120</f>
        <v>2.7692307692307692</v>
      </c>
      <c r="AK119" s="11">
        <f t="shared" ref="AK119" si="166">$Y119*X120/$Y120</f>
        <v>1.6813186813186813</v>
      </c>
    </row>
    <row r="120" spans="2:37" x14ac:dyDescent="0.25">
      <c r="B120" s="3" t="s">
        <v>6</v>
      </c>
      <c r="C120" s="6">
        <v>0.17519999999999999</v>
      </c>
      <c r="D120" s="3">
        <v>48</v>
      </c>
      <c r="E120" s="6">
        <v>0.35770000000000002</v>
      </c>
      <c r="F120" s="3">
        <v>98</v>
      </c>
      <c r="G120" s="6">
        <v>0.29930000000000001</v>
      </c>
      <c r="H120" s="3">
        <v>82</v>
      </c>
      <c r="I120" s="6">
        <v>0.1022</v>
      </c>
      <c r="J120" s="3">
        <v>28</v>
      </c>
      <c r="K120" s="6">
        <v>6.2E-2</v>
      </c>
      <c r="L120" s="3">
        <v>17</v>
      </c>
      <c r="M120" s="6">
        <v>1</v>
      </c>
      <c r="N120" s="3">
        <v>274</v>
      </c>
      <c r="T120" s="10">
        <f>SUM(T115:T119)</f>
        <v>48</v>
      </c>
      <c r="U120" s="10">
        <f>SUM(U115:U119)</f>
        <v>98</v>
      </c>
      <c r="V120" s="10">
        <f>SUM(V115:V119)</f>
        <v>82</v>
      </c>
      <c r="W120" s="10">
        <f>SUM(W115:W119)</f>
        <v>28</v>
      </c>
      <c r="X120" s="10">
        <f>SUM(X115:X119)</f>
        <v>17</v>
      </c>
      <c r="Y120">
        <f t="shared" ref="Y120" si="167">SUM(Y115:Y119)</f>
        <v>273</v>
      </c>
    </row>
    <row r="121" spans="2:37" x14ac:dyDescent="0.25">
      <c r="B121" s="21" t="s">
        <v>93</v>
      </c>
      <c r="C121" s="22"/>
      <c r="D121" s="23">
        <f>SUMPRODUCT(C115:C119,$AP$4:$AP$8)+SUMPRODUCT(E115:E119,$AQ$4:$AQ$8)+SUMPRODUCT(G115:G119,$AR$4:$AR$8)+SUMPRODUCT(I115:I119,$AS$4:$AS$8)+SUMPRODUCT(K115:K119,$AT$4:$AT$8)</f>
        <v>54.891500000000001</v>
      </c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274</v>
      </c>
    </row>
    <row r="122" spans="2:37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</row>
    <row r="124" spans="2:37" ht="18" x14ac:dyDescent="0.25">
      <c r="B124" s="1" t="s">
        <v>50</v>
      </c>
    </row>
    <row r="125" spans="2:37" x14ac:dyDescent="0.25">
      <c r="B125" s="2"/>
      <c r="C125" s="18" t="s">
        <v>39</v>
      </c>
      <c r="D125" s="19"/>
      <c r="E125" s="18" t="s">
        <v>40</v>
      </c>
      <c r="F125" s="19"/>
      <c r="G125" s="18" t="s">
        <v>41</v>
      </c>
      <c r="H125" s="19"/>
      <c r="I125" s="18" t="s">
        <v>42</v>
      </c>
      <c r="J125" s="19"/>
      <c r="K125" s="18" t="s">
        <v>43</v>
      </c>
      <c r="L125" s="19"/>
      <c r="M125" s="18" t="s">
        <v>6</v>
      </c>
      <c r="N125" s="19"/>
    </row>
    <row r="126" spans="2:37" x14ac:dyDescent="0.25">
      <c r="B126" s="3" t="s">
        <v>7</v>
      </c>
      <c r="C126" s="4">
        <v>0.4783</v>
      </c>
      <c r="D126" s="5">
        <v>11</v>
      </c>
      <c r="E126" s="4">
        <v>0.39129999999999998</v>
      </c>
      <c r="F126" s="5">
        <v>9</v>
      </c>
      <c r="G126" s="4">
        <v>0.13039999999999999</v>
      </c>
      <c r="H126" s="5">
        <v>3</v>
      </c>
      <c r="I126" s="4">
        <v>0</v>
      </c>
      <c r="J126" s="5">
        <v>0</v>
      </c>
      <c r="K126" s="4">
        <v>0</v>
      </c>
      <c r="L126" s="5">
        <v>0</v>
      </c>
      <c r="M126" s="4">
        <v>8.3900000000000002E-2</v>
      </c>
      <c r="N126" s="5">
        <v>23</v>
      </c>
      <c r="P126" s="8" t="s">
        <v>88</v>
      </c>
      <c r="Q126" s="9">
        <f>_xlfn.CHISQ.TEST(T126:X130,AG126:AK130)</f>
        <v>2.1153607930575986E-2</v>
      </c>
      <c r="S126" t="s">
        <v>89</v>
      </c>
      <c r="T126">
        <f>D126</f>
        <v>11</v>
      </c>
      <c r="U126">
        <f>F126</f>
        <v>9</v>
      </c>
      <c r="V126">
        <f>H126</f>
        <v>3</v>
      </c>
      <c r="W126">
        <f>J126</f>
        <v>0</v>
      </c>
      <c r="X126">
        <f>L126</f>
        <v>0</v>
      </c>
      <c r="Y126" s="10">
        <f>SUM(S126:X126)</f>
        <v>23</v>
      </c>
      <c r="AF126" t="s">
        <v>90</v>
      </c>
      <c r="AG126" s="11">
        <f>$Y126*T131/$Y131</f>
        <v>5.5604395604395602</v>
      </c>
      <c r="AH126" s="11">
        <f>$Y126*U131/$Y131</f>
        <v>10.868131868131869</v>
      </c>
      <c r="AI126" s="11">
        <f>$Y126*V131/$Y131</f>
        <v>5.3919413919413923</v>
      </c>
      <c r="AJ126" s="11">
        <f>$Y126*W131/$Y131</f>
        <v>0.8424908424908425</v>
      </c>
      <c r="AK126" s="11">
        <f>$Y126*X131/$Y131</f>
        <v>0.33699633699633702</v>
      </c>
    </row>
    <row r="127" spans="2:37" x14ac:dyDescent="0.25">
      <c r="B127" s="3" t="s">
        <v>8</v>
      </c>
      <c r="C127" s="4">
        <v>0.29759999999999998</v>
      </c>
      <c r="D127" s="5">
        <v>25</v>
      </c>
      <c r="E127" s="4">
        <v>0.5</v>
      </c>
      <c r="F127" s="5">
        <v>42</v>
      </c>
      <c r="G127" s="4">
        <v>0.1905</v>
      </c>
      <c r="H127" s="5">
        <v>16</v>
      </c>
      <c r="I127" s="4">
        <v>1.1900000000000001E-2</v>
      </c>
      <c r="J127" s="5">
        <v>1</v>
      </c>
      <c r="K127" s="4">
        <v>0</v>
      </c>
      <c r="L127" s="5">
        <v>0</v>
      </c>
      <c r="M127" s="4">
        <v>0.30659999999999998</v>
      </c>
      <c r="N127" s="5">
        <v>84</v>
      </c>
      <c r="P127" s="8" t="s">
        <v>91</v>
      </c>
      <c r="Q127" s="12">
        <f>_xlfn.CHISQ.INV.RT(Q126,16)</f>
        <v>29.43650080387631</v>
      </c>
      <c r="T127">
        <f>D127</f>
        <v>25</v>
      </c>
      <c r="U127">
        <f>F127</f>
        <v>42</v>
      </c>
      <c r="V127">
        <f>H127</f>
        <v>16</v>
      </c>
      <c r="W127">
        <f>J127</f>
        <v>1</v>
      </c>
      <c r="X127">
        <f t="shared" ref="X127:X130" si="168">L127</f>
        <v>0</v>
      </c>
      <c r="Y127" s="10">
        <f t="shared" ref="Y127:Y130" si="169">SUM(S127:X127)</f>
        <v>84</v>
      </c>
      <c r="AG127" s="11">
        <f>$Y127*T131/$Y131</f>
        <v>20.307692307692307</v>
      </c>
      <c r="AH127" s="11">
        <f t="shared" ref="AH127" si="170">$Y127*U131/$Y131</f>
        <v>39.692307692307693</v>
      </c>
      <c r="AI127" s="11">
        <f t="shared" ref="AI127" si="171">$Y127*V131/$Y131</f>
        <v>19.692307692307693</v>
      </c>
      <c r="AJ127" s="11">
        <f t="shared" ref="AJ127" si="172">$Y127*W131/$Y131</f>
        <v>3.0769230769230771</v>
      </c>
      <c r="AK127" s="11">
        <f t="shared" ref="AK127" si="173">$Y127*X131/$Y131</f>
        <v>1.2307692307692308</v>
      </c>
    </row>
    <row r="128" spans="2:37" x14ac:dyDescent="0.25">
      <c r="B128" s="3" t="s">
        <v>9</v>
      </c>
      <c r="C128" s="4">
        <v>0.17580000000000001</v>
      </c>
      <c r="D128" s="5">
        <v>16</v>
      </c>
      <c r="E128" s="4">
        <v>0.52749999999999997</v>
      </c>
      <c r="F128" s="5">
        <v>48</v>
      </c>
      <c r="G128" s="4">
        <v>0.25269999999999998</v>
      </c>
      <c r="H128" s="5">
        <v>23</v>
      </c>
      <c r="I128" s="4">
        <v>3.3000000000000002E-2</v>
      </c>
      <c r="J128" s="5">
        <v>3</v>
      </c>
      <c r="K128" s="4">
        <v>1.0999999999999999E-2</v>
      </c>
      <c r="L128" s="5">
        <v>1</v>
      </c>
      <c r="M128" s="4">
        <v>0.33210000000000001</v>
      </c>
      <c r="N128" s="5">
        <v>91</v>
      </c>
      <c r="P128" s="13" t="s">
        <v>92</v>
      </c>
      <c r="Q128" s="14">
        <f>SQRT(Q127/(Y131*MIN(5-1,5-1)))</f>
        <v>0.16418435542904902</v>
      </c>
      <c r="T128">
        <f t="shared" ref="T128:T130" si="174">D128</f>
        <v>16</v>
      </c>
      <c r="U128">
        <f t="shared" ref="U128:U130" si="175">F128</f>
        <v>48</v>
      </c>
      <c r="V128">
        <f t="shared" ref="V128:V130" si="176">H128</f>
        <v>23</v>
      </c>
      <c r="W128">
        <f t="shared" ref="W128:W130" si="177">J128</f>
        <v>3</v>
      </c>
      <c r="X128">
        <f t="shared" si="168"/>
        <v>1</v>
      </c>
      <c r="Y128" s="10">
        <f t="shared" si="169"/>
        <v>91</v>
      </c>
      <c r="AG128" s="11">
        <f>$Y128*T131/$Y131</f>
        <v>22</v>
      </c>
      <c r="AH128" s="11">
        <f t="shared" ref="AH128" si="178">$Y128*U131/$Y131</f>
        <v>43</v>
      </c>
      <c r="AI128" s="11">
        <f t="shared" ref="AI128" si="179">$Y128*V131/$Y131</f>
        <v>21.333333333333332</v>
      </c>
      <c r="AJ128" s="11">
        <f t="shared" ref="AJ128" si="180">$Y128*W131/$Y131</f>
        <v>3.3333333333333335</v>
      </c>
      <c r="AK128" s="11">
        <f t="shared" ref="AK128" si="181">$Y128*X131/$Y131</f>
        <v>1.3333333333333333</v>
      </c>
    </row>
    <row r="129" spans="2:37" x14ac:dyDescent="0.25">
      <c r="B129" s="3" t="s">
        <v>10</v>
      </c>
      <c r="C129" s="4">
        <v>0.16669999999999999</v>
      </c>
      <c r="D129" s="5">
        <v>8</v>
      </c>
      <c r="E129" s="4">
        <v>0.39579999999999999</v>
      </c>
      <c r="F129" s="5">
        <v>19</v>
      </c>
      <c r="G129" s="4">
        <v>0.33329999999999999</v>
      </c>
      <c r="H129" s="5">
        <v>16</v>
      </c>
      <c r="I129" s="4">
        <v>8.3299999999999999E-2</v>
      </c>
      <c r="J129" s="5">
        <v>4</v>
      </c>
      <c r="K129" s="4">
        <v>2.0799999999999999E-2</v>
      </c>
      <c r="L129" s="5">
        <v>1</v>
      </c>
      <c r="M129" s="4">
        <v>0.17519999999999999</v>
      </c>
      <c r="N129" s="5">
        <v>48</v>
      </c>
      <c r="P129" s="15"/>
      <c r="Q129" s="12" t="str">
        <f>IF(AND(Q128&gt;0,Q128&lt;=0.2),"Schwacher Zusammenhang",IF(AND(Q128&gt;0.2,Q128&lt;=0.6),"Mittlerer Zusammenhang",IF(Q128&gt;0.6,"Starker Zusammenhang","")))</f>
        <v>Schwacher Zusammenhang</v>
      </c>
      <c r="T129">
        <f t="shared" si="174"/>
        <v>8</v>
      </c>
      <c r="U129">
        <f t="shared" si="175"/>
        <v>19</v>
      </c>
      <c r="V129">
        <f t="shared" si="176"/>
        <v>16</v>
      </c>
      <c r="W129">
        <f t="shared" si="177"/>
        <v>4</v>
      </c>
      <c r="X129">
        <f t="shared" si="168"/>
        <v>1</v>
      </c>
      <c r="Y129" s="10">
        <f t="shared" si="169"/>
        <v>48</v>
      </c>
      <c r="AG129" s="11">
        <f>$Y129*T131/$Y131</f>
        <v>11.604395604395604</v>
      </c>
      <c r="AH129" s="11">
        <f t="shared" ref="AH129" si="182">$Y129*U131/$Y131</f>
        <v>22.681318681318682</v>
      </c>
      <c r="AI129" s="11">
        <f t="shared" ref="AI129" si="183">$Y129*V131/$Y131</f>
        <v>11.252747252747254</v>
      </c>
      <c r="AJ129" s="11">
        <f t="shared" ref="AJ129" si="184">$Y129*W131/$Y131</f>
        <v>1.7582417582417582</v>
      </c>
      <c r="AK129" s="11">
        <f t="shared" ref="AK129" si="185">$Y129*X131/$Y131</f>
        <v>0.70329670329670335</v>
      </c>
    </row>
    <row r="130" spans="2:37" x14ac:dyDescent="0.25">
      <c r="B130" s="3" t="s">
        <v>11</v>
      </c>
      <c r="C130" s="4">
        <v>0.22220000000000001</v>
      </c>
      <c r="D130" s="5">
        <v>6</v>
      </c>
      <c r="E130" s="4">
        <v>0.40739999999999998</v>
      </c>
      <c r="F130" s="5">
        <v>11</v>
      </c>
      <c r="G130" s="4">
        <v>0.22220000000000001</v>
      </c>
      <c r="H130" s="5">
        <v>6</v>
      </c>
      <c r="I130" s="4">
        <v>7.4099999999999999E-2</v>
      </c>
      <c r="J130" s="5">
        <v>2</v>
      </c>
      <c r="K130" s="4">
        <v>7.4099999999999999E-2</v>
      </c>
      <c r="L130" s="5">
        <v>2</v>
      </c>
      <c r="M130" s="4">
        <v>9.849999999999999E-2</v>
      </c>
      <c r="N130" s="5">
        <v>27</v>
      </c>
      <c r="T130">
        <f t="shared" si="174"/>
        <v>6</v>
      </c>
      <c r="U130">
        <f t="shared" si="175"/>
        <v>11</v>
      </c>
      <c r="V130">
        <f t="shared" si="176"/>
        <v>6</v>
      </c>
      <c r="W130">
        <f t="shared" si="177"/>
        <v>2</v>
      </c>
      <c r="X130">
        <f t="shared" si="168"/>
        <v>2</v>
      </c>
      <c r="Y130" s="10">
        <f t="shared" si="169"/>
        <v>27</v>
      </c>
      <c r="AG130" s="11">
        <f>$Y130*T131/$Y131</f>
        <v>6.5274725274725274</v>
      </c>
      <c r="AH130" s="11">
        <f t="shared" ref="AH130" si="186">$Y130*U131/$Y131</f>
        <v>12.758241758241759</v>
      </c>
      <c r="AI130" s="11">
        <f t="shared" ref="AI130" si="187">$Y130*V131/$Y131</f>
        <v>6.3296703296703294</v>
      </c>
      <c r="AJ130" s="11">
        <f t="shared" ref="AJ130" si="188">$Y130*W131/$Y131</f>
        <v>0.98901098901098905</v>
      </c>
      <c r="AK130" s="11">
        <f t="shared" ref="AK130" si="189">$Y130*X131/$Y131</f>
        <v>0.39560439560439559</v>
      </c>
    </row>
    <row r="131" spans="2:37" x14ac:dyDescent="0.25">
      <c r="B131" s="3" t="s">
        <v>6</v>
      </c>
      <c r="C131" s="6">
        <v>0.2409</v>
      </c>
      <c r="D131" s="3">
        <v>66</v>
      </c>
      <c r="E131" s="6">
        <v>0.4708</v>
      </c>
      <c r="F131" s="3">
        <v>129</v>
      </c>
      <c r="G131" s="6">
        <v>0.2336</v>
      </c>
      <c r="H131" s="3">
        <v>64</v>
      </c>
      <c r="I131" s="6">
        <v>3.6499999999999998E-2</v>
      </c>
      <c r="J131" s="3">
        <v>10</v>
      </c>
      <c r="K131" s="6">
        <v>1.46E-2</v>
      </c>
      <c r="L131" s="3">
        <v>4</v>
      </c>
      <c r="M131" s="6">
        <v>1</v>
      </c>
      <c r="N131" s="3">
        <v>274</v>
      </c>
      <c r="T131" s="10">
        <f>SUM(T126:T130)</f>
        <v>66</v>
      </c>
      <c r="U131" s="10">
        <f>SUM(U126:U130)</f>
        <v>129</v>
      </c>
      <c r="V131" s="10">
        <f>SUM(V126:V130)</f>
        <v>64</v>
      </c>
      <c r="W131" s="10">
        <f>SUM(W126:W130)</f>
        <v>10</v>
      </c>
      <c r="X131" s="10">
        <f>SUM(X126:X130)</f>
        <v>4</v>
      </c>
      <c r="Y131">
        <f t="shared" ref="Y131" si="190">SUM(Y126:Y130)</f>
        <v>273</v>
      </c>
    </row>
    <row r="132" spans="2:37" x14ac:dyDescent="0.25">
      <c r="B132" s="21" t="s">
        <v>93</v>
      </c>
      <c r="C132" s="22"/>
      <c r="D132" s="23">
        <f>SUMPRODUCT(C126:C130,$AP$4:$AP$8)+SUMPRODUCT(E126:E130,$AQ$4:$AQ$8)+SUMPRODUCT(G126:G130,$AR$4:$AR$8)+SUMPRODUCT(I126:I130,$AS$4:$AS$8)+SUMPRODUCT(K126:K130,$AT$4:$AT$8)</f>
        <v>60.382499999999993</v>
      </c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274</v>
      </c>
    </row>
    <row r="133" spans="2:37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</row>
    <row r="135" spans="2:37" ht="18" x14ac:dyDescent="0.25">
      <c r="B135" s="1" t="s">
        <v>51</v>
      </c>
    </row>
    <row r="136" spans="2:37" ht="18" x14ac:dyDescent="0.25">
      <c r="B136" s="1" t="s">
        <v>52</v>
      </c>
    </row>
    <row r="137" spans="2:37" x14ac:dyDescent="0.25">
      <c r="B137" s="2"/>
      <c r="C137" s="18" t="s">
        <v>39</v>
      </c>
      <c r="D137" s="19"/>
      <c r="E137" s="18" t="s">
        <v>40</v>
      </c>
      <c r="F137" s="19"/>
      <c r="G137" s="18" t="s">
        <v>41</v>
      </c>
      <c r="H137" s="19"/>
      <c r="I137" s="18" t="s">
        <v>42</v>
      </c>
      <c r="J137" s="19"/>
      <c r="K137" s="18" t="s">
        <v>43</v>
      </c>
      <c r="L137" s="19"/>
      <c r="M137" s="18" t="s">
        <v>6</v>
      </c>
      <c r="N137" s="19"/>
    </row>
    <row r="138" spans="2:37" x14ac:dyDescent="0.25">
      <c r="B138" s="3" t="s">
        <v>7</v>
      </c>
      <c r="C138" s="4">
        <v>0.23810000000000001</v>
      </c>
      <c r="D138" s="5">
        <v>5</v>
      </c>
      <c r="E138" s="4">
        <v>0.47620000000000001</v>
      </c>
      <c r="F138" s="5">
        <v>10</v>
      </c>
      <c r="G138" s="4">
        <v>9.5199999999999993E-2</v>
      </c>
      <c r="H138" s="5">
        <v>2</v>
      </c>
      <c r="I138" s="4">
        <v>4.7600000000000003E-2</v>
      </c>
      <c r="J138" s="5">
        <v>1</v>
      </c>
      <c r="K138" s="4">
        <v>0.1429</v>
      </c>
      <c r="L138" s="5">
        <v>3</v>
      </c>
      <c r="M138" s="4">
        <v>7.690000000000001E-2</v>
      </c>
      <c r="N138" s="5">
        <v>21</v>
      </c>
      <c r="P138" s="8" t="s">
        <v>88</v>
      </c>
      <c r="Q138" s="9">
        <f>_xlfn.CHISQ.TEST(T138:X142,AG138:AK142)</f>
        <v>0.25903076088488641</v>
      </c>
      <c r="S138" t="s">
        <v>89</v>
      </c>
      <c r="T138">
        <f>D138</f>
        <v>5</v>
      </c>
      <c r="U138">
        <f>F138</f>
        <v>10</v>
      </c>
      <c r="V138">
        <f>H138</f>
        <v>2</v>
      </c>
      <c r="W138">
        <f>J138</f>
        <v>1</v>
      </c>
      <c r="X138">
        <f>L138</f>
        <v>3</v>
      </c>
      <c r="Y138" s="10">
        <f>SUM(S138:X138)</f>
        <v>21</v>
      </c>
      <c r="AF138" t="s">
        <v>90</v>
      </c>
      <c r="AG138" s="11">
        <f>$Y138*T143/$Y143</f>
        <v>3.7830882352941178</v>
      </c>
      <c r="AH138" s="11">
        <f>$Y138*U143/$Y143</f>
        <v>9.1875</v>
      </c>
      <c r="AI138" s="11">
        <f>$Y138*V143/$Y143</f>
        <v>4.3235294117647056</v>
      </c>
      <c r="AJ138" s="11">
        <f>$Y138*W143/$Y143</f>
        <v>2.625</v>
      </c>
      <c r="AK138" s="11">
        <f>$Y138*X143/$Y143</f>
        <v>1.0808823529411764</v>
      </c>
    </row>
    <row r="139" spans="2:37" x14ac:dyDescent="0.25">
      <c r="B139" s="3" t="s">
        <v>8</v>
      </c>
      <c r="C139" s="4">
        <v>0.2024</v>
      </c>
      <c r="D139" s="5">
        <v>17</v>
      </c>
      <c r="E139" s="4">
        <v>0.40479999999999999</v>
      </c>
      <c r="F139" s="5">
        <v>34</v>
      </c>
      <c r="G139" s="4">
        <v>0.26190000000000002</v>
      </c>
      <c r="H139" s="5">
        <v>22</v>
      </c>
      <c r="I139" s="4">
        <v>9.5199999999999993E-2</v>
      </c>
      <c r="J139" s="5">
        <v>8</v>
      </c>
      <c r="K139" s="4">
        <v>3.5700000000000003E-2</v>
      </c>
      <c r="L139" s="5">
        <v>3</v>
      </c>
      <c r="M139" s="4">
        <v>0.30769999999999997</v>
      </c>
      <c r="N139" s="5">
        <v>84</v>
      </c>
      <c r="P139" s="8" t="s">
        <v>91</v>
      </c>
      <c r="Q139" s="12">
        <f>_xlfn.CHISQ.INV.RT(Q138,16)</f>
        <v>19.188078923771027</v>
      </c>
      <c r="T139">
        <f>D139</f>
        <v>17</v>
      </c>
      <c r="U139">
        <f>F139</f>
        <v>34</v>
      </c>
      <c r="V139">
        <f>H139</f>
        <v>22</v>
      </c>
      <c r="W139">
        <f>J139</f>
        <v>8</v>
      </c>
      <c r="X139">
        <f t="shared" ref="X139:X142" si="191">L139</f>
        <v>3</v>
      </c>
      <c r="Y139" s="10">
        <f t="shared" ref="Y139:Y142" si="192">SUM(S139:X139)</f>
        <v>84</v>
      </c>
      <c r="AG139" s="11">
        <f>$Y139*T143/$Y143</f>
        <v>15.132352941176471</v>
      </c>
      <c r="AH139" s="11">
        <f t="shared" ref="AH139" si="193">$Y139*U143/$Y143</f>
        <v>36.75</v>
      </c>
      <c r="AI139" s="11">
        <f t="shared" ref="AI139" si="194">$Y139*V143/$Y143</f>
        <v>17.294117647058822</v>
      </c>
      <c r="AJ139" s="11">
        <f t="shared" ref="AJ139" si="195">$Y139*W143/$Y143</f>
        <v>10.5</v>
      </c>
      <c r="AK139" s="11">
        <f t="shared" ref="AK139" si="196">$Y139*X143/$Y143</f>
        <v>4.3235294117647056</v>
      </c>
    </row>
    <row r="140" spans="2:37" x14ac:dyDescent="0.25">
      <c r="B140" s="3" t="s">
        <v>9</v>
      </c>
      <c r="C140" s="4">
        <v>0.1739</v>
      </c>
      <c r="D140" s="5">
        <v>16</v>
      </c>
      <c r="E140" s="4">
        <v>0.46739999999999998</v>
      </c>
      <c r="F140" s="5">
        <v>43</v>
      </c>
      <c r="G140" s="4">
        <v>0.2283</v>
      </c>
      <c r="H140" s="5">
        <v>21</v>
      </c>
      <c r="I140" s="4">
        <v>9.7799999999999998E-2</v>
      </c>
      <c r="J140" s="5">
        <v>9</v>
      </c>
      <c r="K140" s="4">
        <v>3.2599999999999997E-2</v>
      </c>
      <c r="L140" s="5">
        <v>3</v>
      </c>
      <c r="M140" s="4">
        <v>0.33700000000000002</v>
      </c>
      <c r="N140" s="5">
        <v>92</v>
      </c>
      <c r="P140" s="13" t="s">
        <v>92</v>
      </c>
      <c r="Q140" s="14">
        <f>SQRT(Q139/(Y143*MIN(5-1,5-1)))</f>
        <v>0.1328009862613807</v>
      </c>
      <c r="T140">
        <f t="shared" ref="T140:T142" si="197">D140</f>
        <v>16</v>
      </c>
      <c r="U140">
        <f t="shared" ref="U140:U142" si="198">F140</f>
        <v>43</v>
      </c>
      <c r="V140">
        <f t="shared" ref="V140:V142" si="199">H140</f>
        <v>21</v>
      </c>
      <c r="W140">
        <f t="shared" ref="W140:W142" si="200">J140</f>
        <v>9</v>
      </c>
      <c r="X140">
        <f t="shared" si="191"/>
        <v>3</v>
      </c>
      <c r="Y140" s="10">
        <f t="shared" si="192"/>
        <v>92</v>
      </c>
      <c r="AG140" s="11">
        <f>$Y140*T143/$Y143</f>
        <v>16.573529411764707</v>
      </c>
      <c r="AH140" s="11">
        <f t="shared" ref="AH140" si="201">$Y140*U143/$Y143</f>
        <v>40.25</v>
      </c>
      <c r="AI140" s="11">
        <f t="shared" ref="AI140" si="202">$Y140*V143/$Y143</f>
        <v>18.941176470588236</v>
      </c>
      <c r="AJ140" s="11">
        <f t="shared" ref="AJ140" si="203">$Y140*W143/$Y143</f>
        <v>11.5</v>
      </c>
      <c r="AK140" s="11">
        <f t="shared" ref="AK140" si="204">$Y140*X143/$Y143</f>
        <v>4.7352941176470589</v>
      </c>
    </row>
    <row r="141" spans="2:37" x14ac:dyDescent="0.25">
      <c r="B141" s="3" t="s">
        <v>10</v>
      </c>
      <c r="C141" s="4">
        <v>0.14580000000000001</v>
      </c>
      <c r="D141" s="5">
        <v>7</v>
      </c>
      <c r="E141" s="4">
        <v>0.45829999999999999</v>
      </c>
      <c r="F141" s="5">
        <v>22</v>
      </c>
      <c r="G141" s="4">
        <v>0.14580000000000001</v>
      </c>
      <c r="H141" s="5">
        <v>7</v>
      </c>
      <c r="I141" s="4">
        <v>0.20830000000000001</v>
      </c>
      <c r="J141" s="5">
        <v>10</v>
      </c>
      <c r="K141" s="4">
        <v>4.1700000000000001E-2</v>
      </c>
      <c r="L141" s="5">
        <v>2</v>
      </c>
      <c r="M141" s="4">
        <v>0.17580000000000001</v>
      </c>
      <c r="N141" s="5">
        <v>48</v>
      </c>
      <c r="P141" s="15"/>
      <c r="Q141" s="12" t="str">
        <f>IF(AND(Q140&gt;0,Q140&lt;=0.2),"Schwacher Zusammenhang",IF(AND(Q140&gt;0.2,Q140&lt;=0.6),"Mittlerer Zusammenhang",IF(Q140&gt;0.6,"Starker Zusammenhang","")))</f>
        <v>Schwacher Zusammenhang</v>
      </c>
      <c r="T141">
        <f t="shared" si="197"/>
        <v>7</v>
      </c>
      <c r="U141">
        <f t="shared" si="198"/>
        <v>22</v>
      </c>
      <c r="V141">
        <f t="shared" si="199"/>
        <v>7</v>
      </c>
      <c r="W141">
        <f t="shared" si="200"/>
        <v>10</v>
      </c>
      <c r="X141">
        <f t="shared" si="191"/>
        <v>2</v>
      </c>
      <c r="Y141" s="10">
        <f t="shared" si="192"/>
        <v>48</v>
      </c>
      <c r="AG141" s="11">
        <f>$Y141*T143/$Y143</f>
        <v>8.6470588235294112</v>
      </c>
      <c r="AH141" s="11">
        <f t="shared" ref="AH141" si="205">$Y141*U143/$Y143</f>
        <v>21</v>
      </c>
      <c r="AI141" s="11">
        <f t="shared" ref="AI141" si="206">$Y141*V143/$Y143</f>
        <v>9.882352941176471</v>
      </c>
      <c r="AJ141" s="11">
        <f t="shared" ref="AJ141" si="207">$Y141*W143/$Y143</f>
        <v>6</v>
      </c>
      <c r="AK141" s="11">
        <f t="shared" ref="AK141" si="208">$Y141*X143/$Y143</f>
        <v>2.4705882352941178</v>
      </c>
    </row>
    <row r="142" spans="2:37" x14ac:dyDescent="0.25">
      <c r="B142" s="3" t="s">
        <v>11</v>
      </c>
      <c r="C142" s="4">
        <v>0.14810000000000001</v>
      </c>
      <c r="D142" s="5">
        <v>4</v>
      </c>
      <c r="E142" s="4">
        <v>0.37040000000000001</v>
      </c>
      <c r="F142" s="5">
        <v>10</v>
      </c>
      <c r="G142" s="4">
        <v>0.14810000000000001</v>
      </c>
      <c r="H142" s="5">
        <v>4</v>
      </c>
      <c r="I142" s="4">
        <v>0.22220000000000001</v>
      </c>
      <c r="J142" s="5">
        <v>6</v>
      </c>
      <c r="K142" s="4">
        <v>0.1111</v>
      </c>
      <c r="L142" s="5">
        <v>3</v>
      </c>
      <c r="M142" s="4">
        <v>9.8900000000000002E-2</v>
      </c>
      <c r="N142" s="5">
        <v>27</v>
      </c>
      <c r="T142">
        <f t="shared" si="197"/>
        <v>4</v>
      </c>
      <c r="U142">
        <f t="shared" si="198"/>
        <v>10</v>
      </c>
      <c r="V142">
        <f t="shared" si="199"/>
        <v>4</v>
      </c>
      <c r="W142">
        <f t="shared" si="200"/>
        <v>6</v>
      </c>
      <c r="X142">
        <f t="shared" si="191"/>
        <v>3</v>
      </c>
      <c r="Y142" s="10">
        <f t="shared" si="192"/>
        <v>27</v>
      </c>
      <c r="AG142" s="11">
        <f>$Y142*T143/$Y143</f>
        <v>4.8639705882352944</v>
      </c>
      <c r="AH142" s="11">
        <f t="shared" ref="AH142" si="209">$Y142*U143/$Y143</f>
        <v>11.8125</v>
      </c>
      <c r="AI142" s="11">
        <f t="shared" ref="AI142" si="210">$Y142*V143/$Y143</f>
        <v>5.5588235294117645</v>
      </c>
      <c r="AJ142" s="11">
        <f t="shared" ref="AJ142" si="211">$Y142*W143/$Y143</f>
        <v>3.375</v>
      </c>
      <c r="AK142" s="11">
        <f t="shared" ref="AK142" si="212">$Y142*X143/$Y143</f>
        <v>1.3897058823529411</v>
      </c>
    </row>
    <row r="143" spans="2:37" x14ac:dyDescent="0.25">
      <c r="B143" s="3" t="s">
        <v>6</v>
      </c>
      <c r="C143" s="6">
        <v>0.17949999999999999</v>
      </c>
      <c r="D143" s="3">
        <v>49</v>
      </c>
      <c r="E143" s="6">
        <v>0.43590000000000001</v>
      </c>
      <c r="F143" s="3">
        <v>119</v>
      </c>
      <c r="G143" s="6">
        <v>0.2051</v>
      </c>
      <c r="H143" s="3">
        <v>56</v>
      </c>
      <c r="I143" s="6">
        <v>0.1245</v>
      </c>
      <c r="J143" s="3">
        <v>34</v>
      </c>
      <c r="K143" s="6">
        <v>5.1299999999999998E-2</v>
      </c>
      <c r="L143" s="3">
        <v>14</v>
      </c>
      <c r="M143" s="6">
        <v>1</v>
      </c>
      <c r="N143" s="3">
        <v>273</v>
      </c>
      <c r="T143" s="10">
        <f>SUM(T138:T142)</f>
        <v>49</v>
      </c>
      <c r="U143" s="10">
        <f>SUM(U138:U142)</f>
        <v>119</v>
      </c>
      <c r="V143" s="10">
        <f>SUM(V138:V142)</f>
        <v>56</v>
      </c>
      <c r="W143" s="10">
        <f>SUM(W138:W142)</f>
        <v>34</v>
      </c>
      <c r="X143" s="10">
        <f>SUM(X138:X142)</f>
        <v>14</v>
      </c>
      <c r="Y143">
        <f t="shared" ref="Y143" si="213">SUM(Y138:Y142)</f>
        <v>272</v>
      </c>
    </row>
    <row r="144" spans="2:37" x14ac:dyDescent="0.25">
      <c r="B144" s="21" t="s">
        <v>93</v>
      </c>
      <c r="C144" s="22"/>
      <c r="D144" s="23">
        <f>SUMPRODUCT(C138:C142,$AP$4:$AP$8)+SUMPRODUCT(E138:E142,$AQ$4:$AQ$8)+SUMPRODUCT(G138:G142,$AR$4:$AR$8)+SUMPRODUCT(I138:I142,$AS$4:$AS$8)+SUMPRODUCT(K138:K142,$AT$4:$AT$8)</f>
        <v>53.761299999999999</v>
      </c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273</v>
      </c>
    </row>
    <row r="145" spans="2:37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</row>
    <row r="147" spans="2:37" ht="18" x14ac:dyDescent="0.25">
      <c r="B147" s="1" t="s">
        <v>53</v>
      </c>
    </row>
    <row r="148" spans="2:37" x14ac:dyDescent="0.25">
      <c r="B148" s="2"/>
      <c r="C148" s="18" t="s">
        <v>39</v>
      </c>
      <c r="D148" s="19"/>
      <c r="E148" s="18" t="s">
        <v>40</v>
      </c>
      <c r="F148" s="19"/>
      <c r="G148" s="18" t="s">
        <v>41</v>
      </c>
      <c r="H148" s="19"/>
      <c r="I148" s="18" t="s">
        <v>42</v>
      </c>
      <c r="J148" s="19"/>
      <c r="K148" s="18" t="s">
        <v>43</v>
      </c>
      <c r="L148" s="19"/>
      <c r="M148" s="18" t="s">
        <v>6</v>
      </c>
      <c r="N148" s="19"/>
    </row>
    <row r="149" spans="2:37" x14ac:dyDescent="0.25">
      <c r="B149" s="3" t="s">
        <v>7</v>
      </c>
      <c r="C149" s="4">
        <v>4.7600000000000003E-2</v>
      </c>
      <c r="D149" s="5">
        <v>1</v>
      </c>
      <c r="E149" s="4">
        <v>0.1429</v>
      </c>
      <c r="F149" s="5">
        <v>3</v>
      </c>
      <c r="G149" s="4">
        <v>9.5199999999999993E-2</v>
      </c>
      <c r="H149" s="5">
        <v>2</v>
      </c>
      <c r="I149" s="4">
        <v>0.23810000000000001</v>
      </c>
      <c r="J149" s="5">
        <v>5</v>
      </c>
      <c r="K149" s="4">
        <v>0.47620000000000001</v>
      </c>
      <c r="L149" s="5">
        <v>10</v>
      </c>
      <c r="M149" s="4">
        <v>7.690000000000001E-2</v>
      </c>
      <c r="N149" s="5">
        <v>21</v>
      </c>
      <c r="P149" s="8" t="s">
        <v>88</v>
      </c>
      <c r="Q149" s="9">
        <f>_xlfn.CHISQ.TEST(T149:X153,AG149:AK153)</f>
        <v>3.9453204416792342E-2</v>
      </c>
      <c r="S149" t="s">
        <v>89</v>
      </c>
      <c r="T149">
        <f>D149</f>
        <v>1</v>
      </c>
      <c r="U149">
        <f>F149</f>
        <v>3</v>
      </c>
      <c r="V149">
        <f>H149</f>
        <v>2</v>
      </c>
      <c r="W149">
        <f>J149</f>
        <v>5</v>
      </c>
      <c r="X149">
        <f>L149</f>
        <v>10</v>
      </c>
      <c r="Y149" s="10">
        <f>SUM(S149:X149)</f>
        <v>21</v>
      </c>
      <c r="AF149" t="s">
        <v>90</v>
      </c>
      <c r="AG149" s="11">
        <f>$Y149*T154/$Y154</f>
        <v>0.30996309963099633</v>
      </c>
      <c r="AH149" s="11">
        <f>$Y149*U154/$Y154</f>
        <v>1.2398523985239853</v>
      </c>
      <c r="AI149" s="11">
        <f>$Y149*V154/$Y154</f>
        <v>2.5571955719557193</v>
      </c>
      <c r="AJ149" s="11">
        <f>$Y149*W154/$Y154</f>
        <v>4.1845018450184499</v>
      </c>
      <c r="AK149" s="11">
        <f>$Y149*X154/$Y154</f>
        <v>12.708487084870848</v>
      </c>
    </row>
    <row r="150" spans="2:37" x14ac:dyDescent="0.25">
      <c r="B150" s="3" t="s">
        <v>8</v>
      </c>
      <c r="C150" s="4">
        <v>1.1900000000000001E-2</v>
      </c>
      <c r="D150" s="5">
        <v>1</v>
      </c>
      <c r="E150" s="4">
        <v>0.1071</v>
      </c>
      <c r="F150" s="5">
        <v>9</v>
      </c>
      <c r="G150" s="4">
        <v>0.1905</v>
      </c>
      <c r="H150" s="5">
        <v>16</v>
      </c>
      <c r="I150" s="4">
        <v>0.16669999999999999</v>
      </c>
      <c r="J150" s="5">
        <v>14</v>
      </c>
      <c r="K150" s="4">
        <v>0.52380000000000004</v>
      </c>
      <c r="L150" s="5">
        <v>44</v>
      </c>
      <c r="M150" s="4">
        <v>0.30769999999999997</v>
      </c>
      <c r="N150" s="5">
        <v>84</v>
      </c>
      <c r="P150" s="8" t="s">
        <v>91</v>
      </c>
      <c r="Q150" s="12">
        <f>_xlfn.CHISQ.INV.RT(Q149,16)</f>
        <v>27.186782540284344</v>
      </c>
      <c r="T150">
        <f>D150</f>
        <v>1</v>
      </c>
      <c r="U150">
        <f>F150</f>
        <v>9</v>
      </c>
      <c r="V150">
        <f>H150</f>
        <v>16</v>
      </c>
      <c r="W150">
        <f>J150</f>
        <v>14</v>
      </c>
      <c r="X150">
        <f t="shared" ref="X150:X153" si="214">L150</f>
        <v>44</v>
      </c>
      <c r="Y150" s="10">
        <f t="shared" ref="Y150:Y153" si="215">SUM(S150:X150)</f>
        <v>84</v>
      </c>
      <c r="AG150" s="11">
        <f>$Y150*T154/$Y154</f>
        <v>1.2398523985239853</v>
      </c>
      <c r="AH150" s="11">
        <f t="shared" ref="AH150" si="216">$Y150*U154/$Y154</f>
        <v>4.9594095940959413</v>
      </c>
      <c r="AI150" s="11">
        <f t="shared" ref="AI150" si="217">$Y150*V154/$Y154</f>
        <v>10.228782287822877</v>
      </c>
      <c r="AJ150" s="11">
        <f t="shared" ref="AJ150" si="218">$Y150*W154/$Y154</f>
        <v>16.7380073800738</v>
      </c>
      <c r="AK150" s="11">
        <f t="shared" ref="AK150" si="219">$Y150*X154/$Y154</f>
        <v>50.833948339483392</v>
      </c>
    </row>
    <row r="151" spans="2:37" x14ac:dyDescent="0.25">
      <c r="B151" s="3" t="s">
        <v>9</v>
      </c>
      <c r="C151" s="4">
        <v>1.09E-2</v>
      </c>
      <c r="D151" s="5">
        <v>1</v>
      </c>
      <c r="E151" s="4">
        <v>3.2599999999999997E-2</v>
      </c>
      <c r="F151" s="5">
        <v>3</v>
      </c>
      <c r="G151" s="4">
        <v>0.1196</v>
      </c>
      <c r="H151" s="5">
        <v>11</v>
      </c>
      <c r="I151" s="4">
        <v>0.2283</v>
      </c>
      <c r="J151" s="5">
        <v>21</v>
      </c>
      <c r="K151" s="4">
        <v>0.60870000000000002</v>
      </c>
      <c r="L151" s="5">
        <v>56</v>
      </c>
      <c r="M151" s="4">
        <v>0.33700000000000002</v>
      </c>
      <c r="N151" s="5">
        <v>92</v>
      </c>
      <c r="P151" s="13" t="s">
        <v>92</v>
      </c>
      <c r="Q151" s="14">
        <f>SQRT(Q150/(Y154*MIN(5-1,5-1)))</f>
        <v>0.15836684531172945</v>
      </c>
      <c r="T151">
        <f t="shared" ref="T151:T153" si="220">D151</f>
        <v>1</v>
      </c>
      <c r="U151">
        <f t="shared" ref="U151:U153" si="221">F151</f>
        <v>3</v>
      </c>
      <c r="V151">
        <f t="shared" ref="V151:V153" si="222">H151</f>
        <v>11</v>
      </c>
      <c r="W151">
        <f t="shared" ref="W151:W153" si="223">J151</f>
        <v>21</v>
      </c>
      <c r="X151">
        <f t="shared" si="214"/>
        <v>56</v>
      </c>
      <c r="Y151" s="10">
        <f t="shared" si="215"/>
        <v>92</v>
      </c>
      <c r="AG151" s="11">
        <f>$Y151*T154/$Y154</f>
        <v>1.3579335793357934</v>
      </c>
      <c r="AH151" s="11">
        <f t="shared" ref="AH151" si="224">$Y151*U154/$Y154</f>
        <v>5.4317343173431736</v>
      </c>
      <c r="AI151" s="11">
        <f t="shared" ref="AI151" si="225">$Y151*V154/$Y154</f>
        <v>11.202952029520295</v>
      </c>
      <c r="AJ151" s="11">
        <f t="shared" ref="AJ151" si="226">$Y151*W154/$Y154</f>
        <v>18.332103321033209</v>
      </c>
      <c r="AK151" s="11">
        <f t="shared" ref="AK151" si="227">$Y151*X154/$Y154</f>
        <v>55.67527675276753</v>
      </c>
    </row>
    <row r="152" spans="2:37" x14ac:dyDescent="0.25">
      <c r="B152" s="3" t="s">
        <v>10</v>
      </c>
      <c r="C152" s="4">
        <v>0</v>
      </c>
      <c r="D152" s="5">
        <v>0</v>
      </c>
      <c r="E152" s="4">
        <v>0</v>
      </c>
      <c r="F152" s="5">
        <v>0</v>
      </c>
      <c r="G152" s="4">
        <v>6.3799999999999996E-2</v>
      </c>
      <c r="H152" s="5">
        <v>3</v>
      </c>
      <c r="I152" s="4">
        <v>0.25530000000000003</v>
      </c>
      <c r="J152" s="5">
        <v>12</v>
      </c>
      <c r="K152" s="4">
        <v>0.68090000000000006</v>
      </c>
      <c r="L152" s="5">
        <v>32</v>
      </c>
      <c r="M152" s="4">
        <v>0.17219999999999999</v>
      </c>
      <c r="N152" s="5">
        <v>47</v>
      </c>
      <c r="P152" s="15"/>
      <c r="Q152" s="12" t="str">
        <f>IF(AND(Q151&gt;0,Q151&lt;=0.2),"Schwacher Zusammenhang",IF(AND(Q151&gt;0.2,Q151&lt;=0.6),"Mittlerer Zusammenhang",IF(Q151&gt;0.6,"Starker Zusammenhang","")))</f>
        <v>Schwacher Zusammenhang</v>
      </c>
      <c r="T152">
        <f t="shared" si="220"/>
        <v>0</v>
      </c>
      <c r="U152">
        <f t="shared" si="221"/>
        <v>0</v>
      </c>
      <c r="V152">
        <f t="shared" si="222"/>
        <v>3</v>
      </c>
      <c r="W152">
        <f t="shared" si="223"/>
        <v>12</v>
      </c>
      <c r="X152">
        <f t="shared" si="214"/>
        <v>32</v>
      </c>
      <c r="Y152" s="10">
        <f t="shared" si="215"/>
        <v>47</v>
      </c>
      <c r="AG152" s="11">
        <f>$Y152*T154/$Y154</f>
        <v>0.69372693726937273</v>
      </c>
      <c r="AH152" s="11">
        <f t="shared" ref="AH152" si="228">$Y152*U154/$Y154</f>
        <v>2.7749077490774909</v>
      </c>
      <c r="AI152" s="11">
        <f t="shared" ref="AI152" si="229">$Y152*V154/$Y154</f>
        <v>5.7232472324723247</v>
      </c>
      <c r="AJ152" s="11">
        <f t="shared" ref="AJ152" si="230">$Y152*W154/$Y154</f>
        <v>9.365313653136532</v>
      </c>
      <c r="AK152" s="11">
        <f t="shared" ref="AK152" si="231">$Y152*X154/$Y154</f>
        <v>28.44280442804428</v>
      </c>
    </row>
    <row r="153" spans="2:37" x14ac:dyDescent="0.25">
      <c r="B153" s="3" t="s">
        <v>11</v>
      </c>
      <c r="C153" s="4">
        <v>3.7000000000000012E-2</v>
      </c>
      <c r="D153" s="5">
        <v>1</v>
      </c>
      <c r="E153" s="4">
        <v>3.7000000000000012E-2</v>
      </c>
      <c r="F153" s="5">
        <v>1</v>
      </c>
      <c r="G153" s="4">
        <v>3.7000000000000012E-2</v>
      </c>
      <c r="H153" s="5">
        <v>1</v>
      </c>
      <c r="I153" s="4">
        <v>7.4099999999999999E-2</v>
      </c>
      <c r="J153" s="5">
        <v>2</v>
      </c>
      <c r="K153" s="4">
        <v>0.81480000000000008</v>
      </c>
      <c r="L153" s="5">
        <v>22</v>
      </c>
      <c r="M153" s="4">
        <v>9.8900000000000002E-2</v>
      </c>
      <c r="N153" s="5">
        <v>27</v>
      </c>
      <c r="T153">
        <f t="shared" si="220"/>
        <v>1</v>
      </c>
      <c r="U153">
        <f t="shared" si="221"/>
        <v>1</v>
      </c>
      <c r="V153">
        <f t="shared" si="222"/>
        <v>1</v>
      </c>
      <c r="W153">
        <f t="shared" si="223"/>
        <v>2</v>
      </c>
      <c r="X153">
        <f t="shared" si="214"/>
        <v>22</v>
      </c>
      <c r="Y153" s="10">
        <f t="shared" si="215"/>
        <v>27</v>
      </c>
      <c r="AG153" s="11">
        <f>$Y153*T154/$Y154</f>
        <v>0.39852398523985239</v>
      </c>
      <c r="AH153" s="11">
        <f t="shared" ref="AH153" si="232">$Y153*U154/$Y154</f>
        <v>1.5940959409594095</v>
      </c>
      <c r="AI153" s="11">
        <f t="shared" ref="AI153" si="233">$Y153*V154/$Y154</f>
        <v>3.2878228782287824</v>
      </c>
      <c r="AJ153" s="11">
        <f t="shared" ref="AJ153" si="234">$Y153*W154/$Y154</f>
        <v>5.3800738007380078</v>
      </c>
      <c r="AK153" s="11">
        <f t="shared" ref="AK153" si="235">$Y153*X154/$Y154</f>
        <v>16.339483394833948</v>
      </c>
    </row>
    <row r="154" spans="2:37" x14ac:dyDescent="0.25">
      <c r="B154" s="3" t="s">
        <v>6</v>
      </c>
      <c r="C154" s="6">
        <v>1.47E-2</v>
      </c>
      <c r="D154" s="3">
        <v>4</v>
      </c>
      <c r="E154" s="6">
        <v>5.8600000000000013E-2</v>
      </c>
      <c r="F154" s="3">
        <v>16</v>
      </c>
      <c r="G154" s="6">
        <v>0.12089999999999999</v>
      </c>
      <c r="H154" s="3">
        <v>33</v>
      </c>
      <c r="I154" s="6">
        <v>0.1978</v>
      </c>
      <c r="J154" s="3">
        <v>54</v>
      </c>
      <c r="K154" s="6">
        <v>0.60070000000000001</v>
      </c>
      <c r="L154" s="3">
        <v>164</v>
      </c>
      <c r="M154" s="6">
        <v>1</v>
      </c>
      <c r="N154" s="3">
        <v>273</v>
      </c>
      <c r="T154" s="10">
        <f>SUM(T149:T153)</f>
        <v>4</v>
      </c>
      <c r="U154" s="10">
        <f>SUM(U149:U153)</f>
        <v>16</v>
      </c>
      <c r="V154" s="10">
        <f>SUM(V149:V153)</f>
        <v>33</v>
      </c>
      <c r="W154" s="10">
        <f>SUM(W149:W153)</f>
        <v>54</v>
      </c>
      <c r="X154" s="10">
        <f>SUM(X149:X153)</f>
        <v>164</v>
      </c>
      <c r="Y154">
        <f t="shared" ref="Y154" si="236">SUM(Y149:Y153)</f>
        <v>271</v>
      </c>
    </row>
    <row r="155" spans="2:37" x14ac:dyDescent="0.25">
      <c r="B155" s="21" t="s">
        <v>93</v>
      </c>
      <c r="C155" s="22"/>
      <c r="D155" s="23">
        <f>SUMPRODUCT(C149:C153,$AP$4:$AP$8)+SUMPRODUCT(E149:E153,$AQ$4:$AQ$8)+SUMPRODUCT(G149:G153,$AR$4:$AR$8)+SUMPRODUCT(I149:I153,$AS$4:$AS$8)+SUMPRODUCT(K149:K153,$AT$4:$AT$8)</f>
        <v>26.904200000000003</v>
      </c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273</v>
      </c>
    </row>
    <row r="156" spans="2:37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</row>
    <row r="158" spans="2:37" ht="18" x14ac:dyDescent="0.25">
      <c r="B158" s="1" t="s">
        <v>54</v>
      </c>
    </row>
    <row r="159" spans="2:37" x14ac:dyDescent="0.25">
      <c r="B159" s="2"/>
      <c r="C159" s="18" t="s">
        <v>39</v>
      </c>
      <c r="D159" s="19"/>
      <c r="E159" s="18" t="s">
        <v>40</v>
      </c>
      <c r="F159" s="19"/>
      <c r="G159" s="18" t="s">
        <v>41</v>
      </c>
      <c r="H159" s="19"/>
      <c r="I159" s="18" t="s">
        <v>42</v>
      </c>
      <c r="J159" s="19"/>
      <c r="K159" s="18" t="s">
        <v>43</v>
      </c>
      <c r="L159" s="19"/>
      <c r="M159" s="18" t="s">
        <v>6</v>
      </c>
      <c r="N159" s="19"/>
    </row>
    <row r="160" spans="2:37" x14ac:dyDescent="0.25">
      <c r="B160" s="3" t="s">
        <v>7</v>
      </c>
      <c r="C160" s="4">
        <v>0.23810000000000001</v>
      </c>
      <c r="D160" s="5">
        <v>5</v>
      </c>
      <c r="E160" s="4">
        <v>0.38100000000000001</v>
      </c>
      <c r="F160" s="5">
        <v>8</v>
      </c>
      <c r="G160" s="4">
        <v>0.1905</v>
      </c>
      <c r="H160" s="5">
        <v>4</v>
      </c>
      <c r="I160" s="4">
        <v>9.5199999999999993E-2</v>
      </c>
      <c r="J160" s="5">
        <v>2</v>
      </c>
      <c r="K160" s="4">
        <v>9.5199999999999993E-2</v>
      </c>
      <c r="L160" s="5">
        <v>2</v>
      </c>
      <c r="M160" s="4">
        <v>7.690000000000001E-2</v>
      </c>
      <c r="N160" s="5">
        <v>21</v>
      </c>
      <c r="P160" s="8" t="s">
        <v>88</v>
      </c>
      <c r="Q160" s="9">
        <f>_xlfn.CHISQ.TEST(T160:X164,AG160:AK164)</f>
        <v>0.29320880062459936</v>
      </c>
      <c r="S160" t="s">
        <v>89</v>
      </c>
      <c r="T160">
        <f>D160</f>
        <v>5</v>
      </c>
      <c r="U160">
        <f>F160</f>
        <v>8</v>
      </c>
      <c r="V160">
        <f>H160</f>
        <v>4</v>
      </c>
      <c r="W160">
        <f>J160</f>
        <v>2</v>
      </c>
      <c r="X160">
        <f>L160</f>
        <v>2</v>
      </c>
      <c r="Y160" s="10">
        <f>SUM(S160:X160)</f>
        <v>21</v>
      </c>
      <c r="AF160" t="s">
        <v>90</v>
      </c>
      <c r="AG160" s="11">
        <f>$Y160*T165/$Y165</f>
        <v>1.4052044609665428</v>
      </c>
      <c r="AH160" s="11">
        <f>$Y160*U165/$Y165</f>
        <v>6.0892193308550189</v>
      </c>
      <c r="AI160" s="11">
        <f>$Y160*V165/$Y165</f>
        <v>7.2602230483271377</v>
      </c>
      <c r="AJ160" s="11">
        <f>$Y160*W165/$Y165</f>
        <v>4.3717472118959106</v>
      </c>
      <c r="AK160" s="11">
        <f>$Y160*X165/$Y165</f>
        <v>1.8736059479553904</v>
      </c>
    </row>
    <row r="161" spans="2:37" x14ac:dyDescent="0.25">
      <c r="B161" s="3" t="s">
        <v>8</v>
      </c>
      <c r="C161" s="4">
        <v>5.9499999999999997E-2</v>
      </c>
      <c r="D161" s="5">
        <v>5</v>
      </c>
      <c r="E161" s="4">
        <v>0.29759999999999998</v>
      </c>
      <c r="F161" s="5">
        <v>25</v>
      </c>
      <c r="G161" s="4">
        <v>0.34520000000000001</v>
      </c>
      <c r="H161" s="5">
        <v>29</v>
      </c>
      <c r="I161" s="4">
        <v>0.22620000000000001</v>
      </c>
      <c r="J161" s="5">
        <v>19</v>
      </c>
      <c r="K161" s="4">
        <v>7.1399999999999991E-2</v>
      </c>
      <c r="L161" s="5">
        <v>6</v>
      </c>
      <c r="M161" s="4">
        <v>0.30769999999999997</v>
      </c>
      <c r="N161" s="5">
        <v>84</v>
      </c>
      <c r="P161" s="8" t="s">
        <v>91</v>
      </c>
      <c r="Q161" s="12">
        <f>_xlfn.CHISQ.INV.RT(Q160,16)</f>
        <v>18.54050944753757</v>
      </c>
      <c r="T161">
        <f>D161</f>
        <v>5</v>
      </c>
      <c r="U161">
        <f>F161</f>
        <v>25</v>
      </c>
      <c r="V161">
        <f>H161</f>
        <v>29</v>
      </c>
      <c r="W161">
        <f>J161</f>
        <v>19</v>
      </c>
      <c r="X161">
        <f t="shared" ref="X161:X164" si="237">L161</f>
        <v>6</v>
      </c>
      <c r="Y161" s="10">
        <f t="shared" ref="Y161:Y164" si="238">SUM(S161:X161)</f>
        <v>84</v>
      </c>
      <c r="AG161" s="11">
        <f>$Y161*T165/$Y165</f>
        <v>5.6208178438661713</v>
      </c>
      <c r="AH161" s="11">
        <f t="shared" ref="AH161" si="239">$Y161*U165/$Y165</f>
        <v>24.356877323420075</v>
      </c>
      <c r="AI161" s="11">
        <f t="shared" ref="AI161" si="240">$Y161*V165/$Y165</f>
        <v>29.040892193308551</v>
      </c>
      <c r="AJ161" s="11">
        <f t="shared" ref="AJ161" si="241">$Y161*W165/$Y165</f>
        <v>17.486988847583643</v>
      </c>
      <c r="AK161" s="11">
        <f t="shared" ref="AK161" si="242">$Y161*X165/$Y165</f>
        <v>7.4944237918215615</v>
      </c>
    </row>
    <row r="162" spans="2:37" x14ac:dyDescent="0.25">
      <c r="B162" s="3" t="s">
        <v>9</v>
      </c>
      <c r="C162" s="4">
        <v>3.3300000000000003E-2</v>
      </c>
      <c r="D162" s="5">
        <v>3</v>
      </c>
      <c r="E162" s="4">
        <v>0.31109999999999999</v>
      </c>
      <c r="F162" s="5">
        <v>28</v>
      </c>
      <c r="G162" s="4">
        <v>0.34439999999999998</v>
      </c>
      <c r="H162" s="5">
        <v>31</v>
      </c>
      <c r="I162" s="4">
        <v>0.2</v>
      </c>
      <c r="J162" s="5">
        <v>18</v>
      </c>
      <c r="K162" s="4">
        <v>0.1111</v>
      </c>
      <c r="L162" s="5">
        <v>10</v>
      </c>
      <c r="M162" s="4">
        <v>0.32969999999999999</v>
      </c>
      <c r="N162" s="5">
        <v>90</v>
      </c>
      <c r="P162" s="13" t="s">
        <v>92</v>
      </c>
      <c r="Q162" s="14">
        <f>SQRT(Q161/(Y165*MIN(5-1,5-1)))</f>
        <v>0.13126673887786544</v>
      </c>
      <c r="T162">
        <f t="shared" ref="T162:T164" si="243">D162</f>
        <v>3</v>
      </c>
      <c r="U162">
        <f t="shared" ref="U162:U164" si="244">F162</f>
        <v>28</v>
      </c>
      <c r="V162">
        <f t="shared" ref="V162:V164" si="245">H162</f>
        <v>31</v>
      </c>
      <c r="W162">
        <f t="shared" ref="W162:W164" si="246">J162</f>
        <v>18</v>
      </c>
      <c r="X162">
        <f t="shared" si="237"/>
        <v>10</v>
      </c>
      <c r="Y162" s="10">
        <f t="shared" si="238"/>
        <v>90</v>
      </c>
      <c r="AG162" s="11">
        <f>$Y162*T165/$Y165</f>
        <v>6.0223048327137549</v>
      </c>
      <c r="AH162" s="11">
        <f t="shared" ref="AH162" si="247">$Y162*U165/$Y165</f>
        <v>26.096654275092938</v>
      </c>
      <c r="AI162" s="11">
        <f t="shared" ref="AI162" si="248">$Y162*V165/$Y165</f>
        <v>31.115241635687731</v>
      </c>
      <c r="AJ162" s="11">
        <f t="shared" ref="AJ162" si="249">$Y162*W165/$Y165</f>
        <v>18.736059479553905</v>
      </c>
      <c r="AK162" s="11">
        <f t="shared" ref="AK162" si="250">$Y162*X165/$Y165</f>
        <v>8.0297397769516721</v>
      </c>
    </row>
    <row r="163" spans="2:37" x14ac:dyDescent="0.25">
      <c r="B163" s="3" t="s">
        <v>10</v>
      </c>
      <c r="C163" s="4">
        <v>8.5099999999999995E-2</v>
      </c>
      <c r="D163" s="5">
        <v>4</v>
      </c>
      <c r="E163" s="4">
        <v>0.1915</v>
      </c>
      <c r="F163" s="5">
        <v>9</v>
      </c>
      <c r="G163" s="4">
        <v>0.38300000000000001</v>
      </c>
      <c r="H163" s="5">
        <v>18</v>
      </c>
      <c r="I163" s="4">
        <v>0.25530000000000003</v>
      </c>
      <c r="J163" s="5">
        <v>12</v>
      </c>
      <c r="K163" s="4">
        <v>8.5099999999999995E-2</v>
      </c>
      <c r="L163" s="5">
        <v>4</v>
      </c>
      <c r="M163" s="4">
        <v>0.17219999999999999</v>
      </c>
      <c r="N163" s="5">
        <v>47</v>
      </c>
      <c r="P163" s="15"/>
      <c r="Q163" s="12" t="str">
        <f>IF(AND(Q162&gt;0,Q162&lt;=0.2),"Schwacher Zusammenhang",IF(AND(Q162&gt;0.2,Q162&lt;=0.6),"Mittlerer Zusammenhang",IF(Q162&gt;0.6,"Starker Zusammenhang","")))</f>
        <v>Schwacher Zusammenhang</v>
      </c>
      <c r="T163">
        <f t="shared" si="243"/>
        <v>4</v>
      </c>
      <c r="U163">
        <f t="shared" si="244"/>
        <v>9</v>
      </c>
      <c r="V163">
        <f t="shared" si="245"/>
        <v>18</v>
      </c>
      <c r="W163">
        <f t="shared" si="246"/>
        <v>12</v>
      </c>
      <c r="X163">
        <f t="shared" si="237"/>
        <v>4</v>
      </c>
      <c r="Y163" s="10">
        <f t="shared" si="238"/>
        <v>47</v>
      </c>
      <c r="AG163" s="11">
        <f>$Y163*T165/$Y165</f>
        <v>3.1449814126394053</v>
      </c>
      <c r="AH163" s="11">
        <f t="shared" ref="AH163" si="251">$Y163*U165/$Y165</f>
        <v>13.628252788104088</v>
      </c>
      <c r="AI163" s="11">
        <f t="shared" ref="AI163" si="252">$Y163*V165/$Y165</f>
        <v>16.249070631970259</v>
      </c>
      <c r="AJ163" s="11">
        <f t="shared" ref="AJ163" si="253">$Y163*W165/$Y165</f>
        <v>9.7843866171003722</v>
      </c>
      <c r="AK163" s="11">
        <f t="shared" ref="AK163" si="254">$Y163*X165/$Y165</f>
        <v>4.1933085501858738</v>
      </c>
    </row>
    <row r="164" spans="2:37" x14ac:dyDescent="0.25">
      <c r="B164" s="3" t="s">
        <v>11</v>
      </c>
      <c r="C164" s="4">
        <v>3.7000000000000012E-2</v>
      </c>
      <c r="D164" s="5">
        <v>1</v>
      </c>
      <c r="E164" s="4">
        <v>0.29630000000000001</v>
      </c>
      <c r="F164" s="5">
        <v>8</v>
      </c>
      <c r="G164" s="4">
        <v>0.40739999999999998</v>
      </c>
      <c r="H164" s="5">
        <v>11</v>
      </c>
      <c r="I164" s="4">
        <v>0.1852</v>
      </c>
      <c r="J164" s="5">
        <v>5</v>
      </c>
      <c r="K164" s="4">
        <v>7.4099999999999999E-2</v>
      </c>
      <c r="L164" s="5">
        <v>2</v>
      </c>
      <c r="M164" s="4">
        <v>9.8900000000000002E-2</v>
      </c>
      <c r="N164" s="5">
        <v>27</v>
      </c>
      <c r="T164">
        <f t="shared" si="243"/>
        <v>1</v>
      </c>
      <c r="U164">
        <f t="shared" si="244"/>
        <v>8</v>
      </c>
      <c r="V164">
        <f t="shared" si="245"/>
        <v>11</v>
      </c>
      <c r="W164">
        <f t="shared" si="246"/>
        <v>5</v>
      </c>
      <c r="X164">
        <f t="shared" si="237"/>
        <v>2</v>
      </c>
      <c r="Y164" s="10">
        <f t="shared" si="238"/>
        <v>27</v>
      </c>
      <c r="AG164" s="11">
        <f>$Y164*T165/$Y165</f>
        <v>1.8066914498141264</v>
      </c>
      <c r="AH164" s="11">
        <f t="shared" ref="AH164" si="255">$Y164*U165/$Y165</f>
        <v>7.8289962825278812</v>
      </c>
      <c r="AI164" s="11">
        <f t="shared" ref="AI164" si="256">$Y164*V165/$Y165</f>
        <v>9.3345724907063197</v>
      </c>
      <c r="AJ164" s="11">
        <f t="shared" ref="AJ164" si="257">$Y164*W165/$Y165</f>
        <v>5.6208178438661713</v>
      </c>
      <c r="AK164" s="11">
        <f t="shared" ref="AK164" si="258">$Y164*X165/$Y165</f>
        <v>2.4089219330855021</v>
      </c>
    </row>
    <row r="165" spans="2:37" x14ac:dyDescent="0.25">
      <c r="B165" s="3" t="s">
        <v>6</v>
      </c>
      <c r="C165" s="6">
        <v>6.59E-2</v>
      </c>
      <c r="D165" s="3">
        <v>18</v>
      </c>
      <c r="E165" s="6">
        <v>0.28570000000000001</v>
      </c>
      <c r="F165" s="3">
        <v>78</v>
      </c>
      <c r="G165" s="6">
        <v>0.3407</v>
      </c>
      <c r="H165" s="3">
        <v>93</v>
      </c>
      <c r="I165" s="6">
        <v>0.2051</v>
      </c>
      <c r="J165" s="3">
        <v>56</v>
      </c>
      <c r="K165" s="6">
        <v>8.7899999999999992E-2</v>
      </c>
      <c r="L165" s="3">
        <v>24</v>
      </c>
      <c r="M165" s="6">
        <v>1</v>
      </c>
      <c r="N165" s="3">
        <v>273</v>
      </c>
      <c r="T165" s="10">
        <f>SUM(T160:T164)</f>
        <v>18</v>
      </c>
      <c r="U165" s="10">
        <f>SUM(U160:U164)</f>
        <v>78</v>
      </c>
      <c r="V165" s="10">
        <f>SUM(V160:V164)</f>
        <v>93</v>
      </c>
      <c r="W165" s="10">
        <f>SUM(W160:W164)</f>
        <v>56</v>
      </c>
      <c r="X165" s="10">
        <f>SUM(X160:X164)</f>
        <v>24</v>
      </c>
      <c r="Y165">
        <f t="shared" ref="Y165" si="259">SUM(Y160:Y164)</f>
        <v>269</v>
      </c>
    </row>
    <row r="166" spans="2:37" x14ac:dyDescent="0.25">
      <c r="B166" s="21" t="s">
        <v>93</v>
      </c>
      <c r="C166" s="22"/>
      <c r="D166" s="23">
        <f>SUMPRODUCT(C160:C164,$AP$4:$AP$8)+SUMPRODUCT(E160:E164,$AQ$4:$AQ$8)+SUMPRODUCT(G160:G164,$AR$4:$AR$8)+SUMPRODUCT(I160:I164,$AS$4:$AS$8)+SUMPRODUCT(K160:K164,$AT$4:$AT$8)</f>
        <v>47.822099999999999</v>
      </c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273</v>
      </c>
    </row>
    <row r="167" spans="2:37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</row>
    <row r="169" spans="2:37" ht="18" x14ac:dyDescent="0.25">
      <c r="B169" s="1" t="s">
        <v>55</v>
      </c>
    </row>
    <row r="170" spans="2:37" x14ac:dyDescent="0.25">
      <c r="B170" s="2"/>
      <c r="C170" s="18" t="s">
        <v>39</v>
      </c>
      <c r="D170" s="19"/>
      <c r="E170" s="18" t="s">
        <v>40</v>
      </c>
      <c r="F170" s="19"/>
      <c r="G170" s="18" t="s">
        <v>41</v>
      </c>
      <c r="H170" s="19"/>
      <c r="I170" s="18" t="s">
        <v>42</v>
      </c>
      <c r="J170" s="19"/>
      <c r="K170" s="18" t="s">
        <v>43</v>
      </c>
      <c r="L170" s="19"/>
      <c r="M170" s="18" t="s">
        <v>6</v>
      </c>
      <c r="N170" s="19"/>
    </row>
    <row r="171" spans="2:37" x14ac:dyDescent="0.25">
      <c r="B171" s="3" t="s">
        <v>7</v>
      </c>
      <c r="C171" s="4">
        <v>0.13639999999999999</v>
      </c>
      <c r="D171" s="5">
        <v>3</v>
      </c>
      <c r="E171" s="4">
        <v>0.18179999999999999</v>
      </c>
      <c r="F171" s="5">
        <v>4</v>
      </c>
      <c r="G171" s="4">
        <v>0.18179999999999999</v>
      </c>
      <c r="H171" s="5">
        <v>4</v>
      </c>
      <c r="I171" s="4">
        <v>0.2273</v>
      </c>
      <c r="J171" s="5">
        <v>5</v>
      </c>
      <c r="K171" s="4">
        <v>0.2727</v>
      </c>
      <c r="L171" s="5">
        <v>6</v>
      </c>
      <c r="M171" s="4">
        <v>8.0600000000000005E-2</v>
      </c>
      <c r="N171" s="5">
        <v>22</v>
      </c>
      <c r="P171" s="8" t="s">
        <v>88</v>
      </c>
      <c r="Q171" s="9">
        <f>_xlfn.CHISQ.TEST(T171:X175,AG171:AK175)</f>
        <v>0.4835498895062611</v>
      </c>
      <c r="S171" t="s">
        <v>89</v>
      </c>
      <c r="T171">
        <f>D171</f>
        <v>3</v>
      </c>
      <c r="U171">
        <f>F171</f>
        <v>4</v>
      </c>
      <c r="V171">
        <f>H171</f>
        <v>4</v>
      </c>
      <c r="W171">
        <f>J171</f>
        <v>5</v>
      </c>
      <c r="X171">
        <f>L171</f>
        <v>6</v>
      </c>
      <c r="Y171" s="10">
        <f>SUM(S171:X171)</f>
        <v>22</v>
      </c>
      <c r="AF171" t="s">
        <v>90</v>
      </c>
      <c r="AG171" s="11">
        <f>$Y171*T176/$Y176</f>
        <v>1.3037037037037038</v>
      </c>
      <c r="AH171" s="11">
        <f>$Y171*U176/$Y176</f>
        <v>3.585185185185185</v>
      </c>
      <c r="AI171" s="11">
        <f>$Y171*V176/$Y176</f>
        <v>5.4592592592592597</v>
      </c>
      <c r="AJ171" s="11">
        <f>$Y171*W176/$Y176</f>
        <v>5.9481481481481477</v>
      </c>
      <c r="AK171" s="11">
        <f>$Y171*X176/$Y176</f>
        <v>5.7037037037037033</v>
      </c>
    </row>
    <row r="172" spans="2:37" x14ac:dyDescent="0.25">
      <c r="B172" s="3" t="s">
        <v>8</v>
      </c>
      <c r="C172" s="4">
        <v>5.9499999999999997E-2</v>
      </c>
      <c r="D172" s="5">
        <v>5</v>
      </c>
      <c r="E172" s="4">
        <v>0.17860000000000001</v>
      </c>
      <c r="F172" s="5">
        <v>15</v>
      </c>
      <c r="G172" s="4">
        <v>0.32140000000000002</v>
      </c>
      <c r="H172" s="5">
        <v>27</v>
      </c>
      <c r="I172" s="4">
        <v>0.1905</v>
      </c>
      <c r="J172" s="5">
        <v>16</v>
      </c>
      <c r="K172" s="4">
        <v>0.25</v>
      </c>
      <c r="L172" s="5">
        <v>21</v>
      </c>
      <c r="M172" s="4">
        <v>0.30769999999999997</v>
      </c>
      <c r="N172" s="5">
        <v>84</v>
      </c>
      <c r="P172" s="8" t="s">
        <v>91</v>
      </c>
      <c r="Q172" s="12">
        <f>_xlfn.CHISQ.INV.RT(Q171,16)</f>
        <v>15.567242524645659</v>
      </c>
      <c r="T172">
        <f>D172</f>
        <v>5</v>
      </c>
      <c r="U172">
        <f>F172</f>
        <v>15</v>
      </c>
      <c r="V172">
        <f>H172</f>
        <v>27</v>
      </c>
      <c r="W172">
        <f>J172</f>
        <v>16</v>
      </c>
      <c r="X172">
        <f t="shared" ref="X172:X175" si="260">L172</f>
        <v>21</v>
      </c>
      <c r="Y172" s="10">
        <f t="shared" ref="Y172:Y175" si="261">SUM(S172:X172)</f>
        <v>84</v>
      </c>
      <c r="AG172" s="11">
        <f>$Y172*T176/$Y176</f>
        <v>4.9777777777777779</v>
      </c>
      <c r="AH172" s="11">
        <f t="shared" ref="AH172" si="262">$Y172*U176/$Y176</f>
        <v>13.688888888888888</v>
      </c>
      <c r="AI172" s="11">
        <f t="shared" ref="AI172" si="263">$Y172*V176/$Y176</f>
        <v>20.844444444444445</v>
      </c>
      <c r="AJ172" s="11">
        <f t="shared" ref="AJ172" si="264">$Y172*W176/$Y176</f>
        <v>22.711111111111112</v>
      </c>
      <c r="AK172" s="11">
        <f t="shared" ref="AK172" si="265">$Y172*X176/$Y176</f>
        <v>21.777777777777779</v>
      </c>
    </row>
    <row r="173" spans="2:37" x14ac:dyDescent="0.25">
      <c r="B173" s="3" t="s">
        <v>9</v>
      </c>
      <c r="C173" s="4">
        <v>3.3000000000000002E-2</v>
      </c>
      <c r="D173" s="5">
        <v>3</v>
      </c>
      <c r="E173" s="4">
        <v>0.17580000000000001</v>
      </c>
      <c r="F173" s="5">
        <v>16</v>
      </c>
      <c r="G173" s="4">
        <v>0.2198</v>
      </c>
      <c r="H173" s="5">
        <v>20</v>
      </c>
      <c r="I173" s="4">
        <v>0.32969999999999999</v>
      </c>
      <c r="J173" s="5">
        <v>30</v>
      </c>
      <c r="K173" s="4">
        <v>0.24179999999999999</v>
      </c>
      <c r="L173" s="5">
        <v>22</v>
      </c>
      <c r="M173" s="4">
        <v>0.33329999999999999</v>
      </c>
      <c r="N173" s="5">
        <v>91</v>
      </c>
      <c r="P173" s="13" t="s">
        <v>92</v>
      </c>
      <c r="Q173" s="14">
        <f>SQRT(Q172/(Y176*MIN(5-1,5-1)))</f>
        <v>0.12005879163454036</v>
      </c>
      <c r="T173">
        <f t="shared" ref="T173:T175" si="266">D173</f>
        <v>3</v>
      </c>
      <c r="U173">
        <f t="shared" ref="U173:U175" si="267">F173</f>
        <v>16</v>
      </c>
      <c r="V173">
        <f t="shared" ref="V173:V175" si="268">H173</f>
        <v>20</v>
      </c>
      <c r="W173">
        <f t="shared" ref="W173:W175" si="269">J173</f>
        <v>30</v>
      </c>
      <c r="X173">
        <f t="shared" si="260"/>
        <v>22</v>
      </c>
      <c r="Y173" s="10">
        <f t="shared" si="261"/>
        <v>91</v>
      </c>
      <c r="AG173" s="11">
        <f>$Y173*T176/$Y176</f>
        <v>5.3925925925925924</v>
      </c>
      <c r="AH173" s="11">
        <f t="shared" ref="AH173" si="270">$Y173*U176/$Y176</f>
        <v>14.829629629629629</v>
      </c>
      <c r="AI173" s="11">
        <f t="shared" ref="AI173" si="271">$Y173*V176/$Y176</f>
        <v>22.581481481481482</v>
      </c>
      <c r="AJ173" s="11">
        <f t="shared" ref="AJ173" si="272">$Y173*W176/$Y176</f>
        <v>24.603703703703705</v>
      </c>
      <c r="AK173" s="11">
        <f t="shared" ref="AK173" si="273">$Y173*X176/$Y176</f>
        <v>23.592592592592592</v>
      </c>
    </row>
    <row r="174" spans="2:37" x14ac:dyDescent="0.25">
      <c r="B174" s="3" t="s">
        <v>10</v>
      </c>
      <c r="C174" s="4">
        <v>6.3799999999999996E-2</v>
      </c>
      <c r="D174" s="5">
        <v>3</v>
      </c>
      <c r="E174" s="4">
        <v>0.12770000000000001</v>
      </c>
      <c r="F174" s="5">
        <v>6</v>
      </c>
      <c r="G174" s="4">
        <v>0.1489</v>
      </c>
      <c r="H174" s="5">
        <v>7</v>
      </c>
      <c r="I174" s="4">
        <v>0.36170000000000002</v>
      </c>
      <c r="J174" s="5">
        <v>17</v>
      </c>
      <c r="K174" s="4">
        <v>0.2979</v>
      </c>
      <c r="L174" s="5">
        <v>14</v>
      </c>
      <c r="M174" s="4">
        <v>0.17219999999999999</v>
      </c>
      <c r="N174" s="5">
        <v>47</v>
      </c>
      <c r="P174" s="15"/>
      <c r="Q174" s="12" t="str">
        <f>IF(AND(Q173&gt;0,Q173&lt;=0.2),"Schwacher Zusammenhang",IF(AND(Q173&gt;0.2,Q173&lt;=0.6),"Mittlerer Zusammenhang",IF(Q173&gt;0.6,"Starker Zusammenhang","")))</f>
        <v>Schwacher Zusammenhang</v>
      </c>
      <c r="T174">
        <f t="shared" si="266"/>
        <v>3</v>
      </c>
      <c r="U174">
        <f t="shared" si="267"/>
        <v>6</v>
      </c>
      <c r="V174">
        <f t="shared" si="268"/>
        <v>7</v>
      </c>
      <c r="W174">
        <f t="shared" si="269"/>
        <v>17</v>
      </c>
      <c r="X174">
        <f t="shared" si="260"/>
        <v>14</v>
      </c>
      <c r="Y174" s="10">
        <f t="shared" si="261"/>
        <v>47</v>
      </c>
      <c r="AG174" s="11">
        <f>$Y174*T176/$Y176</f>
        <v>2.7851851851851852</v>
      </c>
      <c r="AH174" s="11">
        <f t="shared" ref="AH174" si="274">$Y174*U176/$Y176</f>
        <v>7.659259259259259</v>
      </c>
      <c r="AI174" s="11">
        <f t="shared" ref="AI174" si="275">$Y174*V176/$Y176</f>
        <v>11.662962962962963</v>
      </c>
      <c r="AJ174" s="11">
        <f t="shared" ref="AJ174" si="276">$Y174*W176/$Y176</f>
        <v>12.707407407407407</v>
      </c>
      <c r="AK174" s="11">
        <f t="shared" ref="AK174" si="277">$Y174*X176/$Y176</f>
        <v>12.185185185185185</v>
      </c>
    </row>
    <row r="175" spans="2:37" x14ac:dyDescent="0.25">
      <c r="B175" s="3" t="s">
        <v>11</v>
      </c>
      <c r="C175" s="4">
        <v>7.690000000000001E-2</v>
      </c>
      <c r="D175" s="5">
        <v>2</v>
      </c>
      <c r="E175" s="4">
        <v>0.1154</v>
      </c>
      <c r="F175" s="5">
        <v>3</v>
      </c>
      <c r="G175" s="4">
        <v>0.34620000000000001</v>
      </c>
      <c r="H175" s="5">
        <v>9</v>
      </c>
      <c r="I175" s="4">
        <v>0.1923</v>
      </c>
      <c r="J175" s="5">
        <v>5</v>
      </c>
      <c r="K175" s="4">
        <v>0.26919999999999999</v>
      </c>
      <c r="L175" s="5">
        <v>7</v>
      </c>
      <c r="M175" s="4">
        <v>9.5199999999999993E-2</v>
      </c>
      <c r="N175" s="5">
        <v>26</v>
      </c>
      <c r="T175">
        <f t="shared" si="266"/>
        <v>2</v>
      </c>
      <c r="U175">
        <f t="shared" si="267"/>
        <v>3</v>
      </c>
      <c r="V175">
        <f t="shared" si="268"/>
        <v>9</v>
      </c>
      <c r="W175">
        <f t="shared" si="269"/>
        <v>5</v>
      </c>
      <c r="X175">
        <f t="shared" si="260"/>
        <v>7</v>
      </c>
      <c r="Y175" s="10">
        <f t="shared" si="261"/>
        <v>26</v>
      </c>
      <c r="AG175" s="11">
        <f>$Y175*T176/$Y176</f>
        <v>1.5407407407407407</v>
      </c>
      <c r="AH175" s="11">
        <f t="shared" ref="AH175" si="278">$Y175*U176/$Y176</f>
        <v>4.2370370370370374</v>
      </c>
      <c r="AI175" s="11">
        <f t="shared" ref="AI175" si="279">$Y175*V176/$Y176</f>
        <v>6.4518518518518517</v>
      </c>
      <c r="AJ175" s="11">
        <f t="shared" ref="AJ175" si="280">$Y175*W176/$Y176</f>
        <v>7.0296296296296292</v>
      </c>
      <c r="AK175" s="11">
        <f t="shared" ref="AK175" si="281">$Y175*X176/$Y176</f>
        <v>6.7407407407407405</v>
      </c>
    </row>
    <row r="176" spans="2:37" x14ac:dyDescent="0.25">
      <c r="B176" s="3" t="s">
        <v>6</v>
      </c>
      <c r="C176" s="6">
        <v>5.8600000000000013E-2</v>
      </c>
      <c r="D176" s="3">
        <v>16</v>
      </c>
      <c r="E176" s="6">
        <v>0.16120000000000001</v>
      </c>
      <c r="F176" s="3">
        <v>44</v>
      </c>
      <c r="G176" s="6">
        <v>0.24540000000000001</v>
      </c>
      <c r="H176" s="3">
        <v>67</v>
      </c>
      <c r="I176" s="6">
        <v>0.26740000000000003</v>
      </c>
      <c r="J176" s="3">
        <v>73</v>
      </c>
      <c r="K176" s="6">
        <v>0.25640000000000002</v>
      </c>
      <c r="L176" s="3">
        <v>70</v>
      </c>
      <c r="M176" s="6">
        <v>1</v>
      </c>
      <c r="N176" s="3">
        <v>273</v>
      </c>
      <c r="T176" s="10">
        <f>SUM(T171:T175)</f>
        <v>16</v>
      </c>
      <c r="U176" s="10">
        <f>SUM(U171:U175)</f>
        <v>44</v>
      </c>
      <c r="V176" s="10">
        <f>SUM(V171:V175)</f>
        <v>67</v>
      </c>
      <c r="W176" s="10">
        <f>SUM(W171:W175)</f>
        <v>73</v>
      </c>
      <c r="X176" s="10">
        <f>SUM(X171:X175)</f>
        <v>70</v>
      </c>
      <c r="Y176">
        <f t="shared" ref="Y176" si="282">SUM(Y171:Y175)</f>
        <v>270</v>
      </c>
    </row>
    <row r="177" spans="2:37" x14ac:dyDescent="0.25">
      <c r="B177" s="21" t="s">
        <v>93</v>
      </c>
      <c r="C177" s="22"/>
      <c r="D177" s="23">
        <f>SUMPRODUCT(C171:C175,$AP$4:$AP$8)+SUMPRODUCT(E171:E175,$AQ$4:$AQ$8)+SUMPRODUCT(G171:G175,$AR$4:$AR$8)+SUMPRODUCT(I171:I175,$AS$4:$AS$8)+SUMPRODUCT(K171:K175,$AT$4:$AT$8)</f>
        <v>38.258399999999995</v>
      </c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273</v>
      </c>
    </row>
    <row r="178" spans="2:37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</row>
    <row r="180" spans="2:37" ht="18" x14ac:dyDescent="0.25">
      <c r="B180" s="1" t="s">
        <v>56</v>
      </c>
    </row>
    <row r="181" spans="2:37" ht="18" x14ac:dyDescent="0.25">
      <c r="B181" s="1" t="s">
        <v>57</v>
      </c>
    </row>
    <row r="182" spans="2:37" x14ac:dyDescent="0.25">
      <c r="B182" s="2"/>
      <c r="C182" s="18" t="s">
        <v>39</v>
      </c>
      <c r="D182" s="19"/>
      <c r="E182" s="18" t="s">
        <v>40</v>
      </c>
      <c r="F182" s="19"/>
      <c r="G182" s="18" t="s">
        <v>41</v>
      </c>
      <c r="H182" s="19"/>
      <c r="I182" s="18" t="s">
        <v>42</v>
      </c>
      <c r="J182" s="19"/>
      <c r="K182" s="18" t="s">
        <v>43</v>
      </c>
      <c r="L182" s="19"/>
      <c r="M182" s="18" t="s">
        <v>6</v>
      </c>
      <c r="N182" s="19"/>
    </row>
    <row r="183" spans="2:37" x14ac:dyDescent="0.25">
      <c r="B183" s="3" t="s">
        <v>7</v>
      </c>
      <c r="C183" s="4">
        <v>8.6999999999999994E-2</v>
      </c>
      <c r="D183" s="5">
        <v>2</v>
      </c>
      <c r="E183" s="4">
        <v>0.21740000000000001</v>
      </c>
      <c r="F183" s="5">
        <v>5</v>
      </c>
      <c r="G183" s="4">
        <v>0.1739</v>
      </c>
      <c r="H183" s="5">
        <v>4</v>
      </c>
      <c r="I183" s="4">
        <v>0.1739</v>
      </c>
      <c r="J183" s="5">
        <v>4</v>
      </c>
      <c r="K183" s="4">
        <v>0.3478</v>
      </c>
      <c r="L183" s="5">
        <v>8</v>
      </c>
      <c r="M183" s="4">
        <v>8.4199999999999997E-2</v>
      </c>
      <c r="N183" s="5">
        <v>23</v>
      </c>
      <c r="P183" s="8" t="s">
        <v>88</v>
      </c>
      <c r="Q183" s="9">
        <f>_xlfn.CHISQ.TEST(T183:X187,AG183:AK187)</f>
        <v>0.69814547145685224</v>
      </c>
      <c r="S183" t="s">
        <v>89</v>
      </c>
      <c r="T183">
        <f>D183</f>
        <v>2</v>
      </c>
      <c r="U183">
        <f>F183</f>
        <v>5</v>
      </c>
      <c r="V183">
        <f>H183</f>
        <v>4</v>
      </c>
      <c r="W183">
        <f>J183</f>
        <v>4</v>
      </c>
      <c r="X183">
        <f>L183</f>
        <v>8</v>
      </c>
      <c r="Y183" s="10">
        <f>SUM(S183:X183)</f>
        <v>23</v>
      </c>
      <c r="AF183" t="s">
        <v>90</v>
      </c>
      <c r="AG183" s="11">
        <f>$Y183*T188/$Y188</f>
        <v>1.2637362637362637</v>
      </c>
      <c r="AH183" s="11">
        <f>$Y183*U188/$Y188</f>
        <v>4.6336996336996341</v>
      </c>
      <c r="AI183" s="11">
        <f>$Y183*V188/$Y188</f>
        <v>6.0659340659340657</v>
      </c>
      <c r="AJ183" s="11">
        <f>$Y183*W188/$Y188</f>
        <v>5.0549450549450547</v>
      </c>
      <c r="AK183" s="11">
        <f>$Y183*X188/$Y188</f>
        <v>5.9816849816849818</v>
      </c>
    </row>
    <row r="184" spans="2:37" x14ac:dyDescent="0.25">
      <c r="B184" s="3" t="s">
        <v>8</v>
      </c>
      <c r="C184" s="4">
        <v>7.2300000000000003E-2</v>
      </c>
      <c r="D184" s="5">
        <v>6</v>
      </c>
      <c r="E184" s="4">
        <v>0.22889999999999999</v>
      </c>
      <c r="F184" s="5">
        <v>19</v>
      </c>
      <c r="G184" s="4">
        <v>0.27710000000000001</v>
      </c>
      <c r="H184" s="5">
        <v>23</v>
      </c>
      <c r="I184" s="4">
        <v>0.1807</v>
      </c>
      <c r="J184" s="5">
        <v>15</v>
      </c>
      <c r="K184" s="4">
        <v>0.24099999999999999</v>
      </c>
      <c r="L184" s="5">
        <v>20</v>
      </c>
      <c r="M184" s="4">
        <v>0.30399999999999999</v>
      </c>
      <c r="N184" s="5">
        <v>83</v>
      </c>
      <c r="P184" s="8" t="s">
        <v>91</v>
      </c>
      <c r="Q184" s="12">
        <f>_xlfn.CHISQ.INV.RT(Q183,16)</f>
        <v>12.650140499945785</v>
      </c>
      <c r="T184">
        <f>D184</f>
        <v>6</v>
      </c>
      <c r="U184">
        <f>F184</f>
        <v>19</v>
      </c>
      <c r="V184">
        <f>H184</f>
        <v>23</v>
      </c>
      <c r="W184">
        <f>J184</f>
        <v>15</v>
      </c>
      <c r="X184">
        <f t="shared" ref="X184:X187" si="283">L184</f>
        <v>20</v>
      </c>
      <c r="Y184" s="10">
        <f t="shared" ref="Y184:Y187" si="284">SUM(S184:X184)</f>
        <v>83</v>
      </c>
      <c r="AG184" s="11">
        <f>$Y184*T188/$Y188</f>
        <v>4.5604395604395602</v>
      </c>
      <c r="AH184" s="11">
        <f t="shared" ref="AH184" si="285">$Y184*U188/$Y188</f>
        <v>16.721611721611723</v>
      </c>
      <c r="AI184" s="11">
        <f t="shared" ref="AI184" si="286">$Y184*V188/$Y188</f>
        <v>21.890109890109891</v>
      </c>
      <c r="AJ184" s="11">
        <f t="shared" ref="AJ184" si="287">$Y184*W188/$Y188</f>
        <v>18.241758241758241</v>
      </c>
      <c r="AK184" s="11">
        <f t="shared" ref="AK184" si="288">$Y184*X188/$Y188</f>
        <v>21.586080586080588</v>
      </c>
    </row>
    <row r="185" spans="2:37" x14ac:dyDescent="0.25">
      <c r="B185" s="3" t="s">
        <v>9</v>
      </c>
      <c r="C185" s="4">
        <v>3.2599999999999997E-2</v>
      </c>
      <c r="D185" s="5">
        <v>3</v>
      </c>
      <c r="E185" s="4">
        <v>0.23910000000000001</v>
      </c>
      <c r="F185" s="5">
        <v>22</v>
      </c>
      <c r="G185" s="4">
        <v>0.28260000000000002</v>
      </c>
      <c r="H185" s="5">
        <v>26</v>
      </c>
      <c r="I185" s="4">
        <v>0.23910000000000001</v>
      </c>
      <c r="J185" s="5">
        <v>22</v>
      </c>
      <c r="K185" s="4">
        <v>0.20649999999999999</v>
      </c>
      <c r="L185" s="5">
        <v>19</v>
      </c>
      <c r="M185" s="4">
        <v>0.33700000000000002</v>
      </c>
      <c r="N185" s="5">
        <v>92</v>
      </c>
      <c r="P185" s="13" t="s">
        <v>92</v>
      </c>
      <c r="Q185" s="14">
        <f>SQRT(Q184/(Y188*MIN(5-1,5-1)))</f>
        <v>0.10763074722031386</v>
      </c>
      <c r="T185">
        <f t="shared" ref="T185:T187" si="289">D185</f>
        <v>3</v>
      </c>
      <c r="U185">
        <f t="shared" ref="U185:U187" si="290">F185</f>
        <v>22</v>
      </c>
      <c r="V185">
        <f t="shared" ref="V185:V187" si="291">H185</f>
        <v>26</v>
      </c>
      <c r="W185">
        <f t="shared" ref="W185:W187" si="292">J185</f>
        <v>22</v>
      </c>
      <c r="X185">
        <f t="shared" si="283"/>
        <v>19</v>
      </c>
      <c r="Y185" s="10">
        <f t="shared" si="284"/>
        <v>92</v>
      </c>
      <c r="AG185" s="11">
        <f>$Y185*T188/$Y188</f>
        <v>5.0549450549450547</v>
      </c>
      <c r="AH185" s="11">
        <f t="shared" ref="AH185" si="293">$Y185*U188/$Y188</f>
        <v>18.534798534798536</v>
      </c>
      <c r="AI185" s="11">
        <f t="shared" ref="AI185" si="294">$Y185*V188/$Y188</f>
        <v>24.263736263736263</v>
      </c>
      <c r="AJ185" s="11">
        <f t="shared" ref="AJ185" si="295">$Y185*W188/$Y188</f>
        <v>20.219780219780219</v>
      </c>
      <c r="AK185" s="11">
        <f t="shared" ref="AK185" si="296">$Y185*X188/$Y188</f>
        <v>23.926739926739927</v>
      </c>
    </row>
    <row r="186" spans="2:37" x14ac:dyDescent="0.25">
      <c r="B186" s="3" t="s">
        <v>10</v>
      </c>
      <c r="C186" s="4">
        <v>4.1700000000000001E-2</v>
      </c>
      <c r="D186" s="5">
        <v>2</v>
      </c>
      <c r="E186" s="4">
        <v>0.14580000000000001</v>
      </c>
      <c r="F186" s="5">
        <v>7</v>
      </c>
      <c r="G186" s="4">
        <v>0.22919999999999999</v>
      </c>
      <c r="H186" s="5">
        <v>11</v>
      </c>
      <c r="I186" s="4">
        <v>0.29170000000000001</v>
      </c>
      <c r="J186" s="5">
        <v>14</v>
      </c>
      <c r="K186" s="4">
        <v>0.29170000000000001</v>
      </c>
      <c r="L186" s="5">
        <v>14</v>
      </c>
      <c r="M186" s="4">
        <v>0.17580000000000001</v>
      </c>
      <c r="N186" s="5">
        <v>48</v>
      </c>
      <c r="P186" s="15"/>
      <c r="Q186" s="12" t="str">
        <f>IF(AND(Q185&gt;0,Q185&lt;=0.2),"Schwacher Zusammenhang",IF(AND(Q185&gt;0.2,Q185&lt;=0.6),"Mittlerer Zusammenhang",IF(Q185&gt;0.6,"Starker Zusammenhang","")))</f>
        <v>Schwacher Zusammenhang</v>
      </c>
      <c r="T186">
        <f t="shared" si="289"/>
        <v>2</v>
      </c>
      <c r="U186">
        <f t="shared" si="290"/>
        <v>7</v>
      </c>
      <c r="V186">
        <f t="shared" si="291"/>
        <v>11</v>
      </c>
      <c r="W186">
        <f t="shared" si="292"/>
        <v>14</v>
      </c>
      <c r="X186">
        <f t="shared" si="283"/>
        <v>14</v>
      </c>
      <c r="Y186" s="10">
        <f t="shared" si="284"/>
        <v>48</v>
      </c>
      <c r="AG186" s="11">
        <f>$Y186*T188/$Y188</f>
        <v>2.6373626373626373</v>
      </c>
      <c r="AH186" s="11">
        <f t="shared" ref="AH186" si="297">$Y186*U188/$Y188</f>
        <v>9.6703296703296697</v>
      </c>
      <c r="AI186" s="11">
        <f t="shared" ref="AI186" si="298">$Y186*V188/$Y188</f>
        <v>12.659340659340659</v>
      </c>
      <c r="AJ186" s="11">
        <f t="shared" ref="AJ186" si="299">$Y186*W188/$Y188</f>
        <v>10.549450549450549</v>
      </c>
      <c r="AK186" s="11">
        <f t="shared" ref="AK186" si="300">$Y186*X188/$Y188</f>
        <v>12.483516483516484</v>
      </c>
    </row>
    <row r="187" spans="2:37" x14ac:dyDescent="0.25">
      <c r="B187" s="3" t="s">
        <v>11</v>
      </c>
      <c r="C187" s="4">
        <v>7.4099999999999999E-2</v>
      </c>
      <c r="D187" s="5">
        <v>2</v>
      </c>
      <c r="E187" s="4">
        <v>7.4099999999999999E-2</v>
      </c>
      <c r="F187" s="5">
        <v>2</v>
      </c>
      <c r="G187" s="4">
        <v>0.29630000000000001</v>
      </c>
      <c r="H187" s="5">
        <v>8</v>
      </c>
      <c r="I187" s="4">
        <v>0.1852</v>
      </c>
      <c r="J187" s="5">
        <v>5</v>
      </c>
      <c r="K187" s="4">
        <v>0.37040000000000001</v>
      </c>
      <c r="L187" s="5">
        <v>10</v>
      </c>
      <c r="M187" s="4">
        <v>9.8900000000000002E-2</v>
      </c>
      <c r="N187" s="5">
        <v>27</v>
      </c>
      <c r="T187">
        <f t="shared" si="289"/>
        <v>2</v>
      </c>
      <c r="U187">
        <f t="shared" si="290"/>
        <v>2</v>
      </c>
      <c r="V187">
        <f t="shared" si="291"/>
        <v>8</v>
      </c>
      <c r="W187">
        <f t="shared" si="292"/>
        <v>5</v>
      </c>
      <c r="X187">
        <f t="shared" si="283"/>
        <v>10</v>
      </c>
      <c r="Y187" s="10">
        <f t="shared" si="284"/>
        <v>27</v>
      </c>
      <c r="AG187" s="11">
        <f>$Y187*T188/$Y188</f>
        <v>1.4835164835164836</v>
      </c>
      <c r="AH187" s="11">
        <f t="shared" ref="AH187" si="301">$Y187*U188/$Y188</f>
        <v>5.4395604395604398</v>
      </c>
      <c r="AI187" s="11">
        <f t="shared" ref="AI187" si="302">$Y187*V188/$Y188</f>
        <v>7.1208791208791204</v>
      </c>
      <c r="AJ187" s="11">
        <f t="shared" ref="AJ187" si="303">$Y187*W188/$Y188</f>
        <v>5.9340659340659343</v>
      </c>
      <c r="AK187" s="11">
        <f t="shared" ref="AK187" si="304">$Y187*X188/$Y188</f>
        <v>7.0219780219780219</v>
      </c>
    </row>
    <row r="188" spans="2:37" x14ac:dyDescent="0.25">
      <c r="B188" s="3" t="s">
        <v>6</v>
      </c>
      <c r="C188" s="6">
        <v>5.4899999999999997E-2</v>
      </c>
      <c r="D188" s="3">
        <v>15</v>
      </c>
      <c r="E188" s="6">
        <v>0.20150000000000001</v>
      </c>
      <c r="F188" s="3">
        <v>55</v>
      </c>
      <c r="G188" s="6">
        <v>0.26369999999999999</v>
      </c>
      <c r="H188" s="3">
        <v>72</v>
      </c>
      <c r="I188" s="6">
        <v>0.2198</v>
      </c>
      <c r="J188" s="3">
        <v>60</v>
      </c>
      <c r="K188" s="6">
        <v>0.2601</v>
      </c>
      <c r="L188" s="3">
        <v>71</v>
      </c>
      <c r="M188" s="6">
        <v>1</v>
      </c>
      <c r="N188" s="3">
        <v>273</v>
      </c>
      <c r="T188" s="10">
        <f>SUM(T183:T187)</f>
        <v>15</v>
      </c>
      <c r="U188" s="10">
        <f>SUM(U183:U187)</f>
        <v>55</v>
      </c>
      <c r="V188" s="10">
        <f>SUM(V183:V187)</f>
        <v>72</v>
      </c>
      <c r="W188" s="10">
        <f>SUM(W183:W187)</f>
        <v>60</v>
      </c>
      <c r="X188" s="10">
        <f>SUM(X183:X187)</f>
        <v>71</v>
      </c>
      <c r="Y188">
        <f t="shared" ref="Y188" si="305">SUM(Y183:Y187)</f>
        <v>273</v>
      </c>
    </row>
    <row r="189" spans="2:37" x14ac:dyDescent="0.25">
      <c r="B189" s="21" t="s">
        <v>93</v>
      </c>
      <c r="C189" s="22"/>
      <c r="D189" s="23">
        <f>SUMPRODUCT(C183:C187,$AP$4:$AP$8)+SUMPRODUCT(E183:E187,$AQ$4:$AQ$8)+SUMPRODUCT(G183:G187,$AR$4:$AR$8)+SUMPRODUCT(I183:I187,$AS$4:$AS$8)+SUMPRODUCT(K183:K187,$AT$4:$AT$8)</f>
        <v>38.413799999999995</v>
      </c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273</v>
      </c>
    </row>
    <row r="190" spans="2:37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</row>
    <row r="192" spans="2:37" ht="18" x14ac:dyDescent="0.25">
      <c r="B192" s="1" t="s">
        <v>58</v>
      </c>
    </row>
    <row r="193" spans="2:37" x14ac:dyDescent="0.25">
      <c r="B193" s="2"/>
      <c r="C193" s="18" t="s">
        <v>39</v>
      </c>
      <c r="D193" s="19"/>
      <c r="E193" s="18" t="s">
        <v>40</v>
      </c>
      <c r="F193" s="19"/>
      <c r="G193" s="18" t="s">
        <v>41</v>
      </c>
      <c r="H193" s="19"/>
      <c r="I193" s="18" t="s">
        <v>42</v>
      </c>
      <c r="J193" s="19"/>
      <c r="K193" s="18" t="s">
        <v>43</v>
      </c>
      <c r="L193" s="19"/>
      <c r="M193" s="18" t="s">
        <v>6</v>
      </c>
      <c r="N193" s="19"/>
    </row>
    <row r="194" spans="2:37" x14ac:dyDescent="0.25">
      <c r="B194" s="3" t="s">
        <v>7</v>
      </c>
      <c r="C194" s="4">
        <v>0</v>
      </c>
      <c r="D194" s="5">
        <v>0</v>
      </c>
      <c r="E194" s="4">
        <v>4.3499999999999997E-2</v>
      </c>
      <c r="F194" s="5">
        <v>1</v>
      </c>
      <c r="G194" s="4">
        <v>0</v>
      </c>
      <c r="H194" s="5">
        <v>0</v>
      </c>
      <c r="I194" s="4">
        <v>0.13039999999999999</v>
      </c>
      <c r="J194" s="5">
        <v>3</v>
      </c>
      <c r="K194" s="4">
        <v>0.82609999999999995</v>
      </c>
      <c r="L194" s="5">
        <v>19</v>
      </c>
      <c r="M194" s="4">
        <v>8.4199999999999997E-2</v>
      </c>
      <c r="N194" s="5">
        <v>23</v>
      </c>
      <c r="P194" s="8" t="s">
        <v>88</v>
      </c>
      <c r="Q194" s="9">
        <f>_xlfn.CHISQ.TEST(T194:X198,AG194:AK198)</f>
        <v>7.2579196521481339E-3</v>
      </c>
      <c r="S194" t="s">
        <v>89</v>
      </c>
      <c r="T194">
        <f>D194</f>
        <v>0</v>
      </c>
      <c r="U194">
        <f>F194</f>
        <v>1</v>
      </c>
      <c r="V194">
        <f>H194</f>
        <v>0</v>
      </c>
      <c r="W194">
        <f>J194</f>
        <v>3</v>
      </c>
      <c r="X194">
        <f>L194</f>
        <v>19</v>
      </c>
      <c r="Y194" s="10">
        <f>SUM(S194:X194)</f>
        <v>23</v>
      </c>
      <c r="AF194" t="s">
        <v>90</v>
      </c>
      <c r="AG194" s="11">
        <f>$Y194*T199/$Y199</f>
        <v>0.16849816849816851</v>
      </c>
      <c r="AH194" s="11">
        <f>$Y194*U199/$Y199</f>
        <v>0.75824175824175821</v>
      </c>
      <c r="AI194" s="11">
        <f>$Y194*V199/$Y199</f>
        <v>3.4542124542124544</v>
      </c>
      <c r="AJ194" s="11">
        <f>$Y194*W199/$Y199</f>
        <v>4.5494505494505493</v>
      </c>
      <c r="AK194" s="11">
        <f>$Y194*X199/$Y199</f>
        <v>14.069597069597069</v>
      </c>
    </row>
    <row r="195" spans="2:37" x14ac:dyDescent="0.25">
      <c r="B195" s="3" t="s">
        <v>8</v>
      </c>
      <c r="C195" s="4">
        <v>1.2E-2</v>
      </c>
      <c r="D195" s="5">
        <v>1</v>
      </c>
      <c r="E195" s="4">
        <v>2.41E-2</v>
      </c>
      <c r="F195" s="5">
        <v>2</v>
      </c>
      <c r="G195" s="4">
        <v>0.22889999999999999</v>
      </c>
      <c r="H195" s="5">
        <v>19</v>
      </c>
      <c r="I195" s="4">
        <v>0.14460000000000001</v>
      </c>
      <c r="J195" s="5">
        <v>12</v>
      </c>
      <c r="K195" s="4">
        <v>0.59040000000000004</v>
      </c>
      <c r="L195" s="5">
        <v>49</v>
      </c>
      <c r="M195" s="4">
        <v>0.30399999999999999</v>
      </c>
      <c r="N195" s="5">
        <v>83</v>
      </c>
      <c r="P195" s="8" t="s">
        <v>91</v>
      </c>
      <c r="Q195" s="12">
        <f>_xlfn.CHISQ.INV.RT(Q194,16)</f>
        <v>33.059168970949607</v>
      </c>
      <c r="T195">
        <f>D195</f>
        <v>1</v>
      </c>
      <c r="U195">
        <f>F195</f>
        <v>2</v>
      </c>
      <c r="V195">
        <f>H195</f>
        <v>19</v>
      </c>
      <c r="W195">
        <f>J195</f>
        <v>12</v>
      </c>
      <c r="X195">
        <f t="shared" ref="X195:X198" si="306">L195</f>
        <v>49</v>
      </c>
      <c r="Y195" s="10">
        <f t="shared" ref="Y195:Y198" si="307">SUM(S195:X195)</f>
        <v>83</v>
      </c>
      <c r="AG195" s="11">
        <f>$Y195*T199/$Y199</f>
        <v>0.60805860805860801</v>
      </c>
      <c r="AH195" s="11">
        <f t="shared" ref="AH195" si="308">$Y195*U199/$Y199</f>
        <v>2.7362637362637363</v>
      </c>
      <c r="AI195" s="11">
        <f t="shared" ref="AI195" si="309">$Y195*V199/$Y199</f>
        <v>12.465201465201465</v>
      </c>
      <c r="AJ195" s="11">
        <f t="shared" ref="AJ195" si="310">$Y195*W199/$Y199</f>
        <v>16.417582417582416</v>
      </c>
      <c r="AK195" s="11">
        <f t="shared" ref="AK195" si="311">$Y195*X199/$Y199</f>
        <v>50.772893772893774</v>
      </c>
    </row>
    <row r="196" spans="2:37" x14ac:dyDescent="0.25">
      <c r="B196" s="3" t="s">
        <v>9</v>
      </c>
      <c r="C196" s="4">
        <v>0</v>
      </c>
      <c r="D196" s="5">
        <v>0</v>
      </c>
      <c r="E196" s="4">
        <v>3.2599999999999997E-2</v>
      </c>
      <c r="F196" s="5">
        <v>3</v>
      </c>
      <c r="G196" s="4">
        <v>0.20649999999999999</v>
      </c>
      <c r="H196" s="5">
        <v>19</v>
      </c>
      <c r="I196" s="4">
        <v>0.21740000000000001</v>
      </c>
      <c r="J196" s="5">
        <v>20</v>
      </c>
      <c r="K196" s="4">
        <v>0.54349999999999998</v>
      </c>
      <c r="L196" s="5">
        <v>50</v>
      </c>
      <c r="M196" s="4">
        <v>0.33700000000000002</v>
      </c>
      <c r="N196" s="5">
        <v>92</v>
      </c>
      <c r="P196" s="13" t="s">
        <v>92</v>
      </c>
      <c r="Q196" s="14">
        <f>SQRT(Q195/(Y199*MIN(5-1,5-1)))</f>
        <v>0.17399415007152211</v>
      </c>
      <c r="T196">
        <f t="shared" ref="T196:T198" si="312">D196</f>
        <v>0</v>
      </c>
      <c r="U196">
        <f t="shared" ref="U196:U198" si="313">F196</f>
        <v>3</v>
      </c>
      <c r="V196">
        <f t="shared" ref="V196:V198" si="314">H196</f>
        <v>19</v>
      </c>
      <c r="W196">
        <f t="shared" ref="W196:W198" si="315">J196</f>
        <v>20</v>
      </c>
      <c r="X196">
        <f t="shared" si="306"/>
        <v>50</v>
      </c>
      <c r="Y196" s="10">
        <f t="shared" si="307"/>
        <v>92</v>
      </c>
      <c r="AG196" s="11">
        <f>$Y196*T199/$Y199</f>
        <v>0.67399267399267404</v>
      </c>
      <c r="AH196" s="11">
        <f t="shared" ref="AH196" si="316">$Y196*U199/$Y199</f>
        <v>3.0329670329670328</v>
      </c>
      <c r="AI196" s="11">
        <f t="shared" ref="AI196" si="317">$Y196*V199/$Y199</f>
        <v>13.816849816849818</v>
      </c>
      <c r="AJ196" s="11">
        <f t="shared" ref="AJ196" si="318">$Y196*W199/$Y199</f>
        <v>18.197802197802197</v>
      </c>
      <c r="AK196" s="11">
        <f t="shared" ref="AK196" si="319">$Y196*X199/$Y199</f>
        <v>56.278388278388277</v>
      </c>
    </row>
    <row r="197" spans="2:37" x14ac:dyDescent="0.25">
      <c r="B197" s="3" t="s">
        <v>10</v>
      </c>
      <c r="C197" s="4">
        <v>0</v>
      </c>
      <c r="D197" s="5">
        <v>0</v>
      </c>
      <c r="E197" s="4">
        <v>2.0799999999999999E-2</v>
      </c>
      <c r="F197" s="5">
        <v>1</v>
      </c>
      <c r="G197" s="4">
        <v>6.25E-2</v>
      </c>
      <c r="H197" s="5">
        <v>3</v>
      </c>
      <c r="I197" s="4">
        <v>0.33329999999999999</v>
      </c>
      <c r="J197" s="5">
        <v>16</v>
      </c>
      <c r="K197" s="4">
        <v>0.58329999999999993</v>
      </c>
      <c r="L197" s="5">
        <v>28</v>
      </c>
      <c r="M197" s="4">
        <v>0.17580000000000001</v>
      </c>
      <c r="N197" s="5">
        <v>48</v>
      </c>
      <c r="P197" s="15"/>
      <c r="Q197" s="12" t="str">
        <f>IF(AND(Q196&gt;0,Q196&lt;=0.2),"Schwacher Zusammenhang",IF(AND(Q196&gt;0.2,Q196&lt;=0.6),"Mittlerer Zusammenhang",IF(Q196&gt;0.6,"Starker Zusammenhang","")))</f>
        <v>Schwacher Zusammenhang</v>
      </c>
      <c r="T197">
        <f t="shared" si="312"/>
        <v>0</v>
      </c>
      <c r="U197">
        <f t="shared" si="313"/>
        <v>1</v>
      </c>
      <c r="V197">
        <f t="shared" si="314"/>
        <v>3</v>
      </c>
      <c r="W197">
        <f t="shared" si="315"/>
        <v>16</v>
      </c>
      <c r="X197">
        <f t="shared" si="306"/>
        <v>28</v>
      </c>
      <c r="Y197" s="10">
        <f t="shared" si="307"/>
        <v>48</v>
      </c>
      <c r="AG197" s="11">
        <f>$Y197*T199/$Y199</f>
        <v>0.35164835164835168</v>
      </c>
      <c r="AH197" s="11">
        <f t="shared" ref="AH197" si="320">$Y197*U199/$Y199</f>
        <v>1.5824175824175823</v>
      </c>
      <c r="AI197" s="11">
        <f t="shared" ref="AI197" si="321">$Y197*V199/$Y199</f>
        <v>7.2087912087912089</v>
      </c>
      <c r="AJ197" s="11">
        <f t="shared" ref="AJ197" si="322">$Y197*W199/$Y199</f>
        <v>9.4945054945054945</v>
      </c>
      <c r="AK197" s="11">
        <f t="shared" ref="AK197" si="323">$Y197*X199/$Y199</f>
        <v>29.362637362637361</v>
      </c>
    </row>
    <row r="198" spans="2:37" x14ac:dyDescent="0.25">
      <c r="B198" s="3" t="s">
        <v>11</v>
      </c>
      <c r="C198" s="4">
        <v>3.7000000000000012E-2</v>
      </c>
      <c r="D198" s="5">
        <v>1</v>
      </c>
      <c r="E198" s="4">
        <v>7.4099999999999999E-2</v>
      </c>
      <c r="F198" s="5">
        <v>2</v>
      </c>
      <c r="G198" s="4">
        <v>0</v>
      </c>
      <c r="H198" s="5">
        <v>0</v>
      </c>
      <c r="I198" s="4">
        <v>0.1111</v>
      </c>
      <c r="J198" s="5">
        <v>3</v>
      </c>
      <c r="K198" s="4">
        <v>0.77780000000000005</v>
      </c>
      <c r="L198" s="5">
        <v>21</v>
      </c>
      <c r="M198" s="4">
        <v>9.8900000000000002E-2</v>
      </c>
      <c r="N198" s="5">
        <v>27</v>
      </c>
      <c r="T198">
        <f t="shared" si="312"/>
        <v>1</v>
      </c>
      <c r="U198">
        <f t="shared" si="313"/>
        <v>2</v>
      </c>
      <c r="V198">
        <f t="shared" si="314"/>
        <v>0</v>
      </c>
      <c r="W198">
        <f t="shared" si="315"/>
        <v>3</v>
      </c>
      <c r="X198">
        <f t="shared" si="306"/>
        <v>21</v>
      </c>
      <c r="Y198" s="10">
        <f t="shared" si="307"/>
        <v>27</v>
      </c>
      <c r="AG198" s="11">
        <f>$Y198*T199/$Y199</f>
        <v>0.19780219780219779</v>
      </c>
      <c r="AH198" s="11">
        <f t="shared" ref="AH198" si="324">$Y198*U199/$Y199</f>
        <v>0.89010989010989006</v>
      </c>
      <c r="AI198" s="11">
        <f t="shared" ref="AI198" si="325">$Y198*V199/$Y199</f>
        <v>4.0549450549450547</v>
      </c>
      <c r="AJ198" s="11">
        <f t="shared" ref="AJ198" si="326">$Y198*W199/$Y199</f>
        <v>5.3406593406593403</v>
      </c>
      <c r="AK198" s="11">
        <f t="shared" ref="AK198" si="327">$Y198*X199/$Y199</f>
        <v>16.516483516483518</v>
      </c>
    </row>
    <row r="199" spans="2:37" x14ac:dyDescent="0.25">
      <c r="B199" s="3" t="s">
        <v>6</v>
      </c>
      <c r="C199" s="6">
        <v>7.3000000000000001E-3</v>
      </c>
      <c r="D199" s="3">
        <v>2</v>
      </c>
      <c r="E199" s="6">
        <v>3.3000000000000002E-2</v>
      </c>
      <c r="F199" s="3">
        <v>9</v>
      </c>
      <c r="G199" s="6">
        <v>0.1502</v>
      </c>
      <c r="H199" s="3">
        <v>41</v>
      </c>
      <c r="I199" s="6">
        <v>0.1978</v>
      </c>
      <c r="J199" s="3">
        <v>54</v>
      </c>
      <c r="K199" s="6">
        <v>0.61170000000000002</v>
      </c>
      <c r="L199" s="3">
        <v>167</v>
      </c>
      <c r="M199" s="6">
        <v>1</v>
      </c>
      <c r="N199" s="3">
        <v>273</v>
      </c>
      <c r="T199" s="10">
        <f>SUM(T194:T198)</f>
        <v>2</v>
      </c>
      <c r="U199" s="10">
        <f>SUM(U194:U198)</f>
        <v>9</v>
      </c>
      <c r="V199" s="10">
        <f>SUM(V194:V198)</f>
        <v>41</v>
      </c>
      <c r="W199" s="10">
        <f>SUM(W194:W198)</f>
        <v>54</v>
      </c>
      <c r="X199" s="10">
        <f>SUM(X194:X198)</f>
        <v>167</v>
      </c>
      <c r="Y199">
        <f t="shared" ref="Y199" si="328">SUM(Y194:Y198)</f>
        <v>273</v>
      </c>
    </row>
    <row r="200" spans="2:37" x14ac:dyDescent="0.25">
      <c r="B200" s="21" t="s">
        <v>93</v>
      </c>
      <c r="C200" s="22"/>
      <c r="D200" s="23">
        <f>SUMPRODUCT(C194:C198,$AP$4:$AP$8)+SUMPRODUCT(E194:E198,$AQ$4:$AQ$8)+SUMPRODUCT(G194:G198,$AR$4:$AR$8)+SUMPRODUCT(I194:I198,$AS$4:$AS$8)+SUMPRODUCT(K194:K198,$AT$4:$AT$8)</f>
        <v>22.9025</v>
      </c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273</v>
      </c>
    </row>
    <row r="201" spans="2:37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</row>
    <row r="203" spans="2:37" ht="18" x14ac:dyDescent="0.25">
      <c r="B203" s="1" t="s">
        <v>59</v>
      </c>
    </row>
    <row r="204" spans="2:37" x14ac:dyDescent="0.25">
      <c r="B204" s="2"/>
      <c r="C204" s="18" t="s">
        <v>39</v>
      </c>
      <c r="D204" s="19"/>
      <c r="E204" s="18" t="s">
        <v>40</v>
      </c>
      <c r="F204" s="19"/>
      <c r="G204" s="18" t="s">
        <v>41</v>
      </c>
      <c r="H204" s="19"/>
      <c r="I204" s="18" t="s">
        <v>42</v>
      </c>
      <c r="J204" s="19"/>
      <c r="K204" s="18" t="s">
        <v>43</v>
      </c>
      <c r="L204" s="19"/>
      <c r="M204" s="18" t="s">
        <v>6</v>
      </c>
      <c r="N204" s="19"/>
    </row>
    <row r="205" spans="2:37" x14ac:dyDescent="0.25">
      <c r="B205" s="3" t="s">
        <v>7</v>
      </c>
      <c r="C205" s="4">
        <v>0.13039999999999999</v>
      </c>
      <c r="D205" s="5">
        <v>3</v>
      </c>
      <c r="E205" s="4">
        <v>0.30430000000000001</v>
      </c>
      <c r="F205" s="5">
        <v>7</v>
      </c>
      <c r="G205" s="4">
        <v>0.13039999999999999</v>
      </c>
      <c r="H205" s="5">
        <v>3</v>
      </c>
      <c r="I205" s="4">
        <v>0.1739</v>
      </c>
      <c r="J205" s="5">
        <v>4</v>
      </c>
      <c r="K205" s="4">
        <v>0.26090000000000002</v>
      </c>
      <c r="L205" s="5">
        <v>6</v>
      </c>
      <c r="M205" s="4">
        <v>8.4199999999999997E-2</v>
      </c>
      <c r="N205" s="5">
        <v>23</v>
      </c>
      <c r="P205" s="8" t="s">
        <v>88</v>
      </c>
      <c r="Q205" s="9">
        <f>_xlfn.CHISQ.TEST(T205:X209,AG205:AK209)</f>
        <v>0.66732818145973338</v>
      </c>
      <c r="S205" t="s">
        <v>89</v>
      </c>
      <c r="T205">
        <f>D205</f>
        <v>3</v>
      </c>
      <c r="U205">
        <f>F205</f>
        <v>7</v>
      </c>
      <c r="V205">
        <f>H205</f>
        <v>3</v>
      </c>
      <c r="W205">
        <f>J205</f>
        <v>4</v>
      </c>
      <c r="X205">
        <f>L205</f>
        <v>6</v>
      </c>
      <c r="Y205" s="10">
        <f>SUM(S205:X205)</f>
        <v>23</v>
      </c>
      <c r="AF205" t="s">
        <v>90</v>
      </c>
      <c r="AG205" s="11">
        <f>$Y205*T210/$Y210</f>
        <v>1.8534798534798536</v>
      </c>
      <c r="AH205" s="11">
        <f>$Y205*U210/$Y210</f>
        <v>5.6446886446886451</v>
      </c>
      <c r="AI205" s="11">
        <f>$Y205*V210/$Y210</f>
        <v>4.8864468864468869</v>
      </c>
      <c r="AJ205" s="11">
        <f>$Y205*W210/$Y210</f>
        <v>3.6227106227106227</v>
      </c>
      <c r="AK205" s="11">
        <f>$Y205*X210/$Y210</f>
        <v>6.9926739926739927</v>
      </c>
    </row>
    <row r="206" spans="2:37" x14ac:dyDescent="0.25">
      <c r="B206" s="3" t="s">
        <v>8</v>
      </c>
      <c r="C206" s="4">
        <v>0.1084</v>
      </c>
      <c r="D206" s="5">
        <v>9</v>
      </c>
      <c r="E206" s="4">
        <v>0.22889999999999999</v>
      </c>
      <c r="F206" s="5">
        <v>19</v>
      </c>
      <c r="G206" s="4">
        <v>0.24099999999999999</v>
      </c>
      <c r="H206" s="5">
        <v>20</v>
      </c>
      <c r="I206" s="4">
        <v>0.1084</v>
      </c>
      <c r="J206" s="5">
        <v>9</v>
      </c>
      <c r="K206" s="4">
        <v>0.31330000000000002</v>
      </c>
      <c r="L206" s="5">
        <v>26</v>
      </c>
      <c r="M206" s="4">
        <v>0.30399999999999999</v>
      </c>
      <c r="N206" s="5">
        <v>83</v>
      </c>
      <c r="P206" s="8" t="s">
        <v>91</v>
      </c>
      <c r="Q206" s="12">
        <f>_xlfn.CHISQ.INV.RT(Q205,16)</f>
        <v>13.074155926499067</v>
      </c>
      <c r="T206">
        <f>D206</f>
        <v>9</v>
      </c>
      <c r="U206">
        <f>F206</f>
        <v>19</v>
      </c>
      <c r="V206">
        <f>H206</f>
        <v>20</v>
      </c>
      <c r="W206">
        <f>J206</f>
        <v>9</v>
      </c>
      <c r="X206">
        <f t="shared" ref="X206:X209" si="329">L206</f>
        <v>26</v>
      </c>
      <c r="Y206" s="10">
        <f t="shared" ref="Y206:Y209" si="330">SUM(S206:X206)</f>
        <v>83</v>
      </c>
      <c r="AG206" s="11">
        <f>$Y206*T210/$Y210</f>
        <v>6.6886446886446889</v>
      </c>
      <c r="AH206" s="11">
        <f t="shared" ref="AH206" si="331">$Y206*U210/$Y210</f>
        <v>20.369963369963369</v>
      </c>
      <c r="AI206" s="11">
        <f t="shared" ref="AI206" si="332">$Y206*V210/$Y210</f>
        <v>17.633699633699635</v>
      </c>
      <c r="AJ206" s="11">
        <f t="shared" ref="AJ206" si="333">$Y206*W210/$Y210</f>
        <v>13.073260073260073</v>
      </c>
      <c r="AK206" s="11">
        <f t="shared" ref="AK206" si="334">$Y206*X210/$Y210</f>
        <v>25.234432234432234</v>
      </c>
    </row>
    <row r="207" spans="2:37" x14ac:dyDescent="0.25">
      <c r="B207" s="3" t="s">
        <v>9</v>
      </c>
      <c r="C207" s="4">
        <v>7.6100000000000001E-2</v>
      </c>
      <c r="D207" s="5">
        <v>7</v>
      </c>
      <c r="E207" s="4">
        <v>0.25</v>
      </c>
      <c r="F207" s="5">
        <v>23</v>
      </c>
      <c r="G207" s="4">
        <v>0.23910000000000001</v>
      </c>
      <c r="H207" s="5">
        <v>22</v>
      </c>
      <c r="I207" s="4">
        <v>0.1522</v>
      </c>
      <c r="J207" s="5">
        <v>14</v>
      </c>
      <c r="K207" s="4">
        <v>0.28260000000000002</v>
      </c>
      <c r="L207" s="5">
        <v>26</v>
      </c>
      <c r="M207" s="4">
        <v>0.33700000000000002</v>
      </c>
      <c r="N207" s="5">
        <v>92</v>
      </c>
      <c r="P207" s="13" t="s">
        <v>92</v>
      </c>
      <c r="Q207" s="14">
        <f>SQRT(Q206/(Y210*MIN(5-1,5-1)))</f>
        <v>0.10941969778043523</v>
      </c>
      <c r="T207">
        <f t="shared" ref="T207:T209" si="335">D207</f>
        <v>7</v>
      </c>
      <c r="U207">
        <f t="shared" ref="U207:U209" si="336">F207</f>
        <v>23</v>
      </c>
      <c r="V207">
        <f t="shared" ref="V207:V209" si="337">H207</f>
        <v>22</v>
      </c>
      <c r="W207">
        <f t="shared" ref="W207:W209" si="338">J207</f>
        <v>14</v>
      </c>
      <c r="X207">
        <f t="shared" si="329"/>
        <v>26</v>
      </c>
      <c r="Y207" s="10">
        <f t="shared" si="330"/>
        <v>92</v>
      </c>
      <c r="AG207" s="11">
        <f>$Y207*T210/$Y210</f>
        <v>7.4139194139194142</v>
      </c>
      <c r="AH207" s="11">
        <f t="shared" ref="AH207" si="339">$Y207*U210/$Y210</f>
        <v>22.57875457875458</v>
      </c>
      <c r="AI207" s="11">
        <f t="shared" ref="AI207" si="340">$Y207*V210/$Y210</f>
        <v>19.545787545787547</v>
      </c>
      <c r="AJ207" s="11">
        <f t="shared" ref="AJ207" si="341">$Y207*W210/$Y210</f>
        <v>14.490842490842491</v>
      </c>
      <c r="AK207" s="11">
        <f t="shared" ref="AK207" si="342">$Y207*X210/$Y210</f>
        <v>27.970695970695971</v>
      </c>
    </row>
    <row r="208" spans="2:37" x14ac:dyDescent="0.25">
      <c r="B208" s="3" t="s">
        <v>10</v>
      </c>
      <c r="C208" s="4">
        <v>2.0799999999999999E-2</v>
      </c>
      <c r="D208" s="5">
        <v>1</v>
      </c>
      <c r="E208" s="4">
        <v>0.22919999999999999</v>
      </c>
      <c r="F208" s="5">
        <v>11</v>
      </c>
      <c r="G208" s="4">
        <v>0.1875</v>
      </c>
      <c r="H208" s="5">
        <v>9</v>
      </c>
      <c r="I208" s="4">
        <v>0.27079999999999999</v>
      </c>
      <c r="J208" s="5">
        <v>13</v>
      </c>
      <c r="K208" s="4">
        <v>0.29170000000000001</v>
      </c>
      <c r="L208" s="5">
        <v>14</v>
      </c>
      <c r="M208" s="4">
        <v>0.17580000000000001</v>
      </c>
      <c r="N208" s="5">
        <v>48</v>
      </c>
      <c r="P208" s="15"/>
      <c r="Q208" s="12" t="str">
        <f>IF(AND(Q207&gt;0,Q207&lt;=0.2),"Schwacher Zusammenhang",IF(AND(Q207&gt;0.2,Q207&lt;=0.6),"Mittlerer Zusammenhang",IF(Q207&gt;0.6,"Starker Zusammenhang","")))</f>
        <v>Schwacher Zusammenhang</v>
      </c>
      <c r="T208">
        <f t="shared" si="335"/>
        <v>1</v>
      </c>
      <c r="U208">
        <f t="shared" si="336"/>
        <v>11</v>
      </c>
      <c r="V208">
        <f t="shared" si="337"/>
        <v>9</v>
      </c>
      <c r="W208">
        <f t="shared" si="338"/>
        <v>13</v>
      </c>
      <c r="X208">
        <f t="shared" si="329"/>
        <v>14</v>
      </c>
      <c r="Y208" s="10">
        <f t="shared" si="330"/>
        <v>48</v>
      </c>
      <c r="AG208" s="11">
        <f>$Y208*T210/$Y210</f>
        <v>3.8681318681318682</v>
      </c>
      <c r="AH208" s="11">
        <f t="shared" ref="AH208" si="343">$Y208*U210/$Y210</f>
        <v>11.780219780219781</v>
      </c>
      <c r="AI208" s="11">
        <f t="shared" ref="AI208" si="344">$Y208*V210/$Y210</f>
        <v>10.197802197802197</v>
      </c>
      <c r="AJ208" s="11">
        <f t="shared" ref="AJ208" si="345">$Y208*W210/$Y210</f>
        <v>7.5604395604395602</v>
      </c>
      <c r="AK208" s="11">
        <f t="shared" ref="AK208" si="346">$Y208*X210/$Y210</f>
        <v>14.593406593406593</v>
      </c>
    </row>
    <row r="209" spans="2:37" x14ac:dyDescent="0.25">
      <c r="B209" s="3" t="s">
        <v>11</v>
      </c>
      <c r="C209" s="4">
        <v>7.4099999999999999E-2</v>
      </c>
      <c r="D209" s="5">
        <v>2</v>
      </c>
      <c r="E209" s="4">
        <v>0.25929999999999997</v>
      </c>
      <c r="F209" s="5">
        <v>7</v>
      </c>
      <c r="G209" s="4">
        <v>0.14810000000000001</v>
      </c>
      <c r="H209" s="5">
        <v>4</v>
      </c>
      <c r="I209" s="4">
        <v>0.1111</v>
      </c>
      <c r="J209" s="5">
        <v>3</v>
      </c>
      <c r="K209" s="4">
        <v>0.40739999999999998</v>
      </c>
      <c r="L209" s="5">
        <v>11</v>
      </c>
      <c r="M209" s="4">
        <v>9.8900000000000002E-2</v>
      </c>
      <c r="N209" s="5">
        <v>27</v>
      </c>
      <c r="T209">
        <f t="shared" si="335"/>
        <v>2</v>
      </c>
      <c r="U209">
        <f t="shared" si="336"/>
        <v>7</v>
      </c>
      <c r="V209">
        <f t="shared" si="337"/>
        <v>4</v>
      </c>
      <c r="W209">
        <f t="shared" si="338"/>
        <v>3</v>
      </c>
      <c r="X209">
        <f t="shared" si="329"/>
        <v>11</v>
      </c>
      <c r="Y209" s="10">
        <f t="shared" si="330"/>
        <v>27</v>
      </c>
      <c r="AG209" s="11">
        <f>$Y209*T210/$Y210</f>
        <v>2.1758241758241756</v>
      </c>
      <c r="AH209" s="11">
        <f t="shared" ref="AH209" si="347">$Y209*U210/$Y210</f>
        <v>6.6263736263736268</v>
      </c>
      <c r="AI209" s="11">
        <f t="shared" ref="AI209" si="348">$Y209*V210/$Y210</f>
        <v>5.7362637362637363</v>
      </c>
      <c r="AJ209" s="11">
        <f t="shared" ref="AJ209" si="349">$Y209*W210/$Y210</f>
        <v>4.2527472527472527</v>
      </c>
      <c r="AK209" s="11">
        <f t="shared" ref="AK209" si="350">$Y209*X210/$Y210</f>
        <v>8.208791208791208</v>
      </c>
    </row>
    <row r="210" spans="2:37" x14ac:dyDescent="0.25">
      <c r="B210" s="3" t="s">
        <v>6</v>
      </c>
      <c r="C210" s="6">
        <v>8.0600000000000005E-2</v>
      </c>
      <c r="D210" s="3">
        <v>22</v>
      </c>
      <c r="E210" s="6">
        <v>0.24540000000000001</v>
      </c>
      <c r="F210" s="3">
        <v>67</v>
      </c>
      <c r="G210" s="6">
        <v>0.21249999999999999</v>
      </c>
      <c r="H210" s="3">
        <v>58</v>
      </c>
      <c r="I210" s="6">
        <v>0.1575</v>
      </c>
      <c r="J210" s="3">
        <v>43</v>
      </c>
      <c r="K210" s="6">
        <v>0.30399999999999999</v>
      </c>
      <c r="L210" s="3">
        <v>83</v>
      </c>
      <c r="M210" s="6">
        <v>1</v>
      </c>
      <c r="N210" s="3">
        <v>273</v>
      </c>
      <c r="T210" s="10">
        <f>SUM(T205:T209)</f>
        <v>22</v>
      </c>
      <c r="U210" s="10">
        <f>SUM(U205:U209)</f>
        <v>67</v>
      </c>
      <c r="V210" s="10">
        <f>SUM(V205:V209)</f>
        <v>58</v>
      </c>
      <c r="W210" s="10">
        <f>SUM(W205:W209)</f>
        <v>43</v>
      </c>
      <c r="X210" s="10">
        <f>SUM(X205:X209)</f>
        <v>83</v>
      </c>
      <c r="Y210">
        <f t="shared" ref="Y210" si="351">SUM(Y205:Y209)</f>
        <v>273</v>
      </c>
    </row>
    <row r="211" spans="2:37" x14ac:dyDescent="0.25">
      <c r="B211" s="21" t="s">
        <v>93</v>
      </c>
      <c r="C211" s="22"/>
      <c r="D211" s="23">
        <f>SUMPRODUCT(C205:C209,$AP$4:$AP$8)+SUMPRODUCT(E205:E209,$AQ$4:$AQ$8)+SUMPRODUCT(G205:G209,$AR$4:$AR$8)+SUMPRODUCT(I205:I209,$AS$4:$AS$8)+SUMPRODUCT(K205:K209,$AT$4:$AT$8)</f>
        <v>40.557500000000005</v>
      </c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273</v>
      </c>
    </row>
    <row r="212" spans="2:37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</row>
    <row r="214" spans="2:37" ht="18" x14ac:dyDescent="0.25">
      <c r="B214" s="1" t="s">
        <v>60</v>
      </c>
    </row>
    <row r="215" spans="2:37" ht="18" x14ac:dyDescent="0.25">
      <c r="B215" s="1" t="s">
        <v>61</v>
      </c>
    </row>
    <row r="216" spans="2:37" x14ac:dyDescent="0.25">
      <c r="B216" s="2"/>
      <c r="C216" s="18" t="s">
        <v>39</v>
      </c>
      <c r="D216" s="19"/>
      <c r="E216" s="18" t="s">
        <v>40</v>
      </c>
      <c r="F216" s="19"/>
      <c r="G216" s="18" t="s">
        <v>41</v>
      </c>
      <c r="H216" s="19"/>
      <c r="I216" s="18" t="s">
        <v>42</v>
      </c>
      <c r="J216" s="19"/>
      <c r="K216" s="18" t="s">
        <v>43</v>
      </c>
      <c r="L216" s="19"/>
      <c r="M216" s="18" t="s">
        <v>6</v>
      </c>
      <c r="N216" s="19"/>
    </row>
    <row r="217" spans="2:37" x14ac:dyDescent="0.25">
      <c r="B217" s="3" t="s">
        <v>7</v>
      </c>
      <c r="C217" s="4">
        <v>0.3478</v>
      </c>
      <c r="D217" s="5">
        <v>8</v>
      </c>
      <c r="E217" s="4">
        <v>0.39129999999999998</v>
      </c>
      <c r="F217" s="5">
        <v>9</v>
      </c>
      <c r="G217" s="4">
        <v>0.21740000000000001</v>
      </c>
      <c r="H217" s="5">
        <v>5</v>
      </c>
      <c r="I217" s="4">
        <v>0</v>
      </c>
      <c r="J217" s="5">
        <v>0</v>
      </c>
      <c r="K217" s="4">
        <v>4.3499999999999997E-2</v>
      </c>
      <c r="L217" s="5">
        <v>1</v>
      </c>
      <c r="M217" s="4">
        <v>8.4199999999999997E-2</v>
      </c>
      <c r="N217" s="5">
        <v>23</v>
      </c>
      <c r="P217" s="8" t="s">
        <v>88</v>
      </c>
      <c r="Q217" s="9">
        <f>_xlfn.CHISQ.TEST(T217:X221,AG217:AK221)</f>
        <v>5.1204826710627295E-2</v>
      </c>
      <c r="S217" t="s">
        <v>89</v>
      </c>
      <c r="T217">
        <f>D217</f>
        <v>8</v>
      </c>
      <c r="U217">
        <f>F217</f>
        <v>9</v>
      </c>
      <c r="V217">
        <f>H217</f>
        <v>5</v>
      </c>
      <c r="W217">
        <f>J217</f>
        <v>0</v>
      </c>
      <c r="X217">
        <f>L217</f>
        <v>1</v>
      </c>
      <c r="Y217" s="10">
        <f>SUM(S217:X217)</f>
        <v>23</v>
      </c>
      <c r="AF217" t="s">
        <v>90</v>
      </c>
      <c r="AG217" s="11">
        <f>$Y217*T222/$Y222</f>
        <v>3.0329670329670328</v>
      </c>
      <c r="AH217" s="11">
        <f>$Y217*U222/$Y222</f>
        <v>9.1831501831501825</v>
      </c>
      <c r="AI217" s="11">
        <f>$Y217*V222/$Y222</f>
        <v>7.9194139194139197</v>
      </c>
      <c r="AJ217" s="11">
        <f>$Y217*W222/$Y222</f>
        <v>2.0219780219780219</v>
      </c>
      <c r="AK217" s="11">
        <f>$Y217*X222/$Y222</f>
        <v>0.8424908424908425</v>
      </c>
    </row>
    <row r="218" spans="2:37" x14ac:dyDescent="0.25">
      <c r="B218" s="3" t="s">
        <v>8</v>
      </c>
      <c r="C218" s="4">
        <v>0.14460000000000001</v>
      </c>
      <c r="D218" s="5">
        <v>12</v>
      </c>
      <c r="E218" s="4">
        <v>0.46989999999999998</v>
      </c>
      <c r="F218" s="5">
        <v>39</v>
      </c>
      <c r="G218" s="4">
        <v>0.2651</v>
      </c>
      <c r="H218" s="5">
        <v>22</v>
      </c>
      <c r="I218" s="4">
        <v>9.64E-2</v>
      </c>
      <c r="J218" s="5">
        <v>8</v>
      </c>
      <c r="K218" s="4">
        <v>2.41E-2</v>
      </c>
      <c r="L218" s="5">
        <v>2</v>
      </c>
      <c r="M218" s="4">
        <v>0.30399999999999999</v>
      </c>
      <c r="N218" s="5">
        <v>83</v>
      </c>
      <c r="P218" s="8" t="s">
        <v>91</v>
      </c>
      <c r="Q218" s="12">
        <f>_xlfn.CHISQ.INV.RT(Q217,16)</f>
        <v>26.205469711058633</v>
      </c>
      <c r="T218">
        <f>D218</f>
        <v>12</v>
      </c>
      <c r="U218">
        <f>F218</f>
        <v>39</v>
      </c>
      <c r="V218">
        <f>H218</f>
        <v>22</v>
      </c>
      <c r="W218">
        <f>J218</f>
        <v>8</v>
      </c>
      <c r="X218">
        <f t="shared" ref="X218:X221" si="352">L218</f>
        <v>2</v>
      </c>
      <c r="Y218" s="10">
        <f t="shared" ref="Y218:Y221" si="353">SUM(S218:X218)</f>
        <v>83</v>
      </c>
      <c r="AG218" s="11">
        <f>$Y218*T222/$Y222</f>
        <v>10.945054945054945</v>
      </c>
      <c r="AH218" s="11">
        <f t="shared" ref="AH218" si="354">$Y218*U222/$Y222</f>
        <v>33.139194139194139</v>
      </c>
      <c r="AI218" s="11">
        <f t="shared" ref="AI218" si="355">$Y218*V222/$Y222</f>
        <v>28.57875457875458</v>
      </c>
      <c r="AJ218" s="11">
        <f t="shared" ref="AJ218" si="356">$Y218*W222/$Y222</f>
        <v>7.2967032967032965</v>
      </c>
      <c r="AK218" s="11">
        <f t="shared" ref="AK218" si="357">$Y218*X222/$Y222</f>
        <v>3.0402930402930401</v>
      </c>
    </row>
    <row r="219" spans="2:37" x14ac:dyDescent="0.25">
      <c r="B219" s="3" t="s">
        <v>9</v>
      </c>
      <c r="C219" s="4">
        <v>0.1087</v>
      </c>
      <c r="D219" s="5">
        <v>10</v>
      </c>
      <c r="E219" s="4">
        <v>0.39129999999999998</v>
      </c>
      <c r="F219" s="5">
        <v>36</v>
      </c>
      <c r="G219" s="4">
        <v>0.4022</v>
      </c>
      <c r="H219" s="5">
        <v>37</v>
      </c>
      <c r="I219" s="4">
        <v>7.6100000000000001E-2</v>
      </c>
      <c r="J219" s="5">
        <v>7</v>
      </c>
      <c r="K219" s="4">
        <v>2.1700000000000001E-2</v>
      </c>
      <c r="L219" s="5">
        <v>2</v>
      </c>
      <c r="M219" s="4">
        <v>0.33700000000000002</v>
      </c>
      <c r="N219" s="5">
        <v>92</v>
      </c>
      <c r="P219" s="13" t="s">
        <v>92</v>
      </c>
      <c r="Q219" s="14">
        <f>SQRT(Q218/(Y222*MIN(5-1,5-1)))</f>
        <v>0.15491185521316575</v>
      </c>
      <c r="T219">
        <f t="shared" ref="T219:T221" si="358">D219</f>
        <v>10</v>
      </c>
      <c r="U219">
        <f t="shared" ref="U219:U221" si="359">F219</f>
        <v>36</v>
      </c>
      <c r="V219">
        <f t="shared" ref="V219:V221" si="360">H219</f>
        <v>37</v>
      </c>
      <c r="W219">
        <f t="shared" ref="W219:W221" si="361">J219</f>
        <v>7</v>
      </c>
      <c r="X219">
        <f t="shared" si="352"/>
        <v>2</v>
      </c>
      <c r="Y219" s="10">
        <f t="shared" si="353"/>
        <v>92</v>
      </c>
      <c r="AG219" s="11">
        <f>$Y219*T222/$Y222</f>
        <v>12.131868131868131</v>
      </c>
      <c r="AH219" s="11">
        <f t="shared" ref="AH219" si="362">$Y219*U222/$Y222</f>
        <v>36.73260073260073</v>
      </c>
      <c r="AI219" s="11">
        <f t="shared" ref="AI219" si="363">$Y219*V222/$Y222</f>
        <v>31.677655677655679</v>
      </c>
      <c r="AJ219" s="11">
        <f t="shared" ref="AJ219" si="364">$Y219*W222/$Y222</f>
        <v>8.0879120879120876</v>
      </c>
      <c r="AK219" s="11">
        <f t="shared" ref="AK219" si="365">$Y219*X222/$Y222</f>
        <v>3.36996336996337</v>
      </c>
    </row>
    <row r="220" spans="2:37" x14ac:dyDescent="0.25">
      <c r="B220" s="3" t="s">
        <v>10</v>
      </c>
      <c r="C220" s="4">
        <v>8.3299999999999999E-2</v>
      </c>
      <c r="D220" s="5">
        <v>4</v>
      </c>
      <c r="E220" s="4">
        <v>0.3125</v>
      </c>
      <c r="F220" s="5">
        <v>15</v>
      </c>
      <c r="G220" s="4">
        <v>0.45829999999999999</v>
      </c>
      <c r="H220" s="5">
        <v>22</v>
      </c>
      <c r="I220" s="4">
        <v>0.1042</v>
      </c>
      <c r="J220" s="5">
        <v>5</v>
      </c>
      <c r="K220" s="4">
        <v>4.1700000000000001E-2</v>
      </c>
      <c r="L220" s="5">
        <v>2</v>
      </c>
      <c r="M220" s="4">
        <v>0.17580000000000001</v>
      </c>
      <c r="N220" s="5">
        <v>48</v>
      </c>
      <c r="P220" s="15"/>
      <c r="Q220" s="12" t="str">
        <f>IF(AND(Q219&gt;0,Q219&lt;=0.2),"Schwacher Zusammenhang",IF(AND(Q219&gt;0.2,Q219&lt;=0.6),"Mittlerer Zusammenhang",IF(Q219&gt;0.6,"Starker Zusammenhang","")))</f>
        <v>Schwacher Zusammenhang</v>
      </c>
      <c r="T220">
        <f t="shared" si="358"/>
        <v>4</v>
      </c>
      <c r="U220">
        <f t="shared" si="359"/>
        <v>15</v>
      </c>
      <c r="V220">
        <f t="shared" si="360"/>
        <v>22</v>
      </c>
      <c r="W220">
        <f t="shared" si="361"/>
        <v>5</v>
      </c>
      <c r="X220">
        <f t="shared" si="352"/>
        <v>2</v>
      </c>
      <c r="Y220" s="10">
        <f t="shared" si="353"/>
        <v>48</v>
      </c>
      <c r="AG220" s="11">
        <f>$Y220*T222/$Y222</f>
        <v>6.3296703296703294</v>
      </c>
      <c r="AH220" s="11">
        <f t="shared" ref="AH220" si="366">$Y220*U222/$Y222</f>
        <v>19.164835164835164</v>
      </c>
      <c r="AI220" s="11">
        <f t="shared" ref="AI220" si="367">$Y220*V222/$Y222</f>
        <v>16.527472527472529</v>
      </c>
      <c r="AJ220" s="11">
        <f t="shared" ref="AJ220" si="368">$Y220*W222/$Y222</f>
        <v>4.2197802197802199</v>
      </c>
      <c r="AK220" s="11">
        <f t="shared" ref="AK220" si="369">$Y220*X222/$Y222</f>
        <v>1.7582417582417582</v>
      </c>
    </row>
    <row r="221" spans="2:37" x14ac:dyDescent="0.25">
      <c r="B221" s="3" t="s">
        <v>11</v>
      </c>
      <c r="C221" s="4">
        <v>7.4099999999999999E-2</v>
      </c>
      <c r="D221" s="5">
        <v>2</v>
      </c>
      <c r="E221" s="4">
        <v>0.37040000000000001</v>
      </c>
      <c r="F221" s="5">
        <v>10</v>
      </c>
      <c r="G221" s="4">
        <v>0.29630000000000001</v>
      </c>
      <c r="H221" s="5">
        <v>8</v>
      </c>
      <c r="I221" s="4">
        <v>0.14810000000000001</v>
      </c>
      <c r="J221" s="5">
        <v>4</v>
      </c>
      <c r="K221" s="4">
        <v>0.1111</v>
      </c>
      <c r="L221" s="5">
        <v>3</v>
      </c>
      <c r="M221" s="4">
        <v>9.8900000000000002E-2</v>
      </c>
      <c r="N221" s="5">
        <v>27</v>
      </c>
      <c r="T221">
        <f t="shared" si="358"/>
        <v>2</v>
      </c>
      <c r="U221">
        <f t="shared" si="359"/>
        <v>10</v>
      </c>
      <c r="V221">
        <f t="shared" si="360"/>
        <v>8</v>
      </c>
      <c r="W221">
        <f t="shared" si="361"/>
        <v>4</v>
      </c>
      <c r="X221">
        <f t="shared" si="352"/>
        <v>3</v>
      </c>
      <c r="Y221" s="10">
        <f t="shared" si="353"/>
        <v>27</v>
      </c>
      <c r="AG221" s="11">
        <f>$Y221*T222/$Y222</f>
        <v>3.5604395604395602</v>
      </c>
      <c r="AH221" s="11">
        <f t="shared" ref="AH221" si="370">$Y221*U222/$Y222</f>
        <v>10.780219780219781</v>
      </c>
      <c r="AI221" s="11">
        <f t="shared" ref="AI221" si="371">$Y221*V222/$Y222</f>
        <v>9.2967032967032974</v>
      </c>
      <c r="AJ221" s="11">
        <f t="shared" ref="AJ221" si="372">$Y221*W222/$Y222</f>
        <v>2.3736263736263736</v>
      </c>
      <c r="AK221" s="11">
        <f t="shared" ref="AK221" si="373">$Y221*X222/$Y222</f>
        <v>0.98901098901098905</v>
      </c>
    </row>
    <row r="222" spans="2:37" x14ac:dyDescent="0.25">
      <c r="B222" s="3" t="s">
        <v>6</v>
      </c>
      <c r="C222" s="6">
        <v>0.13189999999999999</v>
      </c>
      <c r="D222" s="3">
        <v>36</v>
      </c>
      <c r="E222" s="6">
        <v>0.39929999999999999</v>
      </c>
      <c r="F222" s="3">
        <v>109</v>
      </c>
      <c r="G222" s="6">
        <v>0.34429999999999999</v>
      </c>
      <c r="H222" s="3">
        <v>94</v>
      </c>
      <c r="I222" s="6">
        <v>8.7899999999999992E-2</v>
      </c>
      <c r="J222" s="3">
        <v>24</v>
      </c>
      <c r="K222" s="6">
        <v>3.6600000000000001E-2</v>
      </c>
      <c r="L222" s="3">
        <v>10</v>
      </c>
      <c r="M222" s="6">
        <v>1</v>
      </c>
      <c r="N222" s="3">
        <v>273</v>
      </c>
      <c r="T222" s="10">
        <f>SUM(T217:T221)</f>
        <v>36</v>
      </c>
      <c r="U222" s="10">
        <f>SUM(U217:U221)</f>
        <v>109</v>
      </c>
      <c r="V222" s="10">
        <f>SUM(V217:V221)</f>
        <v>94</v>
      </c>
      <c r="W222" s="10">
        <f>SUM(W217:W221)</f>
        <v>24</v>
      </c>
      <c r="X222" s="10">
        <f>SUM(X217:X221)</f>
        <v>10</v>
      </c>
      <c r="Y222">
        <f t="shared" ref="Y222" si="374">SUM(Y217:Y221)</f>
        <v>273</v>
      </c>
    </row>
    <row r="223" spans="2:37" x14ac:dyDescent="0.25">
      <c r="B223" s="21" t="s">
        <v>93</v>
      </c>
      <c r="C223" s="22"/>
      <c r="D223" s="23">
        <f>SUMPRODUCT(C217:C221,$AP$4:$AP$8)+SUMPRODUCT(E217:E221,$AQ$4:$AQ$8)+SUMPRODUCT(G217:G221,$AR$4:$AR$8)+SUMPRODUCT(I217:I221,$AS$4:$AS$8)+SUMPRODUCT(K217:K221,$AT$4:$AT$8)</f>
        <v>54.657600000000002</v>
      </c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273</v>
      </c>
    </row>
    <row r="224" spans="2:37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</row>
    <row r="226" spans="2:37" ht="18" x14ac:dyDescent="0.25">
      <c r="B226" s="1" t="s">
        <v>62</v>
      </c>
    </row>
    <row r="227" spans="2:37" x14ac:dyDescent="0.25">
      <c r="B227" s="2"/>
      <c r="C227" s="18" t="s">
        <v>39</v>
      </c>
      <c r="D227" s="19"/>
      <c r="E227" s="18" t="s">
        <v>40</v>
      </c>
      <c r="F227" s="19"/>
      <c r="G227" s="18" t="s">
        <v>41</v>
      </c>
      <c r="H227" s="19"/>
      <c r="I227" s="18" t="s">
        <v>42</v>
      </c>
      <c r="J227" s="19"/>
      <c r="K227" s="18" t="s">
        <v>43</v>
      </c>
      <c r="L227" s="19"/>
      <c r="M227" s="18" t="s">
        <v>6</v>
      </c>
      <c r="N227" s="19"/>
    </row>
    <row r="228" spans="2:37" x14ac:dyDescent="0.25">
      <c r="B228" s="3" t="s">
        <v>7</v>
      </c>
      <c r="C228" s="4">
        <v>0.21740000000000001</v>
      </c>
      <c r="D228" s="5">
        <v>5</v>
      </c>
      <c r="E228" s="4">
        <v>0.43480000000000002</v>
      </c>
      <c r="F228" s="5">
        <v>10</v>
      </c>
      <c r="G228" s="4">
        <v>0.30430000000000001</v>
      </c>
      <c r="H228" s="5">
        <v>7</v>
      </c>
      <c r="I228" s="4">
        <v>0</v>
      </c>
      <c r="J228" s="5">
        <v>0</v>
      </c>
      <c r="K228" s="4">
        <v>4.3499999999999997E-2</v>
      </c>
      <c r="L228" s="5">
        <v>1</v>
      </c>
      <c r="M228" s="4">
        <v>8.4199999999999997E-2</v>
      </c>
      <c r="N228" s="5">
        <v>23</v>
      </c>
      <c r="P228" s="8" t="s">
        <v>88</v>
      </c>
      <c r="Q228" s="9">
        <f>_xlfn.CHISQ.TEST(T228:X232,AG228:AK232)</f>
        <v>4.2108894405914547E-6</v>
      </c>
      <c r="S228" t="s">
        <v>89</v>
      </c>
      <c r="T228">
        <f>D228</f>
        <v>5</v>
      </c>
      <c r="U228">
        <f>F228</f>
        <v>10</v>
      </c>
      <c r="V228">
        <f>H228</f>
        <v>7</v>
      </c>
      <c r="W228">
        <f>J228</f>
        <v>0</v>
      </c>
      <c r="X228">
        <f>L228</f>
        <v>1</v>
      </c>
      <c r="Y228" s="10">
        <f>SUM(S228:X228)</f>
        <v>23</v>
      </c>
      <c r="AF228" t="s">
        <v>90</v>
      </c>
      <c r="AG228" s="11">
        <f>$Y228*T233/$Y233</f>
        <v>2.0219780219780219</v>
      </c>
      <c r="AH228" s="11">
        <f>$Y228*U233/$Y233</f>
        <v>9.2673992673992682</v>
      </c>
      <c r="AI228" s="11">
        <f>$Y228*V233/$Y233</f>
        <v>8.8461538461538467</v>
      </c>
      <c r="AJ228" s="11">
        <f>$Y228*W233/$Y233</f>
        <v>2.1062271062271063</v>
      </c>
      <c r="AK228" s="11">
        <f>$Y228*X233/$Y233</f>
        <v>0.75824175824175821</v>
      </c>
    </row>
    <row r="229" spans="2:37" x14ac:dyDescent="0.25">
      <c r="B229" s="3" t="s">
        <v>8</v>
      </c>
      <c r="C229" s="4">
        <v>0.1084</v>
      </c>
      <c r="D229" s="5">
        <v>9</v>
      </c>
      <c r="E229" s="4">
        <v>0.45779999999999998</v>
      </c>
      <c r="F229" s="5">
        <v>38</v>
      </c>
      <c r="G229" s="4">
        <v>0.32529999999999998</v>
      </c>
      <c r="H229" s="5">
        <v>27</v>
      </c>
      <c r="I229" s="4">
        <v>8.43E-2</v>
      </c>
      <c r="J229" s="5">
        <v>7</v>
      </c>
      <c r="K229" s="4">
        <v>2.41E-2</v>
      </c>
      <c r="L229" s="5">
        <v>2</v>
      </c>
      <c r="M229" s="4">
        <v>0.30399999999999999</v>
      </c>
      <c r="N229" s="5">
        <v>83</v>
      </c>
      <c r="P229" s="8" t="s">
        <v>91</v>
      </c>
      <c r="Q229" s="12">
        <f>_xlfn.CHISQ.INV.RT(Q228,16)</f>
        <v>54.552635450122835</v>
      </c>
      <c r="T229">
        <f>D229</f>
        <v>9</v>
      </c>
      <c r="U229">
        <f>F229</f>
        <v>38</v>
      </c>
      <c r="V229">
        <f>H229</f>
        <v>27</v>
      </c>
      <c r="W229">
        <f>J229</f>
        <v>7</v>
      </c>
      <c r="X229">
        <f t="shared" ref="X229:X232" si="375">L229</f>
        <v>2</v>
      </c>
      <c r="Y229" s="10">
        <f t="shared" ref="Y229:Y232" si="376">SUM(S229:X229)</f>
        <v>83</v>
      </c>
      <c r="AG229" s="11">
        <f>$Y229*T233/$Y233</f>
        <v>7.2967032967032965</v>
      </c>
      <c r="AH229" s="11">
        <f t="shared" ref="AH229" si="377">$Y229*U233/$Y233</f>
        <v>33.443223443223445</v>
      </c>
      <c r="AI229" s="11">
        <f t="shared" ref="AI229" si="378">$Y229*V233/$Y233</f>
        <v>31.923076923076923</v>
      </c>
      <c r="AJ229" s="11">
        <f t="shared" ref="AJ229" si="379">$Y229*W233/$Y233</f>
        <v>7.6007326007326004</v>
      </c>
      <c r="AK229" s="11">
        <f t="shared" ref="AK229" si="380">$Y229*X233/$Y233</f>
        <v>2.7362637362637363</v>
      </c>
    </row>
    <row r="230" spans="2:37" x14ac:dyDescent="0.25">
      <c r="B230" s="3" t="s">
        <v>9</v>
      </c>
      <c r="C230" s="4">
        <v>5.4299999999999987E-2</v>
      </c>
      <c r="D230" s="5">
        <v>5</v>
      </c>
      <c r="E230" s="4">
        <v>0.39129999999999998</v>
      </c>
      <c r="F230" s="5">
        <v>36</v>
      </c>
      <c r="G230" s="4">
        <v>0.48909999999999998</v>
      </c>
      <c r="H230" s="5">
        <v>45</v>
      </c>
      <c r="I230" s="4">
        <v>6.5199999999999994E-2</v>
      </c>
      <c r="J230" s="5">
        <v>6</v>
      </c>
      <c r="K230" s="4">
        <v>0</v>
      </c>
      <c r="L230" s="5">
        <v>0</v>
      </c>
      <c r="M230" s="4">
        <v>0.33700000000000002</v>
      </c>
      <c r="N230" s="5">
        <v>92</v>
      </c>
      <c r="P230" s="13" t="s">
        <v>92</v>
      </c>
      <c r="Q230" s="14">
        <f>SQRT(Q229/(Y233*MIN(5-1,5-1)))</f>
        <v>0.22350978920413275</v>
      </c>
      <c r="T230">
        <f t="shared" ref="T230:T232" si="381">D230</f>
        <v>5</v>
      </c>
      <c r="U230">
        <f t="shared" ref="U230:U232" si="382">F230</f>
        <v>36</v>
      </c>
      <c r="V230">
        <f t="shared" ref="V230:V232" si="383">H230</f>
        <v>45</v>
      </c>
      <c r="W230">
        <f t="shared" ref="W230:W232" si="384">J230</f>
        <v>6</v>
      </c>
      <c r="X230">
        <f t="shared" si="375"/>
        <v>0</v>
      </c>
      <c r="Y230" s="10">
        <f t="shared" si="376"/>
        <v>92</v>
      </c>
      <c r="AG230" s="11">
        <f>$Y230*T233/$Y233</f>
        <v>8.0879120879120876</v>
      </c>
      <c r="AH230" s="11">
        <f t="shared" ref="AH230" si="385">$Y230*U233/$Y233</f>
        <v>37.069597069597073</v>
      </c>
      <c r="AI230" s="11">
        <f t="shared" ref="AI230" si="386">$Y230*V233/$Y233</f>
        <v>35.384615384615387</v>
      </c>
      <c r="AJ230" s="11">
        <f t="shared" ref="AJ230" si="387">$Y230*W233/$Y233</f>
        <v>8.4249084249084252</v>
      </c>
      <c r="AK230" s="11">
        <f t="shared" ref="AK230" si="388">$Y230*X233/$Y233</f>
        <v>3.0329670329670328</v>
      </c>
    </row>
    <row r="231" spans="2:37" x14ac:dyDescent="0.25">
      <c r="B231" s="3" t="s">
        <v>10</v>
      </c>
      <c r="C231" s="4">
        <v>6.25E-2</v>
      </c>
      <c r="D231" s="5">
        <v>3</v>
      </c>
      <c r="E231" s="4">
        <v>0.39579999999999999</v>
      </c>
      <c r="F231" s="5">
        <v>19</v>
      </c>
      <c r="G231" s="4">
        <v>0.39579999999999999</v>
      </c>
      <c r="H231" s="5">
        <v>19</v>
      </c>
      <c r="I231" s="4">
        <v>0.14580000000000001</v>
      </c>
      <c r="J231" s="5">
        <v>7</v>
      </c>
      <c r="K231" s="4">
        <v>0</v>
      </c>
      <c r="L231" s="5">
        <v>0</v>
      </c>
      <c r="M231" s="4">
        <v>0.17580000000000001</v>
      </c>
      <c r="N231" s="5">
        <v>48</v>
      </c>
      <c r="P231" s="15"/>
      <c r="Q231" s="12" t="str">
        <f>IF(AND(Q230&gt;0,Q230&lt;=0.2),"Schwacher Zusammenhang",IF(AND(Q230&gt;0.2,Q230&lt;=0.6),"Mittlerer Zusammenhang",IF(Q230&gt;0.6,"Starker Zusammenhang","")))</f>
        <v>Mittlerer Zusammenhang</v>
      </c>
      <c r="T231">
        <f t="shared" si="381"/>
        <v>3</v>
      </c>
      <c r="U231">
        <f t="shared" si="382"/>
        <v>19</v>
      </c>
      <c r="V231">
        <f t="shared" si="383"/>
        <v>19</v>
      </c>
      <c r="W231">
        <f t="shared" si="384"/>
        <v>7</v>
      </c>
      <c r="X231">
        <f t="shared" si="375"/>
        <v>0</v>
      </c>
      <c r="Y231" s="10">
        <f t="shared" si="376"/>
        <v>48</v>
      </c>
      <c r="AG231" s="11">
        <f>$Y231*T233/$Y233</f>
        <v>4.2197802197802199</v>
      </c>
      <c r="AH231" s="11">
        <f t="shared" ref="AH231" si="389">$Y231*U233/$Y233</f>
        <v>19.340659340659339</v>
      </c>
      <c r="AI231" s="11">
        <f t="shared" ref="AI231" si="390">$Y231*V233/$Y233</f>
        <v>18.46153846153846</v>
      </c>
      <c r="AJ231" s="11">
        <f t="shared" ref="AJ231" si="391">$Y231*W233/$Y233</f>
        <v>4.395604395604396</v>
      </c>
      <c r="AK231" s="11">
        <f t="shared" ref="AK231" si="392">$Y231*X233/$Y233</f>
        <v>1.5824175824175823</v>
      </c>
    </row>
    <row r="232" spans="2:37" x14ac:dyDescent="0.25">
      <c r="B232" s="3" t="s">
        <v>11</v>
      </c>
      <c r="C232" s="4">
        <v>7.4099999999999999E-2</v>
      </c>
      <c r="D232" s="5">
        <v>2</v>
      </c>
      <c r="E232" s="4">
        <v>0.25929999999999997</v>
      </c>
      <c r="F232" s="5">
        <v>7</v>
      </c>
      <c r="G232" s="4">
        <v>0.25929999999999997</v>
      </c>
      <c r="H232" s="5">
        <v>7</v>
      </c>
      <c r="I232" s="4">
        <v>0.1852</v>
      </c>
      <c r="J232" s="5">
        <v>5</v>
      </c>
      <c r="K232" s="4">
        <v>0.22220000000000001</v>
      </c>
      <c r="L232" s="5">
        <v>6</v>
      </c>
      <c r="M232" s="4">
        <v>9.8900000000000002E-2</v>
      </c>
      <c r="N232" s="5">
        <v>27</v>
      </c>
      <c r="T232">
        <f t="shared" si="381"/>
        <v>2</v>
      </c>
      <c r="U232">
        <f t="shared" si="382"/>
        <v>7</v>
      </c>
      <c r="V232">
        <f t="shared" si="383"/>
        <v>7</v>
      </c>
      <c r="W232">
        <f t="shared" si="384"/>
        <v>5</v>
      </c>
      <c r="X232">
        <f t="shared" si="375"/>
        <v>6</v>
      </c>
      <c r="Y232" s="10">
        <f t="shared" si="376"/>
        <v>27</v>
      </c>
      <c r="AG232" s="11">
        <f>$Y232*T233/$Y233</f>
        <v>2.3736263736263736</v>
      </c>
      <c r="AH232" s="11">
        <f t="shared" ref="AH232" si="393">$Y232*U233/$Y233</f>
        <v>10.87912087912088</v>
      </c>
      <c r="AI232" s="11">
        <f t="shared" ref="AI232" si="394">$Y232*V233/$Y233</f>
        <v>10.384615384615385</v>
      </c>
      <c r="AJ232" s="11">
        <f t="shared" ref="AJ232" si="395">$Y232*W233/$Y233</f>
        <v>2.4725274725274726</v>
      </c>
      <c r="AK232" s="11">
        <f t="shared" ref="AK232" si="396">$Y232*X233/$Y233</f>
        <v>0.89010989010989006</v>
      </c>
    </row>
    <row r="233" spans="2:37" x14ac:dyDescent="0.25">
      <c r="B233" s="3" t="s">
        <v>6</v>
      </c>
      <c r="C233" s="6">
        <v>8.7899999999999992E-2</v>
      </c>
      <c r="D233" s="3">
        <v>24</v>
      </c>
      <c r="E233" s="6">
        <v>0.40289999999999998</v>
      </c>
      <c r="F233" s="3">
        <v>110</v>
      </c>
      <c r="G233" s="6">
        <v>0.3846</v>
      </c>
      <c r="H233" s="3">
        <v>105</v>
      </c>
      <c r="I233" s="6">
        <v>9.1600000000000001E-2</v>
      </c>
      <c r="J233" s="3">
        <v>25</v>
      </c>
      <c r="K233" s="6">
        <v>3.3000000000000002E-2</v>
      </c>
      <c r="L233" s="3">
        <v>9</v>
      </c>
      <c r="M233" s="6">
        <v>1</v>
      </c>
      <c r="N233" s="3">
        <v>273</v>
      </c>
      <c r="T233" s="10">
        <f>SUM(T228:T232)</f>
        <v>24</v>
      </c>
      <c r="U233" s="10">
        <f>SUM(U228:U232)</f>
        <v>110</v>
      </c>
      <c r="V233" s="10">
        <f>SUM(V228:V232)</f>
        <v>105</v>
      </c>
      <c r="W233" s="10">
        <f>SUM(W228:W232)</f>
        <v>25</v>
      </c>
      <c r="X233" s="10">
        <f>SUM(X228:X232)</f>
        <v>9</v>
      </c>
      <c r="Y233">
        <f t="shared" ref="Y233" si="397">SUM(Y228:Y232)</f>
        <v>273</v>
      </c>
    </row>
    <row r="234" spans="2:37" x14ac:dyDescent="0.25">
      <c r="B234" s="21" t="s">
        <v>93</v>
      </c>
      <c r="C234" s="22"/>
      <c r="D234" s="23">
        <f>SUMPRODUCT(C228:C232,$AP$4:$AP$8)+SUMPRODUCT(E228:E232,$AQ$4:$AQ$8)+SUMPRODUCT(G228:G232,$AR$4:$AR$8)+SUMPRODUCT(I228:I232,$AS$4:$AS$8)+SUMPRODUCT(K228:K232,$AT$4:$AT$8)</f>
        <v>52.910999999999994</v>
      </c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273</v>
      </c>
    </row>
    <row r="235" spans="2:37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</row>
    <row r="237" spans="2:37" ht="18" x14ac:dyDescent="0.25">
      <c r="B237" s="1" t="s">
        <v>63</v>
      </c>
    </row>
    <row r="238" spans="2:37" x14ac:dyDescent="0.25">
      <c r="B238" s="2"/>
      <c r="C238" s="18" t="s">
        <v>39</v>
      </c>
      <c r="D238" s="19"/>
      <c r="E238" s="18" t="s">
        <v>40</v>
      </c>
      <c r="F238" s="19"/>
      <c r="G238" s="18" t="s">
        <v>41</v>
      </c>
      <c r="H238" s="19"/>
      <c r="I238" s="18" t="s">
        <v>42</v>
      </c>
      <c r="J238" s="19"/>
      <c r="K238" s="18" t="s">
        <v>43</v>
      </c>
      <c r="L238" s="19"/>
      <c r="M238" s="18" t="s">
        <v>6</v>
      </c>
      <c r="N238" s="19"/>
    </row>
    <row r="239" spans="2:37" x14ac:dyDescent="0.25">
      <c r="B239" s="3" t="s">
        <v>7</v>
      </c>
      <c r="C239" s="4">
        <v>4.3499999999999997E-2</v>
      </c>
      <c r="D239" s="5">
        <v>1</v>
      </c>
      <c r="E239" s="4">
        <v>0.13039999999999999</v>
      </c>
      <c r="F239" s="5">
        <v>3</v>
      </c>
      <c r="G239" s="4">
        <v>0.26090000000000002</v>
      </c>
      <c r="H239" s="5">
        <v>6</v>
      </c>
      <c r="I239" s="4">
        <v>0.30430000000000001</v>
      </c>
      <c r="J239" s="5">
        <v>7</v>
      </c>
      <c r="K239" s="4">
        <v>0.26090000000000002</v>
      </c>
      <c r="L239" s="5">
        <v>6</v>
      </c>
      <c r="M239" s="4">
        <v>8.4199999999999997E-2</v>
      </c>
      <c r="N239" s="5">
        <v>23</v>
      </c>
      <c r="P239" s="8" t="s">
        <v>88</v>
      </c>
      <c r="Q239" s="9">
        <f>_xlfn.CHISQ.TEST(T239:X243,AG239:AK243)</f>
        <v>4.5070056134225043E-3</v>
      </c>
      <c r="S239" t="s">
        <v>89</v>
      </c>
      <c r="T239">
        <f>D239</f>
        <v>1</v>
      </c>
      <c r="U239">
        <f>F239</f>
        <v>3</v>
      </c>
      <c r="V239">
        <f>H239</f>
        <v>6</v>
      </c>
      <c r="W239">
        <f>J239</f>
        <v>7</v>
      </c>
      <c r="X239">
        <f>L239</f>
        <v>6</v>
      </c>
      <c r="Y239" s="10">
        <f>SUM(S239:X239)</f>
        <v>23</v>
      </c>
      <c r="AF239" t="s">
        <v>90</v>
      </c>
      <c r="AG239" s="11">
        <f>$Y239*T244/$Y244</f>
        <v>0.25274725274725274</v>
      </c>
      <c r="AH239" s="11">
        <f>$Y239*U244/$Y244</f>
        <v>1.9377289377289377</v>
      </c>
      <c r="AI239" s="11">
        <f>$Y239*V244/$Y244</f>
        <v>8.9304029304029307</v>
      </c>
      <c r="AJ239" s="11">
        <f>$Y239*W244/$Y244</f>
        <v>6.5714285714285712</v>
      </c>
      <c r="AK239" s="11">
        <f>$Y239*X244/$Y244</f>
        <v>5.3076923076923075</v>
      </c>
    </row>
    <row r="240" spans="2:37" x14ac:dyDescent="0.25">
      <c r="B240" s="3" t="s">
        <v>8</v>
      </c>
      <c r="C240" s="4">
        <v>1.2E-2</v>
      </c>
      <c r="D240" s="5">
        <v>1</v>
      </c>
      <c r="E240" s="4">
        <v>8.43E-2</v>
      </c>
      <c r="F240" s="5">
        <v>7</v>
      </c>
      <c r="G240" s="4">
        <v>0.4819</v>
      </c>
      <c r="H240" s="5">
        <v>40</v>
      </c>
      <c r="I240" s="4">
        <v>0.21690000000000001</v>
      </c>
      <c r="J240" s="5">
        <v>18</v>
      </c>
      <c r="K240" s="4">
        <v>0.20480000000000001</v>
      </c>
      <c r="L240" s="5">
        <v>17</v>
      </c>
      <c r="M240" s="4">
        <v>0.30399999999999999</v>
      </c>
      <c r="N240" s="5">
        <v>83</v>
      </c>
      <c r="P240" s="8" t="s">
        <v>91</v>
      </c>
      <c r="Q240" s="12">
        <f>_xlfn.CHISQ.INV.RT(Q239,16)</f>
        <v>34.599541480344513</v>
      </c>
      <c r="T240">
        <f>D240</f>
        <v>1</v>
      </c>
      <c r="U240">
        <f>F240</f>
        <v>7</v>
      </c>
      <c r="V240">
        <f>H240</f>
        <v>40</v>
      </c>
      <c r="W240">
        <f>J240</f>
        <v>18</v>
      </c>
      <c r="X240">
        <f t="shared" ref="X240:X243" si="398">L240</f>
        <v>17</v>
      </c>
      <c r="Y240" s="10">
        <f t="shared" ref="Y240:Y243" si="399">SUM(S240:X240)</f>
        <v>83</v>
      </c>
      <c r="AG240" s="11">
        <f>$Y240*T244/$Y244</f>
        <v>0.91208791208791207</v>
      </c>
      <c r="AH240" s="11">
        <f t="shared" ref="AH240" si="400">$Y240*U244/$Y244</f>
        <v>6.9926739926739927</v>
      </c>
      <c r="AI240" s="11">
        <f t="shared" ref="AI240" si="401">$Y240*V244/$Y244</f>
        <v>32.227106227106226</v>
      </c>
      <c r="AJ240" s="11">
        <f t="shared" ref="AJ240" si="402">$Y240*W244/$Y244</f>
        <v>23.714285714285715</v>
      </c>
      <c r="AK240" s="11">
        <f t="shared" ref="AK240" si="403">$Y240*X244/$Y244</f>
        <v>19.153846153846153</v>
      </c>
    </row>
    <row r="241" spans="2:37" x14ac:dyDescent="0.25">
      <c r="B241" s="3" t="s">
        <v>9</v>
      </c>
      <c r="C241" s="4">
        <v>1.09E-2</v>
      </c>
      <c r="D241" s="5">
        <v>1</v>
      </c>
      <c r="E241" s="4">
        <v>0.1087</v>
      </c>
      <c r="F241" s="5">
        <v>10</v>
      </c>
      <c r="G241" s="4">
        <v>0.4783</v>
      </c>
      <c r="H241" s="5">
        <v>44</v>
      </c>
      <c r="I241" s="4">
        <v>0.23910000000000001</v>
      </c>
      <c r="J241" s="5">
        <v>22</v>
      </c>
      <c r="K241" s="4">
        <v>0.16300000000000001</v>
      </c>
      <c r="L241" s="5">
        <v>15</v>
      </c>
      <c r="M241" s="4">
        <v>0.33700000000000002</v>
      </c>
      <c r="N241" s="5">
        <v>92</v>
      </c>
      <c r="P241" s="13" t="s">
        <v>92</v>
      </c>
      <c r="Q241" s="14">
        <f>SQRT(Q240/(Y244*MIN(5-1,5-1)))</f>
        <v>0.17800157806937356</v>
      </c>
      <c r="T241">
        <f t="shared" ref="T241:T243" si="404">D241</f>
        <v>1</v>
      </c>
      <c r="U241">
        <f t="shared" ref="U241:U243" si="405">F241</f>
        <v>10</v>
      </c>
      <c r="V241">
        <f t="shared" ref="V241:V243" si="406">H241</f>
        <v>44</v>
      </c>
      <c r="W241">
        <f t="shared" ref="W241:W243" si="407">J241</f>
        <v>22</v>
      </c>
      <c r="X241">
        <f t="shared" si="398"/>
        <v>15</v>
      </c>
      <c r="Y241" s="10">
        <f t="shared" si="399"/>
        <v>92</v>
      </c>
      <c r="AG241" s="11">
        <f>$Y241*T244/$Y244</f>
        <v>1.0109890109890109</v>
      </c>
      <c r="AH241" s="11">
        <f t="shared" ref="AH241" si="408">$Y241*U244/$Y244</f>
        <v>7.7509157509157509</v>
      </c>
      <c r="AI241" s="11">
        <f t="shared" ref="AI241" si="409">$Y241*V244/$Y244</f>
        <v>35.721611721611723</v>
      </c>
      <c r="AJ241" s="11">
        <f t="shared" ref="AJ241" si="410">$Y241*W244/$Y244</f>
        <v>26.285714285714285</v>
      </c>
      <c r="AK241" s="11">
        <f t="shared" ref="AK241" si="411">$Y241*X244/$Y244</f>
        <v>21.23076923076923</v>
      </c>
    </row>
    <row r="242" spans="2:37" x14ac:dyDescent="0.25">
      <c r="B242" s="3" t="s">
        <v>10</v>
      </c>
      <c r="C242" s="4">
        <v>0</v>
      </c>
      <c r="D242" s="5">
        <v>0</v>
      </c>
      <c r="E242" s="4">
        <v>6.25E-2</v>
      </c>
      <c r="F242" s="5">
        <v>3</v>
      </c>
      <c r="G242" s="4">
        <v>0.27079999999999999</v>
      </c>
      <c r="H242" s="5">
        <v>13</v>
      </c>
      <c r="I242" s="4">
        <v>0.41670000000000001</v>
      </c>
      <c r="J242" s="5">
        <v>20</v>
      </c>
      <c r="K242" s="4">
        <v>0.25</v>
      </c>
      <c r="L242" s="5">
        <v>12</v>
      </c>
      <c r="M242" s="4">
        <v>0.17580000000000001</v>
      </c>
      <c r="N242" s="5">
        <v>48</v>
      </c>
      <c r="P242" s="15"/>
      <c r="Q242" s="12" t="str">
        <f>IF(AND(Q241&gt;0,Q241&lt;=0.2),"Schwacher Zusammenhang",IF(AND(Q241&gt;0.2,Q241&lt;=0.6),"Mittlerer Zusammenhang",IF(Q241&gt;0.6,"Starker Zusammenhang","")))</f>
        <v>Schwacher Zusammenhang</v>
      </c>
      <c r="T242">
        <f t="shared" si="404"/>
        <v>0</v>
      </c>
      <c r="U242">
        <f t="shared" si="405"/>
        <v>3</v>
      </c>
      <c r="V242">
        <f t="shared" si="406"/>
        <v>13</v>
      </c>
      <c r="W242">
        <f t="shared" si="407"/>
        <v>20</v>
      </c>
      <c r="X242">
        <f t="shared" si="398"/>
        <v>12</v>
      </c>
      <c r="Y242" s="10">
        <f t="shared" si="399"/>
        <v>48</v>
      </c>
      <c r="AG242" s="11">
        <f>$Y242*T244/$Y244</f>
        <v>0.52747252747252749</v>
      </c>
      <c r="AH242" s="11">
        <f t="shared" ref="AH242" si="412">$Y242*U244/$Y244</f>
        <v>4.0439560439560438</v>
      </c>
      <c r="AI242" s="11">
        <f t="shared" ref="AI242" si="413">$Y242*V244/$Y244</f>
        <v>18.637362637362639</v>
      </c>
      <c r="AJ242" s="11">
        <f t="shared" ref="AJ242" si="414">$Y242*W244/$Y244</f>
        <v>13.714285714285714</v>
      </c>
      <c r="AK242" s="11">
        <f t="shared" ref="AK242" si="415">$Y242*X244/$Y244</f>
        <v>11.076923076923077</v>
      </c>
    </row>
    <row r="243" spans="2:37" x14ac:dyDescent="0.25">
      <c r="B243" s="3" t="s">
        <v>11</v>
      </c>
      <c r="C243" s="4">
        <v>0</v>
      </c>
      <c r="D243" s="5">
        <v>0</v>
      </c>
      <c r="E243" s="4">
        <v>0</v>
      </c>
      <c r="F243" s="5">
        <v>0</v>
      </c>
      <c r="G243" s="4">
        <v>0.1111</v>
      </c>
      <c r="H243" s="5">
        <v>3</v>
      </c>
      <c r="I243" s="4">
        <v>0.40739999999999998</v>
      </c>
      <c r="J243" s="5">
        <v>11</v>
      </c>
      <c r="K243" s="4">
        <v>0.48149999999999998</v>
      </c>
      <c r="L243" s="5">
        <v>13</v>
      </c>
      <c r="M243" s="4">
        <v>9.8900000000000002E-2</v>
      </c>
      <c r="N243" s="5">
        <v>27</v>
      </c>
      <c r="T243">
        <f t="shared" si="404"/>
        <v>0</v>
      </c>
      <c r="U243">
        <f t="shared" si="405"/>
        <v>0</v>
      </c>
      <c r="V243">
        <f t="shared" si="406"/>
        <v>3</v>
      </c>
      <c r="W243">
        <f t="shared" si="407"/>
        <v>11</v>
      </c>
      <c r="X243">
        <f t="shared" si="398"/>
        <v>13</v>
      </c>
      <c r="Y243" s="10">
        <f t="shared" si="399"/>
        <v>27</v>
      </c>
      <c r="AG243" s="11">
        <f>$Y243*T244/$Y244</f>
        <v>0.2967032967032967</v>
      </c>
      <c r="AH243" s="11">
        <f t="shared" ref="AH243" si="416">$Y243*U244/$Y244</f>
        <v>2.2747252747252746</v>
      </c>
      <c r="AI243" s="11">
        <f t="shared" ref="AI243" si="417">$Y243*V244/$Y244</f>
        <v>10.483516483516484</v>
      </c>
      <c r="AJ243" s="11">
        <f t="shared" ref="AJ243" si="418">$Y243*W244/$Y244</f>
        <v>7.7142857142857144</v>
      </c>
      <c r="AK243" s="11">
        <f t="shared" ref="AK243" si="419">$Y243*X244/$Y244</f>
        <v>6.2307692307692308</v>
      </c>
    </row>
    <row r="244" spans="2:37" x14ac:dyDescent="0.25">
      <c r="B244" s="3" t="s">
        <v>6</v>
      </c>
      <c r="C244" s="6">
        <v>1.0999999999999999E-2</v>
      </c>
      <c r="D244" s="3">
        <v>3</v>
      </c>
      <c r="E244" s="6">
        <v>8.4199999999999997E-2</v>
      </c>
      <c r="F244" s="3">
        <v>23</v>
      </c>
      <c r="G244" s="6">
        <v>0.38829999999999998</v>
      </c>
      <c r="H244" s="3">
        <v>106</v>
      </c>
      <c r="I244" s="6">
        <v>0.28570000000000001</v>
      </c>
      <c r="J244" s="3">
        <v>78</v>
      </c>
      <c r="K244" s="6">
        <v>0.23080000000000001</v>
      </c>
      <c r="L244" s="3">
        <v>63</v>
      </c>
      <c r="M244" s="6">
        <v>1</v>
      </c>
      <c r="N244" s="3">
        <v>273</v>
      </c>
      <c r="T244" s="10">
        <f>SUM(T239:T243)</f>
        <v>3</v>
      </c>
      <c r="U244" s="10">
        <f>SUM(U239:U243)</f>
        <v>23</v>
      </c>
      <c r="V244" s="10">
        <f>SUM(V239:V243)</f>
        <v>106</v>
      </c>
      <c r="W244" s="10">
        <f>SUM(W239:W243)</f>
        <v>78</v>
      </c>
      <c r="X244" s="10">
        <f>SUM(X239:X243)</f>
        <v>63</v>
      </c>
      <c r="Y244">
        <f t="shared" ref="Y244" si="420">SUM(Y239:Y243)</f>
        <v>273</v>
      </c>
    </row>
    <row r="245" spans="2:37" x14ac:dyDescent="0.25">
      <c r="B245" s="21" t="s">
        <v>93</v>
      </c>
      <c r="C245" s="22"/>
      <c r="D245" s="23">
        <f>SUMPRODUCT(C239:C243,$AP$4:$AP$8)+SUMPRODUCT(E239:E243,$AQ$4:$AQ$8)+SUMPRODUCT(G239:G243,$AR$4:$AR$8)+SUMPRODUCT(I239:I243,$AS$4:$AS$8)+SUMPRODUCT(K239:K243,$AT$4:$AT$8)</f>
        <v>35.499900000000004</v>
      </c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273</v>
      </c>
    </row>
    <row r="246" spans="2:37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1</v>
      </c>
    </row>
    <row r="248" spans="2:37" ht="18" x14ac:dyDescent="0.25">
      <c r="B248" s="1" t="s">
        <v>64</v>
      </c>
    </row>
    <row r="249" spans="2:37" x14ac:dyDescent="0.25">
      <c r="B249" s="2"/>
      <c r="C249" s="18" t="s">
        <v>39</v>
      </c>
      <c r="D249" s="19"/>
      <c r="E249" s="18" t="s">
        <v>40</v>
      </c>
      <c r="F249" s="19"/>
      <c r="G249" s="18" t="s">
        <v>41</v>
      </c>
      <c r="H249" s="19"/>
      <c r="I249" s="18" t="s">
        <v>42</v>
      </c>
      <c r="J249" s="19"/>
      <c r="K249" s="18" t="s">
        <v>43</v>
      </c>
      <c r="L249" s="19"/>
      <c r="M249" s="18" t="s">
        <v>6</v>
      </c>
      <c r="N249" s="19"/>
    </row>
    <row r="250" spans="2:37" x14ac:dyDescent="0.25">
      <c r="B250" s="3" t="s">
        <v>7</v>
      </c>
      <c r="C250" s="4">
        <v>4.3499999999999997E-2</v>
      </c>
      <c r="D250" s="5">
        <v>1</v>
      </c>
      <c r="E250" s="4">
        <v>8.6999999999999994E-2</v>
      </c>
      <c r="F250" s="5">
        <v>2</v>
      </c>
      <c r="G250" s="4">
        <v>0.21740000000000001</v>
      </c>
      <c r="H250" s="5">
        <v>5</v>
      </c>
      <c r="I250" s="4">
        <v>0.30430000000000001</v>
      </c>
      <c r="J250" s="5">
        <v>7</v>
      </c>
      <c r="K250" s="4">
        <v>0.3478</v>
      </c>
      <c r="L250" s="5">
        <v>8</v>
      </c>
      <c r="M250" s="4">
        <v>8.4199999999999997E-2</v>
      </c>
      <c r="N250" s="5">
        <v>23</v>
      </c>
      <c r="P250" s="8" t="s">
        <v>88</v>
      </c>
      <c r="Q250" s="9">
        <f>_xlfn.CHISQ.TEST(T250:X254,AG250:AK254)</f>
        <v>0.12318820256156809</v>
      </c>
      <c r="S250" t="s">
        <v>89</v>
      </c>
      <c r="T250">
        <f>D250</f>
        <v>1</v>
      </c>
      <c r="U250">
        <f>F250</f>
        <v>2</v>
      </c>
      <c r="V250">
        <f>H250</f>
        <v>5</v>
      </c>
      <c r="W250">
        <f>J250</f>
        <v>7</v>
      </c>
      <c r="X250">
        <f>L250</f>
        <v>8</v>
      </c>
      <c r="Y250" s="10">
        <f>SUM(S250:X250)</f>
        <v>23</v>
      </c>
      <c r="AF250" t="s">
        <v>90</v>
      </c>
      <c r="AG250" s="11">
        <f>$Y250*T255/$Y255</f>
        <v>0.33823529411764708</v>
      </c>
      <c r="AH250" s="11">
        <f>$Y250*U255/$Y255</f>
        <v>1.9448529411764706</v>
      </c>
      <c r="AI250" s="11">
        <f>$Y250*V255/$Y255</f>
        <v>8.9632352941176467</v>
      </c>
      <c r="AJ250" s="11">
        <f>$Y250*W255/$Y255</f>
        <v>6.5110294117647056</v>
      </c>
      <c r="AK250" s="11">
        <f>$Y250*X255/$Y255</f>
        <v>5.242647058823529</v>
      </c>
    </row>
    <row r="251" spans="2:37" x14ac:dyDescent="0.25">
      <c r="B251" s="3" t="s">
        <v>8</v>
      </c>
      <c r="C251" s="4">
        <v>1.2E-2</v>
      </c>
      <c r="D251" s="5">
        <v>1</v>
      </c>
      <c r="E251" s="4">
        <v>8.43E-2</v>
      </c>
      <c r="F251" s="5">
        <v>7</v>
      </c>
      <c r="G251" s="4">
        <v>0.43369999999999997</v>
      </c>
      <c r="H251" s="5">
        <v>36</v>
      </c>
      <c r="I251" s="4">
        <v>0.2651</v>
      </c>
      <c r="J251" s="5">
        <v>22</v>
      </c>
      <c r="K251" s="4">
        <v>0.20480000000000001</v>
      </c>
      <c r="L251" s="5">
        <v>17</v>
      </c>
      <c r="M251" s="4">
        <v>0.30399999999999999</v>
      </c>
      <c r="N251" s="5">
        <v>83</v>
      </c>
      <c r="P251" s="8" t="s">
        <v>91</v>
      </c>
      <c r="Q251" s="12">
        <f>_xlfn.CHISQ.INV.RT(Q250,16)</f>
        <v>22.657968349536915</v>
      </c>
      <c r="T251">
        <f>D251</f>
        <v>1</v>
      </c>
      <c r="U251">
        <f>F251</f>
        <v>7</v>
      </c>
      <c r="V251">
        <f>H251</f>
        <v>36</v>
      </c>
      <c r="W251">
        <f>J251</f>
        <v>22</v>
      </c>
      <c r="X251">
        <f t="shared" ref="X251:X254" si="421">L251</f>
        <v>17</v>
      </c>
      <c r="Y251" s="10">
        <f t="shared" ref="Y251:Y254" si="422">SUM(S251:X251)</f>
        <v>83</v>
      </c>
      <c r="AG251" s="11">
        <f>$Y251*T255/$Y255</f>
        <v>1.2205882352941178</v>
      </c>
      <c r="AH251" s="11">
        <f t="shared" ref="AH251" si="423">$Y251*U255/$Y255</f>
        <v>7.0183823529411766</v>
      </c>
      <c r="AI251" s="11">
        <f t="shared" ref="AI251" si="424">$Y251*V255/$Y255</f>
        <v>32.345588235294116</v>
      </c>
      <c r="AJ251" s="11">
        <f t="shared" ref="AJ251" si="425">$Y251*W255/$Y255</f>
        <v>23.496323529411764</v>
      </c>
      <c r="AK251" s="11">
        <f t="shared" ref="AK251" si="426">$Y251*X255/$Y255</f>
        <v>18.919117647058822</v>
      </c>
    </row>
    <row r="252" spans="2:37" x14ac:dyDescent="0.25">
      <c r="B252" s="3" t="s">
        <v>9</v>
      </c>
      <c r="C252" s="4">
        <v>2.1700000000000001E-2</v>
      </c>
      <c r="D252" s="5">
        <v>2</v>
      </c>
      <c r="E252" s="4">
        <v>0.1196</v>
      </c>
      <c r="F252" s="5">
        <v>11</v>
      </c>
      <c r="G252" s="4">
        <v>0.45650000000000002</v>
      </c>
      <c r="H252" s="5">
        <v>42</v>
      </c>
      <c r="I252" s="4">
        <v>0.23910000000000001</v>
      </c>
      <c r="J252" s="5">
        <v>22</v>
      </c>
      <c r="K252" s="4">
        <v>0.16300000000000001</v>
      </c>
      <c r="L252" s="5">
        <v>15</v>
      </c>
      <c r="M252" s="4">
        <v>0.33700000000000002</v>
      </c>
      <c r="N252" s="5">
        <v>92</v>
      </c>
      <c r="P252" s="13" t="s">
        <v>92</v>
      </c>
      <c r="Q252" s="14">
        <f>SQRT(Q251/(Y255*MIN(5-1,5-1)))</f>
        <v>0.14430986992080502</v>
      </c>
      <c r="T252">
        <f t="shared" ref="T252:T254" si="427">D252</f>
        <v>2</v>
      </c>
      <c r="U252">
        <f t="shared" ref="U252:U254" si="428">F252</f>
        <v>11</v>
      </c>
      <c r="V252">
        <f t="shared" ref="V252:V254" si="429">H252</f>
        <v>42</v>
      </c>
      <c r="W252">
        <f t="shared" ref="W252:W254" si="430">J252</f>
        <v>22</v>
      </c>
      <c r="X252">
        <f t="shared" si="421"/>
        <v>15</v>
      </c>
      <c r="Y252" s="10">
        <f t="shared" si="422"/>
        <v>92</v>
      </c>
      <c r="AG252" s="11">
        <f>$Y252*T255/$Y255</f>
        <v>1.3529411764705883</v>
      </c>
      <c r="AH252" s="11">
        <f t="shared" ref="AH252" si="431">$Y252*U255/$Y255</f>
        <v>7.7794117647058822</v>
      </c>
      <c r="AI252" s="11">
        <f t="shared" ref="AI252" si="432">$Y252*V255/$Y255</f>
        <v>35.852941176470587</v>
      </c>
      <c r="AJ252" s="11">
        <f t="shared" ref="AJ252" si="433">$Y252*W255/$Y255</f>
        <v>26.044117647058822</v>
      </c>
      <c r="AK252" s="11">
        <f t="shared" ref="AK252" si="434">$Y252*X255/$Y255</f>
        <v>20.970588235294116</v>
      </c>
    </row>
    <row r="253" spans="2:37" x14ac:dyDescent="0.25">
      <c r="B253" s="3" t="s">
        <v>10</v>
      </c>
      <c r="C253" s="4">
        <v>0</v>
      </c>
      <c r="D253" s="5">
        <v>0</v>
      </c>
      <c r="E253" s="4">
        <v>6.3799999999999996E-2</v>
      </c>
      <c r="F253" s="5">
        <v>3</v>
      </c>
      <c r="G253" s="4">
        <v>0.34039999999999998</v>
      </c>
      <c r="H253" s="5">
        <v>16</v>
      </c>
      <c r="I253" s="4">
        <v>0.38300000000000001</v>
      </c>
      <c r="J253" s="5">
        <v>18</v>
      </c>
      <c r="K253" s="4">
        <v>0.21279999999999999</v>
      </c>
      <c r="L253" s="5">
        <v>10</v>
      </c>
      <c r="M253" s="4">
        <v>0.17219999999999999</v>
      </c>
      <c r="N253" s="5">
        <v>47</v>
      </c>
      <c r="P253" s="15"/>
      <c r="Q253" s="12" t="str">
        <f>IF(AND(Q252&gt;0,Q252&lt;=0.2),"Schwacher Zusammenhang",IF(AND(Q252&gt;0.2,Q252&lt;=0.6),"Mittlerer Zusammenhang",IF(Q252&gt;0.6,"Starker Zusammenhang","")))</f>
        <v>Schwacher Zusammenhang</v>
      </c>
      <c r="T253">
        <f t="shared" si="427"/>
        <v>0</v>
      </c>
      <c r="U253">
        <f t="shared" si="428"/>
        <v>3</v>
      </c>
      <c r="V253">
        <f t="shared" si="429"/>
        <v>16</v>
      </c>
      <c r="W253">
        <f t="shared" si="430"/>
        <v>18</v>
      </c>
      <c r="X253">
        <f t="shared" si="421"/>
        <v>10</v>
      </c>
      <c r="Y253" s="10">
        <f t="shared" si="422"/>
        <v>47</v>
      </c>
      <c r="AG253" s="11">
        <f>$Y253*T255/$Y255</f>
        <v>0.69117647058823528</v>
      </c>
      <c r="AH253" s="11">
        <f t="shared" ref="AH253" si="435">$Y253*U255/$Y255</f>
        <v>3.9742647058823528</v>
      </c>
      <c r="AI253" s="11">
        <f t="shared" ref="AI253" si="436">$Y253*V255/$Y255</f>
        <v>18.316176470588236</v>
      </c>
      <c r="AJ253" s="11">
        <f t="shared" ref="AJ253" si="437">$Y253*W255/$Y255</f>
        <v>13.305147058823529</v>
      </c>
      <c r="AK253" s="11">
        <f t="shared" ref="AK253" si="438">$Y253*X255/$Y255</f>
        <v>10.713235294117647</v>
      </c>
    </row>
    <row r="254" spans="2:37" x14ac:dyDescent="0.25">
      <c r="B254" s="3" t="s">
        <v>11</v>
      </c>
      <c r="C254" s="4">
        <v>0</v>
      </c>
      <c r="D254" s="5">
        <v>0</v>
      </c>
      <c r="E254" s="4">
        <v>0</v>
      </c>
      <c r="F254" s="5">
        <v>0</v>
      </c>
      <c r="G254" s="4">
        <v>0.25929999999999997</v>
      </c>
      <c r="H254" s="5">
        <v>7</v>
      </c>
      <c r="I254" s="4">
        <v>0.29630000000000001</v>
      </c>
      <c r="J254" s="5">
        <v>8</v>
      </c>
      <c r="K254" s="4">
        <v>0.44440000000000002</v>
      </c>
      <c r="L254" s="5">
        <v>12</v>
      </c>
      <c r="M254" s="4">
        <v>9.8900000000000002E-2</v>
      </c>
      <c r="N254" s="5">
        <v>27</v>
      </c>
      <c r="T254">
        <f t="shared" si="427"/>
        <v>0</v>
      </c>
      <c r="U254">
        <f t="shared" si="428"/>
        <v>0</v>
      </c>
      <c r="V254">
        <f t="shared" si="429"/>
        <v>7</v>
      </c>
      <c r="W254">
        <f t="shared" si="430"/>
        <v>8</v>
      </c>
      <c r="X254">
        <f t="shared" si="421"/>
        <v>12</v>
      </c>
      <c r="Y254" s="10">
        <f t="shared" si="422"/>
        <v>27</v>
      </c>
      <c r="AG254" s="11">
        <f>$Y254*T255/$Y255</f>
        <v>0.39705882352941174</v>
      </c>
      <c r="AH254" s="11">
        <f t="shared" ref="AH254" si="439">$Y254*U255/$Y255</f>
        <v>2.2830882352941178</v>
      </c>
      <c r="AI254" s="11">
        <f t="shared" ref="AI254" si="440">$Y254*V255/$Y255</f>
        <v>10.522058823529411</v>
      </c>
      <c r="AJ254" s="11">
        <f t="shared" ref="AJ254" si="441">$Y254*W255/$Y255</f>
        <v>7.6433823529411766</v>
      </c>
      <c r="AK254" s="11">
        <f t="shared" ref="AK254" si="442">$Y254*X255/$Y255</f>
        <v>6.1544117647058822</v>
      </c>
    </row>
    <row r="255" spans="2:37" x14ac:dyDescent="0.25">
      <c r="B255" s="3" t="s">
        <v>6</v>
      </c>
      <c r="C255" s="6">
        <v>1.47E-2</v>
      </c>
      <c r="D255" s="3">
        <v>4</v>
      </c>
      <c r="E255" s="6">
        <v>8.4199999999999997E-2</v>
      </c>
      <c r="F255" s="3">
        <v>23</v>
      </c>
      <c r="G255" s="6">
        <v>0.38829999999999998</v>
      </c>
      <c r="H255" s="3">
        <v>106</v>
      </c>
      <c r="I255" s="6">
        <v>0.28210000000000002</v>
      </c>
      <c r="J255" s="3">
        <v>77</v>
      </c>
      <c r="K255" s="6">
        <v>0.2271</v>
      </c>
      <c r="L255" s="3">
        <v>62</v>
      </c>
      <c r="M255" s="6">
        <v>1</v>
      </c>
      <c r="N255" s="3">
        <v>273</v>
      </c>
      <c r="T255" s="10">
        <f>SUM(T250:T254)</f>
        <v>4</v>
      </c>
      <c r="U255" s="10">
        <f>SUM(U250:U254)</f>
        <v>23</v>
      </c>
      <c r="V255" s="10">
        <f>SUM(V250:V254)</f>
        <v>106</v>
      </c>
      <c r="W255" s="10">
        <f>SUM(W250:W254)</f>
        <v>77</v>
      </c>
      <c r="X255" s="10">
        <f>SUM(X250:X254)</f>
        <v>62</v>
      </c>
      <c r="Y255">
        <f t="shared" ref="Y255" si="443">SUM(Y250:Y254)</f>
        <v>272</v>
      </c>
    </row>
    <row r="256" spans="2:37" x14ac:dyDescent="0.25">
      <c r="B256" s="21" t="s">
        <v>93</v>
      </c>
      <c r="C256" s="22"/>
      <c r="D256" s="23">
        <f>SUMPRODUCT(C250:C254,$AP$4:$AP$8)+SUMPRODUCT(E250:E254,$AQ$4:$AQ$8)+SUMPRODUCT(G250:G254,$AR$4:$AR$8)+SUMPRODUCT(I250:I254,$AS$4:$AS$8)+SUMPRODUCT(K250:K254,$AT$4:$AT$8)</f>
        <v>34.721800000000002</v>
      </c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273</v>
      </c>
    </row>
    <row r="257" spans="2:37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</row>
    <row r="259" spans="2:37" ht="18" x14ac:dyDescent="0.25">
      <c r="B259" s="1" t="s">
        <v>65</v>
      </c>
    </row>
    <row r="260" spans="2:37" x14ac:dyDescent="0.25">
      <c r="B260" s="2"/>
      <c r="C260" s="18" t="s">
        <v>39</v>
      </c>
      <c r="D260" s="19"/>
      <c r="E260" s="18" t="s">
        <v>40</v>
      </c>
      <c r="F260" s="19"/>
      <c r="G260" s="18" t="s">
        <v>41</v>
      </c>
      <c r="H260" s="19"/>
      <c r="I260" s="18" t="s">
        <v>42</v>
      </c>
      <c r="J260" s="19"/>
      <c r="K260" s="18" t="s">
        <v>43</v>
      </c>
      <c r="L260" s="19"/>
      <c r="M260" s="18" t="s">
        <v>6</v>
      </c>
      <c r="N260" s="19"/>
    </row>
    <row r="261" spans="2:37" x14ac:dyDescent="0.25">
      <c r="B261" s="3" t="s">
        <v>7</v>
      </c>
      <c r="C261" s="4">
        <v>0.26090000000000002</v>
      </c>
      <c r="D261" s="5">
        <v>6</v>
      </c>
      <c r="E261" s="4">
        <v>0.30430000000000001</v>
      </c>
      <c r="F261" s="5">
        <v>7</v>
      </c>
      <c r="G261" s="4">
        <v>0.3478</v>
      </c>
      <c r="H261" s="5">
        <v>8</v>
      </c>
      <c r="I261" s="4">
        <v>4.3499999999999997E-2</v>
      </c>
      <c r="J261" s="5">
        <v>1</v>
      </c>
      <c r="K261" s="4">
        <v>4.3499999999999997E-2</v>
      </c>
      <c r="L261" s="5">
        <v>1</v>
      </c>
      <c r="M261" s="4">
        <v>8.4199999999999997E-2</v>
      </c>
      <c r="N261" s="5">
        <v>23</v>
      </c>
      <c r="P261" s="8" t="s">
        <v>88</v>
      </c>
      <c r="Q261" s="9">
        <f>_xlfn.CHISQ.TEST(T261:X265,AG261:AK265)</f>
        <v>2.0026694558678334E-3</v>
      </c>
      <c r="S261" t="s">
        <v>89</v>
      </c>
      <c r="T261">
        <f>D261</f>
        <v>6</v>
      </c>
      <c r="U261">
        <f>F261</f>
        <v>7</v>
      </c>
      <c r="V261">
        <f>H261</f>
        <v>8</v>
      </c>
      <c r="W261">
        <f>J261</f>
        <v>1</v>
      </c>
      <c r="X261">
        <f>L261</f>
        <v>1</v>
      </c>
      <c r="Y261" s="10">
        <f>SUM(S261:X261)</f>
        <v>23</v>
      </c>
      <c r="AF261" t="s">
        <v>90</v>
      </c>
      <c r="AG261" s="11">
        <f>$Y261*T266/$Y266</f>
        <v>2.0294117647058822</v>
      </c>
      <c r="AH261" s="11">
        <f>$Y261*U266/$Y266</f>
        <v>10.823529411764707</v>
      </c>
      <c r="AI261" s="11">
        <f>$Y261*V266/$Y266</f>
        <v>7.5257352941176467</v>
      </c>
      <c r="AJ261" s="11">
        <f>$Y261*W266/$Y266</f>
        <v>1.1838235294117647</v>
      </c>
      <c r="AK261" s="11">
        <f>$Y261*X266/$Y266</f>
        <v>1.4375</v>
      </c>
    </row>
    <row r="262" spans="2:37" x14ac:dyDescent="0.25">
      <c r="B262" s="3" t="s">
        <v>8</v>
      </c>
      <c r="C262" s="4">
        <v>0.1084</v>
      </c>
      <c r="D262" s="5">
        <v>9</v>
      </c>
      <c r="E262" s="4">
        <v>0.53010000000000002</v>
      </c>
      <c r="F262" s="5">
        <v>44</v>
      </c>
      <c r="G262" s="4">
        <v>0.253</v>
      </c>
      <c r="H262" s="5">
        <v>21</v>
      </c>
      <c r="I262" s="4">
        <v>3.61E-2</v>
      </c>
      <c r="J262" s="5">
        <v>3</v>
      </c>
      <c r="K262" s="4">
        <v>7.2300000000000003E-2</v>
      </c>
      <c r="L262" s="5">
        <v>6</v>
      </c>
      <c r="M262" s="4">
        <v>0.30399999999999999</v>
      </c>
      <c r="N262" s="5">
        <v>83</v>
      </c>
      <c r="P262" s="8" t="s">
        <v>91</v>
      </c>
      <c r="Q262" s="12">
        <f>_xlfn.CHISQ.INV.RT(Q261,16)</f>
        <v>37.141985782625497</v>
      </c>
      <c r="T262">
        <f>D262</f>
        <v>9</v>
      </c>
      <c r="U262">
        <f>F262</f>
        <v>44</v>
      </c>
      <c r="V262">
        <f>H262</f>
        <v>21</v>
      </c>
      <c r="W262">
        <f>J262</f>
        <v>3</v>
      </c>
      <c r="X262">
        <f t="shared" ref="X262:X265" si="444">L262</f>
        <v>6</v>
      </c>
      <c r="Y262" s="10">
        <f t="shared" ref="Y262:Y265" si="445">SUM(S262:X262)</f>
        <v>83</v>
      </c>
      <c r="AG262" s="11">
        <f>$Y262*T266/$Y266</f>
        <v>7.3235294117647056</v>
      </c>
      <c r="AH262" s="11">
        <f t="shared" ref="AH262" si="446">$Y262*U266/$Y266</f>
        <v>39.058823529411768</v>
      </c>
      <c r="AI262" s="11">
        <f t="shared" ref="AI262" si="447">$Y262*V266/$Y266</f>
        <v>27.158088235294116</v>
      </c>
      <c r="AJ262" s="11">
        <f t="shared" ref="AJ262" si="448">$Y262*W266/$Y266</f>
        <v>4.2720588235294121</v>
      </c>
      <c r="AK262" s="11">
        <f t="shared" ref="AK262" si="449">$Y262*X266/$Y266</f>
        <v>5.1875</v>
      </c>
    </row>
    <row r="263" spans="2:37" x14ac:dyDescent="0.25">
      <c r="B263" s="3" t="s">
        <v>9</v>
      </c>
      <c r="C263" s="4">
        <v>5.4299999999999987E-2</v>
      </c>
      <c r="D263" s="5">
        <v>5</v>
      </c>
      <c r="E263" s="4">
        <v>0.53259999999999996</v>
      </c>
      <c r="F263" s="5">
        <v>49</v>
      </c>
      <c r="G263" s="4">
        <v>0.35870000000000002</v>
      </c>
      <c r="H263" s="5">
        <v>33</v>
      </c>
      <c r="I263" s="4">
        <v>3.2599999999999997E-2</v>
      </c>
      <c r="J263" s="5">
        <v>3</v>
      </c>
      <c r="K263" s="4">
        <v>2.1700000000000001E-2</v>
      </c>
      <c r="L263" s="5">
        <v>2</v>
      </c>
      <c r="M263" s="4">
        <v>0.33700000000000002</v>
      </c>
      <c r="N263" s="5">
        <v>92</v>
      </c>
      <c r="P263" s="13" t="s">
        <v>92</v>
      </c>
      <c r="Q263" s="14">
        <f>SQRT(Q262/(Y266*MIN(5-1,5-1)))</f>
        <v>0.18476432171720553</v>
      </c>
      <c r="T263">
        <f t="shared" ref="T263:T265" si="450">D263</f>
        <v>5</v>
      </c>
      <c r="U263">
        <f t="shared" ref="U263:U265" si="451">F263</f>
        <v>49</v>
      </c>
      <c r="V263">
        <f t="shared" ref="V263:V265" si="452">H263</f>
        <v>33</v>
      </c>
      <c r="W263">
        <f t="shared" ref="W263:W265" si="453">J263</f>
        <v>3</v>
      </c>
      <c r="X263">
        <f t="shared" si="444"/>
        <v>2</v>
      </c>
      <c r="Y263" s="10">
        <f t="shared" si="445"/>
        <v>92</v>
      </c>
      <c r="AG263" s="11">
        <f>$Y263*T266/$Y266</f>
        <v>8.117647058823529</v>
      </c>
      <c r="AH263" s="11">
        <f t="shared" ref="AH263" si="454">$Y263*U266/$Y266</f>
        <v>43.294117647058826</v>
      </c>
      <c r="AI263" s="11">
        <f t="shared" ref="AI263" si="455">$Y263*V266/$Y266</f>
        <v>30.102941176470587</v>
      </c>
      <c r="AJ263" s="11">
        <f t="shared" ref="AJ263" si="456">$Y263*W266/$Y266</f>
        <v>4.7352941176470589</v>
      </c>
      <c r="AK263" s="11">
        <f t="shared" ref="AK263" si="457">$Y263*X266/$Y266</f>
        <v>5.75</v>
      </c>
    </row>
    <row r="264" spans="2:37" x14ac:dyDescent="0.25">
      <c r="B264" s="3" t="s">
        <v>10</v>
      </c>
      <c r="C264" s="4">
        <v>4.2599999999999999E-2</v>
      </c>
      <c r="D264" s="5">
        <v>2</v>
      </c>
      <c r="E264" s="4">
        <v>0.46810000000000002</v>
      </c>
      <c r="F264" s="5">
        <v>22</v>
      </c>
      <c r="G264" s="4">
        <v>0.34039999999999998</v>
      </c>
      <c r="H264" s="5">
        <v>16</v>
      </c>
      <c r="I264" s="4">
        <v>0.10639999999999999</v>
      </c>
      <c r="J264" s="5">
        <v>5</v>
      </c>
      <c r="K264" s="4">
        <v>4.2599999999999999E-2</v>
      </c>
      <c r="L264" s="5">
        <v>2</v>
      </c>
      <c r="M264" s="4">
        <v>0.17219999999999999</v>
      </c>
      <c r="N264" s="5">
        <v>47</v>
      </c>
      <c r="P264" s="15"/>
      <c r="Q264" s="12" t="str">
        <f>IF(AND(Q263&gt;0,Q263&lt;=0.2),"Schwacher Zusammenhang",IF(AND(Q263&gt;0.2,Q263&lt;=0.6),"Mittlerer Zusammenhang",IF(Q263&gt;0.6,"Starker Zusammenhang","")))</f>
        <v>Schwacher Zusammenhang</v>
      </c>
      <c r="T264">
        <f t="shared" si="450"/>
        <v>2</v>
      </c>
      <c r="U264">
        <f t="shared" si="451"/>
        <v>22</v>
      </c>
      <c r="V264">
        <f t="shared" si="452"/>
        <v>16</v>
      </c>
      <c r="W264">
        <f t="shared" si="453"/>
        <v>5</v>
      </c>
      <c r="X264">
        <f t="shared" si="444"/>
        <v>2</v>
      </c>
      <c r="Y264" s="10">
        <f t="shared" si="445"/>
        <v>47</v>
      </c>
      <c r="AG264" s="11">
        <f>$Y264*T266/$Y266</f>
        <v>4.1470588235294121</v>
      </c>
      <c r="AH264" s="11">
        <f t="shared" ref="AH264" si="458">$Y264*U266/$Y266</f>
        <v>22.117647058823529</v>
      </c>
      <c r="AI264" s="11">
        <f t="shared" ref="AI264" si="459">$Y264*V266/$Y266</f>
        <v>15.378676470588236</v>
      </c>
      <c r="AJ264" s="11">
        <f t="shared" ref="AJ264" si="460">$Y264*W266/$Y266</f>
        <v>2.4191176470588234</v>
      </c>
      <c r="AK264" s="11">
        <f t="shared" ref="AK264" si="461">$Y264*X266/$Y266</f>
        <v>2.9375</v>
      </c>
    </row>
    <row r="265" spans="2:37" x14ac:dyDescent="0.25">
      <c r="B265" s="3" t="s">
        <v>11</v>
      </c>
      <c r="C265" s="4">
        <v>7.4099999999999999E-2</v>
      </c>
      <c r="D265" s="5">
        <v>2</v>
      </c>
      <c r="E265" s="4">
        <v>0.22220000000000001</v>
      </c>
      <c r="F265" s="5">
        <v>6</v>
      </c>
      <c r="G265" s="4">
        <v>0.40739999999999998</v>
      </c>
      <c r="H265" s="5">
        <v>11</v>
      </c>
      <c r="I265" s="4">
        <v>7.4099999999999999E-2</v>
      </c>
      <c r="J265" s="5">
        <v>2</v>
      </c>
      <c r="K265" s="4">
        <v>0.22220000000000001</v>
      </c>
      <c r="L265" s="5">
        <v>6</v>
      </c>
      <c r="M265" s="4">
        <v>9.8900000000000002E-2</v>
      </c>
      <c r="N265" s="5">
        <v>27</v>
      </c>
      <c r="T265">
        <f t="shared" si="450"/>
        <v>2</v>
      </c>
      <c r="U265">
        <f t="shared" si="451"/>
        <v>6</v>
      </c>
      <c r="V265">
        <f t="shared" si="452"/>
        <v>11</v>
      </c>
      <c r="W265">
        <f t="shared" si="453"/>
        <v>2</v>
      </c>
      <c r="X265">
        <f t="shared" si="444"/>
        <v>6</v>
      </c>
      <c r="Y265" s="10">
        <f t="shared" si="445"/>
        <v>27</v>
      </c>
      <c r="AG265" s="11">
        <f>$Y265*T266/$Y266</f>
        <v>2.3823529411764706</v>
      </c>
      <c r="AH265" s="11">
        <f t="shared" ref="AH265" si="462">$Y265*U266/$Y266</f>
        <v>12.705882352941176</v>
      </c>
      <c r="AI265" s="11">
        <f t="shared" ref="AI265" si="463">$Y265*V266/$Y266</f>
        <v>8.8345588235294112</v>
      </c>
      <c r="AJ265" s="11">
        <f t="shared" ref="AJ265" si="464">$Y265*W266/$Y266</f>
        <v>1.3897058823529411</v>
      </c>
      <c r="AK265" s="11">
        <f t="shared" ref="AK265" si="465">$Y265*X266/$Y266</f>
        <v>1.6875</v>
      </c>
    </row>
    <row r="266" spans="2:37" x14ac:dyDescent="0.25">
      <c r="B266" s="3" t="s">
        <v>6</v>
      </c>
      <c r="C266" s="6">
        <v>8.7899999999999992E-2</v>
      </c>
      <c r="D266" s="3">
        <v>24</v>
      </c>
      <c r="E266" s="6">
        <v>0.46889999999999998</v>
      </c>
      <c r="F266" s="3">
        <v>128</v>
      </c>
      <c r="G266" s="6">
        <v>0.32600000000000001</v>
      </c>
      <c r="H266" s="3">
        <v>89</v>
      </c>
      <c r="I266" s="6">
        <v>5.1299999999999998E-2</v>
      </c>
      <c r="J266" s="3">
        <v>14</v>
      </c>
      <c r="K266" s="6">
        <v>6.2300000000000001E-2</v>
      </c>
      <c r="L266" s="3">
        <v>17</v>
      </c>
      <c r="M266" s="6">
        <v>1</v>
      </c>
      <c r="N266" s="3">
        <v>273</v>
      </c>
      <c r="T266" s="10">
        <f>SUM(T261:T265)</f>
        <v>24</v>
      </c>
      <c r="U266" s="10">
        <f>SUM(U261:U265)</f>
        <v>128</v>
      </c>
      <c r="V266" s="10">
        <f>SUM(V261:V265)</f>
        <v>89</v>
      </c>
      <c r="W266" s="10">
        <f>SUM(W261:W265)</f>
        <v>14</v>
      </c>
      <c r="X266" s="10">
        <f>SUM(X261:X265)</f>
        <v>17</v>
      </c>
      <c r="Y266">
        <f t="shared" ref="Y266" si="466">SUM(Y261:Y265)</f>
        <v>272</v>
      </c>
    </row>
    <row r="267" spans="2:37" x14ac:dyDescent="0.25">
      <c r="B267" s="21" t="s">
        <v>93</v>
      </c>
      <c r="C267" s="22"/>
      <c r="D267" s="23">
        <f>SUMPRODUCT(C261:C265,$AP$4:$AP$8)+SUMPRODUCT(E261:E265,$AQ$4:$AQ$8)+SUMPRODUCT(G261:G265,$AR$4:$AR$8)+SUMPRODUCT(I261:I265,$AS$4:$AS$8)+SUMPRODUCT(K261:K265,$AT$4:$AT$8)</f>
        <v>53.012200000000007</v>
      </c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273</v>
      </c>
    </row>
    <row r="268" spans="2:37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</row>
    <row r="270" spans="2:37" ht="18" x14ac:dyDescent="0.25">
      <c r="B270" s="1" t="s">
        <v>66</v>
      </c>
    </row>
    <row r="271" spans="2:37" x14ac:dyDescent="0.25">
      <c r="B271" s="2"/>
      <c r="C271" s="18" t="s">
        <v>39</v>
      </c>
      <c r="D271" s="19"/>
      <c r="E271" s="18" t="s">
        <v>40</v>
      </c>
      <c r="F271" s="19"/>
      <c r="G271" s="18" t="s">
        <v>41</v>
      </c>
      <c r="H271" s="19"/>
      <c r="I271" s="18" t="s">
        <v>42</v>
      </c>
      <c r="J271" s="19"/>
      <c r="K271" s="18" t="s">
        <v>43</v>
      </c>
      <c r="L271" s="19"/>
      <c r="M271" s="18" t="s">
        <v>6</v>
      </c>
      <c r="N271" s="19"/>
    </row>
    <row r="272" spans="2:37" x14ac:dyDescent="0.25">
      <c r="B272" s="3" t="s">
        <v>7</v>
      </c>
      <c r="C272" s="4">
        <v>0.13039999999999999</v>
      </c>
      <c r="D272" s="5">
        <v>3</v>
      </c>
      <c r="E272" s="4">
        <v>0.3478</v>
      </c>
      <c r="F272" s="5">
        <v>8</v>
      </c>
      <c r="G272" s="4">
        <v>0.30430000000000001</v>
      </c>
      <c r="H272" s="5">
        <v>7</v>
      </c>
      <c r="I272" s="4">
        <v>0.13039999999999999</v>
      </c>
      <c r="J272" s="5">
        <v>3</v>
      </c>
      <c r="K272" s="4">
        <v>8.6999999999999994E-2</v>
      </c>
      <c r="L272" s="5">
        <v>2</v>
      </c>
      <c r="M272" s="4">
        <v>8.4199999999999997E-2</v>
      </c>
      <c r="N272" s="5">
        <v>23</v>
      </c>
      <c r="P272" s="8" t="s">
        <v>88</v>
      </c>
      <c r="Q272" s="9">
        <f>_xlfn.CHISQ.TEST(T272:X276,AG272:AK276)</f>
        <v>6.1503433034108589E-3</v>
      </c>
      <c r="S272" t="s">
        <v>89</v>
      </c>
      <c r="T272">
        <f>D272</f>
        <v>3</v>
      </c>
      <c r="U272">
        <f>F272</f>
        <v>8</v>
      </c>
      <c r="V272">
        <f>H272</f>
        <v>7</v>
      </c>
      <c r="W272">
        <f>J272</f>
        <v>3</v>
      </c>
      <c r="X272">
        <f>L272</f>
        <v>2</v>
      </c>
      <c r="Y272" s="10">
        <f>SUM(S272:X272)</f>
        <v>23</v>
      </c>
      <c r="AF272" t="s">
        <v>90</v>
      </c>
      <c r="AG272" s="11">
        <f>$Y272*T277/$Y277</f>
        <v>0.92673992673992678</v>
      </c>
      <c r="AH272" s="11">
        <f>$Y272*U277/$Y277</f>
        <v>6.3186813186813184</v>
      </c>
      <c r="AI272" s="11">
        <f>$Y272*V277/$Y277</f>
        <v>9.0989010989010985</v>
      </c>
      <c r="AJ272" s="11">
        <f>$Y272*W277/$Y277</f>
        <v>4.0439560439560438</v>
      </c>
      <c r="AK272" s="11">
        <f>$Y272*X277/$Y277</f>
        <v>2.6117216117216118</v>
      </c>
    </row>
    <row r="273" spans="2:37" x14ac:dyDescent="0.25">
      <c r="B273" s="3" t="s">
        <v>8</v>
      </c>
      <c r="C273" s="4">
        <v>3.61E-2</v>
      </c>
      <c r="D273" s="5">
        <v>3</v>
      </c>
      <c r="E273" s="4">
        <v>0.31330000000000002</v>
      </c>
      <c r="F273" s="5">
        <v>26</v>
      </c>
      <c r="G273" s="4">
        <v>0.42170000000000002</v>
      </c>
      <c r="H273" s="5">
        <v>35</v>
      </c>
      <c r="I273" s="4">
        <v>0.13250000000000001</v>
      </c>
      <c r="J273" s="5">
        <v>11</v>
      </c>
      <c r="K273" s="4">
        <v>9.64E-2</v>
      </c>
      <c r="L273" s="5">
        <v>8</v>
      </c>
      <c r="M273" s="4">
        <v>0.30399999999999999</v>
      </c>
      <c r="N273" s="5">
        <v>83</v>
      </c>
      <c r="P273" s="8" t="s">
        <v>91</v>
      </c>
      <c r="Q273" s="12">
        <f>_xlfn.CHISQ.INV.RT(Q272,16)</f>
        <v>33.598907591736918</v>
      </c>
      <c r="T273">
        <f>D273</f>
        <v>3</v>
      </c>
      <c r="U273">
        <f>F273</f>
        <v>26</v>
      </c>
      <c r="V273">
        <f>H273</f>
        <v>35</v>
      </c>
      <c r="W273">
        <f>J273</f>
        <v>11</v>
      </c>
      <c r="X273">
        <f t="shared" ref="X273:X276" si="467">L273</f>
        <v>8</v>
      </c>
      <c r="Y273" s="10">
        <f t="shared" ref="Y273:Y276" si="468">SUM(S273:X273)</f>
        <v>83</v>
      </c>
      <c r="AG273" s="11">
        <f>$Y273*T277/$Y277</f>
        <v>3.3443223443223444</v>
      </c>
      <c r="AH273" s="11">
        <f t="shared" ref="AH273" si="469">$Y273*U277/$Y277</f>
        <v>22.802197802197803</v>
      </c>
      <c r="AI273" s="11">
        <f t="shared" ref="AI273" si="470">$Y273*V277/$Y277</f>
        <v>32.835164835164832</v>
      </c>
      <c r="AJ273" s="11">
        <f t="shared" ref="AJ273" si="471">$Y273*W277/$Y277</f>
        <v>14.593406593406593</v>
      </c>
      <c r="AK273" s="11">
        <f t="shared" ref="AK273" si="472">$Y273*X277/$Y277</f>
        <v>9.4249084249084252</v>
      </c>
    </row>
    <row r="274" spans="2:37" x14ac:dyDescent="0.25">
      <c r="B274" s="3" t="s">
        <v>9</v>
      </c>
      <c r="C274" s="4">
        <v>3.2599999999999997E-2</v>
      </c>
      <c r="D274" s="5">
        <v>3</v>
      </c>
      <c r="E274" s="4">
        <v>0.29349999999999998</v>
      </c>
      <c r="F274" s="5">
        <v>27</v>
      </c>
      <c r="G274" s="4">
        <v>0.46739999999999998</v>
      </c>
      <c r="H274" s="5">
        <v>43</v>
      </c>
      <c r="I274" s="4">
        <v>0.14130000000000001</v>
      </c>
      <c r="J274" s="5">
        <v>13</v>
      </c>
      <c r="K274" s="4">
        <v>6.5199999999999994E-2</v>
      </c>
      <c r="L274" s="5">
        <v>6</v>
      </c>
      <c r="M274" s="4">
        <v>0.33700000000000002</v>
      </c>
      <c r="N274" s="5">
        <v>92</v>
      </c>
      <c r="P274" s="13" t="s">
        <v>92</v>
      </c>
      <c r="Q274" s="14">
        <f>SQRT(Q273/(Y277*MIN(5-1,5-1)))</f>
        <v>0.17540875233397984</v>
      </c>
      <c r="T274">
        <f t="shared" ref="T274:T276" si="473">D274</f>
        <v>3</v>
      </c>
      <c r="U274">
        <f t="shared" ref="U274:U276" si="474">F274</f>
        <v>27</v>
      </c>
      <c r="V274">
        <f t="shared" ref="V274:V276" si="475">H274</f>
        <v>43</v>
      </c>
      <c r="W274">
        <f t="shared" ref="W274:W276" si="476">J274</f>
        <v>13</v>
      </c>
      <c r="X274">
        <f t="shared" si="467"/>
        <v>6</v>
      </c>
      <c r="Y274" s="10">
        <f t="shared" si="468"/>
        <v>92</v>
      </c>
      <c r="AG274" s="11">
        <f>$Y274*T277/$Y277</f>
        <v>3.7069597069597071</v>
      </c>
      <c r="AH274" s="11">
        <f t="shared" ref="AH274" si="477">$Y274*U277/$Y277</f>
        <v>25.274725274725274</v>
      </c>
      <c r="AI274" s="11">
        <f t="shared" ref="AI274" si="478">$Y274*V277/$Y277</f>
        <v>36.395604395604394</v>
      </c>
      <c r="AJ274" s="11">
        <f t="shared" ref="AJ274" si="479">$Y274*W277/$Y277</f>
        <v>16.175824175824175</v>
      </c>
      <c r="AK274" s="11">
        <f t="shared" ref="AK274" si="480">$Y274*X277/$Y277</f>
        <v>10.446886446886447</v>
      </c>
    </row>
    <row r="275" spans="2:37" x14ac:dyDescent="0.25">
      <c r="B275" s="3" t="s">
        <v>10</v>
      </c>
      <c r="C275" s="4">
        <v>2.0799999999999999E-2</v>
      </c>
      <c r="D275" s="5">
        <v>1</v>
      </c>
      <c r="E275" s="4">
        <v>0.1875</v>
      </c>
      <c r="F275" s="5">
        <v>9</v>
      </c>
      <c r="G275" s="4">
        <v>0.375</v>
      </c>
      <c r="H275" s="5">
        <v>18</v>
      </c>
      <c r="I275" s="4">
        <v>0.29170000000000001</v>
      </c>
      <c r="J275" s="5">
        <v>14</v>
      </c>
      <c r="K275" s="4">
        <v>0.125</v>
      </c>
      <c r="L275" s="5">
        <v>6</v>
      </c>
      <c r="M275" s="4">
        <v>0.17580000000000001</v>
      </c>
      <c r="N275" s="5">
        <v>48</v>
      </c>
      <c r="P275" s="15"/>
      <c r="Q275" s="12" t="str">
        <f>IF(AND(Q274&gt;0,Q274&lt;=0.2),"Schwacher Zusammenhang",IF(AND(Q274&gt;0.2,Q274&lt;=0.6),"Mittlerer Zusammenhang",IF(Q274&gt;0.6,"Starker Zusammenhang","")))</f>
        <v>Schwacher Zusammenhang</v>
      </c>
      <c r="T275">
        <f t="shared" si="473"/>
        <v>1</v>
      </c>
      <c r="U275">
        <f t="shared" si="474"/>
        <v>9</v>
      </c>
      <c r="V275">
        <f t="shared" si="475"/>
        <v>18</v>
      </c>
      <c r="W275">
        <f t="shared" si="476"/>
        <v>14</v>
      </c>
      <c r="X275">
        <f t="shared" si="467"/>
        <v>6</v>
      </c>
      <c r="Y275" s="10">
        <f t="shared" si="468"/>
        <v>48</v>
      </c>
      <c r="AG275" s="11">
        <f>$Y275*T277/$Y277</f>
        <v>1.9340659340659341</v>
      </c>
      <c r="AH275" s="11">
        <f t="shared" ref="AH275" si="481">$Y275*U277/$Y277</f>
        <v>13.186813186813186</v>
      </c>
      <c r="AI275" s="11">
        <f t="shared" ref="AI275" si="482">$Y275*V277/$Y277</f>
        <v>18.989010989010989</v>
      </c>
      <c r="AJ275" s="11">
        <f t="shared" ref="AJ275" si="483">$Y275*W277/$Y277</f>
        <v>8.4395604395604398</v>
      </c>
      <c r="AK275" s="11">
        <f t="shared" ref="AK275" si="484">$Y275*X277/$Y277</f>
        <v>5.4505494505494507</v>
      </c>
    </row>
    <row r="276" spans="2:37" x14ac:dyDescent="0.25">
      <c r="B276" s="3" t="s">
        <v>11</v>
      </c>
      <c r="C276" s="4">
        <v>3.7000000000000012E-2</v>
      </c>
      <c r="D276" s="5">
        <v>1</v>
      </c>
      <c r="E276" s="4">
        <v>0.1852</v>
      </c>
      <c r="F276" s="5">
        <v>5</v>
      </c>
      <c r="G276" s="4">
        <v>0.1852</v>
      </c>
      <c r="H276" s="5">
        <v>5</v>
      </c>
      <c r="I276" s="4">
        <v>0.25929999999999997</v>
      </c>
      <c r="J276" s="5">
        <v>7</v>
      </c>
      <c r="K276" s="4">
        <v>0.33329999999999999</v>
      </c>
      <c r="L276" s="5">
        <v>9</v>
      </c>
      <c r="M276" s="4">
        <v>9.8900000000000002E-2</v>
      </c>
      <c r="N276" s="5">
        <v>27</v>
      </c>
      <c r="T276">
        <f t="shared" si="473"/>
        <v>1</v>
      </c>
      <c r="U276">
        <f t="shared" si="474"/>
        <v>5</v>
      </c>
      <c r="V276">
        <f t="shared" si="475"/>
        <v>5</v>
      </c>
      <c r="W276">
        <f t="shared" si="476"/>
        <v>7</v>
      </c>
      <c r="X276">
        <f t="shared" si="467"/>
        <v>9</v>
      </c>
      <c r="Y276" s="10">
        <f t="shared" si="468"/>
        <v>27</v>
      </c>
      <c r="AG276" s="11">
        <f>$Y276*T277/$Y277</f>
        <v>1.0879120879120878</v>
      </c>
      <c r="AH276" s="11">
        <f t="shared" ref="AH276" si="485">$Y276*U277/$Y277</f>
        <v>7.4175824175824179</v>
      </c>
      <c r="AI276" s="11">
        <f t="shared" ref="AI276" si="486">$Y276*V277/$Y277</f>
        <v>10.681318681318681</v>
      </c>
      <c r="AJ276" s="11">
        <f t="shared" ref="AJ276" si="487">$Y276*W277/$Y277</f>
        <v>4.7472527472527473</v>
      </c>
      <c r="AK276" s="11">
        <f t="shared" ref="AK276" si="488">$Y276*X277/$Y277</f>
        <v>3.0659340659340661</v>
      </c>
    </row>
    <row r="277" spans="2:37" x14ac:dyDescent="0.25">
      <c r="B277" s="3" t="s">
        <v>6</v>
      </c>
      <c r="C277" s="6">
        <v>4.0300000000000002E-2</v>
      </c>
      <c r="D277" s="3">
        <v>11</v>
      </c>
      <c r="E277" s="6">
        <v>0.2747</v>
      </c>
      <c r="F277" s="3">
        <v>75</v>
      </c>
      <c r="G277" s="6">
        <v>0.39560000000000001</v>
      </c>
      <c r="H277" s="3">
        <v>108</v>
      </c>
      <c r="I277" s="6">
        <v>0.17580000000000001</v>
      </c>
      <c r="J277" s="3">
        <v>48</v>
      </c>
      <c r="K277" s="6">
        <v>0.11360000000000001</v>
      </c>
      <c r="L277" s="3">
        <v>31</v>
      </c>
      <c r="M277" s="6">
        <v>1</v>
      </c>
      <c r="N277" s="3">
        <v>273</v>
      </c>
      <c r="T277" s="10">
        <f>SUM(T272:T276)</f>
        <v>11</v>
      </c>
      <c r="U277" s="10">
        <f>SUM(U272:U276)</f>
        <v>75</v>
      </c>
      <c r="V277" s="10">
        <f>SUM(V272:V276)</f>
        <v>108</v>
      </c>
      <c r="W277" s="10">
        <f>SUM(W272:W276)</f>
        <v>48</v>
      </c>
      <c r="X277" s="10">
        <f>SUM(X272:X276)</f>
        <v>31</v>
      </c>
      <c r="Y277">
        <f t="shared" ref="Y277" si="489">SUM(Y272:Y276)</f>
        <v>273</v>
      </c>
    </row>
    <row r="278" spans="2:37" x14ac:dyDescent="0.25">
      <c r="B278" s="21" t="s">
        <v>93</v>
      </c>
      <c r="C278" s="22"/>
      <c r="D278" s="23">
        <f>SUMPRODUCT(C272:C276,$AP$4:$AP$8)+SUMPRODUCT(E272:E276,$AQ$4:$AQ$8)+SUMPRODUCT(G272:G276,$AR$4:$AR$8)+SUMPRODUCT(I272:I276,$AS$4:$AS$8)+SUMPRODUCT(K272:K276,$AT$4:$AT$8)</f>
        <v>45.729399999999991</v>
      </c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273</v>
      </c>
    </row>
    <row r="279" spans="2:37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</row>
    <row r="281" spans="2:37" ht="18" x14ac:dyDescent="0.25">
      <c r="B281" s="1" t="s">
        <v>67</v>
      </c>
    </row>
    <row r="282" spans="2:37" ht="18" x14ac:dyDescent="0.25">
      <c r="B282" s="1" t="s">
        <v>68</v>
      </c>
    </row>
    <row r="283" spans="2:37" x14ac:dyDescent="0.25">
      <c r="B283" s="2"/>
      <c r="C283" s="18" t="s">
        <v>39</v>
      </c>
      <c r="D283" s="19"/>
      <c r="E283" s="18" t="s">
        <v>40</v>
      </c>
      <c r="F283" s="19"/>
      <c r="G283" s="18" t="s">
        <v>41</v>
      </c>
      <c r="H283" s="19"/>
      <c r="I283" s="18" t="s">
        <v>69</v>
      </c>
      <c r="J283" s="19"/>
      <c r="K283" s="18" t="s">
        <v>43</v>
      </c>
      <c r="L283" s="19"/>
      <c r="M283" s="18" t="s">
        <v>6</v>
      </c>
      <c r="N283" s="19"/>
    </row>
    <row r="284" spans="2:37" x14ac:dyDescent="0.25">
      <c r="B284" s="3" t="s">
        <v>7</v>
      </c>
      <c r="C284" s="4">
        <v>0.2273</v>
      </c>
      <c r="D284" s="5">
        <v>5</v>
      </c>
      <c r="E284" s="4">
        <v>0.36359999999999998</v>
      </c>
      <c r="F284" s="5">
        <v>8</v>
      </c>
      <c r="G284" s="4">
        <v>0.18179999999999999</v>
      </c>
      <c r="H284" s="5">
        <v>4</v>
      </c>
      <c r="I284" s="4">
        <v>0.18179999999999999</v>
      </c>
      <c r="J284" s="5">
        <v>4</v>
      </c>
      <c r="K284" s="4">
        <v>4.5499999999999999E-2</v>
      </c>
      <c r="L284" s="5">
        <v>1</v>
      </c>
      <c r="M284" s="4">
        <v>8.0299999999999996E-2</v>
      </c>
      <c r="N284" s="5">
        <v>22</v>
      </c>
      <c r="P284" s="8" t="s">
        <v>88</v>
      </c>
      <c r="Q284" s="9">
        <f>_xlfn.CHISQ.TEST(T284:X288,AG284:AK288)</f>
        <v>4.2483575767038343E-3</v>
      </c>
      <c r="S284" t="s">
        <v>89</v>
      </c>
      <c r="T284">
        <f>D284</f>
        <v>5</v>
      </c>
      <c r="U284">
        <f>F284</f>
        <v>8</v>
      </c>
      <c r="V284">
        <f>H284</f>
        <v>4</v>
      </c>
      <c r="W284">
        <f>J284</f>
        <v>4</v>
      </c>
      <c r="X284">
        <f>L284</f>
        <v>1</v>
      </c>
      <c r="Y284" s="10">
        <f>SUM(S284:X284)</f>
        <v>22</v>
      </c>
      <c r="AF284" t="s">
        <v>90</v>
      </c>
      <c r="AG284" s="11">
        <f>$Y284*T289/$Y289</f>
        <v>1.736842105263158</v>
      </c>
      <c r="AH284" s="11">
        <f>$Y284*U289/$Y289</f>
        <v>9.2631578947368425</v>
      </c>
      <c r="AI284" s="11">
        <f>$Y284*V289/$Y289</f>
        <v>5.7067669172932334</v>
      </c>
      <c r="AJ284" s="11">
        <f>$Y284*W289/$Y289</f>
        <v>4.2180451127819545</v>
      </c>
      <c r="AK284" s="11">
        <f>$Y284*X289/$Y289</f>
        <v>1.0751879699248121</v>
      </c>
    </row>
    <row r="285" spans="2:37" x14ac:dyDescent="0.25">
      <c r="B285" s="3" t="s">
        <v>8</v>
      </c>
      <c r="C285" s="4">
        <v>0.12659999999999999</v>
      </c>
      <c r="D285" s="5">
        <v>10</v>
      </c>
      <c r="E285" s="4">
        <v>0.48099999999999998</v>
      </c>
      <c r="F285" s="5">
        <v>38</v>
      </c>
      <c r="G285" s="4">
        <v>0.18990000000000001</v>
      </c>
      <c r="H285" s="5">
        <v>15</v>
      </c>
      <c r="I285" s="4">
        <v>0.18990000000000001</v>
      </c>
      <c r="J285" s="5">
        <v>15</v>
      </c>
      <c r="K285" s="4">
        <v>1.2699999999999999E-2</v>
      </c>
      <c r="L285" s="5">
        <v>1</v>
      </c>
      <c r="M285" s="4">
        <v>0.2883</v>
      </c>
      <c r="N285" s="5">
        <v>79</v>
      </c>
      <c r="P285" s="8" t="s">
        <v>91</v>
      </c>
      <c r="Q285" s="12">
        <f>_xlfn.CHISQ.INV.RT(Q284,16)</f>
        <v>34.788002925037169</v>
      </c>
      <c r="T285">
        <f>D285</f>
        <v>10</v>
      </c>
      <c r="U285">
        <f>F285</f>
        <v>38</v>
      </c>
      <c r="V285">
        <f>H285</f>
        <v>15</v>
      </c>
      <c r="W285">
        <f>J285</f>
        <v>15</v>
      </c>
      <c r="X285">
        <f t="shared" ref="X285:X288" si="490">L285</f>
        <v>1</v>
      </c>
      <c r="Y285" s="10">
        <f t="shared" ref="Y285:Y288" si="491">SUM(S285:X285)</f>
        <v>79</v>
      </c>
      <c r="AG285" s="11">
        <f>$Y285*T289/$Y289</f>
        <v>6.2368421052631575</v>
      </c>
      <c r="AH285" s="11">
        <f t="shared" ref="AH285" si="492">$Y285*U289/$Y289</f>
        <v>33.263157894736842</v>
      </c>
      <c r="AI285" s="11">
        <f t="shared" ref="AI285" si="493">$Y285*V289/$Y289</f>
        <v>20.492481203007518</v>
      </c>
      <c r="AJ285" s="11">
        <f t="shared" ref="AJ285" si="494">$Y285*W289/$Y289</f>
        <v>15.146616541353383</v>
      </c>
      <c r="AK285" s="11">
        <f t="shared" ref="AK285" si="495">$Y285*X289/$Y289</f>
        <v>3.8609022556390977</v>
      </c>
    </row>
    <row r="286" spans="2:37" x14ac:dyDescent="0.25">
      <c r="B286" s="3" t="s">
        <v>9</v>
      </c>
      <c r="C286" s="4">
        <v>3.3000000000000002E-2</v>
      </c>
      <c r="D286" s="5">
        <v>3</v>
      </c>
      <c r="E286" s="4">
        <v>0.45050000000000001</v>
      </c>
      <c r="F286" s="5">
        <v>41</v>
      </c>
      <c r="G286" s="4">
        <v>0.32969999999999999</v>
      </c>
      <c r="H286" s="5">
        <v>30</v>
      </c>
      <c r="I286" s="4">
        <v>0.13189999999999999</v>
      </c>
      <c r="J286" s="5">
        <v>12</v>
      </c>
      <c r="K286" s="4">
        <v>5.4899999999999997E-2</v>
      </c>
      <c r="L286" s="5">
        <v>5</v>
      </c>
      <c r="M286" s="4">
        <v>0.33210000000000001</v>
      </c>
      <c r="N286" s="5">
        <v>91</v>
      </c>
      <c r="P286" s="13" t="s">
        <v>92</v>
      </c>
      <c r="Q286" s="14">
        <f>SQRT(Q285/(Y289*MIN(5-1,5-1)))</f>
        <v>0.18081894665908105</v>
      </c>
      <c r="T286">
        <f t="shared" ref="T286:T288" si="496">D286</f>
        <v>3</v>
      </c>
      <c r="U286">
        <f t="shared" ref="U286:U288" si="497">F286</f>
        <v>41</v>
      </c>
      <c r="V286">
        <f t="shared" ref="V286:V288" si="498">H286</f>
        <v>30</v>
      </c>
      <c r="W286">
        <f t="shared" ref="W286:W288" si="499">J286</f>
        <v>12</v>
      </c>
      <c r="X286">
        <f t="shared" si="490"/>
        <v>5</v>
      </c>
      <c r="Y286" s="10">
        <f t="shared" si="491"/>
        <v>91</v>
      </c>
      <c r="AG286" s="11">
        <f>$Y286*T289/$Y289</f>
        <v>7.1842105263157894</v>
      </c>
      <c r="AH286" s="11">
        <f t="shared" ref="AH286" si="500">$Y286*U289/$Y289</f>
        <v>38.315789473684212</v>
      </c>
      <c r="AI286" s="11">
        <f t="shared" ref="AI286" si="501">$Y286*V289/$Y289</f>
        <v>23.605263157894736</v>
      </c>
      <c r="AJ286" s="11">
        <f t="shared" ref="AJ286" si="502">$Y286*W289/$Y289</f>
        <v>17.44736842105263</v>
      </c>
      <c r="AK286" s="11">
        <f t="shared" ref="AK286" si="503">$Y286*X289/$Y289</f>
        <v>4.4473684210526319</v>
      </c>
    </row>
    <row r="287" spans="2:37" x14ac:dyDescent="0.25">
      <c r="B287" s="3" t="s">
        <v>10</v>
      </c>
      <c r="C287" s="4">
        <v>4.1700000000000001E-2</v>
      </c>
      <c r="D287" s="5">
        <v>2</v>
      </c>
      <c r="E287" s="4">
        <v>0.41670000000000001</v>
      </c>
      <c r="F287" s="5">
        <v>20</v>
      </c>
      <c r="G287" s="4">
        <v>0.20830000000000001</v>
      </c>
      <c r="H287" s="5">
        <v>10</v>
      </c>
      <c r="I287" s="4">
        <v>0.29170000000000001</v>
      </c>
      <c r="J287" s="5">
        <v>14</v>
      </c>
      <c r="K287" s="4">
        <v>4.1700000000000001E-2</v>
      </c>
      <c r="L287" s="5">
        <v>2</v>
      </c>
      <c r="M287" s="4">
        <v>0.17519999999999999</v>
      </c>
      <c r="N287" s="5">
        <v>48</v>
      </c>
      <c r="P287" s="15"/>
      <c r="Q287" s="12" t="str">
        <f>IF(AND(Q286&gt;0,Q286&lt;=0.2),"Schwacher Zusammenhang",IF(AND(Q286&gt;0.2,Q286&lt;=0.6),"Mittlerer Zusammenhang",IF(Q286&gt;0.6,"Starker Zusammenhang","")))</f>
        <v>Schwacher Zusammenhang</v>
      </c>
      <c r="T287">
        <f t="shared" si="496"/>
        <v>2</v>
      </c>
      <c r="U287">
        <f t="shared" si="497"/>
        <v>20</v>
      </c>
      <c r="V287">
        <f t="shared" si="498"/>
        <v>10</v>
      </c>
      <c r="W287">
        <f t="shared" si="499"/>
        <v>14</v>
      </c>
      <c r="X287">
        <f t="shared" si="490"/>
        <v>2</v>
      </c>
      <c r="Y287" s="10">
        <f t="shared" si="491"/>
        <v>48</v>
      </c>
      <c r="AG287" s="11">
        <f>$Y287*T289/$Y289</f>
        <v>3.7894736842105261</v>
      </c>
      <c r="AH287" s="11">
        <f t="shared" ref="AH287" si="504">$Y287*U289/$Y289</f>
        <v>20.210526315789473</v>
      </c>
      <c r="AI287" s="11">
        <f t="shared" ref="AI287" si="505">$Y287*V289/$Y289</f>
        <v>12.451127819548873</v>
      </c>
      <c r="AJ287" s="11">
        <f t="shared" ref="AJ287" si="506">$Y287*W289/$Y289</f>
        <v>9.2030075187969924</v>
      </c>
      <c r="AK287" s="11">
        <f t="shared" ref="AK287" si="507">$Y287*X289/$Y289</f>
        <v>2.3458646616541352</v>
      </c>
    </row>
    <row r="288" spans="2:37" x14ac:dyDescent="0.25">
      <c r="B288" s="3" t="s">
        <v>11</v>
      </c>
      <c r="C288" s="4">
        <v>3.85E-2</v>
      </c>
      <c r="D288" s="5">
        <v>1</v>
      </c>
      <c r="E288" s="4">
        <v>0.1923</v>
      </c>
      <c r="F288" s="5">
        <v>5</v>
      </c>
      <c r="G288" s="4">
        <v>0.3846</v>
      </c>
      <c r="H288" s="5">
        <v>10</v>
      </c>
      <c r="I288" s="4">
        <v>0.23080000000000001</v>
      </c>
      <c r="J288" s="5">
        <v>6</v>
      </c>
      <c r="K288" s="4">
        <v>0.15379999999999999</v>
      </c>
      <c r="L288" s="5">
        <v>4</v>
      </c>
      <c r="M288" s="4">
        <v>9.4899999999999998E-2</v>
      </c>
      <c r="N288" s="5">
        <v>26</v>
      </c>
      <c r="T288">
        <f t="shared" si="496"/>
        <v>1</v>
      </c>
      <c r="U288">
        <f t="shared" si="497"/>
        <v>5</v>
      </c>
      <c r="V288">
        <f t="shared" si="498"/>
        <v>10</v>
      </c>
      <c r="W288">
        <f t="shared" si="499"/>
        <v>6</v>
      </c>
      <c r="X288">
        <f t="shared" si="490"/>
        <v>4</v>
      </c>
      <c r="Y288" s="10">
        <f t="shared" si="491"/>
        <v>26</v>
      </c>
      <c r="AG288" s="11">
        <f>$Y288*T289/$Y289</f>
        <v>2.0526315789473686</v>
      </c>
      <c r="AH288" s="11">
        <f t="shared" ref="AH288" si="508">$Y288*U289/$Y289</f>
        <v>10.947368421052632</v>
      </c>
      <c r="AI288" s="11">
        <f t="shared" ref="AI288" si="509">$Y288*V289/$Y289</f>
        <v>6.7443609022556394</v>
      </c>
      <c r="AJ288" s="11">
        <f t="shared" ref="AJ288" si="510">$Y288*W289/$Y289</f>
        <v>4.9849624060150379</v>
      </c>
      <c r="AK288" s="11">
        <f t="shared" ref="AK288" si="511">$Y288*X289/$Y289</f>
        <v>1.2706766917293233</v>
      </c>
    </row>
    <row r="289" spans="2:37" x14ac:dyDescent="0.25">
      <c r="B289" s="3" t="s">
        <v>6</v>
      </c>
      <c r="C289" s="6">
        <v>7.6600000000000001E-2</v>
      </c>
      <c r="D289" s="3">
        <v>21</v>
      </c>
      <c r="E289" s="6">
        <v>0.40880000000000011</v>
      </c>
      <c r="F289" s="3">
        <v>112</v>
      </c>
      <c r="G289" s="6">
        <v>0.25180000000000002</v>
      </c>
      <c r="H289" s="3">
        <v>69</v>
      </c>
      <c r="I289" s="6">
        <v>0.18609999999999999</v>
      </c>
      <c r="J289" s="3">
        <v>51</v>
      </c>
      <c r="K289" s="6">
        <v>4.7399999999999998E-2</v>
      </c>
      <c r="L289" s="3">
        <v>13</v>
      </c>
      <c r="M289" s="6">
        <v>1</v>
      </c>
      <c r="N289" s="3">
        <v>274</v>
      </c>
      <c r="T289" s="10">
        <f>SUM(T284:T288)</f>
        <v>21</v>
      </c>
      <c r="U289" s="10">
        <f>SUM(U284:U288)</f>
        <v>112</v>
      </c>
      <c r="V289" s="10">
        <f>SUM(V284:V288)</f>
        <v>69</v>
      </c>
      <c r="W289" s="10">
        <f>SUM(W284:W288)</f>
        <v>51</v>
      </c>
      <c r="X289" s="10">
        <f>SUM(X284:X288)</f>
        <v>13</v>
      </c>
      <c r="Y289">
        <f t="shared" ref="Y289" si="512">SUM(Y284:Y288)</f>
        <v>266</v>
      </c>
    </row>
    <row r="290" spans="2:37" x14ac:dyDescent="0.25">
      <c r="B290" s="21" t="s">
        <v>93</v>
      </c>
      <c r="C290" s="22"/>
      <c r="D290" s="23">
        <f>SUMPRODUCT(C284:C288,$AP$4:$AP$8)+SUMPRODUCT(E284:E288,$AQ$4:$AQ$8)+SUMPRODUCT(G284:G288,$AR$4:$AR$8)+SUMPRODUCT(I284:I288,$AS$4:$AS$8)+SUMPRODUCT(K284:K288,$AT$4:$AT$8)</f>
        <v>50.609700000000004</v>
      </c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274</v>
      </c>
    </row>
    <row r="291" spans="2:37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</row>
    <row r="293" spans="2:37" ht="18" x14ac:dyDescent="0.25">
      <c r="B293" s="1" t="s">
        <v>70</v>
      </c>
    </row>
    <row r="294" spans="2:37" x14ac:dyDescent="0.25">
      <c r="B294" s="2"/>
      <c r="C294" s="18" t="s">
        <v>39</v>
      </c>
      <c r="D294" s="19"/>
      <c r="E294" s="18" t="s">
        <v>40</v>
      </c>
      <c r="F294" s="19"/>
      <c r="G294" s="18" t="s">
        <v>41</v>
      </c>
      <c r="H294" s="19"/>
      <c r="I294" s="18" t="s">
        <v>69</v>
      </c>
      <c r="J294" s="19"/>
      <c r="K294" s="18" t="s">
        <v>43</v>
      </c>
      <c r="L294" s="19"/>
      <c r="M294" s="18" t="s">
        <v>6</v>
      </c>
      <c r="N294" s="19"/>
    </row>
    <row r="295" spans="2:37" x14ac:dyDescent="0.25">
      <c r="B295" s="3" t="s">
        <v>7</v>
      </c>
      <c r="C295" s="4">
        <v>0.39129999999999998</v>
      </c>
      <c r="D295" s="5">
        <v>9</v>
      </c>
      <c r="E295" s="4">
        <v>0.43480000000000002</v>
      </c>
      <c r="F295" s="5">
        <v>10</v>
      </c>
      <c r="G295" s="4">
        <v>4.3499999999999997E-2</v>
      </c>
      <c r="H295" s="5">
        <v>1</v>
      </c>
      <c r="I295" s="4">
        <v>8.6999999999999994E-2</v>
      </c>
      <c r="J295" s="5">
        <v>2</v>
      </c>
      <c r="K295" s="4">
        <v>4.3499999999999997E-2</v>
      </c>
      <c r="L295" s="5">
        <v>1</v>
      </c>
      <c r="M295" s="4">
        <v>8.3900000000000002E-2</v>
      </c>
      <c r="N295" s="5">
        <v>23</v>
      </c>
      <c r="P295" s="8" t="s">
        <v>88</v>
      </c>
      <c r="Q295" s="9">
        <f>_xlfn.CHISQ.TEST(T295:X299,AG295:AK299)</f>
        <v>8.673347568024202E-5</v>
      </c>
      <c r="S295" t="s">
        <v>89</v>
      </c>
      <c r="T295">
        <f>D295</f>
        <v>9</v>
      </c>
      <c r="U295">
        <f>F295</f>
        <v>10</v>
      </c>
      <c r="V295">
        <f>H295</f>
        <v>1</v>
      </c>
      <c r="W295">
        <f>J295</f>
        <v>2</v>
      </c>
      <c r="X295">
        <f>L295</f>
        <v>1</v>
      </c>
      <c r="Y295" s="10">
        <f>SUM(S295:X295)</f>
        <v>23</v>
      </c>
      <c r="AF295" t="s">
        <v>90</v>
      </c>
      <c r="AG295" s="11">
        <f>$Y295*T300/$Y300</f>
        <v>3.36996336996337</v>
      </c>
      <c r="AH295" s="11">
        <f>$Y295*U300/$Y300</f>
        <v>9.1831501831501825</v>
      </c>
      <c r="AI295" s="11">
        <f>$Y295*V300/$Y300</f>
        <v>4.9706959706959708</v>
      </c>
      <c r="AJ295" s="11">
        <f>$Y295*W300/$Y300</f>
        <v>3.4542124542124544</v>
      </c>
      <c r="AK295" s="11">
        <f>$Y295*X300/$Y300</f>
        <v>2.0219780219780219</v>
      </c>
    </row>
    <row r="296" spans="2:37" x14ac:dyDescent="0.25">
      <c r="B296" s="3" t="s">
        <v>8</v>
      </c>
      <c r="C296" s="4">
        <v>0.15479999999999999</v>
      </c>
      <c r="D296" s="5">
        <v>13</v>
      </c>
      <c r="E296" s="4">
        <v>0.52380000000000004</v>
      </c>
      <c r="F296" s="5">
        <v>44</v>
      </c>
      <c r="G296" s="4">
        <v>0.1071</v>
      </c>
      <c r="H296" s="5">
        <v>9</v>
      </c>
      <c r="I296" s="4">
        <v>0.15479999999999999</v>
      </c>
      <c r="J296" s="5">
        <v>13</v>
      </c>
      <c r="K296" s="4">
        <v>5.9499999999999997E-2</v>
      </c>
      <c r="L296" s="5">
        <v>5</v>
      </c>
      <c r="M296" s="4">
        <v>0.30659999999999998</v>
      </c>
      <c r="N296" s="5">
        <v>84</v>
      </c>
      <c r="P296" s="8" t="s">
        <v>91</v>
      </c>
      <c r="Q296" s="12">
        <f>_xlfn.CHISQ.INV.RT(Q295,16)</f>
        <v>46.32427961194157</v>
      </c>
      <c r="T296">
        <f>D296</f>
        <v>13</v>
      </c>
      <c r="U296">
        <f>F296</f>
        <v>44</v>
      </c>
      <c r="V296">
        <f>H296</f>
        <v>9</v>
      </c>
      <c r="W296">
        <f>J296</f>
        <v>13</v>
      </c>
      <c r="X296">
        <f t="shared" ref="X296:X299" si="513">L296</f>
        <v>5</v>
      </c>
      <c r="Y296" s="10">
        <f t="shared" ref="Y296:Y299" si="514">SUM(S296:X296)</f>
        <v>84</v>
      </c>
      <c r="AG296" s="11">
        <f>$Y296*T300/$Y300</f>
        <v>12.307692307692308</v>
      </c>
      <c r="AH296" s="11">
        <f t="shared" ref="AH296" si="515">$Y296*U300/$Y300</f>
        <v>33.53846153846154</v>
      </c>
      <c r="AI296" s="11">
        <f t="shared" ref="AI296" si="516">$Y296*V300/$Y300</f>
        <v>18.153846153846153</v>
      </c>
      <c r="AJ296" s="11">
        <f t="shared" ref="AJ296" si="517">$Y296*W300/$Y300</f>
        <v>12.615384615384615</v>
      </c>
      <c r="AK296" s="11">
        <f t="shared" ref="AK296" si="518">$Y296*X300/$Y300</f>
        <v>7.384615384615385</v>
      </c>
    </row>
    <row r="297" spans="2:37" x14ac:dyDescent="0.25">
      <c r="B297" s="3" t="s">
        <v>9</v>
      </c>
      <c r="C297" s="4">
        <v>0.1087</v>
      </c>
      <c r="D297" s="5">
        <v>10</v>
      </c>
      <c r="E297" s="4">
        <v>0.35870000000000002</v>
      </c>
      <c r="F297" s="5">
        <v>33</v>
      </c>
      <c r="G297" s="4">
        <v>0.31519999999999998</v>
      </c>
      <c r="H297" s="5">
        <v>29</v>
      </c>
      <c r="I297" s="4">
        <v>0.13039999999999999</v>
      </c>
      <c r="J297" s="5">
        <v>12</v>
      </c>
      <c r="K297" s="4">
        <v>8.6999999999999994E-2</v>
      </c>
      <c r="L297" s="5">
        <v>8</v>
      </c>
      <c r="M297" s="4">
        <v>0.33579999999999999</v>
      </c>
      <c r="N297" s="5">
        <v>92</v>
      </c>
      <c r="P297" s="13" t="s">
        <v>92</v>
      </c>
      <c r="Q297" s="14">
        <f>SQRT(Q296/(Y300*MIN(5-1,5-1)))</f>
        <v>0.20596480640181461</v>
      </c>
      <c r="T297">
        <f t="shared" ref="T297:T299" si="519">D297</f>
        <v>10</v>
      </c>
      <c r="U297">
        <f t="shared" ref="U297:U299" si="520">F297</f>
        <v>33</v>
      </c>
      <c r="V297">
        <f t="shared" ref="V297:V299" si="521">H297</f>
        <v>29</v>
      </c>
      <c r="W297">
        <f t="shared" ref="W297:W299" si="522">J297</f>
        <v>12</v>
      </c>
      <c r="X297">
        <f t="shared" si="513"/>
        <v>8</v>
      </c>
      <c r="Y297" s="10">
        <f t="shared" si="514"/>
        <v>92</v>
      </c>
      <c r="AG297" s="11">
        <f>$Y297*T300/$Y300</f>
        <v>13.47985347985348</v>
      </c>
      <c r="AH297" s="11">
        <f t="shared" ref="AH297" si="523">$Y297*U300/$Y300</f>
        <v>36.73260073260073</v>
      </c>
      <c r="AI297" s="11">
        <f t="shared" ref="AI297" si="524">$Y297*V300/$Y300</f>
        <v>19.882783882783883</v>
      </c>
      <c r="AJ297" s="11">
        <f t="shared" ref="AJ297" si="525">$Y297*W300/$Y300</f>
        <v>13.816849816849818</v>
      </c>
      <c r="AK297" s="11">
        <f t="shared" ref="AK297" si="526">$Y297*X300/$Y300</f>
        <v>8.0879120879120876</v>
      </c>
    </row>
    <row r="298" spans="2:37" x14ac:dyDescent="0.25">
      <c r="B298" s="3" t="s">
        <v>10</v>
      </c>
      <c r="C298" s="4">
        <v>8.5099999999999995E-2</v>
      </c>
      <c r="D298" s="5">
        <v>4</v>
      </c>
      <c r="E298" s="4">
        <v>0.31909999999999999</v>
      </c>
      <c r="F298" s="5">
        <v>15</v>
      </c>
      <c r="G298" s="4">
        <v>0.27660000000000001</v>
      </c>
      <c r="H298" s="5">
        <v>13</v>
      </c>
      <c r="I298" s="4">
        <v>0.25530000000000003</v>
      </c>
      <c r="J298" s="5">
        <v>12</v>
      </c>
      <c r="K298" s="4">
        <v>6.3799999999999996E-2</v>
      </c>
      <c r="L298" s="5">
        <v>3</v>
      </c>
      <c r="M298" s="4">
        <v>0.17150000000000001</v>
      </c>
      <c r="N298" s="5">
        <v>47</v>
      </c>
      <c r="P298" s="15"/>
      <c r="Q298" s="12" t="str">
        <f>IF(AND(Q297&gt;0,Q297&lt;=0.2),"Schwacher Zusammenhang",IF(AND(Q297&gt;0.2,Q297&lt;=0.6),"Mittlerer Zusammenhang",IF(Q297&gt;0.6,"Starker Zusammenhang","")))</f>
        <v>Mittlerer Zusammenhang</v>
      </c>
      <c r="T298">
        <f t="shared" si="519"/>
        <v>4</v>
      </c>
      <c r="U298">
        <f t="shared" si="520"/>
        <v>15</v>
      </c>
      <c r="V298">
        <f t="shared" si="521"/>
        <v>13</v>
      </c>
      <c r="W298">
        <f t="shared" si="522"/>
        <v>12</v>
      </c>
      <c r="X298">
        <f t="shared" si="513"/>
        <v>3</v>
      </c>
      <c r="Y298" s="10">
        <f t="shared" si="514"/>
        <v>47</v>
      </c>
      <c r="AG298" s="11">
        <f>$Y298*T300/$Y300</f>
        <v>6.8864468864468869</v>
      </c>
      <c r="AH298" s="11">
        <f t="shared" ref="AH298" si="527">$Y298*U300/$Y300</f>
        <v>18.765567765567766</v>
      </c>
      <c r="AI298" s="11">
        <f t="shared" ref="AI298" si="528">$Y298*V300/$Y300</f>
        <v>10.157509157509157</v>
      </c>
      <c r="AJ298" s="11">
        <f t="shared" ref="AJ298" si="529">$Y298*W300/$Y300</f>
        <v>7.0586080586080584</v>
      </c>
      <c r="AK298" s="11">
        <f t="shared" ref="AK298" si="530">$Y298*X300/$Y300</f>
        <v>4.1318681318681323</v>
      </c>
    </row>
    <row r="299" spans="2:37" x14ac:dyDescent="0.25">
      <c r="B299" s="3" t="s">
        <v>11</v>
      </c>
      <c r="C299" s="4">
        <v>0.14810000000000001</v>
      </c>
      <c r="D299" s="5">
        <v>4</v>
      </c>
      <c r="E299" s="4">
        <v>0.25929999999999997</v>
      </c>
      <c r="F299" s="5">
        <v>7</v>
      </c>
      <c r="G299" s="4">
        <v>0.25929999999999997</v>
      </c>
      <c r="H299" s="5">
        <v>7</v>
      </c>
      <c r="I299" s="4">
        <v>7.4099999999999999E-2</v>
      </c>
      <c r="J299" s="5">
        <v>2</v>
      </c>
      <c r="K299" s="4">
        <v>0.25929999999999997</v>
      </c>
      <c r="L299" s="5">
        <v>7</v>
      </c>
      <c r="M299" s="4">
        <v>9.849999999999999E-2</v>
      </c>
      <c r="N299" s="5">
        <v>27</v>
      </c>
      <c r="T299">
        <f t="shared" si="519"/>
        <v>4</v>
      </c>
      <c r="U299">
        <f t="shared" si="520"/>
        <v>7</v>
      </c>
      <c r="V299">
        <f t="shared" si="521"/>
        <v>7</v>
      </c>
      <c r="W299">
        <f t="shared" si="522"/>
        <v>2</v>
      </c>
      <c r="X299">
        <f t="shared" si="513"/>
        <v>7</v>
      </c>
      <c r="Y299" s="10">
        <f t="shared" si="514"/>
        <v>27</v>
      </c>
      <c r="AG299" s="11">
        <f>$Y299*T300/$Y300</f>
        <v>3.9560439560439562</v>
      </c>
      <c r="AH299" s="11">
        <f t="shared" ref="AH299" si="531">$Y299*U300/$Y300</f>
        <v>10.780219780219781</v>
      </c>
      <c r="AI299" s="11">
        <f t="shared" ref="AI299" si="532">$Y299*V300/$Y300</f>
        <v>5.8351648351648349</v>
      </c>
      <c r="AJ299" s="11">
        <f t="shared" ref="AJ299" si="533">$Y299*W300/$Y300</f>
        <v>4.0549450549450547</v>
      </c>
      <c r="AK299" s="11">
        <f t="shared" ref="AK299" si="534">$Y299*X300/$Y300</f>
        <v>2.3736263736263736</v>
      </c>
    </row>
    <row r="300" spans="2:37" x14ac:dyDescent="0.25">
      <c r="B300" s="3" t="s">
        <v>6</v>
      </c>
      <c r="C300" s="6">
        <v>0.14599999999999999</v>
      </c>
      <c r="D300" s="3">
        <v>40</v>
      </c>
      <c r="E300" s="6">
        <v>0.39779999999999999</v>
      </c>
      <c r="F300" s="3">
        <v>109</v>
      </c>
      <c r="G300" s="6">
        <v>0.21529999999999999</v>
      </c>
      <c r="H300" s="3">
        <v>59</v>
      </c>
      <c r="I300" s="6">
        <v>0.14960000000000001</v>
      </c>
      <c r="J300" s="3">
        <v>41</v>
      </c>
      <c r="K300" s="6">
        <v>8.7599999999999997E-2</v>
      </c>
      <c r="L300" s="3">
        <v>24</v>
      </c>
      <c r="M300" s="6">
        <v>1</v>
      </c>
      <c r="N300" s="3">
        <v>274</v>
      </c>
      <c r="T300" s="10">
        <f>SUM(T295:T299)</f>
        <v>40</v>
      </c>
      <c r="U300" s="10">
        <f>SUM(U295:U299)</f>
        <v>109</v>
      </c>
      <c r="V300" s="10">
        <f>SUM(V295:V299)</f>
        <v>59</v>
      </c>
      <c r="W300" s="10">
        <f>SUM(W295:W299)</f>
        <v>41</v>
      </c>
      <c r="X300" s="10">
        <f>SUM(X295:X299)</f>
        <v>24</v>
      </c>
      <c r="Y300">
        <f t="shared" ref="Y300" si="535">SUM(Y295:Y299)</f>
        <v>273</v>
      </c>
    </row>
    <row r="301" spans="2:37" x14ac:dyDescent="0.25">
      <c r="B301" s="21" t="s">
        <v>93</v>
      </c>
      <c r="C301" s="22"/>
      <c r="D301" s="23">
        <f>SUMPRODUCT(C295:C299,$AP$4:$AP$8)+SUMPRODUCT(E295:E299,$AQ$4:$AQ$8)+SUMPRODUCT(G295:G299,$AR$4:$AR$8)+SUMPRODUCT(I295:I299,$AS$4:$AS$8)+SUMPRODUCT(K295:K299,$AT$4:$AT$8)</f>
        <v>53.447299999999998</v>
      </c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274</v>
      </c>
    </row>
    <row r="302" spans="2:37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</row>
    <row r="304" spans="2:37" ht="18" x14ac:dyDescent="0.25">
      <c r="B304" s="1" t="s">
        <v>71</v>
      </c>
    </row>
    <row r="305" spans="2:37" x14ac:dyDescent="0.25">
      <c r="B305" s="2"/>
      <c r="C305" s="18" t="s">
        <v>39</v>
      </c>
      <c r="D305" s="19"/>
      <c r="E305" s="18" t="s">
        <v>40</v>
      </c>
      <c r="F305" s="19"/>
      <c r="G305" s="18" t="s">
        <v>41</v>
      </c>
      <c r="H305" s="19"/>
      <c r="I305" s="18" t="s">
        <v>69</v>
      </c>
      <c r="J305" s="19"/>
      <c r="K305" s="18" t="s">
        <v>43</v>
      </c>
      <c r="L305" s="19"/>
      <c r="M305" s="18" t="s">
        <v>6</v>
      </c>
      <c r="N305" s="19"/>
    </row>
    <row r="306" spans="2:37" x14ac:dyDescent="0.25">
      <c r="B306" s="3" t="s">
        <v>7</v>
      </c>
      <c r="C306" s="4">
        <v>0.39129999999999998</v>
      </c>
      <c r="D306" s="5">
        <v>9</v>
      </c>
      <c r="E306" s="4">
        <v>0.30430000000000001</v>
      </c>
      <c r="F306" s="5">
        <v>7</v>
      </c>
      <c r="G306" s="4">
        <v>0.13039999999999999</v>
      </c>
      <c r="H306" s="5">
        <v>3</v>
      </c>
      <c r="I306" s="4">
        <v>0.1739</v>
      </c>
      <c r="J306" s="5">
        <v>4</v>
      </c>
      <c r="K306" s="4">
        <v>0</v>
      </c>
      <c r="L306" s="5">
        <v>0</v>
      </c>
      <c r="M306" s="4">
        <v>8.3900000000000002E-2</v>
      </c>
      <c r="N306" s="5">
        <v>23</v>
      </c>
      <c r="P306" s="8" t="s">
        <v>88</v>
      </c>
      <c r="Q306" s="9">
        <f>_xlfn.CHISQ.TEST(T306:X310,AG306:AK310)</f>
        <v>3.2412929969612862E-10</v>
      </c>
      <c r="S306" t="s">
        <v>89</v>
      </c>
      <c r="T306">
        <f>D306</f>
        <v>9</v>
      </c>
      <c r="U306">
        <f>F306</f>
        <v>7</v>
      </c>
      <c r="V306">
        <f>H306</f>
        <v>3</v>
      </c>
      <c r="W306">
        <f>J306</f>
        <v>4</v>
      </c>
      <c r="X306">
        <f>L306</f>
        <v>0</v>
      </c>
      <c r="Y306" s="10">
        <f>SUM(S306:X306)</f>
        <v>23</v>
      </c>
      <c r="AF306" t="s">
        <v>90</v>
      </c>
      <c r="AG306" s="11">
        <f>$Y306*T311/$Y311</f>
        <v>2.5182481751824817</v>
      </c>
      <c r="AH306" s="11">
        <f>$Y306*U311/$Y311</f>
        <v>8.0583941605839424</v>
      </c>
      <c r="AI306" s="11">
        <f>$Y306*V311/$Y311</f>
        <v>7.6386861313868613</v>
      </c>
      <c r="AJ306" s="11">
        <f>$Y306*W311/$Y311</f>
        <v>3.1897810218978102</v>
      </c>
      <c r="AK306" s="11">
        <f>$Y306*X311/$Y311</f>
        <v>1.5948905109489051</v>
      </c>
    </row>
    <row r="307" spans="2:37" x14ac:dyDescent="0.25">
      <c r="B307" s="3" t="s">
        <v>8</v>
      </c>
      <c r="C307" s="4">
        <v>0.11899999999999999</v>
      </c>
      <c r="D307" s="5">
        <v>10</v>
      </c>
      <c r="E307" s="4">
        <v>0.41670000000000001</v>
      </c>
      <c r="F307" s="5">
        <v>35</v>
      </c>
      <c r="G307" s="4">
        <v>0.33329999999999999</v>
      </c>
      <c r="H307" s="5">
        <v>28</v>
      </c>
      <c r="I307" s="4">
        <v>9.5199999999999993E-2</v>
      </c>
      <c r="J307" s="5">
        <v>8</v>
      </c>
      <c r="K307" s="4">
        <v>3.5700000000000003E-2</v>
      </c>
      <c r="L307" s="5">
        <v>3</v>
      </c>
      <c r="M307" s="4">
        <v>0.30659999999999998</v>
      </c>
      <c r="N307" s="5">
        <v>84</v>
      </c>
      <c r="P307" s="8" t="s">
        <v>91</v>
      </c>
      <c r="Q307" s="12">
        <f>_xlfn.CHISQ.INV.RT(Q306,16)</f>
        <v>78.390051684307608</v>
      </c>
      <c r="T307">
        <f>D307</f>
        <v>10</v>
      </c>
      <c r="U307">
        <f>F307</f>
        <v>35</v>
      </c>
      <c r="V307">
        <f>H307</f>
        <v>28</v>
      </c>
      <c r="W307">
        <f>J307</f>
        <v>8</v>
      </c>
      <c r="X307">
        <f t="shared" ref="X307:X310" si="536">L307</f>
        <v>3</v>
      </c>
      <c r="Y307" s="10">
        <f t="shared" ref="Y307:Y310" si="537">SUM(S307:X307)</f>
        <v>84</v>
      </c>
      <c r="AG307" s="11">
        <f>$Y307*T311/$Y311</f>
        <v>9.1970802919708028</v>
      </c>
      <c r="AH307" s="11">
        <f t="shared" ref="AH307" si="538">$Y307*U311/$Y311</f>
        <v>29.430656934306569</v>
      </c>
      <c r="AI307" s="11">
        <f t="shared" ref="AI307" si="539">$Y307*V311/$Y311</f>
        <v>27.897810218978101</v>
      </c>
      <c r="AJ307" s="11">
        <f t="shared" ref="AJ307" si="540">$Y307*W311/$Y311</f>
        <v>11.649635036496351</v>
      </c>
      <c r="AK307" s="11">
        <f t="shared" ref="AK307" si="541">$Y307*X311/$Y311</f>
        <v>5.8248175182481754</v>
      </c>
    </row>
    <row r="308" spans="2:37" x14ac:dyDescent="0.25">
      <c r="B308" s="3" t="s">
        <v>9</v>
      </c>
      <c r="C308" s="4">
        <v>6.5199999999999994E-2</v>
      </c>
      <c r="D308" s="5">
        <v>6</v>
      </c>
      <c r="E308" s="4">
        <v>0.3261</v>
      </c>
      <c r="F308" s="5">
        <v>30</v>
      </c>
      <c r="G308" s="4">
        <v>0.45650000000000002</v>
      </c>
      <c r="H308" s="5">
        <v>42</v>
      </c>
      <c r="I308" s="4">
        <v>0.1087</v>
      </c>
      <c r="J308" s="5">
        <v>10</v>
      </c>
      <c r="K308" s="4">
        <v>4.3499999999999997E-2</v>
      </c>
      <c r="L308" s="5">
        <v>4</v>
      </c>
      <c r="M308" s="4">
        <v>0.33579999999999999</v>
      </c>
      <c r="N308" s="5">
        <v>92</v>
      </c>
      <c r="P308" s="13" t="s">
        <v>92</v>
      </c>
      <c r="Q308" s="14">
        <f>SQRT(Q307/(Y311*MIN(5-1,5-1)))</f>
        <v>0.26743928242678228</v>
      </c>
      <c r="T308">
        <f t="shared" ref="T308:T310" si="542">D308</f>
        <v>6</v>
      </c>
      <c r="U308">
        <f t="shared" ref="U308:U310" si="543">F308</f>
        <v>30</v>
      </c>
      <c r="V308">
        <f t="shared" ref="V308:V310" si="544">H308</f>
        <v>42</v>
      </c>
      <c r="W308">
        <f t="shared" ref="W308:W310" si="545">J308</f>
        <v>10</v>
      </c>
      <c r="X308">
        <f t="shared" si="536"/>
        <v>4</v>
      </c>
      <c r="Y308" s="10">
        <f t="shared" si="537"/>
        <v>92</v>
      </c>
      <c r="AG308" s="11">
        <f>$Y308*T311/$Y311</f>
        <v>10.072992700729927</v>
      </c>
      <c r="AH308" s="11">
        <f t="shared" ref="AH308" si="546">$Y308*U311/$Y311</f>
        <v>32.23357664233577</v>
      </c>
      <c r="AI308" s="11">
        <f t="shared" ref="AI308" si="547">$Y308*V311/$Y311</f>
        <v>30.554744525547445</v>
      </c>
      <c r="AJ308" s="11">
        <f t="shared" ref="AJ308" si="548">$Y308*W311/$Y311</f>
        <v>12.759124087591241</v>
      </c>
      <c r="AK308" s="11">
        <f t="shared" ref="AK308" si="549">$Y308*X311/$Y311</f>
        <v>6.3795620437956204</v>
      </c>
    </row>
    <row r="309" spans="2:37" x14ac:dyDescent="0.25">
      <c r="B309" s="3" t="s">
        <v>10</v>
      </c>
      <c r="C309" s="4">
        <v>6.25E-2</v>
      </c>
      <c r="D309" s="5">
        <v>3</v>
      </c>
      <c r="E309" s="4">
        <v>0.39579999999999999</v>
      </c>
      <c r="F309" s="5">
        <v>19</v>
      </c>
      <c r="G309" s="4">
        <v>0.25</v>
      </c>
      <c r="H309" s="5">
        <v>12</v>
      </c>
      <c r="I309" s="4">
        <v>0.25</v>
      </c>
      <c r="J309" s="5">
        <v>12</v>
      </c>
      <c r="K309" s="4">
        <v>4.1700000000000001E-2</v>
      </c>
      <c r="L309" s="5">
        <v>2</v>
      </c>
      <c r="M309" s="4">
        <v>0.17519999999999999</v>
      </c>
      <c r="N309" s="5">
        <v>48</v>
      </c>
      <c r="P309" s="15"/>
      <c r="Q309" s="12" t="str">
        <f>IF(AND(Q308&gt;0,Q308&lt;=0.2),"Schwacher Zusammenhang",IF(AND(Q308&gt;0.2,Q308&lt;=0.6),"Mittlerer Zusammenhang",IF(Q308&gt;0.6,"Starker Zusammenhang","")))</f>
        <v>Mittlerer Zusammenhang</v>
      </c>
      <c r="T309">
        <f t="shared" si="542"/>
        <v>3</v>
      </c>
      <c r="U309">
        <f t="shared" si="543"/>
        <v>19</v>
      </c>
      <c r="V309">
        <f t="shared" si="544"/>
        <v>12</v>
      </c>
      <c r="W309">
        <f t="shared" si="545"/>
        <v>12</v>
      </c>
      <c r="X309">
        <f t="shared" si="536"/>
        <v>2</v>
      </c>
      <c r="Y309" s="10">
        <f t="shared" si="537"/>
        <v>48</v>
      </c>
      <c r="AG309" s="11">
        <f>$Y309*T311/$Y311</f>
        <v>5.2554744525547443</v>
      </c>
      <c r="AH309" s="11">
        <f t="shared" ref="AH309" si="550">$Y309*U311/$Y311</f>
        <v>16.817518248175183</v>
      </c>
      <c r="AI309" s="11">
        <f t="shared" ref="AI309" si="551">$Y309*V311/$Y311</f>
        <v>15.941605839416058</v>
      </c>
      <c r="AJ309" s="11">
        <f t="shared" ref="AJ309" si="552">$Y309*W311/$Y311</f>
        <v>6.6569343065693429</v>
      </c>
      <c r="AK309" s="11">
        <f t="shared" ref="AK309" si="553">$Y309*X311/$Y311</f>
        <v>3.3284671532846715</v>
      </c>
    </row>
    <row r="310" spans="2:37" x14ac:dyDescent="0.25">
      <c r="B310" s="3" t="s">
        <v>11</v>
      </c>
      <c r="C310" s="4">
        <v>7.4099999999999999E-2</v>
      </c>
      <c r="D310" s="5">
        <v>2</v>
      </c>
      <c r="E310" s="4">
        <v>0.1852</v>
      </c>
      <c r="F310" s="5">
        <v>5</v>
      </c>
      <c r="G310" s="4">
        <v>0.22220000000000001</v>
      </c>
      <c r="H310" s="5">
        <v>6</v>
      </c>
      <c r="I310" s="4">
        <v>0.14810000000000001</v>
      </c>
      <c r="J310" s="5">
        <v>4</v>
      </c>
      <c r="K310" s="4">
        <v>0.37040000000000001</v>
      </c>
      <c r="L310" s="5">
        <v>10</v>
      </c>
      <c r="M310" s="4">
        <v>9.849999999999999E-2</v>
      </c>
      <c r="N310" s="5">
        <v>27</v>
      </c>
      <c r="T310">
        <f t="shared" si="542"/>
        <v>2</v>
      </c>
      <c r="U310">
        <f t="shared" si="543"/>
        <v>5</v>
      </c>
      <c r="V310">
        <f t="shared" si="544"/>
        <v>6</v>
      </c>
      <c r="W310">
        <f t="shared" si="545"/>
        <v>4</v>
      </c>
      <c r="X310">
        <f t="shared" si="536"/>
        <v>10</v>
      </c>
      <c r="Y310" s="10">
        <f t="shared" si="537"/>
        <v>27</v>
      </c>
      <c r="AG310" s="11">
        <f>$Y310*T311/$Y311</f>
        <v>2.9562043795620436</v>
      </c>
      <c r="AH310" s="11">
        <f t="shared" ref="AH310" si="554">$Y310*U311/$Y311</f>
        <v>9.459854014598541</v>
      </c>
      <c r="AI310" s="11">
        <f t="shared" ref="AI310" si="555">$Y310*V311/$Y311</f>
        <v>8.9671532846715323</v>
      </c>
      <c r="AJ310" s="11">
        <f t="shared" ref="AJ310" si="556">$Y310*W311/$Y311</f>
        <v>3.7445255474452557</v>
      </c>
      <c r="AK310" s="11">
        <f t="shared" ref="AK310" si="557">$Y310*X311/$Y311</f>
        <v>1.8722627737226278</v>
      </c>
    </row>
    <row r="311" spans="2:37" x14ac:dyDescent="0.25">
      <c r="B311" s="3" t="s">
        <v>6</v>
      </c>
      <c r="C311" s="6">
        <v>0.1095</v>
      </c>
      <c r="D311" s="3">
        <v>30</v>
      </c>
      <c r="E311" s="6">
        <v>0.35039999999999999</v>
      </c>
      <c r="F311" s="3">
        <v>96</v>
      </c>
      <c r="G311" s="6">
        <v>0.33210000000000001</v>
      </c>
      <c r="H311" s="3">
        <v>91</v>
      </c>
      <c r="I311" s="6">
        <v>0.13869999999999999</v>
      </c>
      <c r="J311" s="3">
        <v>38</v>
      </c>
      <c r="K311" s="6">
        <v>6.93E-2</v>
      </c>
      <c r="L311" s="3">
        <v>19</v>
      </c>
      <c r="M311" s="6">
        <v>1</v>
      </c>
      <c r="N311" s="3">
        <v>274</v>
      </c>
      <c r="T311" s="10">
        <f>SUM(T306:T310)</f>
        <v>30</v>
      </c>
      <c r="U311" s="10">
        <f>SUM(U306:U310)</f>
        <v>96</v>
      </c>
      <c r="V311" s="10">
        <f>SUM(V306:V310)</f>
        <v>91</v>
      </c>
      <c r="W311" s="10">
        <f>SUM(W306:W310)</f>
        <v>38</v>
      </c>
      <c r="X311" s="10">
        <f>SUM(X306:X310)</f>
        <v>19</v>
      </c>
      <c r="Y311">
        <f t="shared" ref="Y311" si="558">SUM(Y306:Y310)</f>
        <v>274</v>
      </c>
    </row>
    <row r="312" spans="2:37" x14ac:dyDescent="0.25">
      <c r="B312" s="21" t="s">
        <v>93</v>
      </c>
      <c r="C312" s="22"/>
      <c r="D312" s="23">
        <f>SUMPRODUCT(C306:C310,$AP$4:$AP$8)+SUMPRODUCT(E306:E310,$AQ$4:$AQ$8)+SUMPRODUCT(G306:G310,$AR$4:$AR$8)+SUMPRODUCT(I306:I310,$AS$4:$AS$8)+SUMPRODUCT(K306:K310,$AT$4:$AT$8)</f>
        <v>52.116399999999992</v>
      </c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274</v>
      </c>
    </row>
    <row r="313" spans="2:37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</row>
    <row r="315" spans="2:37" ht="18" x14ac:dyDescent="0.25">
      <c r="B315" s="1" t="s">
        <v>72</v>
      </c>
    </row>
    <row r="316" spans="2:37" x14ac:dyDescent="0.25">
      <c r="B316" s="2"/>
      <c r="C316" s="18" t="s">
        <v>39</v>
      </c>
      <c r="D316" s="19"/>
      <c r="E316" s="18" t="s">
        <v>40</v>
      </c>
      <c r="F316" s="19"/>
      <c r="G316" s="18" t="s">
        <v>41</v>
      </c>
      <c r="H316" s="19"/>
      <c r="I316" s="18" t="s">
        <v>69</v>
      </c>
      <c r="J316" s="19"/>
      <c r="K316" s="18" t="s">
        <v>43</v>
      </c>
      <c r="L316" s="19"/>
      <c r="M316" s="18" t="s">
        <v>6</v>
      </c>
      <c r="N316" s="19"/>
    </row>
    <row r="317" spans="2:37" x14ac:dyDescent="0.25">
      <c r="B317" s="3" t="s">
        <v>7</v>
      </c>
      <c r="C317" s="4">
        <v>0.21740000000000001</v>
      </c>
      <c r="D317" s="5">
        <v>5</v>
      </c>
      <c r="E317" s="4">
        <v>0.43480000000000002</v>
      </c>
      <c r="F317" s="5">
        <v>10</v>
      </c>
      <c r="G317" s="4">
        <v>0.1739</v>
      </c>
      <c r="H317" s="5">
        <v>4</v>
      </c>
      <c r="I317" s="4">
        <v>0.1739</v>
      </c>
      <c r="J317" s="5">
        <v>4</v>
      </c>
      <c r="K317" s="4">
        <v>0</v>
      </c>
      <c r="L317" s="5">
        <v>0</v>
      </c>
      <c r="M317" s="4">
        <v>8.3900000000000002E-2</v>
      </c>
      <c r="N317" s="5">
        <v>23</v>
      </c>
      <c r="P317" s="8" t="s">
        <v>88</v>
      </c>
      <c r="Q317" s="9">
        <f>_xlfn.CHISQ.TEST(T317:X321,AG317:AK321)</f>
        <v>6.6862376311378918E-10</v>
      </c>
      <c r="S317" t="s">
        <v>89</v>
      </c>
      <c r="T317">
        <f>D317</f>
        <v>5</v>
      </c>
      <c r="U317">
        <f>F317</f>
        <v>10</v>
      </c>
      <c r="V317">
        <f>H317</f>
        <v>4</v>
      </c>
      <c r="W317">
        <f>J317</f>
        <v>4</v>
      </c>
      <c r="X317">
        <f>L317</f>
        <v>0</v>
      </c>
      <c r="Y317" s="10">
        <f>SUM(S317:X317)</f>
        <v>23</v>
      </c>
      <c r="AF317" t="s">
        <v>90</v>
      </c>
      <c r="AG317" s="11">
        <f>$Y317*T322/$Y322</f>
        <v>1.103321033210332</v>
      </c>
      <c r="AH317" s="11">
        <f>$Y317*U322/$Y322</f>
        <v>6.280442804428044</v>
      </c>
      <c r="AI317" s="11">
        <f>$Y317*V322/$Y322</f>
        <v>8.9963099630996304</v>
      </c>
      <c r="AJ317" s="11">
        <f>$Y317*W322/$Y322</f>
        <v>4.8376383763837643</v>
      </c>
      <c r="AK317" s="11">
        <f>$Y317*X322/$Y322</f>
        <v>1.7822878228782288</v>
      </c>
    </row>
    <row r="318" spans="2:37" x14ac:dyDescent="0.25">
      <c r="B318" s="3" t="s">
        <v>8</v>
      </c>
      <c r="C318" s="4">
        <v>3.61E-2</v>
      </c>
      <c r="D318" s="5">
        <v>3</v>
      </c>
      <c r="E318" s="4">
        <v>0.3735</v>
      </c>
      <c r="F318" s="5">
        <v>31</v>
      </c>
      <c r="G318" s="4">
        <v>0.34939999999999999</v>
      </c>
      <c r="H318" s="5">
        <v>29</v>
      </c>
      <c r="I318" s="4">
        <v>0.20480000000000001</v>
      </c>
      <c r="J318" s="5">
        <v>17</v>
      </c>
      <c r="K318" s="4">
        <v>3.61E-2</v>
      </c>
      <c r="L318" s="5">
        <v>3</v>
      </c>
      <c r="M318" s="4">
        <v>0.3029</v>
      </c>
      <c r="N318" s="5">
        <v>83</v>
      </c>
      <c r="P318" s="8" t="s">
        <v>91</v>
      </c>
      <c r="Q318" s="12">
        <f>_xlfn.CHISQ.INV.RT(Q317,16)</f>
        <v>76.634015769138131</v>
      </c>
      <c r="T318">
        <f>D318</f>
        <v>3</v>
      </c>
      <c r="U318">
        <f>F318</f>
        <v>31</v>
      </c>
      <c r="V318">
        <f>H318</f>
        <v>29</v>
      </c>
      <c r="W318">
        <f>J318</f>
        <v>17</v>
      </c>
      <c r="X318">
        <f t="shared" ref="X318:X321" si="559">L318</f>
        <v>3</v>
      </c>
      <c r="Y318" s="10">
        <f t="shared" ref="Y318:Y321" si="560">SUM(S318:X318)</f>
        <v>83</v>
      </c>
      <c r="AG318" s="11">
        <f>$Y318*T322/$Y322</f>
        <v>3.981549815498155</v>
      </c>
      <c r="AH318" s="11">
        <f t="shared" ref="AH318" si="561">$Y318*U322/$Y322</f>
        <v>22.664206642066421</v>
      </c>
      <c r="AI318" s="11">
        <f t="shared" ref="AI318" si="562">$Y318*V322/$Y322</f>
        <v>32.464944649446494</v>
      </c>
      <c r="AJ318" s="11">
        <f t="shared" ref="AJ318" si="563">$Y318*W322/$Y322</f>
        <v>17.457564575645755</v>
      </c>
      <c r="AK318" s="11">
        <f t="shared" ref="AK318" si="564">$Y318*X322/$Y322</f>
        <v>6.4317343173431736</v>
      </c>
    </row>
    <row r="319" spans="2:37" x14ac:dyDescent="0.25">
      <c r="B319" s="3" t="s">
        <v>9</v>
      </c>
      <c r="C319" s="4">
        <v>1.0999999999999999E-2</v>
      </c>
      <c r="D319" s="5">
        <v>1</v>
      </c>
      <c r="E319" s="4">
        <v>0.20880000000000001</v>
      </c>
      <c r="F319" s="5">
        <v>19</v>
      </c>
      <c r="G319" s="4">
        <v>0.53849999999999998</v>
      </c>
      <c r="H319" s="5">
        <v>49</v>
      </c>
      <c r="I319" s="4">
        <v>0.20880000000000001</v>
      </c>
      <c r="J319" s="5">
        <v>19</v>
      </c>
      <c r="K319" s="4">
        <v>3.3000000000000002E-2</v>
      </c>
      <c r="L319" s="5">
        <v>3</v>
      </c>
      <c r="M319" s="4">
        <v>0.33210000000000001</v>
      </c>
      <c r="N319" s="5">
        <v>91</v>
      </c>
      <c r="P319" s="13" t="s">
        <v>92</v>
      </c>
      <c r="Q319" s="14">
        <f>SQRT(Q318/(Y322*MIN(5-1,5-1)))</f>
        <v>0.26588641654453682</v>
      </c>
      <c r="T319">
        <f t="shared" ref="T319:T321" si="565">D319</f>
        <v>1</v>
      </c>
      <c r="U319">
        <f t="shared" ref="U319:U321" si="566">F319</f>
        <v>19</v>
      </c>
      <c r="V319">
        <f t="shared" ref="V319:V321" si="567">H319</f>
        <v>49</v>
      </c>
      <c r="W319">
        <f t="shared" ref="W319:W321" si="568">J319</f>
        <v>19</v>
      </c>
      <c r="X319">
        <f t="shared" si="559"/>
        <v>3</v>
      </c>
      <c r="Y319" s="10">
        <f t="shared" si="560"/>
        <v>91</v>
      </c>
      <c r="AG319" s="11">
        <f>$Y319*T322/$Y322</f>
        <v>4.3653136531365311</v>
      </c>
      <c r="AH319" s="11">
        <f t="shared" ref="AH319" si="569">$Y319*U322/$Y322</f>
        <v>24.84870848708487</v>
      </c>
      <c r="AI319" s="11">
        <f t="shared" ref="AI319" si="570">$Y319*V322/$Y322</f>
        <v>35.594095940959413</v>
      </c>
      <c r="AJ319" s="11">
        <f t="shared" ref="AJ319" si="571">$Y319*W322/$Y322</f>
        <v>19.140221402214021</v>
      </c>
      <c r="AK319" s="11">
        <f t="shared" ref="AK319" si="572">$Y319*X322/$Y322</f>
        <v>7.0516605166051658</v>
      </c>
    </row>
    <row r="320" spans="2:37" x14ac:dyDescent="0.25">
      <c r="B320" s="3" t="s">
        <v>10</v>
      </c>
      <c r="C320" s="4">
        <v>4.1700000000000001E-2</v>
      </c>
      <c r="D320" s="5">
        <v>2</v>
      </c>
      <c r="E320" s="4">
        <v>0.27079999999999999</v>
      </c>
      <c r="F320" s="5">
        <v>13</v>
      </c>
      <c r="G320" s="4">
        <v>0.33329999999999999</v>
      </c>
      <c r="H320" s="5">
        <v>16</v>
      </c>
      <c r="I320" s="4">
        <v>0.25</v>
      </c>
      <c r="J320" s="5">
        <v>12</v>
      </c>
      <c r="K320" s="4">
        <v>0.1042</v>
      </c>
      <c r="L320" s="5">
        <v>5</v>
      </c>
      <c r="M320" s="4">
        <v>0.17519999999999999</v>
      </c>
      <c r="N320" s="5">
        <v>48</v>
      </c>
      <c r="P320" s="15"/>
      <c r="Q320" s="12" t="str">
        <f>IF(AND(Q319&gt;0,Q319&lt;=0.2),"Schwacher Zusammenhang",IF(AND(Q319&gt;0.2,Q319&lt;=0.6),"Mittlerer Zusammenhang",IF(Q319&gt;0.6,"Starker Zusammenhang","")))</f>
        <v>Mittlerer Zusammenhang</v>
      </c>
      <c r="T320">
        <f t="shared" si="565"/>
        <v>2</v>
      </c>
      <c r="U320">
        <f t="shared" si="566"/>
        <v>13</v>
      </c>
      <c r="V320">
        <f t="shared" si="567"/>
        <v>16</v>
      </c>
      <c r="W320">
        <f t="shared" si="568"/>
        <v>12</v>
      </c>
      <c r="X320">
        <f t="shared" si="559"/>
        <v>5</v>
      </c>
      <c r="Y320" s="10">
        <f t="shared" si="560"/>
        <v>48</v>
      </c>
      <c r="AG320" s="11">
        <f>$Y320*T322/$Y322</f>
        <v>2.3025830258302582</v>
      </c>
      <c r="AH320" s="11">
        <f t="shared" ref="AH320" si="573">$Y320*U322/$Y322</f>
        <v>13.107011070110701</v>
      </c>
      <c r="AI320" s="11">
        <f t="shared" ref="AI320" si="574">$Y320*V322/$Y322</f>
        <v>18.774907749077492</v>
      </c>
      <c r="AJ320" s="11">
        <f t="shared" ref="AJ320" si="575">$Y320*W322/$Y322</f>
        <v>10.095940959409594</v>
      </c>
      <c r="AK320" s="11">
        <f t="shared" ref="AK320" si="576">$Y320*X322/$Y322</f>
        <v>3.7195571955719555</v>
      </c>
    </row>
    <row r="321" spans="2:37" x14ac:dyDescent="0.25">
      <c r="B321" s="3" t="s">
        <v>11</v>
      </c>
      <c r="C321" s="4">
        <v>7.690000000000001E-2</v>
      </c>
      <c r="D321" s="5">
        <v>2</v>
      </c>
      <c r="E321" s="4">
        <v>3.85E-2</v>
      </c>
      <c r="F321" s="5">
        <v>1</v>
      </c>
      <c r="G321" s="4">
        <v>0.30769999999999997</v>
      </c>
      <c r="H321" s="5">
        <v>8</v>
      </c>
      <c r="I321" s="4">
        <v>0.1923</v>
      </c>
      <c r="J321" s="5">
        <v>5</v>
      </c>
      <c r="K321" s="4">
        <v>0.3846</v>
      </c>
      <c r="L321" s="5">
        <v>10</v>
      </c>
      <c r="M321" s="4">
        <v>9.4899999999999998E-2</v>
      </c>
      <c r="N321" s="5">
        <v>26</v>
      </c>
      <c r="T321">
        <f t="shared" si="565"/>
        <v>2</v>
      </c>
      <c r="U321">
        <f t="shared" si="566"/>
        <v>1</v>
      </c>
      <c r="V321">
        <f t="shared" si="567"/>
        <v>8</v>
      </c>
      <c r="W321">
        <f t="shared" si="568"/>
        <v>5</v>
      </c>
      <c r="X321">
        <f t="shared" si="559"/>
        <v>10</v>
      </c>
      <c r="Y321" s="10">
        <f t="shared" si="560"/>
        <v>26</v>
      </c>
      <c r="AG321" s="11">
        <f>$Y321*T322/$Y322</f>
        <v>1.2472324723247232</v>
      </c>
      <c r="AH321" s="11">
        <f t="shared" ref="AH321" si="577">$Y321*U322/$Y322</f>
        <v>7.0996309963099629</v>
      </c>
      <c r="AI321" s="11">
        <f t="shared" ref="AI321" si="578">$Y321*V322/$Y322</f>
        <v>10.169741697416974</v>
      </c>
      <c r="AJ321" s="11">
        <f t="shared" ref="AJ321" si="579">$Y321*W322/$Y322</f>
        <v>5.4686346863468636</v>
      </c>
      <c r="AK321" s="11">
        <f t="shared" ref="AK321" si="580">$Y321*X322/$Y322</f>
        <v>2.0147601476014758</v>
      </c>
    </row>
    <row r="322" spans="2:37" x14ac:dyDescent="0.25">
      <c r="B322" s="3" t="s">
        <v>6</v>
      </c>
      <c r="C322" s="6">
        <v>4.7399999999999998E-2</v>
      </c>
      <c r="D322" s="3">
        <v>13</v>
      </c>
      <c r="E322" s="6">
        <v>0.27010000000000001</v>
      </c>
      <c r="F322" s="3">
        <v>74</v>
      </c>
      <c r="G322" s="6">
        <v>0.38690000000000002</v>
      </c>
      <c r="H322" s="3">
        <v>106</v>
      </c>
      <c r="I322" s="6">
        <v>0.20799999999999999</v>
      </c>
      <c r="J322" s="3">
        <v>57</v>
      </c>
      <c r="K322" s="6">
        <v>7.6600000000000001E-2</v>
      </c>
      <c r="L322" s="3">
        <v>21</v>
      </c>
      <c r="M322" s="6">
        <v>1</v>
      </c>
      <c r="N322" s="3">
        <v>274</v>
      </c>
      <c r="T322" s="10">
        <f>SUM(T317:T321)</f>
        <v>13</v>
      </c>
      <c r="U322" s="10">
        <f>SUM(U317:U321)</f>
        <v>74</v>
      </c>
      <c r="V322" s="10">
        <f>SUM(V317:V321)</f>
        <v>106</v>
      </c>
      <c r="W322" s="10">
        <f>SUM(W317:W321)</f>
        <v>57</v>
      </c>
      <c r="X322" s="10">
        <f>SUM(X317:X321)</f>
        <v>21</v>
      </c>
      <c r="Y322">
        <f t="shared" ref="Y322" si="581">SUM(Y317:Y321)</f>
        <v>271</v>
      </c>
    </row>
    <row r="323" spans="2:37" x14ac:dyDescent="0.25">
      <c r="B323" s="21" t="s">
        <v>93</v>
      </c>
      <c r="C323" s="22"/>
      <c r="D323" s="23">
        <f>SUMPRODUCT(C317:C321,$AP$4:$AP$8)+SUMPRODUCT(E317:E321,$AQ$4:$AQ$8)+SUMPRODUCT(G317:G321,$AR$4:$AR$8)+SUMPRODUCT(I317:I321,$AS$4:$AS$8)+SUMPRODUCT(K317:K321,$AT$4:$AT$8)</f>
        <v>48.043399999999998</v>
      </c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274</v>
      </c>
    </row>
    <row r="324" spans="2:37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</row>
    <row r="326" spans="2:37" ht="18" x14ac:dyDescent="0.25">
      <c r="B326" s="1" t="s">
        <v>73</v>
      </c>
    </row>
    <row r="327" spans="2:37" x14ac:dyDescent="0.25">
      <c r="B327" s="2"/>
      <c r="C327" s="18" t="s">
        <v>39</v>
      </c>
      <c r="D327" s="19"/>
      <c r="E327" s="18" t="s">
        <v>40</v>
      </c>
      <c r="F327" s="19"/>
      <c r="G327" s="18" t="s">
        <v>41</v>
      </c>
      <c r="H327" s="19"/>
      <c r="I327" s="18" t="s">
        <v>69</v>
      </c>
      <c r="J327" s="19"/>
      <c r="K327" s="18" t="s">
        <v>43</v>
      </c>
      <c r="L327" s="19"/>
      <c r="M327" s="18" t="s">
        <v>6</v>
      </c>
      <c r="N327" s="19"/>
    </row>
    <row r="328" spans="2:37" x14ac:dyDescent="0.25">
      <c r="B328" s="3" t="s">
        <v>7</v>
      </c>
      <c r="C328" s="4">
        <v>0.3478</v>
      </c>
      <c r="D328" s="5">
        <v>8</v>
      </c>
      <c r="E328" s="4">
        <v>0.30430000000000001</v>
      </c>
      <c r="F328" s="5">
        <v>7</v>
      </c>
      <c r="G328" s="4">
        <v>0.21740000000000001</v>
      </c>
      <c r="H328" s="5">
        <v>5</v>
      </c>
      <c r="I328" s="4">
        <v>0.13039999999999999</v>
      </c>
      <c r="J328" s="5">
        <v>3</v>
      </c>
      <c r="K328" s="4">
        <v>0</v>
      </c>
      <c r="L328" s="5">
        <v>0</v>
      </c>
      <c r="M328" s="4">
        <v>8.3900000000000002E-2</v>
      </c>
      <c r="N328" s="5">
        <v>23</v>
      </c>
      <c r="P328" s="8" t="s">
        <v>88</v>
      </c>
      <c r="Q328" s="9">
        <f>_xlfn.CHISQ.TEST(T328:X332,AG328:AK332)</f>
        <v>2.9447398052477139E-12</v>
      </c>
      <c r="S328" t="s">
        <v>89</v>
      </c>
      <c r="T328">
        <f>D328</f>
        <v>8</v>
      </c>
      <c r="U328">
        <f>F328</f>
        <v>7</v>
      </c>
      <c r="V328">
        <f>H328</f>
        <v>5</v>
      </c>
      <c r="W328">
        <f>J328</f>
        <v>3</v>
      </c>
      <c r="X328">
        <f>L328</f>
        <v>0</v>
      </c>
      <c r="Y328" s="10">
        <f>SUM(S328:X328)</f>
        <v>23</v>
      </c>
      <c r="AF328" t="s">
        <v>90</v>
      </c>
      <c r="AG328" s="11">
        <f>$Y328*T333/$Y333</f>
        <v>2.4343065693430659</v>
      </c>
      <c r="AH328" s="11">
        <f>$Y328*U333/$Y333</f>
        <v>8.3102189781021902</v>
      </c>
      <c r="AI328" s="11">
        <f>$Y328*V333/$Y333</f>
        <v>6.9671532846715332</v>
      </c>
      <c r="AJ328" s="11">
        <f>$Y328*W333/$Y333</f>
        <v>3.6934306569343067</v>
      </c>
      <c r="AK328" s="11">
        <f>$Y328*X333/$Y333</f>
        <v>1.5948905109489051</v>
      </c>
    </row>
    <row r="329" spans="2:37" x14ac:dyDescent="0.25">
      <c r="B329" s="3" t="s">
        <v>8</v>
      </c>
      <c r="C329" s="4">
        <v>9.5199999999999993E-2</v>
      </c>
      <c r="D329" s="5">
        <v>8</v>
      </c>
      <c r="E329" s="4">
        <v>0.53569999999999995</v>
      </c>
      <c r="F329" s="5">
        <v>45</v>
      </c>
      <c r="G329" s="4">
        <v>0.22620000000000001</v>
      </c>
      <c r="H329" s="5">
        <v>19</v>
      </c>
      <c r="I329" s="4">
        <v>0.13100000000000001</v>
      </c>
      <c r="J329" s="5">
        <v>11</v>
      </c>
      <c r="K329" s="4">
        <v>1.1900000000000001E-2</v>
      </c>
      <c r="L329" s="5">
        <v>1</v>
      </c>
      <c r="M329" s="4">
        <v>0.30659999999999998</v>
      </c>
      <c r="N329" s="5">
        <v>84</v>
      </c>
      <c r="P329" s="8" t="s">
        <v>91</v>
      </c>
      <c r="Q329" s="12">
        <f>_xlfn.CHISQ.INV.RT(Q328,16)</f>
        <v>89.615539481954386</v>
      </c>
      <c r="T329">
        <f>D329</f>
        <v>8</v>
      </c>
      <c r="U329">
        <f>F329</f>
        <v>45</v>
      </c>
      <c r="V329">
        <f>H329</f>
        <v>19</v>
      </c>
      <c r="W329">
        <f>J329</f>
        <v>11</v>
      </c>
      <c r="X329">
        <f t="shared" ref="X329:X332" si="582">L329</f>
        <v>1</v>
      </c>
      <c r="Y329" s="10">
        <f t="shared" ref="Y329:Y332" si="583">SUM(S329:X329)</f>
        <v>84</v>
      </c>
      <c r="AG329" s="11">
        <f>$Y329*T333/$Y333</f>
        <v>8.89051094890511</v>
      </c>
      <c r="AH329" s="11">
        <f t="shared" ref="AH329" si="584">$Y329*U333/$Y333</f>
        <v>30.350364963503651</v>
      </c>
      <c r="AI329" s="11">
        <f t="shared" ref="AI329" si="585">$Y329*V333/$Y333</f>
        <v>25.445255474452555</v>
      </c>
      <c r="AJ329" s="11">
        <f t="shared" ref="AJ329" si="586">$Y329*W333/$Y333</f>
        <v>13.489051094890511</v>
      </c>
      <c r="AK329" s="11">
        <f t="shared" ref="AK329" si="587">$Y329*X333/$Y333</f>
        <v>5.8248175182481754</v>
      </c>
    </row>
    <row r="330" spans="2:37" x14ac:dyDescent="0.25">
      <c r="B330" s="3" t="s">
        <v>9</v>
      </c>
      <c r="C330" s="4">
        <v>5.4299999999999987E-2</v>
      </c>
      <c r="D330" s="5">
        <v>5</v>
      </c>
      <c r="E330" s="4">
        <v>0.4239</v>
      </c>
      <c r="F330" s="5">
        <v>39</v>
      </c>
      <c r="G330" s="4">
        <v>0.41299999999999998</v>
      </c>
      <c r="H330" s="5">
        <v>38</v>
      </c>
      <c r="I330" s="4">
        <v>7.6100000000000001E-2</v>
      </c>
      <c r="J330" s="5">
        <v>7</v>
      </c>
      <c r="K330" s="4">
        <v>3.2599999999999997E-2</v>
      </c>
      <c r="L330" s="5">
        <v>3</v>
      </c>
      <c r="M330" s="4">
        <v>0.33579999999999999</v>
      </c>
      <c r="N330" s="5">
        <v>92</v>
      </c>
      <c r="P330" s="13" t="s">
        <v>92</v>
      </c>
      <c r="Q330" s="14">
        <f>SQRT(Q329/(Y333*MIN(5-1,5-1)))</f>
        <v>0.28594755319282883</v>
      </c>
      <c r="T330">
        <f t="shared" ref="T330:T332" si="588">D330</f>
        <v>5</v>
      </c>
      <c r="U330">
        <f t="shared" ref="U330:U332" si="589">F330</f>
        <v>39</v>
      </c>
      <c r="V330">
        <f t="shared" ref="V330:V332" si="590">H330</f>
        <v>38</v>
      </c>
      <c r="W330">
        <f t="shared" ref="W330:W332" si="591">J330</f>
        <v>7</v>
      </c>
      <c r="X330">
        <f t="shared" si="582"/>
        <v>3</v>
      </c>
      <c r="Y330" s="10">
        <f t="shared" si="583"/>
        <v>92</v>
      </c>
      <c r="AG330" s="11">
        <f>$Y330*T333/$Y333</f>
        <v>9.7372262773722635</v>
      </c>
      <c r="AH330" s="11">
        <f t="shared" ref="AH330" si="592">$Y330*U333/$Y333</f>
        <v>33.240875912408761</v>
      </c>
      <c r="AI330" s="11">
        <f t="shared" ref="AI330" si="593">$Y330*V333/$Y333</f>
        <v>27.868613138686133</v>
      </c>
      <c r="AJ330" s="11">
        <f t="shared" ref="AJ330" si="594">$Y330*W333/$Y333</f>
        <v>14.773722627737227</v>
      </c>
      <c r="AK330" s="11">
        <f t="shared" ref="AK330" si="595">$Y330*X333/$Y333</f>
        <v>6.3795620437956204</v>
      </c>
    </row>
    <row r="331" spans="2:37" x14ac:dyDescent="0.25">
      <c r="B331" s="3" t="s">
        <v>10</v>
      </c>
      <c r="C331" s="4">
        <v>0.1042</v>
      </c>
      <c r="D331" s="5">
        <v>5</v>
      </c>
      <c r="E331" s="4">
        <v>0.125</v>
      </c>
      <c r="F331" s="5">
        <v>6</v>
      </c>
      <c r="G331" s="4">
        <v>0.3125</v>
      </c>
      <c r="H331" s="5">
        <v>15</v>
      </c>
      <c r="I331" s="4">
        <v>0.3125</v>
      </c>
      <c r="J331" s="5">
        <v>15</v>
      </c>
      <c r="K331" s="4">
        <v>0.14580000000000001</v>
      </c>
      <c r="L331" s="5">
        <v>7</v>
      </c>
      <c r="M331" s="4">
        <v>0.17519999999999999</v>
      </c>
      <c r="N331" s="5">
        <v>48</v>
      </c>
      <c r="P331" s="15"/>
      <c r="Q331" s="12" t="str">
        <f>IF(AND(Q330&gt;0,Q330&lt;=0.2),"Schwacher Zusammenhang",IF(AND(Q330&gt;0.2,Q330&lt;=0.6),"Mittlerer Zusammenhang",IF(Q330&gt;0.6,"Starker Zusammenhang","")))</f>
        <v>Mittlerer Zusammenhang</v>
      </c>
      <c r="T331">
        <f t="shared" si="588"/>
        <v>5</v>
      </c>
      <c r="U331">
        <f t="shared" si="589"/>
        <v>6</v>
      </c>
      <c r="V331">
        <f t="shared" si="590"/>
        <v>15</v>
      </c>
      <c r="W331">
        <f t="shared" si="591"/>
        <v>15</v>
      </c>
      <c r="X331">
        <f t="shared" si="582"/>
        <v>7</v>
      </c>
      <c r="Y331" s="10">
        <f t="shared" si="583"/>
        <v>48</v>
      </c>
      <c r="AG331" s="11">
        <f>$Y331*T333/$Y333</f>
        <v>5.0802919708029197</v>
      </c>
      <c r="AH331" s="11">
        <f t="shared" ref="AH331" si="596">$Y331*U333/$Y333</f>
        <v>17.343065693430656</v>
      </c>
      <c r="AI331" s="11">
        <f t="shared" ref="AI331" si="597">$Y331*V333/$Y333</f>
        <v>14.540145985401459</v>
      </c>
      <c r="AJ331" s="11">
        <f t="shared" ref="AJ331" si="598">$Y331*W333/$Y333</f>
        <v>7.7080291970802923</v>
      </c>
      <c r="AK331" s="11">
        <f t="shared" ref="AK331" si="599">$Y331*X333/$Y333</f>
        <v>3.3284671532846715</v>
      </c>
    </row>
    <row r="332" spans="2:37" x14ac:dyDescent="0.25">
      <c r="B332" s="3" t="s">
        <v>11</v>
      </c>
      <c r="C332" s="4">
        <v>0.1111</v>
      </c>
      <c r="D332" s="5">
        <v>3</v>
      </c>
      <c r="E332" s="4">
        <v>7.4099999999999999E-2</v>
      </c>
      <c r="F332" s="5">
        <v>2</v>
      </c>
      <c r="G332" s="4">
        <v>0.22220000000000001</v>
      </c>
      <c r="H332" s="5">
        <v>6</v>
      </c>
      <c r="I332" s="4">
        <v>0.29630000000000001</v>
      </c>
      <c r="J332" s="5">
        <v>8</v>
      </c>
      <c r="K332" s="4">
        <v>0.29630000000000001</v>
      </c>
      <c r="L332" s="5">
        <v>8</v>
      </c>
      <c r="M332" s="4">
        <v>9.849999999999999E-2</v>
      </c>
      <c r="N332" s="5">
        <v>27</v>
      </c>
      <c r="T332">
        <f t="shared" si="588"/>
        <v>3</v>
      </c>
      <c r="U332">
        <f t="shared" si="589"/>
        <v>2</v>
      </c>
      <c r="V332">
        <f t="shared" si="590"/>
        <v>6</v>
      </c>
      <c r="W332">
        <f t="shared" si="591"/>
        <v>8</v>
      </c>
      <c r="X332">
        <f t="shared" si="582"/>
        <v>8</v>
      </c>
      <c r="Y332" s="10">
        <f t="shared" si="583"/>
        <v>27</v>
      </c>
      <c r="AG332" s="11">
        <f>$Y332*T333/$Y333</f>
        <v>2.8576642335766422</v>
      </c>
      <c r="AH332" s="11">
        <f t="shared" ref="AH332" si="600">$Y332*U333/$Y333</f>
        <v>9.7554744525547452</v>
      </c>
      <c r="AI332" s="11">
        <f t="shared" ref="AI332" si="601">$Y332*V333/$Y333</f>
        <v>8.1788321167883211</v>
      </c>
      <c r="AJ332" s="11">
        <f t="shared" ref="AJ332" si="602">$Y332*W333/$Y333</f>
        <v>4.335766423357664</v>
      </c>
      <c r="AK332" s="11">
        <f t="shared" ref="AK332" si="603">$Y332*X333/$Y333</f>
        <v>1.8722627737226278</v>
      </c>
    </row>
    <row r="333" spans="2:37" x14ac:dyDescent="0.25">
      <c r="B333" s="3" t="s">
        <v>6</v>
      </c>
      <c r="C333" s="6">
        <v>0.10580000000000001</v>
      </c>
      <c r="D333" s="3">
        <v>29</v>
      </c>
      <c r="E333" s="6">
        <v>0.36130000000000001</v>
      </c>
      <c r="F333" s="3">
        <v>99</v>
      </c>
      <c r="G333" s="6">
        <v>0.3029</v>
      </c>
      <c r="H333" s="3">
        <v>83</v>
      </c>
      <c r="I333" s="6">
        <v>0.16059999999999999</v>
      </c>
      <c r="J333" s="3">
        <v>44</v>
      </c>
      <c r="K333" s="6">
        <v>6.93E-2</v>
      </c>
      <c r="L333" s="3">
        <v>19</v>
      </c>
      <c r="M333" s="6">
        <v>1</v>
      </c>
      <c r="N333" s="3">
        <v>274</v>
      </c>
      <c r="T333" s="10">
        <f>SUM(T328:T332)</f>
        <v>29</v>
      </c>
      <c r="U333" s="10">
        <f>SUM(U328:U332)</f>
        <v>99</v>
      </c>
      <c r="V333" s="10">
        <f>SUM(V328:V332)</f>
        <v>83</v>
      </c>
      <c r="W333" s="10">
        <f>SUM(W328:W332)</f>
        <v>44</v>
      </c>
      <c r="X333" s="10">
        <f>SUM(X328:X332)</f>
        <v>19</v>
      </c>
      <c r="Y333">
        <f t="shared" ref="Y333" si="604">SUM(Y328:Y332)</f>
        <v>274</v>
      </c>
    </row>
    <row r="334" spans="2:37" x14ac:dyDescent="0.25">
      <c r="B334" s="21" t="s">
        <v>93</v>
      </c>
      <c r="C334" s="22"/>
      <c r="D334" s="23">
        <f>SUMPRODUCT(C328:C332,$AP$4:$AP$8)+SUMPRODUCT(E328:E332,$AQ$4:$AQ$8)+SUMPRODUCT(G328:G332,$AR$4:$AR$8)+SUMPRODUCT(I328:I332,$AS$4:$AS$8)+SUMPRODUCT(K328:K332,$AT$4:$AT$8)</f>
        <v>51.669900000000005</v>
      </c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274</v>
      </c>
    </row>
    <row r="335" spans="2:37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</row>
    <row r="337" spans="2:37" ht="18" x14ac:dyDescent="0.25">
      <c r="B337" s="1" t="s">
        <v>74</v>
      </c>
    </row>
    <row r="338" spans="2:37" ht="18" x14ac:dyDescent="0.25">
      <c r="B338" s="1" t="s">
        <v>75</v>
      </c>
    </row>
    <row r="339" spans="2:37" x14ac:dyDescent="0.25">
      <c r="B339" s="2"/>
      <c r="C339" s="18" t="s">
        <v>39</v>
      </c>
      <c r="D339" s="19"/>
      <c r="E339" s="18" t="s">
        <v>40</v>
      </c>
      <c r="F339" s="19"/>
      <c r="G339" s="18" t="s">
        <v>41</v>
      </c>
      <c r="H339" s="19"/>
      <c r="I339" s="18" t="s">
        <v>69</v>
      </c>
      <c r="J339" s="19"/>
      <c r="K339" s="18" t="s">
        <v>43</v>
      </c>
      <c r="L339" s="19"/>
      <c r="M339" s="18" t="s">
        <v>6</v>
      </c>
      <c r="N339" s="19"/>
    </row>
    <row r="340" spans="2:37" x14ac:dyDescent="0.25">
      <c r="B340" s="3" t="s">
        <v>7</v>
      </c>
      <c r="C340" s="4">
        <v>0.3478</v>
      </c>
      <c r="D340" s="5">
        <v>8</v>
      </c>
      <c r="E340" s="4">
        <v>0.3478</v>
      </c>
      <c r="F340" s="5">
        <v>8</v>
      </c>
      <c r="G340" s="4">
        <v>8.6999999999999994E-2</v>
      </c>
      <c r="H340" s="5">
        <v>2</v>
      </c>
      <c r="I340" s="4">
        <v>0.13039999999999999</v>
      </c>
      <c r="J340" s="5">
        <v>3</v>
      </c>
      <c r="K340" s="4">
        <v>8.6999999999999994E-2</v>
      </c>
      <c r="L340" s="5">
        <v>2</v>
      </c>
      <c r="M340" s="4">
        <v>8.3900000000000002E-2</v>
      </c>
      <c r="N340" s="5">
        <v>23</v>
      </c>
      <c r="P340" s="8" t="s">
        <v>88</v>
      </c>
      <c r="Q340" s="9">
        <f>_xlfn.CHISQ.TEST(T340:X344,AG340:AK344)</f>
        <v>2.8064667468834245E-3</v>
      </c>
      <c r="S340" t="s">
        <v>89</v>
      </c>
      <c r="T340">
        <f>D340</f>
        <v>8</v>
      </c>
      <c r="U340">
        <f>F340</f>
        <v>8</v>
      </c>
      <c r="V340">
        <f>H340</f>
        <v>2</v>
      </c>
      <c r="W340">
        <f>J340</f>
        <v>3</v>
      </c>
      <c r="X340">
        <f>L340</f>
        <v>2</v>
      </c>
      <c r="Y340" s="10">
        <f>SUM(S340:X340)</f>
        <v>23</v>
      </c>
      <c r="AF340" t="s">
        <v>90</v>
      </c>
      <c r="AG340" s="11">
        <f>$Y340*T345/$Y345</f>
        <v>3.3576642335766422</v>
      </c>
      <c r="AH340" s="11">
        <f>$Y340*U345/$Y345</f>
        <v>8.0583941605839424</v>
      </c>
      <c r="AI340" s="11">
        <f>$Y340*V345/$Y345</f>
        <v>7.0510948905109485</v>
      </c>
      <c r="AJ340" s="11">
        <f>$Y340*W345/$Y345</f>
        <v>3.3576642335766422</v>
      </c>
      <c r="AK340" s="11">
        <f>$Y340*X345/$Y345</f>
        <v>1.1751824817518248</v>
      </c>
    </row>
    <row r="341" spans="2:37" x14ac:dyDescent="0.25">
      <c r="B341" s="3" t="s">
        <v>8</v>
      </c>
      <c r="C341" s="4">
        <v>0.13100000000000001</v>
      </c>
      <c r="D341" s="5">
        <v>11</v>
      </c>
      <c r="E341" s="4">
        <v>0.36899999999999999</v>
      </c>
      <c r="F341" s="5">
        <v>31</v>
      </c>
      <c r="G341" s="4">
        <v>0.32140000000000002</v>
      </c>
      <c r="H341" s="5">
        <v>27</v>
      </c>
      <c r="I341" s="4">
        <v>0.13100000000000001</v>
      </c>
      <c r="J341" s="5">
        <v>11</v>
      </c>
      <c r="K341" s="4">
        <v>4.7600000000000003E-2</v>
      </c>
      <c r="L341" s="5">
        <v>4</v>
      </c>
      <c r="M341" s="4">
        <v>0.30659999999999998</v>
      </c>
      <c r="N341" s="5">
        <v>84</v>
      </c>
      <c r="P341" s="8" t="s">
        <v>91</v>
      </c>
      <c r="Q341" s="12">
        <f>_xlfn.CHISQ.INV.RT(Q340,16)</f>
        <v>36.095429935259126</v>
      </c>
      <c r="T341">
        <f>D341</f>
        <v>11</v>
      </c>
      <c r="U341">
        <f>F341</f>
        <v>31</v>
      </c>
      <c r="V341">
        <f>H341</f>
        <v>27</v>
      </c>
      <c r="W341">
        <f>J341</f>
        <v>11</v>
      </c>
      <c r="X341">
        <f t="shared" ref="X341:X344" si="605">L341</f>
        <v>4</v>
      </c>
      <c r="Y341" s="10">
        <f t="shared" ref="Y341:Y344" si="606">SUM(S341:X341)</f>
        <v>84</v>
      </c>
      <c r="AG341" s="11">
        <f>$Y341*T345/$Y345</f>
        <v>12.262773722627736</v>
      </c>
      <c r="AH341" s="11">
        <f t="shared" ref="AH341" si="607">$Y341*U345/$Y345</f>
        <v>29.430656934306569</v>
      </c>
      <c r="AI341" s="11">
        <f t="shared" ref="AI341" si="608">$Y341*V345/$Y345</f>
        <v>25.751824817518248</v>
      </c>
      <c r="AJ341" s="11">
        <f t="shared" ref="AJ341" si="609">$Y341*W345/$Y345</f>
        <v>12.262773722627736</v>
      </c>
      <c r="AK341" s="11">
        <f t="shared" ref="AK341" si="610">$Y341*X345/$Y345</f>
        <v>4.2919708029197077</v>
      </c>
    </row>
    <row r="342" spans="2:37" x14ac:dyDescent="0.25">
      <c r="B342" s="3" t="s">
        <v>9</v>
      </c>
      <c r="C342" s="4">
        <v>0.1522</v>
      </c>
      <c r="D342" s="5">
        <v>14</v>
      </c>
      <c r="E342" s="4">
        <v>0.36959999999999998</v>
      </c>
      <c r="F342" s="5">
        <v>34</v>
      </c>
      <c r="G342" s="4">
        <v>0.38040000000000002</v>
      </c>
      <c r="H342" s="5">
        <v>35</v>
      </c>
      <c r="I342" s="4">
        <v>7.6100000000000001E-2</v>
      </c>
      <c r="J342" s="5">
        <v>7</v>
      </c>
      <c r="K342" s="4">
        <v>2.1700000000000001E-2</v>
      </c>
      <c r="L342" s="5">
        <v>2</v>
      </c>
      <c r="M342" s="4">
        <v>0.33579999999999999</v>
      </c>
      <c r="N342" s="5">
        <v>92</v>
      </c>
      <c r="P342" s="13" t="s">
        <v>92</v>
      </c>
      <c r="Q342" s="14">
        <f>SQRT(Q341/(Y345*MIN(5-1,5-1)))</f>
        <v>0.18147668290246058</v>
      </c>
      <c r="T342">
        <f t="shared" ref="T342:T344" si="611">D342</f>
        <v>14</v>
      </c>
      <c r="U342">
        <f t="shared" ref="U342:U344" si="612">F342</f>
        <v>34</v>
      </c>
      <c r="V342">
        <f t="shared" ref="V342:V344" si="613">H342</f>
        <v>35</v>
      </c>
      <c r="W342">
        <f t="shared" ref="W342:W344" si="614">J342</f>
        <v>7</v>
      </c>
      <c r="X342">
        <f t="shared" si="605"/>
        <v>2</v>
      </c>
      <c r="Y342" s="10">
        <f t="shared" si="606"/>
        <v>92</v>
      </c>
      <c r="AG342" s="11">
        <f>$Y342*T345/$Y345</f>
        <v>13.430656934306569</v>
      </c>
      <c r="AH342" s="11">
        <f t="shared" ref="AH342" si="615">$Y342*U345/$Y345</f>
        <v>32.23357664233577</v>
      </c>
      <c r="AI342" s="11">
        <f t="shared" ref="AI342" si="616">$Y342*V345/$Y345</f>
        <v>28.204379562043794</v>
      </c>
      <c r="AJ342" s="11">
        <f t="shared" ref="AJ342" si="617">$Y342*W345/$Y345</f>
        <v>13.430656934306569</v>
      </c>
      <c r="AK342" s="11">
        <f t="shared" ref="AK342" si="618">$Y342*X345/$Y345</f>
        <v>4.7007299270072993</v>
      </c>
    </row>
    <row r="343" spans="2:37" x14ac:dyDescent="0.25">
      <c r="B343" s="3" t="s">
        <v>10</v>
      </c>
      <c r="C343" s="4">
        <v>8.3299999999999999E-2</v>
      </c>
      <c r="D343" s="5">
        <v>4</v>
      </c>
      <c r="E343" s="4">
        <v>0.25</v>
      </c>
      <c r="F343" s="5">
        <v>12</v>
      </c>
      <c r="G343" s="4">
        <v>0.3125</v>
      </c>
      <c r="H343" s="5">
        <v>15</v>
      </c>
      <c r="I343" s="4">
        <v>0.3125</v>
      </c>
      <c r="J343" s="5">
        <v>15</v>
      </c>
      <c r="K343" s="4">
        <v>4.1700000000000001E-2</v>
      </c>
      <c r="L343" s="5">
        <v>2</v>
      </c>
      <c r="M343" s="4">
        <v>0.17519999999999999</v>
      </c>
      <c r="N343" s="5">
        <v>48</v>
      </c>
      <c r="P343" s="15"/>
      <c r="Q343" s="12" t="str">
        <f>IF(AND(Q342&gt;0,Q342&lt;=0.2),"Schwacher Zusammenhang",IF(AND(Q342&gt;0.2,Q342&lt;=0.6),"Mittlerer Zusammenhang",IF(Q342&gt;0.6,"Starker Zusammenhang","")))</f>
        <v>Schwacher Zusammenhang</v>
      </c>
      <c r="T343">
        <f t="shared" si="611"/>
        <v>4</v>
      </c>
      <c r="U343">
        <f t="shared" si="612"/>
        <v>12</v>
      </c>
      <c r="V343">
        <f t="shared" si="613"/>
        <v>15</v>
      </c>
      <c r="W343">
        <f t="shared" si="614"/>
        <v>15</v>
      </c>
      <c r="X343">
        <f t="shared" si="605"/>
        <v>2</v>
      </c>
      <c r="Y343" s="10">
        <f t="shared" si="606"/>
        <v>48</v>
      </c>
      <c r="AG343" s="11">
        <f>$Y343*T345/$Y345</f>
        <v>7.007299270072993</v>
      </c>
      <c r="AH343" s="11">
        <f t="shared" ref="AH343" si="619">$Y343*U345/$Y345</f>
        <v>16.817518248175183</v>
      </c>
      <c r="AI343" s="11">
        <f t="shared" ref="AI343" si="620">$Y343*V345/$Y345</f>
        <v>14.715328467153284</v>
      </c>
      <c r="AJ343" s="11">
        <f t="shared" ref="AJ343" si="621">$Y343*W345/$Y345</f>
        <v>7.007299270072993</v>
      </c>
      <c r="AK343" s="11">
        <f t="shared" ref="AK343" si="622">$Y343*X345/$Y345</f>
        <v>2.4525547445255476</v>
      </c>
    </row>
    <row r="344" spans="2:37" x14ac:dyDescent="0.25">
      <c r="B344" s="3" t="s">
        <v>11</v>
      </c>
      <c r="C344" s="4">
        <v>0.1111</v>
      </c>
      <c r="D344" s="5">
        <v>3</v>
      </c>
      <c r="E344" s="4">
        <v>0.40739999999999998</v>
      </c>
      <c r="F344" s="5">
        <v>11</v>
      </c>
      <c r="G344" s="4">
        <v>0.1852</v>
      </c>
      <c r="H344" s="5">
        <v>5</v>
      </c>
      <c r="I344" s="4">
        <v>0.14810000000000001</v>
      </c>
      <c r="J344" s="5">
        <v>4</v>
      </c>
      <c r="K344" s="4">
        <v>0.14810000000000001</v>
      </c>
      <c r="L344" s="5">
        <v>4</v>
      </c>
      <c r="M344" s="4">
        <v>9.849999999999999E-2</v>
      </c>
      <c r="N344" s="5">
        <v>27</v>
      </c>
      <c r="T344">
        <f t="shared" si="611"/>
        <v>3</v>
      </c>
      <c r="U344">
        <f t="shared" si="612"/>
        <v>11</v>
      </c>
      <c r="V344">
        <f t="shared" si="613"/>
        <v>5</v>
      </c>
      <c r="W344">
        <f t="shared" si="614"/>
        <v>4</v>
      </c>
      <c r="X344">
        <f t="shared" si="605"/>
        <v>4</v>
      </c>
      <c r="Y344" s="10">
        <f t="shared" si="606"/>
        <v>27</v>
      </c>
      <c r="AG344" s="11">
        <f>$Y344*T345/$Y345</f>
        <v>3.9416058394160585</v>
      </c>
      <c r="AH344" s="11">
        <f t="shared" ref="AH344" si="623">$Y344*U345/$Y345</f>
        <v>9.459854014598541</v>
      </c>
      <c r="AI344" s="11">
        <f t="shared" ref="AI344" si="624">$Y344*V345/$Y345</f>
        <v>8.2773722627737225</v>
      </c>
      <c r="AJ344" s="11">
        <f t="shared" ref="AJ344" si="625">$Y344*W345/$Y345</f>
        <v>3.9416058394160585</v>
      </c>
      <c r="AK344" s="11">
        <f t="shared" ref="AK344" si="626">$Y344*X345/$Y345</f>
        <v>1.3795620437956204</v>
      </c>
    </row>
    <row r="345" spans="2:37" x14ac:dyDescent="0.25">
      <c r="B345" s="3" t="s">
        <v>6</v>
      </c>
      <c r="C345" s="6">
        <v>0.14599999999999999</v>
      </c>
      <c r="D345" s="3">
        <v>40</v>
      </c>
      <c r="E345" s="6">
        <v>0.35039999999999999</v>
      </c>
      <c r="F345" s="3">
        <v>96</v>
      </c>
      <c r="G345" s="6">
        <v>0.30659999999999998</v>
      </c>
      <c r="H345" s="3">
        <v>84</v>
      </c>
      <c r="I345" s="6">
        <v>0.14599999999999999</v>
      </c>
      <c r="J345" s="3">
        <v>40</v>
      </c>
      <c r="K345" s="6">
        <v>5.1100000000000013E-2</v>
      </c>
      <c r="L345" s="3">
        <v>14</v>
      </c>
      <c r="M345" s="6">
        <v>1</v>
      </c>
      <c r="N345" s="3">
        <v>274</v>
      </c>
      <c r="T345" s="10">
        <f>SUM(T340:T344)</f>
        <v>40</v>
      </c>
      <c r="U345" s="10">
        <f>SUM(U340:U344)</f>
        <v>96</v>
      </c>
      <c r="V345" s="10">
        <f>SUM(V340:V344)</f>
        <v>84</v>
      </c>
      <c r="W345" s="10">
        <f>SUM(W340:W344)</f>
        <v>40</v>
      </c>
      <c r="X345" s="10">
        <f>SUM(X340:X344)</f>
        <v>14</v>
      </c>
      <c r="Y345">
        <f t="shared" ref="Y345" si="627">SUM(Y340:Y344)</f>
        <v>274</v>
      </c>
    </row>
    <row r="346" spans="2:37" x14ac:dyDescent="0.25">
      <c r="B346" s="21" t="s">
        <v>93</v>
      </c>
      <c r="C346" s="22"/>
      <c r="D346" s="23">
        <f>SUMPRODUCT(C340:C344,$AP$4:$AP$8)+SUMPRODUCT(E340:E344,$AQ$4:$AQ$8)+SUMPRODUCT(G340:G344,$AR$4:$AR$8)+SUMPRODUCT(I340:I344,$AS$4:$AS$8)+SUMPRODUCT(K340:K344,$AT$4:$AT$8)</f>
        <v>52.204099999999997</v>
      </c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274</v>
      </c>
    </row>
    <row r="347" spans="2:37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</row>
    <row r="349" spans="2:37" ht="18" x14ac:dyDescent="0.25">
      <c r="B349" s="1" t="s">
        <v>76</v>
      </c>
    </row>
    <row r="350" spans="2:37" x14ac:dyDescent="0.25">
      <c r="B350" s="2"/>
      <c r="C350" s="18" t="s">
        <v>39</v>
      </c>
      <c r="D350" s="19"/>
      <c r="E350" s="18" t="s">
        <v>40</v>
      </c>
      <c r="F350" s="19"/>
      <c r="G350" s="18" t="s">
        <v>41</v>
      </c>
      <c r="H350" s="19"/>
      <c r="I350" s="18" t="s">
        <v>69</v>
      </c>
      <c r="J350" s="19"/>
      <c r="K350" s="18" t="s">
        <v>43</v>
      </c>
      <c r="L350" s="19"/>
      <c r="M350" s="18" t="s">
        <v>6</v>
      </c>
      <c r="N350" s="19"/>
    </row>
    <row r="351" spans="2:37" x14ac:dyDescent="0.25">
      <c r="B351" s="3" t="s">
        <v>7</v>
      </c>
      <c r="C351" s="4">
        <v>0.26090000000000002</v>
      </c>
      <c r="D351" s="5">
        <v>6</v>
      </c>
      <c r="E351" s="4">
        <v>0.39129999999999998</v>
      </c>
      <c r="F351" s="5">
        <v>9</v>
      </c>
      <c r="G351" s="4">
        <v>0.13039999999999999</v>
      </c>
      <c r="H351" s="5">
        <v>3</v>
      </c>
      <c r="I351" s="4">
        <v>0.13039999999999999</v>
      </c>
      <c r="J351" s="5">
        <v>3</v>
      </c>
      <c r="K351" s="4">
        <v>8.6999999999999994E-2</v>
      </c>
      <c r="L351" s="5">
        <v>2</v>
      </c>
      <c r="M351" s="4">
        <v>8.3900000000000002E-2</v>
      </c>
      <c r="N351" s="5">
        <v>23</v>
      </c>
      <c r="P351" s="8" t="s">
        <v>88</v>
      </c>
      <c r="Q351" s="9">
        <f>_xlfn.CHISQ.TEST(T351:X355,AG351:AK355)</f>
        <v>8.4966064824645981E-3</v>
      </c>
      <c r="S351" t="s">
        <v>89</v>
      </c>
      <c r="T351">
        <f>D351</f>
        <v>6</v>
      </c>
      <c r="U351">
        <f>F351</f>
        <v>9</v>
      </c>
      <c r="V351">
        <f>H351</f>
        <v>3</v>
      </c>
      <c r="W351">
        <f>J351</f>
        <v>3</v>
      </c>
      <c r="X351">
        <f>L351</f>
        <v>2</v>
      </c>
      <c r="Y351" s="10">
        <f>SUM(S351:X351)</f>
        <v>23</v>
      </c>
      <c r="AF351" t="s">
        <v>90</v>
      </c>
      <c r="AG351" s="11">
        <f>$Y351*T356/$Y356</f>
        <v>2.6021897810218979</v>
      </c>
      <c r="AH351" s="11">
        <f>$Y351*U356/$Y356</f>
        <v>8.897810218978103</v>
      </c>
      <c r="AI351" s="11">
        <f>$Y351*V356/$Y356</f>
        <v>7.3868613138686134</v>
      </c>
      <c r="AJ351" s="11">
        <f>$Y351*W356/$Y356</f>
        <v>2.937956204379562</v>
      </c>
      <c r="AK351" s="11">
        <f>$Y351*X356/$Y356</f>
        <v>1.1751824817518248</v>
      </c>
    </row>
    <row r="352" spans="2:37" x14ac:dyDescent="0.25">
      <c r="B352" s="3" t="s">
        <v>8</v>
      </c>
      <c r="C352" s="4">
        <v>9.5199999999999993E-2</v>
      </c>
      <c r="D352" s="5">
        <v>8</v>
      </c>
      <c r="E352" s="4">
        <v>0.45240000000000002</v>
      </c>
      <c r="F352" s="5">
        <v>38</v>
      </c>
      <c r="G352" s="4">
        <v>0.33329999999999999</v>
      </c>
      <c r="H352" s="5">
        <v>28</v>
      </c>
      <c r="I352" s="4">
        <v>0.1071</v>
      </c>
      <c r="J352" s="5">
        <v>9</v>
      </c>
      <c r="K352" s="4">
        <v>1.1900000000000001E-2</v>
      </c>
      <c r="L352" s="5">
        <v>1</v>
      </c>
      <c r="M352" s="4">
        <v>0.30659999999999998</v>
      </c>
      <c r="N352" s="5">
        <v>84</v>
      </c>
      <c r="P352" s="8" t="s">
        <v>91</v>
      </c>
      <c r="Q352" s="12">
        <f>_xlfn.CHISQ.INV.RT(Q351,16)</f>
        <v>32.540870906252188</v>
      </c>
      <c r="T352">
        <f>D352</f>
        <v>8</v>
      </c>
      <c r="U352">
        <f>F352</f>
        <v>38</v>
      </c>
      <c r="V352">
        <f>H352</f>
        <v>28</v>
      </c>
      <c r="W352">
        <f>J352</f>
        <v>9</v>
      </c>
      <c r="X352">
        <f t="shared" ref="X352:X355" si="628">L352</f>
        <v>1</v>
      </c>
      <c r="Y352" s="10">
        <f t="shared" ref="Y352:Y355" si="629">SUM(S352:X352)</f>
        <v>84</v>
      </c>
      <c r="AG352" s="11">
        <f>$Y352*T356/$Y356</f>
        <v>9.5036496350364956</v>
      </c>
      <c r="AH352" s="11">
        <f t="shared" ref="AH352" si="630">$Y352*U356/$Y356</f>
        <v>32.496350364963504</v>
      </c>
      <c r="AI352" s="11">
        <f t="shared" ref="AI352" si="631">$Y352*V356/$Y356</f>
        <v>26.978102189781023</v>
      </c>
      <c r="AJ352" s="11">
        <f t="shared" ref="AJ352" si="632">$Y352*W356/$Y356</f>
        <v>10.729927007299271</v>
      </c>
      <c r="AK352" s="11">
        <f t="shared" ref="AK352" si="633">$Y352*X356/$Y356</f>
        <v>4.2919708029197077</v>
      </c>
    </row>
    <row r="353" spans="2:37" x14ac:dyDescent="0.25">
      <c r="B353" s="3" t="s">
        <v>9</v>
      </c>
      <c r="C353" s="4">
        <v>9.7799999999999998E-2</v>
      </c>
      <c r="D353" s="5">
        <v>9</v>
      </c>
      <c r="E353" s="4">
        <v>0.4239</v>
      </c>
      <c r="F353" s="5">
        <v>39</v>
      </c>
      <c r="G353" s="4">
        <v>0.33700000000000002</v>
      </c>
      <c r="H353" s="5">
        <v>31</v>
      </c>
      <c r="I353" s="4">
        <v>0.1087</v>
      </c>
      <c r="J353" s="5">
        <v>10</v>
      </c>
      <c r="K353" s="4">
        <v>3.2599999999999997E-2</v>
      </c>
      <c r="L353" s="5">
        <v>3</v>
      </c>
      <c r="M353" s="4">
        <v>0.33579999999999999</v>
      </c>
      <c r="N353" s="5">
        <v>92</v>
      </c>
      <c r="P353" s="13" t="s">
        <v>92</v>
      </c>
      <c r="Q353" s="14">
        <f>SQRT(Q352/(Y356*MIN(5-1,5-1)))</f>
        <v>0.1723095343978118</v>
      </c>
      <c r="T353">
        <f t="shared" ref="T353:T355" si="634">D353</f>
        <v>9</v>
      </c>
      <c r="U353">
        <f t="shared" ref="U353:U355" si="635">F353</f>
        <v>39</v>
      </c>
      <c r="V353">
        <f t="shared" ref="V353:V355" si="636">H353</f>
        <v>31</v>
      </c>
      <c r="W353">
        <f t="shared" ref="W353:W355" si="637">J353</f>
        <v>10</v>
      </c>
      <c r="X353">
        <f t="shared" si="628"/>
        <v>3</v>
      </c>
      <c r="Y353" s="10">
        <f t="shared" si="629"/>
        <v>92</v>
      </c>
      <c r="AG353" s="11">
        <f>$Y353*T356/$Y356</f>
        <v>10.408759124087592</v>
      </c>
      <c r="AH353" s="11">
        <f t="shared" ref="AH353" si="638">$Y353*U356/$Y356</f>
        <v>35.591240875912412</v>
      </c>
      <c r="AI353" s="11">
        <f t="shared" ref="AI353" si="639">$Y353*V356/$Y356</f>
        <v>29.547445255474454</v>
      </c>
      <c r="AJ353" s="11">
        <f t="shared" ref="AJ353" si="640">$Y353*W356/$Y356</f>
        <v>11.751824817518248</v>
      </c>
      <c r="AK353" s="11">
        <f t="shared" ref="AK353" si="641">$Y353*X356/$Y356</f>
        <v>4.7007299270072993</v>
      </c>
    </row>
    <row r="354" spans="2:37" x14ac:dyDescent="0.25">
      <c r="B354" s="3" t="s">
        <v>10</v>
      </c>
      <c r="C354" s="4">
        <v>8.3299999999999999E-2</v>
      </c>
      <c r="D354" s="5">
        <v>4</v>
      </c>
      <c r="E354" s="4">
        <v>0.33329999999999999</v>
      </c>
      <c r="F354" s="5">
        <v>16</v>
      </c>
      <c r="G354" s="4">
        <v>0.39579999999999999</v>
      </c>
      <c r="H354" s="5">
        <v>19</v>
      </c>
      <c r="I354" s="4">
        <v>0.125</v>
      </c>
      <c r="J354" s="5">
        <v>6</v>
      </c>
      <c r="K354" s="4">
        <v>6.25E-2</v>
      </c>
      <c r="L354" s="5">
        <v>3</v>
      </c>
      <c r="M354" s="4">
        <v>0.17519999999999999</v>
      </c>
      <c r="N354" s="5">
        <v>48</v>
      </c>
      <c r="P354" s="15"/>
      <c r="Q354" s="12" t="str">
        <f>IF(AND(Q353&gt;0,Q353&lt;=0.2),"Schwacher Zusammenhang",IF(AND(Q353&gt;0.2,Q353&lt;=0.6),"Mittlerer Zusammenhang",IF(Q353&gt;0.6,"Starker Zusammenhang","")))</f>
        <v>Schwacher Zusammenhang</v>
      </c>
      <c r="T354">
        <f t="shared" si="634"/>
        <v>4</v>
      </c>
      <c r="U354">
        <f t="shared" si="635"/>
        <v>16</v>
      </c>
      <c r="V354">
        <f t="shared" si="636"/>
        <v>19</v>
      </c>
      <c r="W354">
        <f t="shared" si="637"/>
        <v>6</v>
      </c>
      <c r="X354">
        <f t="shared" si="628"/>
        <v>3</v>
      </c>
      <c r="Y354" s="10">
        <f t="shared" si="629"/>
        <v>48</v>
      </c>
      <c r="AG354" s="11">
        <f>$Y354*T356/$Y356</f>
        <v>5.4306569343065689</v>
      </c>
      <c r="AH354" s="11">
        <f t="shared" ref="AH354" si="642">$Y354*U356/$Y356</f>
        <v>18.569343065693431</v>
      </c>
      <c r="AI354" s="11">
        <f t="shared" ref="AI354" si="643">$Y354*V356/$Y356</f>
        <v>15.416058394160585</v>
      </c>
      <c r="AJ354" s="11">
        <f t="shared" ref="AJ354" si="644">$Y354*W356/$Y356</f>
        <v>6.1313868613138682</v>
      </c>
      <c r="AK354" s="11">
        <f t="shared" ref="AK354" si="645">$Y354*X356/$Y356</f>
        <v>2.4525547445255476</v>
      </c>
    </row>
    <row r="355" spans="2:37" x14ac:dyDescent="0.25">
      <c r="B355" s="3" t="s">
        <v>11</v>
      </c>
      <c r="C355" s="4">
        <v>0.14810000000000001</v>
      </c>
      <c r="D355" s="5">
        <v>4</v>
      </c>
      <c r="E355" s="4">
        <v>0.14810000000000001</v>
      </c>
      <c r="F355" s="5">
        <v>4</v>
      </c>
      <c r="G355" s="4">
        <v>0.25929999999999997</v>
      </c>
      <c r="H355" s="5">
        <v>7</v>
      </c>
      <c r="I355" s="4">
        <v>0.25929999999999997</v>
      </c>
      <c r="J355" s="5">
        <v>7</v>
      </c>
      <c r="K355" s="4">
        <v>0.1852</v>
      </c>
      <c r="L355" s="5">
        <v>5</v>
      </c>
      <c r="M355" s="4">
        <v>9.849999999999999E-2</v>
      </c>
      <c r="N355" s="5">
        <v>27</v>
      </c>
      <c r="T355">
        <f t="shared" si="634"/>
        <v>4</v>
      </c>
      <c r="U355">
        <f t="shared" si="635"/>
        <v>4</v>
      </c>
      <c r="V355">
        <f t="shared" si="636"/>
        <v>7</v>
      </c>
      <c r="W355">
        <f t="shared" si="637"/>
        <v>7</v>
      </c>
      <c r="X355">
        <f t="shared" si="628"/>
        <v>5</v>
      </c>
      <c r="Y355" s="10">
        <f t="shared" si="629"/>
        <v>27</v>
      </c>
      <c r="AG355" s="11">
        <f>$Y355*T356/$Y356</f>
        <v>3.0547445255474455</v>
      </c>
      <c r="AH355" s="11">
        <f t="shared" ref="AH355" si="646">$Y355*U356/$Y356</f>
        <v>10.445255474452555</v>
      </c>
      <c r="AI355" s="11">
        <f t="shared" ref="AI355" si="647">$Y355*V356/$Y356</f>
        <v>8.6715328467153281</v>
      </c>
      <c r="AJ355" s="11">
        <f t="shared" ref="AJ355" si="648">$Y355*W356/$Y356</f>
        <v>3.448905109489051</v>
      </c>
      <c r="AK355" s="11">
        <f t="shared" ref="AK355" si="649">$Y355*X356/$Y356</f>
        <v>1.3795620437956204</v>
      </c>
    </row>
    <row r="356" spans="2:37" x14ac:dyDescent="0.25">
      <c r="B356" s="3" t="s">
        <v>6</v>
      </c>
      <c r="C356" s="6">
        <v>0.11310000000000001</v>
      </c>
      <c r="D356" s="3">
        <v>31</v>
      </c>
      <c r="E356" s="6">
        <v>0.38690000000000002</v>
      </c>
      <c r="F356" s="3">
        <v>106</v>
      </c>
      <c r="G356" s="6">
        <v>0.32119999999999999</v>
      </c>
      <c r="H356" s="3">
        <v>88</v>
      </c>
      <c r="I356" s="6">
        <v>0.12770000000000001</v>
      </c>
      <c r="J356" s="3">
        <v>35</v>
      </c>
      <c r="K356" s="6">
        <v>5.1100000000000013E-2</v>
      </c>
      <c r="L356" s="3">
        <v>14</v>
      </c>
      <c r="M356" s="6">
        <v>1</v>
      </c>
      <c r="N356" s="3">
        <v>274</v>
      </c>
      <c r="T356" s="10">
        <f>SUM(T351:T355)</f>
        <v>31</v>
      </c>
      <c r="U356" s="10">
        <f>SUM(U351:U355)</f>
        <v>106</v>
      </c>
      <c r="V356" s="10">
        <f>SUM(V351:V355)</f>
        <v>88</v>
      </c>
      <c r="W356" s="10">
        <f>SUM(W351:W355)</f>
        <v>35</v>
      </c>
      <c r="X356" s="10">
        <f>SUM(X351:X355)</f>
        <v>14</v>
      </c>
      <c r="Y356">
        <f t="shared" ref="Y356" si="650">SUM(Y351:Y355)</f>
        <v>274</v>
      </c>
    </row>
    <row r="357" spans="2:37" x14ac:dyDescent="0.25">
      <c r="B357" s="21" t="s">
        <v>93</v>
      </c>
      <c r="C357" s="22"/>
      <c r="D357" s="23">
        <f>SUMPRODUCT(C351:C355,$AP$4:$AP$8)+SUMPRODUCT(E351:E355,$AQ$4:$AQ$8)+SUMPRODUCT(G351:G355,$AR$4:$AR$8)+SUMPRODUCT(I351:I355,$AS$4:$AS$8)+SUMPRODUCT(K351:K355,$AT$4:$AT$8)</f>
        <v>51.740500000000004</v>
      </c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274</v>
      </c>
    </row>
    <row r="358" spans="2:37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</row>
    <row r="360" spans="2:37" ht="18" x14ac:dyDescent="0.25">
      <c r="B360" s="1" t="s">
        <v>77</v>
      </c>
    </row>
    <row r="361" spans="2:37" x14ac:dyDescent="0.25">
      <c r="B361" s="2"/>
      <c r="C361" s="18" t="s">
        <v>39</v>
      </c>
      <c r="D361" s="19"/>
      <c r="E361" s="18" t="s">
        <v>40</v>
      </c>
      <c r="F361" s="19"/>
      <c r="G361" s="18" t="s">
        <v>41</v>
      </c>
      <c r="H361" s="19"/>
      <c r="I361" s="18" t="s">
        <v>69</v>
      </c>
      <c r="J361" s="19"/>
      <c r="K361" s="18" t="s">
        <v>43</v>
      </c>
      <c r="L361" s="19"/>
      <c r="M361" s="18" t="s">
        <v>6</v>
      </c>
      <c r="N361" s="19"/>
    </row>
    <row r="362" spans="2:37" x14ac:dyDescent="0.25">
      <c r="B362" s="3" t="s">
        <v>7</v>
      </c>
      <c r="C362" s="4">
        <v>0.26090000000000002</v>
      </c>
      <c r="D362" s="5">
        <v>6</v>
      </c>
      <c r="E362" s="4">
        <v>0.43480000000000002</v>
      </c>
      <c r="F362" s="5">
        <v>10</v>
      </c>
      <c r="G362" s="4">
        <v>0.13039999999999999</v>
      </c>
      <c r="H362" s="5">
        <v>3</v>
      </c>
      <c r="I362" s="4">
        <v>0.13039999999999999</v>
      </c>
      <c r="J362" s="5">
        <v>3</v>
      </c>
      <c r="K362" s="4">
        <v>4.3499999999999997E-2</v>
      </c>
      <c r="L362" s="5">
        <v>1</v>
      </c>
      <c r="M362" s="4">
        <v>8.3900000000000002E-2</v>
      </c>
      <c r="N362" s="5">
        <v>23</v>
      </c>
      <c r="P362" s="8" t="s">
        <v>88</v>
      </c>
      <c r="Q362" s="9">
        <f>_xlfn.CHISQ.TEST(T362:X366,AG362:AK366)</f>
        <v>3.130114180733084E-7</v>
      </c>
      <c r="S362" t="s">
        <v>89</v>
      </c>
      <c r="T362">
        <f>D362</f>
        <v>6</v>
      </c>
      <c r="U362">
        <f>F362</f>
        <v>10</v>
      </c>
      <c r="V362">
        <f>H362</f>
        <v>3</v>
      </c>
      <c r="W362">
        <f>J362</f>
        <v>3</v>
      </c>
      <c r="X362">
        <f>L362</f>
        <v>1</v>
      </c>
      <c r="Y362" s="10">
        <f>SUM(S362:X362)</f>
        <v>23</v>
      </c>
      <c r="AF362" t="s">
        <v>90</v>
      </c>
      <c r="AG362" s="11">
        <f>$Y362*T367/$Y367</f>
        <v>1.6788321167883211</v>
      </c>
      <c r="AH362" s="11">
        <f>$Y362*U367/$Y367</f>
        <v>7.3029197080291972</v>
      </c>
      <c r="AI362" s="11">
        <f>$Y362*V367/$Y367</f>
        <v>8.1423357664233578</v>
      </c>
      <c r="AJ362" s="11">
        <f>$Y362*W367/$Y367</f>
        <v>3.4416058394160585</v>
      </c>
      <c r="AK362" s="11">
        <f>$Y362*X367/$Y367</f>
        <v>2.4343065693430659</v>
      </c>
    </row>
    <row r="363" spans="2:37" x14ac:dyDescent="0.25">
      <c r="B363" s="3" t="s">
        <v>8</v>
      </c>
      <c r="C363" s="4">
        <v>8.3299999999999999E-2</v>
      </c>
      <c r="D363" s="5">
        <v>7</v>
      </c>
      <c r="E363" s="4">
        <v>0.40479999999999999</v>
      </c>
      <c r="F363" s="5">
        <v>34</v>
      </c>
      <c r="G363" s="4">
        <v>0.36899999999999999</v>
      </c>
      <c r="H363" s="5">
        <v>31</v>
      </c>
      <c r="I363" s="4">
        <v>7.1399999999999991E-2</v>
      </c>
      <c r="J363" s="5">
        <v>6</v>
      </c>
      <c r="K363" s="4">
        <v>7.1399999999999991E-2</v>
      </c>
      <c r="L363" s="5">
        <v>6</v>
      </c>
      <c r="M363" s="4">
        <v>0.30659999999999998</v>
      </c>
      <c r="N363" s="5">
        <v>84</v>
      </c>
      <c r="P363" s="8" t="s">
        <v>91</v>
      </c>
      <c r="Q363" s="12">
        <f>_xlfn.CHISQ.INV.RT(Q362,16)</f>
        <v>61.321210097984022</v>
      </c>
      <c r="T363">
        <f>D363</f>
        <v>7</v>
      </c>
      <c r="U363">
        <f>F363</f>
        <v>34</v>
      </c>
      <c r="V363">
        <f>H363</f>
        <v>31</v>
      </c>
      <c r="W363">
        <f>J363</f>
        <v>6</v>
      </c>
      <c r="X363">
        <f t="shared" ref="X363:X366" si="651">L363</f>
        <v>6</v>
      </c>
      <c r="Y363" s="10">
        <f t="shared" ref="Y363:Y366" si="652">SUM(S363:X363)</f>
        <v>84</v>
      </c>
      <c r="AG363" s="11">
        <f>$Y363*T367/$Y367</f>
        <v>6.1313868613138682</v>
      </c>
      <c r="AH363" s="11">
        <f t="shared" ref="AH363" si="653">$Y363*U367/$Y367</f>
        <v>26.67153284671533</v>
      </c>
      <c r="AI363" s="11">
        <f t="shared" ref="AI363" si="654">$Y363*V367/$Y367</f>
        <v>29.737226277372262</v>
      </c>
      <c r="AJ363" s="11">
        <f t="shared" ref="AJ363" si="655">$Y363*W367/$Y367</f>
        <v>12.569343065693431</v>
      </c>
      <c r="AK363" s="11">
        <f t="shared" ref="AK363" si="656">$Y363*X367/$Y367</f>
        <v>8.89051094890511</v>
      </c>
    </row>
    <row r="364" spans="2:37" x14ac:dyDescent="0.25">
      <c r="B364" s="3" t="s">
        <v>9</v>
      </c>
      <c r="C364" s="4">
        <v>4.3499999999999997E-2</v>
      </c>
      <c r="D364" s="5">
        <v>4</v>
      </c>
      <c r="E364" s="4">
        <v>0.3478</v>
      </c>
      <c r="F364" s="5">
        <v>32</v>
      </c>
      <c r="G364" s="4">
        <v>0.4022</v>
      </c>
      <c r="H364" s="5">
        <v>37</v>
      </c>
      <c r="I364" s="4">
        <v>0.1522</v>
      </c>
      <c r="J364" s="5">
        <v>14</v>
      </c>
      <c r="K364" s="4">
        <v>5.4299999999999987E-2</v>
      </c>
      <c r="L364" s="5">
        <v>5</v>
      </c>
      <c r="M364" s="4">
        <v>0.33579999999999999</v>
      </c>
      <c r="N364" s="5">
        <v>92</v>
      </c>
      <c r="P364" s="13" t="s">
        <v>92</v>
      </c>
      <c r="Q364" s="14">
        <f>SQRT(Q363/(Y367*MIN(5-1,5-1)))</f>
        <v>0.23653754292604182</v>
      </c>
      <c r="T364">
        <f t="shared" ref="T364:T366" si="657">D364</f>
        <v>4</v>
      </c>
      <c r="U364">
        <f t="shared" ref="U364:U366" si="658">F364</f>
        <v>32</v>
      </c>
      <c r="V364">
        <f t="shared" ref="V364:V366" si="659">H364</f>
        <v>37</v>
      </c>
      <c r="W364">
        <f t="shared" ref="W364:W366" si="660">J364</f>
        <v>14</v>
      </c>
      <c r="X364">
        <f t="shared" si="651"/>
        <v>5</v>
      </c>
      <c r="Y364" s="10">
        <f t="shared" si="652"/>
        <v>92</v>
      </c>
      <c r="AG364" s="11">
        <f>$Y364*T367/$Y367</f>
        <v>6.7153284671532845</v>
      </c>
      <c r="AH364" s="11">
        <f t="shared" ref="AH364" si="661">$Y364*U367/$Y367</f>
        <v>29.211678832116789</v>
      </c>
      <c r="AI364" s="11">
        <f t="shared" ref="AI364" si="662">$Y364*V367/$Y367</f>
        <v>32.569343065693431</v>
      </c>
      <c r="AJ364" s="11">
        <f t="shared" ref="AJ364" si="663">$Y364*W367/$Y367</f>
        <v>13.766423357664234</v>
      </c>
      <c r="AK364" s="11">
        <f t="shared" ref="AK364" si="664">$Y364*X367/$Y367</f>
        <v>9.7372262773722635</v>
      </c>
    </row>
    <row r="365" spans="2:37" x14ac:dyDescent="0.25">
      <c r="B365" s="3" t="s">
        <v>10</v>
      </c>
      <c r="C365" s="4">
        <v>2.0799999999999999E-2</v>
      </c>
      <c r="D365" s="5">
        <v>1</v>
      </c>
      <c r="E365" s="4">
        <v>0.16669999999999999</v>
      </c>
      <c r="F365" s="5">
        <v>8</v>
      </c>
      <c r="G365" s="4">
        <v>0.375</v>
      </c>
      <c r="H365" s="5">
        <v>18</v>
      </c>
      <c r="I365" s="4">
        <v>0.29170000000000001</v>
      </c>
      <c r="J365" s="5">
        <v>14</v>
      </c>
      <c r="K365" s="4">
        <v>0.14580000000000001</v>
      </c>
      <c r="L365" s="5">
        <v>7</v>
      </c>
      <c r="M365" s="4">
        <v>0.17519999999999999</v>
      </c>
      <c r="N365" s="5">
        <v>48</v>
      </c>
      <c r="P365" s="15"/>
      <c r="Q365" s="12" t="str">
        <f>IF(AND(Q364&gt;0,Q364&lt;=0.2),"Schwacher Zusammenhang",IF(AND(Q364&gt;0.2,Q364&lt;=0.6),"Mittlerer Zusammenhang",IF(Q364&gt;0.6,"Starker Zusammenhang","")))</f>
        <v>Mittlerer Zusammenhang</v>
      </c>
      <c r="T365">
        <f t="shared" si="657"/>
        <v>1</v>
      </c>
      <c r="U365">
        <f t="shared" si="658"/>
        <v>8</v>
      </c>
      <c r="V365">
        <f t="shared" si="659"/>
        <v>18</v>
      </c>
      <c r="W365">
        <f t="shared" si="660"/>
        <v>14</v>
      </c>
      <c r="X365">
        <f t="shared" si="651"/>
        <v>7</v>
      </c>
      <c r="Y365" s="10">
        <f t="shared" si="652"/>
        <v>48</v>
      </c>
      <c r="AG365" s="11">
        <f>$Y365*T367/$Y367</f>
        <v>3.5036496350364965</v>
      </c>
      <c r="AH365" s="11">
        <f t="shared" ref="AH365" si="665">$Y365*U367/$Y367</f>
        <v>15.240875912408759</v>
      </c>
      <c r="AI365" s="11">
        <f t="shared" ref="AI365" si="666">$Y365*V367/$Y367</f>
        <v>16.992700729927009</v>
      </c>
      <c r="AJ365" s="11">
        <f t="shared" ref="AJ365" si="667">$Y365*W367/$Y367</f>
        <v>7.1824817518248176</v>
      </c>
      <c r="AK365" s="11">
        <f t="shared" ref="AK365" si="668">$Y365*X367/$Y367</f>
        <v>5.0802919708029197</v>
      </c>
    </row>
    <row r="366" spans="2:37" x14ac:dyDescent="0.25">
      <c r="B366" s="3" t="s">
        <v>11</v>
      </c>
      <c r="C366" s="4">
        <v>7.4099999999999999E-2</v>
      </c>
      <c r="D366" s="5">
        <v>2</v>
      </c>
      <c r="E366" s="4">
        <v>0.1111</v>
      </c>
      <c r="F366" s="5">
        <v>3</v>
      </c>
      <c r="G366" s="4">
        <v>0.29630000000000001</v>
      </c>
      <c r="H366" s="5">
        <v>8</v>
      </c>
      <c r="I366" s="4">
        <v>0.14810000000000001</v>
      </c>
      <c r="J366" s="5">
        <v>4</v>
      </c>
      <c r="K366" s="4">
        <v>0.37040000000000001</v>
      </c>
      <c r="L366" s="5">
        <v>10</v>
      </c>
      <c r="M366" s="4">
        <v>9.849999999999999E-2</v>
      </c>
      <c r="N366" s="5">
        <v>27</v>
      </c>
      <c r="T366">
        <f t="shared" si="657"/>
        <v>2</v>
      </c>
      <c r="U366">
        <f t="shared" si="658"/>
        <v>3</v>
      </c>
      <c r="V366">
        <f t="shared" si="659"/>
        <v>8</v>
      </c>
      <c r="W366">
        <f t="shared" si="660"/>
        <v>4</v>
      </c>
      <c r="X366">
        <f t="shared" si="651"/>
        <v>10</v>
      </c>
      <c r="Y366" s="10">
        <f t="shared" si="652"/>
        <v>27</v>
      </c>
      <c r="AG366" s="11">
        <f>$Y366*T367/$Y367</f>
        <v>1.9708029197080292</v>
      </c>
      <c r="AH366" s="11">
        <f t="shared" ref="AH366" si="669">$Y366*U367/$Y367</f>
        <v>8.5729927007299267</v>
      </c>
      <c r="AI366" s="11">
        <f t="shared" ref="AI366" si="670">$Y366*V367/$Y367</f>
        <v>9.5583941605839424</v>
      </c>
      <c r="AJ366" s="11">
        <f t="shared" ref="AJ366" si="671">$Y366*W367/$Y367</f>
        <v>4.0401459854014599</v>
      </c>
      <c r="AK366" s="11">
        <f t="shared" ref="AK366" si="672">$Y366*X367/$Y367</f>
        <v>2.8576642335766422</v>
      </c>
    </row>
    <row r="367" spans="2:37" x14ac:dyDescent="0.25">
      <c r="B367" s="3" t="s">
        <v>6</v>
      </c>
      <c r="C367" s="6">
        <v>7.2999999999999995E-2</v>
      </c>
      <c r="D367" s="3">
        <v>20</v>
      </c>
      <c r="E367" s="6">
        <v>0.3175</v>
      </c>
      <c r="F367" s="3">
        <v>87</v>
      </c>
      <c r="G367" s="6">
        <v>0.35399999999999998</v>
      </c>
      <c r="H367" s="3">
        <v>97</v>
      </c>
      <c r="I367" s="6">
        <v>0.14960000000000001</v>
      </c>
      <c r="J367" s="3">
        <v>41</v>
      </c>
      <c r="K367" s="6">
        <v>0.10580000000000001</v>
      </c>
      <c r="L367" s="3">
        <v>29</v>
      </c>
      <c r="M367" s="6">
        <v>1</v>
      </c>
      <c r="N367" s="3">
        <v>274</v>
      </c>
      <c r="T367" s="10">
        <f>SUM(T362:T366)</f>
        <v>20</v>
      </c>
      <c r="U367" s="10">
        <f>SUM(U362:U366)</f>
        <v>87</v>
      </c>
      <c r="V367" s="10">
        <f>SUM(V362:V366)</f>
        <v>97</v>
      </c>
      <c r="W367" s="10">
        <f>SUM(W362:W366)</f>
        <v>41</v>
      </c>
      <c r="X367" s="10">
        <f>SUM(X362:X366)</f>
        <v>29</v>
      </c>
      <c r="Y367">
        <f t="shared" ref="Y367" si="673">SUM(Y362:Y366)</f>
        <v>274</v>
      </c>
    </row>
    <row r="368" spans="2:37" x14ac:dyDescent="0.25">
      <c r="B368" s="21" t="s">
        <v>93</v>
      </c>
      <c r="C368" s="22"/>
      <c r="D368" s="23">
        <f>SUMPRODUCT(C362:C366,$AP$4:$AP$8)+SUMPRODUCT(E362:E366,$AQ$4:$AQ$8)+SUMPRODUCT(G362:G366,$AR$4:$AR$8)+SUMPRODUCT(I362:I366,$AS$4:$AS$8)+SUMPRODUCT(K362:K366,$AT$4:$AT$8)</f>
        <v>49.265999999999998</v>
      </c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274</v>
      </c>
    </row>
    <row r="369" spans="2:1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</row>
    <row r="371" spans="2:14" ht="18" x14ac:dyDescent="0.25">
      <c r="B371" s="1" t="s">
        <v>78</v>
      </c>
    </row>
    <row r="372" spans="2:14" x14ac:dyDescent="0.25">
      <c r="B372" s="2"/>
      <c r="C372" s="18" t="s">
        <v>39</v>
      </c>
      <c r="D372" s="19"/>
      <c r="E372" s="18" t="s">
        <v>40</v>
      </c>
      <c r="F372" s="19"/>
      <c r="G372" s="18" t="s">
        <v>41</v>
      </c>
      <c r="H372" s="19"/>
      <c r="I372" s="18" t="s">
        <v>69</v>
      </c>
      <c r="J372" s="19"/>
      <c r="K372" s="18" t="s">
        <v>43</v>
      </c>
      <c r="L372" s="19"/>
      <c r="M372" s="18" t="s">
        <v>6</v>
      </c>
      <c r="N372" s="19"/>
    </row>
    <row r="373" spans="2:14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14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14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14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14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14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274</v>
      </c>
    </row>
    <row r="379" spans="2:14" x14ac:dyDescent="0.25">
      <c r="B379" s="21" t="s">
        <v>93</v>
      </c>
      <c r="C379" s="22"/>
      <c r="D379" s="23">
        <f>SUMPRODUCT(C373:C377,$AP$4:$AP$8)+SUMPRODUCT(E373:E377,$AQ$4:$AQ$8)+SUMPRODUCT(G373:G377,$AR$4:$AR$8)+SUMPRODUCT(I373:I377,$AS$4:$AS$8)+SUMPRODUCT(K373:K377,$AT$4:$AT$8)</f>
        <v>0</v>
      </c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274</v>
      </c>
    </row>
    <row r="380" spans="2:1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14" ht="18" x14ac:dyDescent="0.25">
      <c r="B382" s="1" t="s">
        <v>79</v>
      </c>
    </row>
    <row r="383" spans="2:14" ht="18" x14ac:dyDescent="0.25">
      <c r="B383" s="1" t="s">
        <v>80</v>
      </c>
    </row>
    <row r="384" spans="2:14" x14ac:dyDescent="0.25">
      <c r="B384" s="2"/>
      <c r="C384" s="18" t="s">
        <v>39</v>
      </c>
      <c r="D384" s="19"/>
      <c r="E384" s="18" t="s">
        <v>40</v>
      </c>
      <c r="F384" s="19"/>
      <c r="G384" s="18" t="s">
        <v>41</v>
      </c>
      <c r="H384" s="19"/>
      <c r="I384" s="18" t="s">
        <v>69</v>
      </c>
      <c r="J384" s="19"/>
      <c r="K384" s="18" t="s">
        <v>43</v>
      </c>
      <c r="L384" s="19"/>
      <c r="M384" s="18" t="s">
        <v>6</v>
      </c>
      <c r="N384" s="19"/>
    </row>
    <row r="385" spans="2:37" x14ac:dyDescent="0.25">
      <c r="B385" s="3" t="s">
        <v>7</v>
      </c>
      <c r="C385" s="4">
        <v>0.78260000000000007</v>
      </c>
      <c r="D385" s="5">
        <v>18</v>
      </c>
      <c r="E385" s="4">
        <v>0.13039999999999999</v>
      </c>
      <c r="F385" s="5">
        <v>3</v>
      </c>
      <c r="G385" s="4">
        <v>4.3499999999999997E-2</v>
      </c>
      <c r="H385" s="5">
        <v>1</v>
      </c>
      <c r="I385" s="4">
        <v>4.3499999999999997E-2</v>
      </c>
      <c r="J385" s="5">
        <v>1</v>
      </c>
      <c r="K385" s="4">
        <v>0</v>
      </c>
      <c r="L385" s="5">
        <v>0</v>
      </c>
      <c r="M385" s="4">
        <v>8.3900000000000002E-2</v>
      </c>
      <c r="N385" s="5">
        <v>23</v>
      </c>
      <c r="P385" s="8" t="s">
        <v>88</v>
      </c>
      <c r="Q385" s="9">
        <f>_xlfn.CHISQ.TEST(T385:X389,AG385:AK389)</f>
        <v>1.8833695569226946E-44</v>
      </c>
      <c r="S385" t="s">
        <v>89</v>
      </c>
      <c r="T385">
        <f>D385</f>
        <v>18</v>
      </c>
      <c r="U385">
        <f>F385</f>
        <v>3</v>
      </c>
      <c r="V385">
        <f>H385</f>
        <v>1</v>
      </c>
      <c r="W385">
        <f>J385</f>
        <v>1</v>
      </c>
      <c r="X385">
        <f>L385</f>
        <v>0</v>
      </c>
      <c r="Y385" s="10">
        <f>SUM(S385:X385)</f>
        <v>23</v>
      </c>
      <c r="AF385" t="s">
        <v>90</v>
      </c>
      <c r="AG385" s="11">
        <f>$Y385*T390/$Y390</f>
        <v>3.4542124542124544</v>
      </c>
      <c r="AH385" s="11">
        <f>$Y385*U390/$Y390</f>
        <v>9.9413919413919416</v>
      </c>
      <c r="AI385" s="11">
        <f>$Y385*V390/$Y390</f>
        <v>6.655677655677656</v>
      </c>
      <c r="AJ385" s="11">
        <f>$Y385*W390/$Y390</f>
        <v>1.9377289377289377</v>
      </c>
      <c r="AK385" s="11">
        <f>$Y385*X390/$Y390</f>
        <v>1.0109890109890109</v>
      </c>
    </row>
    <row r="386" spans="2:37" x14ac:dyDescent="0.25">
      <c r="B386" s="3" t="s">
        <v>8</v>
      </c>
      <c r="C386" s="4">
        <v>0.21429999999999999</v>
      </c>
      <c r="D386" s="5">
        <v>18</v>
      </c>
      <c r="E386" s="4">
        <v>0.58329999999999993</v>
      </c>
      <c r="F386" s="5">
        <v>49</v>
      </c>
      <c r="G386" s="4">
        <v>0.17860000000000001</v>
      </c>
      <c r="H386" s="5">
        <v>15</v>
      </c>
      <c r="I386" s="4">
        <v>2.3800000000000002E-2</v>
      </c>
      <c r="J386" s="5">
        <v>2</v>
      </c>
      <c r="K386" s="4">
        <v>0</v>
      </c>
      <c r="L386" s="5">
        <v>0</v>
      </c>
      <c r="M386" s="4">
        <v>0.30659999999999998</v>
      </c>
      <c r="N386" s="5">
        <v>84</v>
      </c>
      <c r="P386" s="8" t="s">
        <v>91</v>
      </c>
      <c r="Q386" s="12">
        <f>_xlfn.CHISQ.INV.RT(Q385,16)</f>
        <v>252.14004673548806</v>
      </c>
      <c r="T386">
        <f>D386</f>
        <v>18</v>
      </c>
      <c r="U386">
        <f>F386</f>
        <v>49</v>
      </c>
      <c r="V386">
        <f>H386</f>
        <v>15</v>
      </c>
      <c r="W386">
        <f>J386</f>
        <v>2</v>
      </c>
      <c r="X386">
        <f t="shared" ref="X386:X389" si="674">L386</f>
        <v>0</v>
      </c>
      <c r="Y386" s="10">
        <f t="shared" ref="Y386:Y389" si="675">SUM(S386:X386)</f>
        <v>84</v>
      </c>
      <c r="AG386" s="11">
        <f>$Y386*T390/$Y390</f>
        <v>12.615384615384615</v>
      </c>
      <c r="AH386" s="11">
        <f t="shared" ref="AH386" si="676">$Y386*U390/$Y390</f>
        <v>36.307692307692307</v>
      </c>
      <c r="AI386" s="11">
        <f t="shared" ref="AI386" si="677">$Y386*V390/$Y390</f>
        <v>24.307692307692307</v>
      </c>
      <c r="AJ386" s="11">
        <f t="shared" ref="AJ386" si="678">$Y386*W390/$Y390</f>
        <v>7.0769230769230766</v>
      </c>
      <c r="AK386" s="11">
        <f t="shared" ref="AK386" si="679">$Y386*X390/$Y390</f>
        <v>3.6923076923076925</v>
      </c>
    </row>
    <row r="387" spans="2:37" x14ac:dyDescent="0.25">
      <c r="B387" s="3" t="s">
        <v>9</v>
      </c>
      <c r="C387" s="4">
        <v>3.2599999999999997E-2</v>
      </c>
      <c r="D387" s="5">
        <v>3</v>
      </c>
      <c r="E387" s="4">
        <v>0.45650000000000002</v>
      </c>
      <c r="F387" s="5">
        <v>42</v>
      </c>
      <c r="G387" s="4">
        <v>0.45650000000000002</v>
      </c>
      <c r="H387" s="5">
        <v>42</v>
      </c>
      <c r="I387" s="4">
        <v>5.4299999999999987E-2</v>
      </c>
      <c r="J387" s="5">
        <v>5</v>
      </c>
      <c r="K387" s="4">
        <v>0</v>
      </c>
      <c r="L387" s="5">
        <v>0</v>
      </c>
      <c r="M387" s="4">
        <v>0.33579999999999999</v>
      </c>
      <c r="N387" s="5">
        <v>92</v>
      </c>
      <c r="P387" s="13" t="s">
        <v>92</v>
      </c>
      <c r="Q387" s="14">
        <f>SQRT(Q386/(Y390*MIN(5-1,5-1)))</f>
        <v>0.48051792754849626</v>
      </c>
      <c r="T387">
        <f t="shared" ref="T387:T389" si="680">D387</f>
        <v>3</v>
      </c>
      <c r="U387">
        <f t="shared" ref="U387:U389" si="681">F387</f>
        <v>42</v>
      </c>
      <c r="V387">
        <f t="shared" ref="V387:V389" si="682">H387</f>
        <v>42</v>
      </c>
      <c r="W387">
        <f t="shared" ref="W387:W389" si="683">J387</f>
        <v>5</v>
      </c>
      <c r="X387">
        <f t="shared" si="674"/>
        <v>0</v>
      </c>
      <c r="Y387" s="10">
        <f t="shared" si="675"/>
        <v>92</v>
      </c>
      <c r="AG387" s="11">
        <f>$Y387*T390/$Y390</f>
        <v>13.816849816849818</v>
      </c>
      <c r="AH387" s="11">
        <f t="shared" ref="AH387" si="684">$Y387*U390/$Y390</f>
        <v>39.765567765567766</v>
      </c>
      <c r="AI387" s="11">
        <f t="shared" ref="AI387" si="685">$Y387*V390/$Y390</f>
        <v>26.622710622710624</v>
      </c>
      <c r="AJ387" s="11">
        <f t="shared" ref="AJ387" si="686">$Y387*W390/$Y390</f>
        <v>7.7509157509157509</v>
      </c>
      <c r="AK387" s="11">
        <f t="shared" ref="AK387" si="687">$Y387*X390/$Y390</f>
        <v>4.0439560439560438</v>
      </c>
    </row>
    <row r="388" spans="2:37" x14ac:dyDescent="0.25">
      <c r="B388" s="3" t="s">
        <v>10</v>
      </c>
      <c r="C388" s="4">
        <v>0</v>
      </c>
      <c r="D388" s="5">
        <v>0</v>
      </c>
      <c r="E388" s="4">
        <v>0.34039999999999998</v>
      </c>
      <c r="F388" s="5">
        <v>16</v>
      </c>
      <c r="G388" s="4">
        <v>0.36170000000000002</v>
      </c>
      <c r="H388" s="5">
        <v>17</v>
      </c>
      <c r="I388" s="4">
        <v>0.2979</v>
      </c>
      <c r="J388" s="5">
        <v>14</v>
      </c>
      <c r="K388" s="4">
        <v>0</v>
      </c>
      <c r="L388" s="5">
        <v>0</v>
      </c>
      <c r="M388" s="4">
        <v>0.17150000000000001</v>
      </c>
      <c r="N388" s="5">
        <v>47</v>
      </c>
      <c r="P388" s="15"/>
      <c r="Q388" s="12" t="str">
        <f>IF(AND(Q387&gt;0,Q387&lt;=0.2),"Schwacher Zusammenhang",IF(AND(Q387&gt;0.2,Q387&lt;=0.6),"Mittlerer Zusammenhang",IF(Q387&gt;0.6,"Starker Zusammenhang","")))</f>
        <v>Mittlerer Zusammenhang</v>
      </c>
      <c r="T388">
        <f t="shared" si="680"/>
        <v>0</v>
      </c>
      <c r="U388">
        <f t="shared" si="681"/>
        <v>16</v>
      </c>
      <c r="V388">
        <f t="shared" si="682"/>
        <v>17</v>
      </c>
      <c r="W388">
        <f t="shared" si="683"/>
        <v>14</v>
      </c>
      <c r="X388">
        <f t="shared" si="674"/>
        <v>0</v>
      </c>
      <c r="Y388" s="10">
        <f t="shared" si="675"/>
        <v>47</v>
      </c>
      <c r="AG388" s="11">
        <f>$Y388*T390/$Y390</f>
        <v>7.0586080586080584</v>
      </c>
      <c r="AH388" s="11">
        <f t="shared" ref="AH388" si="688">$Y388*U390/$Y390</f>
        <v>20.315018315018314</v>
      </c>
      <c r="AI388" s="11">
        <f t="shared" ref="AI388" si="689">$Y388*V390/$Y390</f>
        <v>13.6007326007326</v>
      </c>
      <c r="AJ388" s="11">
        <f t="shared" ref="AJ388" si="690">$Y388*W390/$Y390</f>
        <v>3.9597069597069599</v>
      </c>
      <c r="AK388" s="11">
        <f t="shared" ref="AK388" si="691">$Y388*X390/$Y390</f>
        <v>2.0659340659340661</v>
      </c>
    </row>
    <row r="389" spans="2:37" x14ac:dyDescent="0.25">
      <c r="B389" s="3" t="s">
        <v>11</v>
      </c>
      <c r="C389" s="4">
        <v>7.4099999999999999E-2</v>
      </c>
      <c r="D389" s="5">
        <v>2</v>
      </c>
      <c r="E389" s="4">
        <v>0.29630000000000001</v>
      </c>
      <c r="F389" s="5">
        <v>8</v>
      </c>
      <c r="G389" s="4">
        <v>0.14810000000000001</v>
      </c>
      <c r="H389" s="5">
        <v>4</v>
      </c>
      <c r="I389" s="4">
        <v>3.7000000000000012E-2</v>
      </c>
      <c r="J389" s="5">
        <v>1</v>
      </c>
      <c r="K389" s="4">
        <v>0.44440000000000002</v>
      </c>
      <c r="L389" s="5">
        <v>12</v>
      </c>
      <c r="M389" s="4">
        <v>9.849999999999999E-2</v>
      </c>
      <c r="N389" s="5">
        <v>27</v>
      </c>
      <c r="T389">
        <f t="shared" si="680"/>
        <v>2</v>
      </c>
      <c r="U389">
        <f t="shared" si="681"/>
        <v>8</v>
      </c>
      <c r="V389">
        <f t="shared" si="682"/>
        <v>4</v>
      </c>
      <c r="W389">
        <f t="shared" si="683"/>
        <v>1</v>
      </c>
      <c r="X389">
        <f t="shared" si="674"/>
        <v>12</v>
      </c>
      <c r="Y389" s="10">
        <f t="shared" si="675"/>
        <v>27</v>
      </c>
      <c r="AG389" s="11">
        <f>$Y389*T390/$Y390</f>
        <v>4.0549450549450547</v>
      </c>
      <c r="AH389" s="11">
        <f t="shared" ref="AH389" si="692">$Y389*U390/$Y390</f>
        <v>11.67032967032967</v>
      </c>
      <c r="AI389" s="11">
        <f t="shared" ref="AI389" si="693">$Y389*V390/$Y390</f>
        <v>7.813186813186813</v>
      </c>
      <c r="AJ389" s="11">
        <f t="shared" ref="AJ389" si="694">$Y389*W390/$Y390</f>
        <v>2.2747252747252746</v>
      </c>
      <c r="AK389" s="11">
        <f t="shared" ref="AK389" si="695">$Y389*X390/$Y390</f>
        <v>1.1868131868131868</v>
      </c>
    </row>
    <row r="390" spans="2:37" x14ac:dyDescent="0.25">
      <c r="B390" s="3" t="s">
        <v>6</v>
      </c>
      <c r="C390" s="6">
        <v>0.14960000000000001</v>
      </c>
      <c r="D390" s="3">
        <v>41</v>
      </c>
      <c r="E390" s="6">
        <v>0.43070000000000003</v>
      </c>
      <c r="F390" s="3">
        <v>118</v>
      </c>
      <c r="G390" s="6">
        <v>0.2883</v>
      </c>
      <c r="H390" s="3">
        <v>79</v>
      </c>
      <c r="I390" s="6">
        <v>8.3900000000000002E-2</v>
      </c>
      <c r="J390" s="3">
        <v>23</v>
      </c>
      <c r="K390" s="6">
        <v>4.3799999999999999E-2</v>
      </c>
      <c r="L390" s="3">
        <v>12</v>
      </c>
      <c r="M390" s="6">
        <v>1</v>
      </c>
      <c r="N390" s="3">
        <v>274</v>
      </c>
      <c r="T390" s="10">
        <f>SUM(T385:T389)</f>
        <v>41</v>
      </c>
      <c r="U390" s="10">
        <f>SUM(U385:U389)</f>
        <v>118</v>
      </c>
      <c r="V390" s="10">
        <f>SUM(V385:V389)</f>
        <v>79</v>
      </c>
      <c r="W390" s="10">
        <f>SUM(W385:W389)</f>
        <v>23</v>
      </c>
      <c r="X390" s="10">
        <f>SUM(X385:X389)</f>
        <v>12</v>
      </c>
      <c r="Y390">
        <f t="shared" ref="Y390" si="696">SUM(Y385:Y389)</f>
        <v>273</v>
      </c>
    </row>
    <row r="391" spans="2:37" x14ac:dyDescent="0.25">
      <c r="B391" s="21" t="s">
        <v>93</v>
      </c>
      <c r="C391" s="22"/>
      <c r="D391" s="23">
        <f>SUMPRODUCT(C385:C389,$AP$4:$AP$8)+SUMPRODUCT(E385:E389,$AQ$4:$AQ$8)+SUMPRODUCT(G385:G389,$AR$4:$AR$8)+SUMPRODUCT(I385:I389,$AS$4:$AS$8)+SUMPRODUCT(K385:K389,$AT$4:$AT$8)</f>
        <v>58.217600000000004</v>
      </c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274</v>
      </c>
    </row>
    <row r="392" spans="2:37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</row>
    <row r="394" spans="2:37" ht="18" x14ac:dyDescent="0.25">
      <c r="B394" s="1" t="s">
        <v>81</v>
      </c>
    </row>
    <row r="395" spans="2:37" x14ac:dyDescent="0.25">
      <c r="B395" s="2"/>
      <c r="C395" s="18" t="s">
        <v>39</v>
      </c>
      <c r="D395" s="19"/>
      <c r="E395" s="18" t="s">
        <v>40</v>
      </c>
      <c r="F395" s="19"/>
      <c r="G395" s="18" t="s">
        <v>41</v>
      </c>
      <c r="H395" s="19"/>
      <c r="I395" s="18" t="s">
        <v>69</v>
      </c>
      <c r="J395" s="19"/>
      <c r="K395" s="18" t="s">
        <v>43</v>
      </c>
      <c r="L395" s="19"/>
      <c r="M395" s="18" t="s">
        <v>6</v>
      </c>
      <c r="N395" s="19"/>
    </row>
    <row r="396" spans="2:37" x14ac:dyDescent="0.25">
      <c r="B396" s="3" t="s">
        <v>7</v>
      </c>
      <c r="C396" s="4">
        <v>0.3478</v>
      </c>
      <c r="D396" s="5">
        <v>8</v>
      </c>
      <c r="E396" s="4">
        <v>0.1739</v>
      </c>
      <c r="F396" s="5">
        <v>4</v>
      </c>
      <c r="G396" s="4">
        <v>0.21740000000000001</v>
      </c>
      <c r="H396" s="5">
        <v>5</v>
      </c>
      <c r="I396" s="4">
        <v>0.13039999999999999</v>
      </c>
      <c r="J396" s="5">
        <v>3</v>
      </c>
      <c r="K396" s="4">
        <v>0.13039999999999999</v>
      </c>
      <c r="L396" s="5">
        <v>3</v>
      </c>
      <c r="M396" s="4">
        <v>8.3900000000000002E-2</v>
      </c>
      <c r="N396" s="5">
        <v>23</v>
      </c>
      <c r="P396" s="8" t="s">
        <v>88</v>
      </c>
      <c r="Q396" s="9">
        <f>_xlfn.CHISQ.TEST(T396:X400,AG396:AK400)</f>
        <v>1.1542322822727829E-39</v>
      </c>
      <c r="S396" t="s">
        <v>89</v>
      </c>
      <c r="T396">
        <f>D396</f>
        <v>8</v>
      </c>
      <c r="U396">
        <f>F396</f>
        <v>4</v>
      </c>
      <c r="V396">
        <f>H396</f>
        <v>5</v>
      </c>
      <c r="W396">
        <f>J396</f>
        <v>3</v>
      </c>
      <c r="X396">
        <f>L396</f>
        <v>3</v>
      </c>
      <c r="Y396" s="10">
        <f>SUM(S396:X396)</f>
        <v>23</v>
      </c>
      <c r="AF396" t="s">
        <v>90</v>
      </c>
      <c r="AG396" s="11">
        <f>$Y396*T401/$Y401</f>
        <v>1.0912408759124088</v>
      </c>
      <c r="AH396" s="11">
        <f>$Y396*U401/$Y401</f>
        <v>4.7846715328467155</v>
      </c>
      <c r="AI396" s="11">
        <f>$Y396*V401/$Y401</f>
        <v>8.7299270072992705</v>
      </c>
      <c r="AJ396" s="11">
        <f>$Y396*W401/$Y401</f>
        <v>4.7007299270072993</v>
      </c>
      <c r="AK396" s="11">
        <f>$Y396*X401/$Y401</f>
        <v>3.6934306569343067</v>
      </c>
    </row>
    <row r="397" spans="2:37" x14ac:dyDescent="0.25">
      <c r="B397" s="3" t="s">
        <v>8</v>
      </c>
      <c r="C397" s="4">
        <v>3.5700000000000003E-2</v>
      </c>
      <c r="D397" s="5">
        <v>3</v>
      </c>
      <c r="E397" s="4">
        <v>0.41670000000000001</v>
      </c>
      <c r="F397" s="5">
        <v>35</v>
      </c>
      <c r="G397" s="4">
        <v>0.36899999999999999</v>
      </c>
      <c r="H397" s="5">
        <v>31</v>
      </c>
      <c r="I397" s="4">
        <v>0.1071</v>
      </c>
      <c r="J397" s="5">
        <v>9</v>
      </c>
      <c r="K397" s="4">
        <v>7.1399999999999991E-2</v>
      </c>
      <c r="L397" s="5">
        <v>6</v>
      </c>
      <c r="M397" s="4">
        <v>0.30659999999999998</v>
      </c>
      <c r="N397" s="5">
        <v>84</v>
      </c>
      <c r="P397" s="8" t="s">
        <v>91</v>
      </c>
      <c r="Q397" s="12">
        <f>_xlfn.CHISQ.INV.RT(Q396,16)</f>
        <v>228.74182282765221</v>
      </c>
      <c r="T397">
        <f>D397</f>
        <v>3</v>
      </c>
      <c r="U397">
        <f>F397</f>
        <v>35</v>
      </c>
      <c r="V397">
        <f>H397</f>
        <v>31</v>
      </c>
      <c r="W397">
        <f>J397</f>
        <v>9</v>
      </c>
      <c r="X397">
        <f t="shared" ref="X397:X400" si="697">L397</f>
        <v>6</v>
      </c>
      <c r="Y397" s="10">
        <f t="shared" ref="Y397:Y400" si="698">SUM(S397:X397)</f>
        <v>84</v>
      </c>
      <c r="AG397" s="11">
        <f>$Y397*T401/$Y401</f>
        <v>3.9854014598540144</v>
      </c>
      <c r="AH397" s="11">
        <f t="shared" ref="AH397" si="699">$Y397*U401/$Y401</f>
        <v>17.474452554744527</v>
      </c>
      <c r="AI397" s="11">
        <f t="shared" ref="AI397" si="700">$Y397*V401/$Y401</f>
        <v>31.883211678832115</v>
      </c>
      <c r="AJ397" s="11">
        <f t="shared" ref="AJ397" si="701">$Y397*W401/$Y401</f>
        <v>17.167883211678831</v>
      </c>
      <c r="AK397" s="11">
        <f t="shared" ref="AK397" si="702">$Y397*X401/$Y401</f>
        <v>13.489051094890511</v>
      </c>
    </row>
    <row r="398" spans="2:37" x14ac:dyDescent="0.25">
      <c r="B398" s="3" t="s">
        <v>9</v>
      </c>
      <c r="C398" s="4">
        <v>2.1700000000000001E-2</v>
      </c>
      <c r="D398" s="5">
        <v>2</v>
      </c>
      <c r="E398" s="4">
        <v>0.13039999999999999</v>
      </c>
      <c r="F398" s="5">
        <v>12</v>
      </c>
      <c r="G398" s="4">
        <v>0.61960000000000004</v>
      </c>
      <c r="H398" s="5">
        <v>57</v>
      </c>
      <c r="I398" s="4">
        <v>0.14130000000000001</v>
      </c>
      <c r="J398" s="5">
        <v>13</v>
      </c>
      <c r="K398" s="4">
        <v>8.6999999999999994E-2</v>
      </c>
      <c r="L398" s="5">
        <v>8</v>
      </c>
      <c r="M398" s="4">
        <v>0.33579999999999999</v>
      </c>
      <c r="N398" s="5">
        <v>92</v>
      </c>
      <c r="P398" s="13" t="s">
        <v>92</v>
      </c>
      <c r="Q398" s="14">
        <f>SQRT(Q397/(Y401*MIN(5-1,5-1)))</f>
        <v>0.45684356482931887</v>
      </c>
      <c r="T398">
        <f t="shared" ref="T398:T400" si="703">D398</f>
        <v>2</v>
      </c>
      <c r="U398">
        <f t="shared" ref="U398:U400" si="704">F398</f>
        <v>12</v>
      </c>
      <c r="V398">
        <f t="shared" ref="V398:V400" si="705">H398</f>
        <v>57</v>
      </c>
      <c r="W398">
        <f t="shared" ref="W398:W400" si="706">J398</f>
        <v>13</v>
      </c>
      <c r="X398">
        <f t="shared" si="697"/>
        <v>8</v>
      </c>
      <c r="Y398" s="10">
        <f t="shared" si="698"/>
        <v>92</v>
      </c>
      <c r="AG398" s="11">
        <f>$Y398*T401/$Y401</f>
        <v>4.3649635036496353</v>
      </c>
      <c r="AH398" s="11">
        <f t="shared" ref="AH398" si="707">$Y398*U401/$Y401</f>
        <v>19.138686131386862</v>
      </c>
      <c r="AI398" s="11">
        <f t="shared" ref="AI398" si="708">$Y398*V401/$Y401</f>
        <v>34.919708029197082</v>
      </c>
      <c r="AJ398" s="11">
        <f t="shared" ref="AJ398" si="709">$Y398*W401/$Y401</f>
        <v>18.802919708029197</v>
      </c>
      <c r="AK398" s="11">
        <f t="shared" ref="AK398" si="710">$Y398*X401/$Y401</f>
        <v>14.773722627737227</v>
      </c>
    </row>
    <row r="399" spans="2:37" x14ac:dyDescent="0.25">
      <c r="B399" s="3" t="s">
        <v>10</v>
      </c>
      <c r="C399" s="4">
        <v>0</v>
      </c>
      <c r="D399" s="5">
        <v>0</v>
      </c>
      <c r="E399" s="4">
        <v>0.1042</v>
      </c>
      <c r="F399" s="5">
        <v>5</v>
      </c>
      <c r="G399" s="4">
        <v>0.1875</v>
      </c>
      <c r="H399" s="5">
        <v>9</v>
      </c>
      <c r="I399" s="4">
        <v>0.60420000000000007</v>
      </c>
      <c r="J399" s="5">
        <v>29</v>
      </c>
      <c r="K399" s="4">
        <v>0.1042</v>
      </c>
      <c r="L399" s="5">
        <v>5</v>
      </c>
      <c r="M399" s="4">
        <v>0.17519999999999999</v>
      </c>
      <c r="N399" s="5">
        <v>48</v>
      </c>
      <c r="P399" s="15"/>
      <c r="Q399" s="12" t="str">
        <f>IF(AND(Q398&gt;0,Q398&lt;=0.2),"Schwacher Zusammenhang",IF(AND(Q398&gt;0.2,Q398&lt;=0.6),"Mittlerer Zusammenhang",IF(Q398&gt;0.6,"Starker Zusammenhang","")))</f>
        <v>Mittlerer Zusammenhang</v>
      </c>
      <c r="T399">
        <f t="shared" si="703"/>
        <v>0</v>
      </c>
      <c r="U399">
        <f t="shared" si="704"/>
        <v>5</v>
      </c>
      <c r="V399">
        <f t="shared" si="705"/>
        <v>9</v>
      </c>
      <c r="W399">
        <f t="shared" si="706"/>
        <v>29</v>
      </c>
      <c r="X399">
        <f t="shared" si="697"/>
        <v>5</v>
      </c>
      <c r="Y399" s="10">
        <f t="shared" si="698"/>
        <v>48</v>
      </c>
      <c r="AG399" s="11">
        <f>$Y399*T401/$Y401</f>
        <v>2.2773722627737225</v>
      </c>
      <c r="AH399" s="11">
        <f t="shared" ref="AH399" si="711">$Y399*U401/$Y401</f>
        <v>9.985401459854014</v>
      </c>
      <c r="AI399" s="11">
        <f t="shared" ref="AI399" si="712">$Y399*V401/$Y401</f>
        <v>18.21897810218978</v>
      </c>
      <c r="AJ399" s="11">
        <f t="shared" ref="AJ399" si="713">$Y399*W401/$Y401</f>
        <v>9.8102189781021902</v>
      </c>
      <c r="AK399" s="11">
        <f t="shared" ref="AK399" si="714">$Y399*X401/$Y401</f>
        <v>7.7080291970802923</v>
      </c>
    </row>
    <row r="400" spans="2:37" x14ac:dyDescent="0.25">
      <c r="B400" s="3" t="s">
        <v>11</v>
      </c>
      <c r="C400" s="4">
        <v>0</v>
      </c>
      <c r="D400" s="5">
        <v>0</v>
      </c>
      <c r="E400" s="4">
        <v>3.7000000000000012E-2</v>
      </c>
      <c r="F400" s="5">
        <v>1</v>
      </c>
      <c r="G400" s="4">
        <v>7.4099999999999999E-2</v>
      </c>
      <c r="H400" s="5">
        <v>2</v>
      </c>
      <c r="I400" s="4">
        <v>7.4099999999999999E-2</v>
      </c>
      <c r="J400" s="5">
        <v>2</v>
      </c>
      <c r="K400" s="4">
        <v>0.81480000000000008</v>
      </c>
      <c r="L400" s="5">
        <v>22</v>
      </c>
      <c r="M400" s="4">
        <v>9.849999999999999E-2</v>
      </c>
      <c r="N400" s="5">
        <v>27</v>
      </c>
      <c r="T400">
        <f t="shared" si="703"/>
        <v>0</v>
      </c>
      <c r="U400">
        <f t="shared" si="704"/>
        <v>1</v>
      </c>
      <c r="V400">
        <f t="shared" si="705"/>
        <v>2</v>
      </c>
      <c r="W400">
        <f t="shared" si="706"/>
        <v>2</v>
      </c>
      <c r="X400">
        <f t="shared" si="697"/>
        <v>22</v>
      </c>
      <c r="Y400" s="10">
        <f t="shared" si="698"/>
        <v>27</v>
      </c>
      <c r="AG400" s="11">
        <f>$Y400*T401/$Y401</f>
        <v>1.281021897810219</v>
      </c>
      <c r="AH400" s="11">
        <f t="shared" ref="AH400" si="715">$Y400*U401/$Y401</f>
        <v>5.6167883211678831</v>
      </c>
      <c r="AI400" s="11">
        <f t="shared" ref="AI400" si="716">$Y400*V401/$Y401</f>
        <v>10.248175182481752</v>
      </c>
      <c r="AJ400" s="11">
        <f t="shared" ref="AJ400" si="717">$Y400*W401/$Y401</f>
        <v>5.5182481751824817</v>
      </c>
      <c r="AK400" s="11">
        <f t="shared" ref="AK400" si="718">$Y400*X401/$Y401</f>
        <v>4.335766423357664</v>
      </c>
    </row>
    <row r="401" spans="2:37" x14ac:dyDescent="0.25">
      <c r="B401" s="3" t="s">
        <v>6</v>
      </c>
      <c r="C401" s="6">
        <v>4.7399999999999998E-2</v>
      </c>
      <c r="D401" s="3">
        <v>13</v>
      </c>
      <c r="E401" s="6">
        <v>0.20799999999999999</v>
      </c>
      <c r="F401" s="3">
        <v>57</v>
      </c>
      <c r="G401" s="6">
        <v>0.37959999999999999</v>
      </c>
      <c r="H401" s="3">
        <v>104</v>
      </c>
      <c r="I401" s="6">
        <v>0.2044</v>
      </c>
      <c r="J401" s="3">
        <v>56</v>
      </c>
      <c r="K401" s="6">
        <v>0.16059999999999999</v>
      </c>
      <c r="L401" s="3">
        <v>44</v>
      </c>
      <c r="M401" s="6">
        <v>1</v>
      </c>
      <c r="N401" s="3">
        <v>274</v>
      </c>
      <c r="T401" s="10">
        <f>SUM(T396:T400)</f>
        <v>13</v>
      </c>
      <c r="U401" s="10">
        <f>SUM(U396:U400)</f>
        <v>57</v>
      </c>
      <c r="V401" s="10">
        <f>SUM(V396:V400)</f>
        <v>104</v>
      </c>
      <c r="W401" s="10">
        <f>SUM(W396:W400)</f>
        <v>56</v>
      </c>
      <c r="X401" s="10">
        <f>SUM(X396:X400)</f>
        <v>44</v>
      </c>
      <c r="Y401">
        <f t="shared" ref="Y401" si="719">SUM(Y396:Y400)</f>
        <v>274</v>
      </c>
    </row>
    <row r="402" spans="2:37" x14ac:dyDescent="0.25">
      <c r="B402" s="21" t="s">
        <v>93</v>
      </c>
      <c r="C402" s="22"/>
      <c r="D402" s="23">
        <f>SUMPRODUCT(C396:C400,$AP$4:$AP$8)+SUMPRODUCT(E396:E400,$AQ$4:$AQ$8)+SUMPRODUCT(G396:G400,$AR$4:$AR$8)+SUMPRODUCT(I396:I400,$AS$4:$AS$8)+SUMPRODUCT(K396:K400,$AT$4:$AT$8)</f>
        <v>44.834199999999996</v>
      </c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274</v>
      </c>
    </row>
    <row r="403" spans="2:37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</row>
    <row r="405" spans="2:37" ht="18" x14ac:dyDescent="0.25">
      <c r="B405" s="1" t="s">
        <v>82</v>
      </c>
    </row>
    <row r="406" spans="2:37" x14ac:dyDescent="0.25">
      <c r="B406" s="2"/>
      <c r="C406" s="18" t="s">
        <v>39</v>
      </c>
      <c r="D406" s="19"/>
      <c r="E406" s="18" t="s">
        <v>40</v>
      </c>
      <c r="F406" s="19"/>
      <c r="G406" s="18" t="s">
        <v>41</v>
      </c>
      <c r="H406" s="19"/>
      <c r="I406" s="18" t="s">
        <v>69</v>
      </c>
      <c r="J406" s="19"/>
      <c r="K406" s="18" t="s">
        <v>43</v>
      </c>
      <c r="L406" s="19"/>
      <c r="M406" s="18" t="s">
        <v>6</v>
      </c>
      <c r="N406" s="19"/>
    </row>
    <row r="407" spans="2:37" x14ac:dyDescent="0.25">
      <c r="B407" s="3" t="s">
        <v>7</v>
      </c>
      <c r="C407" s="4">
        <v>0.4783</v>
      </c>
      <c r="D407" s="5">
        <v>11</v>
      </c>
      <c r="E407" s="4">
        <v>0.30430000000000001</v>
      </c>
      <c r="F407" s="5">
        <v>7</v>
      </c>
      <c r="G407" s="4">
        <v>0.13039999999999999</v>
      </c>
      <c r="H407" s="5">
        <v>3</v>
      </c>
      <c r="I407" s="4">
        <v>8.6999999999999994E-2</v>
      </c>
      <c r="J407" s="5">
        <v>2</v>
      </c>
      <c r="K407" s="4">
        <v>0</v>
      </c>
      <c r="L407" s="5">
        <v>0</v>
      </c>
      <c r="M407" s="4">
        <v>8.3900000000000002E-2</v>
      </c>
      <c r="N407" s="5">
        <v>23</v>
      </c>
      <c r="P407" s="8" t="s">
        <v>88</v>
      </c>
      <c r="Q407" s="9">
        <f>_xlfn.CHISQ.TEST(T407:X411,AG407:AK411)</f>
        <v>1.2478441611160941E-46</v>
      </c>
      <c r="S407" t="s">
        <v>89</v>
      </c>
      <c r="T407">
        <f>D407</f>
        <v>11</v>
      </c>
      <c r="U407">
        <f>F407</f>
        <v>7</v>
      </c>
      <c r="V407">
        <f>H407</f>
        <v>3</v>
      </c>
      <c r="W407">
        <f>J407</f>
        <v>2</v>
      </c>
      <c r="X407">
        <f>L407</f>
        <v>0</v>
      </c>
      <c r="Y407" s="10">
        <f>SUM(S407:X407)</f>
        <v>23</v>
      </c>
      <c r="AF407" t="s">
        <v>90</v>
      </c>
      <c r="AG407" s="11">
        <f>$Y407*T412/$Y412</f>
        <v>1.3430656934306568</v>
      </c>
      <c r="AH407" s="11">
        <f>$Y407*U412/$Y412</f>
        <v>5.3722627737226274</v>
      </c>
      <c r="AI407" s="11">
        <f>$Y407*V412/$Y412</f>
        <v>6.6313868613138682</v>
      </c>
      <c r="AJ407" s="11">
        <f>$Y407*W412/$Y412</f>
        <v>4.9525547445255471</v>
      </c>
      <c r="AK407" s="11">
        <f>$Y407*X412/$Y412</f>
        <v>4.7007299270072993</v>
      </c>
    </row>
    <row r="408" spans="2:37" x14ac:dyDescent="0.25">
      <c r="B408" s="3" t="s">
        <v>8</v>
      </c>
      <c r="C408" s="4">
        <v>2.3800000000000002E-2</v>
      </c>
      <c r="D408" s="5">
        <v>2</v>
      </c>
      <c r="E408" s="4">
        <v>0.48809999999999998</v>
      </c>
      <c r="F408" s="5">
        <v>41</v>
      </c>
      <c r="G408" s="4">
        <v>0.21429999999999999</v>
      </c>
      <c r="H408" s="5">
        <v>18</v>
      </c>
      <c r="I408" s="4">
        <v>0.1429</v>
      </c>
      <c r="J408" s="5">
        <v>12</v>
      </c>
      <c r="K408" s="4">
        <v>0.13100000000000001</v>
      </c>
      <c r="L408" s="5">
        <v>11</v>
      </c>
      <c r="M408" s="4">
        <v>0.30659999999999998</v>
      </c>
      <c r="N408" s="5">
        <v>84</v>
      </c>
      <c r="P408" s="8" t="s">
        <v>91</v>
      </c>
      <c r="Q408" s="12">
        <f>_xlfn.CHISQ.INV.RT(Q407,16)</f>
        <v>262.74585285278869</v>
      </c>
      <c r="T408">
        <f>D408</f>
        <v>2</v>
      </c>
      <c r="U408">
        <f>F408</f>
        <v>41</v>
      </c>
      <c r="V408">
        <f>H408</f>
        <v>18</v>
      </c>
      <c r="W408">
        <f>J408</f>
        <v>12</v>
      </c>
      <c r="X408">
        <f t="shared" ref="X408:X411" si="720">L408</f>
        <v>11</v>
      </c>
      <c r="Y408" s="10">
        <f t="shared" ref="Y408:Y411" si="721">SUM(S408:X408)</f>
        <v>84</v>
      </c>
      <c r="AG408" s="11">
        <f>$Y408*T412/$Y412</f>
        <v>4.9051094890510951</v>
      </c>
      <c r="AH408" s="11">
        <f t="shared" ref="AH408" si="722">$Y408*U412/$Y412</f>
        <v>19.62043795620438</v>
      </c>
      <c r="AI408" s="11">
        <f t="shared" ref="AI408" si="723">$Y408*V412/$Y412</f>
        <v>24.21897810218978</v>
      </c>
      <c r="AJ408" s="11">
        <f t="shared" ref="AJ408" si="724">$Y408*W412/$Y412</f>
        <v>18.087591240875913</v>
      </c>
      <c r="AK408" s="11">
        <f t="shared" ref="AK408" si="725">$Y408*X412/$Y412</f>
        <v>17.167883211678831</v>
      </c>
    </row>
    <row r="409" spans="2:37" x14ac:dyDescent="0.25">
      <c r="B409" s="3" t="s">
        <v>9</v>
      </c>
      <c r="C409" s="4">
        <v>3.2599999999999997E-2</v>
      </c>
      <c r="D409" s="5">
        <v>3</v>
      </c>
      <c r="E409" s="4">
        <v>0.14130000000000001</v>
      </c>
      <c r="F409" s="5">
        <v>13</v>
      </c>
      <c r="G409" s="4">
        <v>0.53259999999999996</v>
      </c>
      <c r="H409" s="5">
        <v>49</v>
      </c>
      <c r="I409" s="4">
        <v>0.18479999999999999</v>
      </c>
      <c r="J409" s="5">
        <v>17</v>
      </c>
      <c r="K409" s="4">
        <v>0.1087</v>
      </c>
      <c r="L409" s="5">
        <v>10</v>
      </c>
      <c r="M409" s="4">
        <v>0.33579999999999999</v>
      </c>
      <c r="N409" s="5">
        <v>92</v>
      </c>
      <c r="P409" s="13" t="s">
        <v>92</v>
      </c>
      <c r="Q409" s="14">
        <f>SQRT(Q408/(Y412*MIN(5-1,5-1)))</f>
        <v>0.48962395526200825</v>
      </c>
      <c r="T409">
        <f t="shared" ref="T409:T411" si="726">D409</f>
        <v>3</v>
      </c>
      <c r="U409">
        <f t="shared" ref="U409:U411" si="727">F409</f>
        <v>13</v>
      </c>
      <c r="V409">
        <f t="shared" ref="V409:V411" si="728">H409</f>
        <v>49</v>
      </c>
      <c r="W409">
        <f t="shared" ref="W409:W411" si="729">J409</f>
        <v>17</v>
      </c>
      <c r="X409">
        <f t="shared" si="720"/>
        <v>10</v>
      </c>
      <c r="Y409" s="10">
        <f t="shared" si="721"/>
        <v>92</v>
      </c>
      <c r="AG409" s="11">
        <f>$Y409*T412/$Y412</f>
        <v>5.3722627737226274</v>
      </c>
      <c r="AH409" s="11">
        <f t="shared" ref="AH409" si="730">$Y409*U412/$Y412</f>
        <v>21.48905109489051</v>
      </c>
      <c r="AI409" s="11">
        <f t="shared" ref="AI409" si="731">$Y409*V412/$Y412</f>
        <v>26.525547445255473</v>
      </c>
      <c r="AJ409" s="11">
        <f t="shared" ref="AJ409" si="732">$Y409*W412/$Y412</f>
        <v>19.810218978102188</v>
      </c>
      <c r="AK409" s="11">
        <f t="shared" ref="AK409" si="733">$Y409*X412/$Y412</f>
        <v>18.802919708029197</v>
      </c>
    </row>
    <row r="410" spans="2:37" x14ac:dyDescent="0.25">
      <c r="B410" s="3" t="s">
        <v>10</v>
      </c>
      <c r="C410" s="4">
        <v>0</v>
      </c>
      <c r="D410" s="5">
        <v>0</v>
      </c>
      <c r="E410" s="4">
        <v>4.1700000000000001E-2</v>
      </c>
      <c r="F410" s="5">
        <v>2</v>
      </c>
      <c r="G410" s="4">
        <v>0.1875</v>
      </c>
      <c r="H410" s="5">
        <v>9</v>
      </c>
      <c r="I410" s="4">
        <v>0.5625</v>
      </c>
      <c r="J410" s="5">
        <v>27</v>
      </c>
      <c r="K410" s="4">
        <v>0.20830000000000001</v>
      </c>
      <c r="L410" s="5">
        <v>10</v>
      </c>
      <c r="M410" s="4">
        <v>0.17519999999999999</v>
      </c>
      <c r="N410" s="5">
        <v>48</v>
      </c>
      <c r="P410" s="15"/>
      <c r="Q410" s="12" t="str">
        <f>IF(AND(Q409&gt;0,Q409&lt;=0.2),"Schwacher Zusammenhang",IF(AND(Q409&gt;0.2,Q409&lt;=0.6),"Mittlerer Zusammenhang",IF(Q409&gt;0.6,"Starker Zusammenhang","")))</f>
        <v>Mittlerer Zusammenhang</v>
      </c>
      <c r="T410">
        <f t="shared" si="726"/>
        <v>0</v>
      </c>
      <c r="U410">
        <f t="shared" si="727"/>
        <v>2</v>
      </c>
      <c r="V410">
        <f t="shared" si="728"/>
        <v>9</v>
      </c>
      <c r="W410">
        <f t="shared" si="729"/>
        <v>27</v>
      </c>
      <c r="X410">
        <f t="shared" si="720"/>
        <v>10</v>
      </c>
      <c r="Y410" s="10">
        <f t="shared" si="721"/>
        <v>48</v>
      </c>
      <c r="AG410" s="11">
        <f>$Y410*T412/$Y412</f>
        <v>2.8029197080291972</v>
      </c>
      <c r="AH410" s="11">
        <f t="shared" ref="AH410" si="734">$Y410*U412/$Y412</f>
        <v>11.211678832116789</v>
      </c>
      <c r="AI410" s="11">
        <f t="shared" ref="AI410" si="735">$Y410*V412/$Y412</f>
        <v>13.839416058394161</v>
      </c>
      <c r="AJ410" s="11">
        <f t="shared" ref="AJ410" si="736">$Y410*W412/$Y412</f>
        <v>10.335766423357665</v>
      </c>
      <c r="AK410" s="11">
        <f t="shared" ref="AK410" si="737">$Y410*X412/$Y412</f>
        <v>9.8102189781021902</v>
      </c>
    </row>
    <row r="411" spans="2:37" x14ac:dyDescent="0.25">
      <c r="B411" s="3" t="s">
        <v>11</v>
      </c>
      <c r="C411" s="4">
        <v>0</v>
      </c>
      <c r="D411" s="5">
        <v>0</v>
      </c>
      <c r="E411" s="4">
        <v>3.7000000000000012E-2</v>
      </c>
      <c r="F411" s="5">
        <v>1</v>
      </c>
      <c r="G411" s="4">
        <v>0</v>
      </c>
      <c r="H411" s="5">
        <v>0</v>
      </c>
      <c r="I411" s="4">
        <v>3.7000000000000012E-2</v>
      </c>
      <c r="J411" s="5">
        <v>1</v>
      </c>
      <c r="K411" s="4">
        <v>0.92590000000000006</v>
      </c>
      <c r="L411" s="5">
        <v>25</v>
      </c>
      <c r="M411" s="4">
        <v>9.849999999999999E-2</v>
      </c>
      <c r="N411" s="5">
        <v>27</v>
      </c>
      <c r="T411">
        <f t="shared" si="726"/>
        <v>0</v>
      </c>
      <c r="U411">
        <f t="shared" si="727"/>
        <v>1</v>
      </c>
      <c r="V411">
        <f t="shared" si="728"/>
        <v>0</v>
      </c>
      <c r="W411">
        <f t="shared" si="729"/>
        <v>1</v>
      </c>
      <c r="X411">
        <f t="shared" si="720"/>
        <v>25</v>
      </c>
      <c r="Y411" s="10">
        <f t="shared" si="721"/>
        <v>27</v>
      </c>
      <c r="AG411" s="11">
        <f>$Y411*T412/$Y412</f>
        <v>1.5766423357664234</v>
      </c>
      <c r="AH411" s="11">
        <f t="shared" ref="AH411" si="738">$Y411*U412/$Y412</f>
        <v>6.3065693430656937</v>
      </c>
      <c r="AI411" s="11">
        <f t="shared" ref="AI411" si="739">$Y411*V412/$Y412</f>
        <v>7.7846715328467155</v>
      </c>
      <c r="AJ411" s="11">
        <f t="shared" ref="AJ411" si="740">$Y411*W412/$Y412</f>
        <v>5.8138686131386859</v>
      </c>
      <c r="AK411" s="11">
        <f t="shared" ref="AK411" si="741">$Y411*X412/$Y412</f>
        <v>5.5182481751824817</v>
      </c>
    </row>
    <row r="412" spans="2:37" x14ac:dyDescent="0.25">
      <c r="B412" s="3" t="s">
        <v>6</v>
      </c>
      <c r="C412" s="6">
        <v>5.8400000000000001E-2</v>
      </c>
      <c r="D412" s="3">
        <v>16</v>
      </c>
      <c r="E412" s="6">
        <v>0.2336</v>
      </c>
      <c r="F412" s="3">
        <v>64</v>
      </c>
      <c r="G412" s="6">
        <v>0.2883</v>
      </c>
      <c r="H412" s="3">
        <v>79</v>
      </c>
      <c r="I412" s="6">
        <v>0.21529999999999999</v>
      </c>
      <c r="J412" s="3">
        <v>59</v>
      </c>
      <c r="K412" s="6">
        <v>0.2044</v>
      </c>
      <c r="L412" s="3">
        <v>56</v>
      </c>
      <c r="M412" s="6">
        <v>1</v>
      </c>
      <c r="N412" s="3">
        <v>274</v>
      </c>
      <c r="T412" s="10">
        <f>SUM(T407:T411)</f>
        <v>16</v>
      </c>
      <c r="U412" s="10">
        <f>SUM(U407:U411)</f>
        <v>64</v>
      </c>
      <c r="V412" s="10">
        <f>SUM(V407:V411)</f>
        <v>79</v>
      </c>
      <c r="W412" s="10">
        <f>SUM(W407:W411)</f>
        <v>59</v>
      </c>
      <c r="X412" s="10">
        <f>SUM(X407:X411)</f>
        <v>56</v>
      </c>
      <c r="Y412">
        <f t="shared" ref="Y412" si="742">SUM(Y407:Y411)</f>
        <v>274</v>
      </c>
    </row>
    <row r="413" spans="2:37" x14ac:dyDescent="0.25">
      <c r="B413" s="21" t="s">
        <v>93</v>
      </c>
      <c r="C413" s="22"/>
      <c r="D413" s="23">
        <f>SUMPRODUCT(C407:C411,$AP$4:$AP$8)+SUMPRODUCT(E407:E411,$AQ$4:$AQ$8)+SUMPRODUCT(G407:G411,$AR$4:$AR$8)+SUMPRODUCT(I407:I411,$AS$4:$AS$8)+SUMPRODUCT(K407:K411,$AT$4:$AT$8)</f>
        <v>47.079899999999995</v>
      </c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274</v>
      </c>
    </row>
    <row r="414" spans="2:37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</row>
    <row r="416" spans="2:37" ht="18" x14ac:dyDescent="0.25">
      <c r="B416" s="1" t="s">
        <v>83</v>
      </c>
    </row>
    <row r="417" spans="2:37" x14ac:dyDescent="0.25">
      <c r="B417" s="2"/>
      <c r="C417" s="18" t="s">
        <v>39</v>
      </c>
      <c r="D417" s="19"/>
      <c r="E417" s="18" t="s">
        <v>40</v>
      </c>
      <c r="F417" s="19"/>
      <c r="G417" s="18" t="s">
        <v>41</v>
      </c>
      <c r="H417" s="19"/>
      <c r="I417" s="18" t="s">
        <v>69</v>
      </c>
      <c r="J417" s="19"/>
      <c r="K417" s="18" t="s">
        <v>43</v>
      </c>
      <c r="L417" s="19"/>
      <c r="M417" s="18" t="s">
        <v>6</v>
      </c>
      <c r="N417" s="19"/>
    </row>
    <row r="418" spans="2:37" x14ac:dyDescent="0.25">
      <c r="B418" s="3" t="s">
        <v>7</v>
      </c>
      <c r="C418" s="4">
        <v>1</v>
      </c>
      <c r="D418" s="5">
        <v>23</v>
      </c>
      <c r="E418" s="4">
        <v>0</v>
      </c>
      <c r="F418" s="5">
        <v>0</v>
      </c>
      <c r="G418" s="4">
        <v>0</v>
      </c>
      <c r="H418" s="5">
        <v>0</v>
      </c>
      <c r="I418" s="4">
        <v>0</v>
      </c>
      <c r="J418" s="5">
        <v>0</v>
      </c>
      <c r="K418" s="4">
        <v>0</v>
      </c>
      <c r="L418" s="5">
        <v>0</v>
      </c>
      <c r="M418" s="4">
        <v>8.3900000000000002E-2</v>
      </c>
      <c r="N418" s="5">
        <v>23</v>
      </c>
    </row>
    <row r="419" spans="2:37" x14ac:dyDescent="0.25">
      <c r="B419" s="3" t="s">
        <v>8</v>
      </c>
      <c r="C419" s="4">
        <v>0</v>
      </c>
      <c r="D419" s="5">
        <v>0</v>
      </c>
      <c r="E419" s="4">
        <v>1</v>
      </c>
      <c r="F419" s="5">
        <v>84</v>
      </c>
      <c r="G419" s="4">
        <v>0</v>
      </c>
      <c r="H419" s="5">
        <v>0</v>
      </c>
      <c r="I419" s="4">
        <v>0</v>
      </c>
      <c r="J419" s="5">
        <v>0</v>
      </c>
      <c r="K419" s="4">
        <v>0</v>
      </c>
      <c r="L419" s="5">
        <v>0</v>
      </c>
      <c r="M419" s="4">
        <v>0.30659999999999998</v>
      </c>
      <c r="N419" s="5">
        <v>84</v>
      </c>
    </row>
    <row r="420" spans="2:37" x14ac:dyDescent="0.25">
      <c r="B420" s="3" t="s">
        <v>9</v>
      </c>
      <c r="C420" s="4">
        <v>0</v>
      </c>
      <c r="D420" s="5">
        <v>0</v>
      </c>
      <c r="E420" s="4">
        <v>0</v>
      </c>
      <c r="F420" s="5">
        <v>0</v>
      </c>
      <c r="G420" s="4">
        <v>1</v>
      </c>
      <c r="H420" s="5">
        <v>92</v>
      </c>
      <c r="I420" s="4">
        <v>0</v>
      </c>
      <c r="J420" s="5">
        <v>0</v>
      </c>
      <c r="K420" s="4">
        <v>0</v>
      </c>
      <c r="L420" s="5">
        <v>0</v>
      </c>
      <c r="M420" s="4">
        <v>0.33579999999999999</v>
      </c>
      <c r="N420" s="5">
        <v>92</v>
      </c>
    </row>
    <row r="421" spans="2:37" x14ac:dyDescent="0.25">
      <c r="B421" s="3" t="s">
        <v>10</v>
      </c>
      <c r="C421" s="4">
        <v>0</v>
      </c>
      <c r="D421" s="5">
        <v>0</v>
      </c>
      <c r="E421" s="4">
        <v>0</v>
      </c>
      <c r="F421" s="5">
        <v>0</v>
      </c>
      <c r="G421" s="4">
        <v>0</v>
      </c>
      <c r="H421" s="5">
        <v>0</v>
      </c>
      <c r="I421" s="4">
        <v>1</v>
      </c>
      <c r="J421" s="5">
        <v>48</v>
      </c>
      <c r="K421" s="4">
        <v>0</v>
      </c>
      <c r="L421" s="5">
        <v>0</v>
      </c>
      <c r="M421" s="4">
        <v>0.17519999999999999</v>
      </c>
      <c r="N421" s="5">
        <v>48</v>
      </c>
    </row>
    <row r="422" spans="2:37" x14ac:dyDescent="0.25">
      <c r="B422" s="3" t="s">
        <v>11</v>
      </c>
      <c r="C422" s="4">
        <v>0</v>
      </c>
      <c r="D422" s="5">
        <v>0</v>
      </c>
      <c r="E422" s="4">
        <v>0</v>
      </c>
      <c r="F422" s="5">
        <v>0</v>
      </c>
      <c r="G422" s="4">
        <v>0</v>
      </c>
      <c r="H422" s="5">
        <v>0</v>
      </c>
      <c r="I422" s="4">
        <v>0</v>
      </c>
      <c r="J422" s="5">
        <v>0</v>
      </c>
      <c r="K422" s="4">
        <v>1</v>
      </c>
      <c r="L422" s="5">
        <v>27</v>
      </c>
      <c r="M422" s="4">
        <v>9.849999999999999E-2</v>
      </c>
      <c r="N422" s="5">
        <v>27</v>
      </c>
    </row>
    <row r="423" spans="2:37" x14ac:dyDescent="0.25">
      <c r="B423" s="3" t="s">
        <v>6</v>
      </c>
      <c r="C423" s="6">
        <v>8.3900000000000002E-2</v>
      </c>
      <c r="D423" s="3">
        <v>23</v>
      </c>
      <c r="E423" s="6">
        <v>0.30659999999999998</v>
      </c>
      <c r="F423" s="3">
        <v>84</v>
      </c>
      <c r="G423" s="6">
        <v>0.33579999999999999</v>
      </c>
      <c r="H423" s="3">
        <v>92</v>
      </c>
      <c r="I423" s="6">
        <v>0.17519999999999999</v>
      </c>
      <c r="J423" s="3">
        <v>48</v>
      </c>
      <c r="K423" s="6">
        <v>9.849999999999999E-2</v>
      </c>
      <c r="L423" s="3">
        <v>27</v>
      </c>
      <c r="M423" s="6">
        <v>1</v>
      </c>
      <c r="N423" s="3">
        <v>274</v>
      </c>
    </row>
    <row r="424" spans="2:37" x14ac:dyDescent="0.25">
      <c r="B424" s="21" t="s">
        <v>93</v>
      </c>
      <c r="C424" s="22"/>
      <c r="D424" s="23">
        <f>SUMPRODUCT(C418:C422,$AP$4:$AP$8)+SUMPRODUCT(E418:E422,$AQ$4:$AQ$8)+SUMPRODUCT(G418:G422,$AR$4:$AR$8)+SUMPRODUCT(I418:I422,$AS$4:$AS$8)+SUMPRODUCT(K418:K422,$AT$4:$AT$8)</f>
        <v>55</v>
      </c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274</v>
      </c>
    </row>
    <row r="425" spans="2:37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</row>
    <row r="427" spans="2:37" ht="18" x14ac:dyDescent="0.25">
      <c r="B427" s="1" t="s">
        <v>84</v>
      </c>
    </row>
    <row r="428" spans="2:37" ht="18" x14ac:dyDescent="0.25">
      <c r="B428" s="1" t="s">
        <v>85</v>
      </c>
    </row>
    <row r="429" spans="2:37" x14ac:dyDescent="0.25">
      <c r="B429" s="2"/>
      <c r="C429" s="18" t="s">
        <v>39</v>
      </c>
      <c r="D429" s="19"/>
      <c r="E429" s="18" t="s">
        <v>40</v>
      </c>
      <c r="F429" s="19"/>
      <c r="G429" s="18" t="s">
        <v>41</v>
      </c>
      <c r="H429" s="19"/>
      <c r="I429" s="18" t="s">
        <v>69</v>
      </c>
      <c r="J429" s="19"/>
      <c r="K429" s="18" t="s">
        <v>43</v>
      </c>
      <c r="L429" s="19"/>
      <c r="M429" s="18" t="s">
        <v>6</v>
      </c>
      <c r="N429" s="19"/>
    </row>
    <row r="430" spans="2:37" x14ac:dyDescent="0.25">
      <c r="B430" s="3" t="s">
        <v>7</v>
      </c>
      <c r="C430" s="4">
        <v>0.86959999999999993</v>
      </c>
      <c r="D430" s="5">
        <v>20</v>
      </c>
      <c r="E430" s="4">
        <v>0.13039999999999999</v>
      </c>
      <c r="F430" s="5">
        <v>3</v>
      </c>
      <c r="G430" s="4">
        <v>0</v>
      </c>
      <c r="H430" s="5">
        <v>0</v>
      </c>
      <c r="I430" s="4">
        <v>0</v>
      </c>
      <c r="J430" s="5">
        <v>0</v>
      </c>
      <c r="K430" s="4">
        <v>0</v>
      </c>
      <c r="L430" s="5">
        <v>0</v>
      </c>
      <c r="M430" s="4">
        <v>8.3900000000000002E-2</v>
      </c>
      <c r="N430" s="5">
        <v>23</v>
      </c>
      <c r="P430" s="8" t="s">
        <v>88</v>
      </c>
      <c r="Q430" s="9">
        <f>_xlfn.CHISQ.TEST(T430:X434,AG430:AK434)</f>
        <v>3.9883050946098384E-5</v>
      </c>
      <c r="S430" t="s">
        <v>89</v>
      </c>
      <c r="T430">
        <f>D430</f>
        <v>20</v>
      </c>
      <c r="U430">
        <f>F430</f>
        <v>3</v>
      </c>
      <c r="V430">
        <f>H430</f>
        <v>0</v>
      </c>
      <c r="W430">
        <f>J430</f>
        <v>0</v>
      </c>
      <c r="X430">
        <f>L430</f>
        <v>0</v>
      </c>
      <c r="Y430" s="10">
        <f>SUM(S430:X430)</f>
        <v>23</v>
      </c>
      <c r="AF430" t="s">
        <v>90</v>
      </c>
      <c r="AG430" s="11">
        <f>$Y430*T435/$Y435</f>
        <v>9.6532846715328464</v>
      </c>
      <c r="AH430" s="11">
        <f>$Y430*U435/$Y435</f>
        <v>10.072992700729927</v>
      </c>
      <c r="AI430" s="11">
        <f>$Y430*V435/$Y435</f>
        <v>2.1824817518248176</v>
      </c>
      <c r="AJ430" s="11">
        <f>$Y430*W435/$Y435</f>
        <v>0.75547445255474455</v>
      </c>
      <c r="AK430" s="11">
        <f>$Y430*X435/$Y435</f>
        <v>0.33576642335766421</v>
      </c>
    </row>
    <row r="431" spans="2:37" x14ac:dyDescent="0.25">
      <c r="B431" s="3" t="s">
        <v>8</v>
      </c>
      <c r="C431" s="4">
        <v>0.38100000000000001</v>
      </c>
      <c r="D431" s="5">
        <v>32</v>
      </c>
      <c r="E431" s="4">
        <v>0.46429999999999999</v>
      </c>
      <c r="F431" s="5">
        <v>39</v>
      </c>
      <c r="G431" s="4">
        <v>0.1429</v>
      </c>
      <c r="H431" s="5">
        <v>12</v>
      </c>
      <c r="I431" s="4">
        <v>1.1900000000000001E-2</v>
      </c>
      <c r="J431" s="5">
        <v>1</v>
      </c>
      <c r="K431" s="4">
        <v>0</v>
      </c>
      <c r="L431" s="5">
        <v>0</v>
      </c>
      <c r="M431" s="4">
        <v>0.30659999999999998</v>
      </c>
      <c r="N431" s="5">
        <v>84</v>
      </c>
      <c r="P431" s="8" t="s">
        <v>91</v>
      </c>
      <c r="Q431" s="12">
        <f>_xlfn.CHISQ.INV.RT(Q430,16)</f>
        <v>48.482447085352206</v>
      </c>
      <c r="T431">
        <f>D431</f>
        <v>32</v>
      </c>
      <c r="U431">
        <f>F431</f>
        <v>39</v>
      </c>
      <c r="V431">
        <f>H431</f>
        <v>12</v>
      </c>
      <c r="W431">
        <f>J431</f>
        <v>1</v>
      </c>
      <c r="X431">
        <f t="shared" ref="X431:X434" si="743">L431</f>
        <v>0</v>
      </c>
      <c r="Y431" s="10">
        <f t="shared" ref="Y431:Y434" si="744">SUM(S431:X431)</f>
        <v>84</v>
      </c>
      <c r="AG431" s="11">
        <f>$Y431*T435/$Y435</f>
        <v>35.255474452554743</v>
      </c>
      <c r="AH431" s="11">
        <f t="shared" ref="AH431" si="745">$Y431*U435/$Y435</f>
        <v>36.788321167883211</v>
      </c>
      <c r="AI431" s="11">
        <f t="shared" ref="AI431" si="746">$Y431*V435/$Y435</f>
        <v>7.9708029197080288</v>
      </c>
      <c r="AJ431" s="11">
        <f t="shared" ref="AJ431" si="747">$Y431*W435/$Y435</f>
        <v>2.7591240875912408</v>
      </c>
      <c r="AK431" s="11">
        <f t="shared" ref="AK431" si="748">$Y431*X435/$Y435</f>
        <v>1.2262773722627738</v>
      </c>
    </row>
    <row r="432" spans="2:37" x14ac:dyDescent="0.25">
      <c r="B432" s="3" t="s">
        <v>9</v>
      </c>
      <c r="C432" s="4">
        <v>0.36959999999999998</v>
      </c>
      <c r="D432" s="5">
        <v>34</v>
      </c>
      <c r="E432" s="4">
        <v>0.5</v>
      </c>
      <c r="F432" s="5">
        <v>46</v>
      </c>
      <c r="G432" s="4">
        <v>9.7799999999999998E-2</v>
      </c>
      <c r="H432" s="5">
        <v>9</v>
      </c>
      <c r="I432" s="4">
        <v>3.2599999999999997E-2</v>
      </c>
      <c r="J432" s="5">
        <v>3</v>
      </c>
      <c r="K432" s="4">
        <v>0</v>
      </c>
      <c r="L432" s="5">
        <v>0</v>
      </c>
      <c r="M432" s="4">
        <v>0.33579999999999999</v>
      </c>
      <c r="N432" s="5">
        <v>92</v>
      </c>
      <c r="P432" s="13" t="s">
        <v>92</v>
      </c>
      <c r="Q432" s="14">
        <f>SQRT(Q431/(Y435*MIN(5-1,5-1)))</f>
        <v>0.21032310711009725</v>
      </c>
      <c r="T432">
        <f t="shared" ref="T432:T434" si="749">D432</f>
        <v>34</v>
      </c>
      <c r="U432">
        <f t="shared" ref="U432:U434" si="750">F432</f>
        <v>46</v>
      </c>
      <c r="V432">
        <f t="shared" ref="V432:V434" si="751">H432</f>
        <v>9</v>
      </c>
      <c r="W432">
        <f t="shared" ref="W432:W434" si="752">J432</f>
        <v>3</v>
      </c>
      <c r="X432">
        <f t="shared" si="743"/>
        <v>0</v>
      </c>
      <c r="Y432" s="10">
        <f t="shared" si="744"/>
        <v>92</v>
      </c>
      <c r="AG432" s="11">
        <f>$Y432*T435/$Y435</f>
        <v>38.613138686131386</v>
      </c>
      <c r="AH432" s="11">
        <f t="shared" ref="AH432" si="753">$Y432*U435/$Y435</f>
        <v>40.291970802919707</v>
      </c>
      <c r="AI432" s="11">
        <f t="shared" ref="AI432" si="754">$Y432*V435/$Y435</f>
        <v>8.7299270072992705</v>
      </c>
      <c r="AJ432" s="11">
        <f t="shared" ref="AJ432" si="755">$Y432*W435/$Y435</f>
        <v>3.0218978102189782</v>
      </c>
      <c r="AK432" s="11">
        <f t="shared" ref="AK432" si="756">$Y432*X435/$Y435</f>
        <v>1.3430656934306568</v>
      </c>
    </row>
    <row r="433" spans="2:37" x14ac:dyDescent="0.25">
      <c r="B433" s="3" t="s">
        <v>10</v>
      </c>
      <c r="C433" s="4">
        <v>0.375</v>
      </c>
      <c r="D433" s="5">
        <v>18</v>
      </c>
      <c r="E433" s="4">
        <v>0.45829999999999999</v>
      </c>
      <c r="F433" s="5">
        <v>22</v>
      </c>
      <c r="G433" s="4">
        <v>8.3299999999999999E-2</v>
      </c>
      <c r="H433" s="5">
        <v>4</v>
      </c>
      <c r="I433" s="4">
        <v>6.25E-2</v>
      </c>
      <c r="J433" s="5">
        <v>3</v>
      </c>
      <c r="K433" s="4">
        <v>2.0799999999999999E-2</v>
      </c>
      <c r="L433" s="5">
        <v>1</v>
      </c>
      <c r="M433" s="4">
        <v>0.17519999999999999</v>
      </c>
      <c r="N433" s="5">
        <v>48</v>
      </c>
      <c r="P433" s="15"/>
      <c r="Q433" s="12" t="str">
        <f>IF(AND(Q432&gt;0,Q432&lt;=0.2),"Schwacher Zusammenhang",IF(AND(Q432&gt;0.2,Q432&lt;=0.6),"Mittlerer Zusammenhang",IF(Q432&gt;0.6,"Starker Zusammenhang","")))</f>
        <v>Mittlerer Zusammenhang</v>
      </c>
      <c r="T433">
        <f t="shared" si="749"/>
        <v>18</v>
      </c>
      <c r="U433">
        <f t="shared" si="750"/>
        <v>22</v>
      </c>
      <c r="V433">
        <f t="shared" si="751"/>
        <v>4</v>
      </c>
      <c r="W433">
        <f t="shared" si="752"/>
        <v>3</v>
      </c>
      <c r="X433">
        <f t="shared" si="743"/>
        <v>1</v>
      </c>
      <c r="Y433" s="10">
        <f t="shared" si="744"/>
        <v>48</v>
      </c>
      <c r="AG433" s="11">
        <f>$Y433*T435/$Y435</f>
        <v>20.145985401459853</v>
      </c>
      <c r="AH433" s="11">
        <f t="shared" ref="AH433" si="757">$Y433*U435/$Y435</f>
        <v>21.021897810218977</v>
      </c>
      <c r="AI433" s="11">
        <f t="shared" ref="AI433" si="758">$Y433*V435/$Y435</f>
        <v>4.554744525547445</v>
      </c>
      <c r="AJ433" s="11">
        <f t="shared" ref="AJ433" si="759">$Y433*W435/$Y435</f>
        <v>1.5766423357664234</v>
      </c>
      <c r="AK433" s="11">
        <f t="shared" ref="AK433" si="760">$Y433*X435/$Y435</f>
        <v>0.7007299270072993</v>
      </c>
    </row>
    <row r="434" spans="2:37" x14ac:dyDescent="0.25">
      <c r="B434" s="3" t="s">
        <v>11</v>
      </c>
      <c r="C434" s="4">
        <v>0.40739999999999998</v>
      </c>
      <c r="D434" s="5">
        <v>11</v>
      </c>
      <c r="E434" s="4">
        <v>0.37040000000000001</v>
      </c>
      <c r="F434" s="5">
        <v>10</v>
      </c>
      <c r="G434" s="4">
        <v>3.7000000000000012E-2</v>
      </c>
      <c r="H434" s="5">
        <v>1</v>
      </c>
      <c r="I434" s="4">
        <v>7.4099999999999999E-2</v>
      </c>
      <c r="J434" s="5">
        <v>2</v>
      </c>
      <c r="K434" s="4">
        <v>0.1111</v>
      </c>
      <c r="L434" s="5">
        <v>3</v>
      </c>
      <c r="M434" s="4">
        <v>9.849999999999999E-2</v>
      </c>
      <c r="N434" s="5">
        <v>27</v>
      </c>
      <c r="T434">
        <f t="shared" si="749"/>
        <v>11</v>
      </c>
      <c r="U434">
        <f t="shared" si="750"/>
        <v>10</v>
      </c>
      <c r="V434">
        <f t="shared" si="751"/>
        <v>1</v>
      </c>
      <c r="W434">
        <f t="shared" si="752"/>
        <v>2</v>
      </c>
      <c r="X434">
        <f t="shared" si="743"/>
        <v>3</v>
      </c>
      <c r="Y434" s="10">
        <f t="shared" si="744"/>
        <v>27</v>
      </c>
      <c r="AG434" s="11">
        <f>$Y434*T435/$Y435</f>
        <v>11.332116788321168</v>
      </c>
      <c r="AH434" s="11">
        <f t="shared" ref="AH434" si="761">$Y434*U435/$Y435</f>
        <v>11.824817518248175</v>
      </c>
      <c r="AI434" s="11">
        <f t="shared" ref="AI434" si="762">$Y434*V435/$Y435</f>
        <v>2.562043795620438</v>
      </c>
      <c r="AJ434" s="11">
        <f t="shared" ref="AJ434" si="763">$Y434*W435/$Y435</f>
        <v>0.88686131386861311</v>
      </c>
      <c r="AK434" s="11">
        <f t="shared" ref="AK434" si="764">$Y434*X435/$Y435</f>
        <v>0.39416058394160586</v>
      </c>
    </row>
    <row r="435" spans="2:37" x14ac:dyDescent="0.25">
      <c r="B435" s="3" t="s">
        <v>6</v>
      </c>
      <c r="C435" s="6">
        <v>0.41970000000000002</v>
      </c>
      <c r="D435" s="3">
        <v>115</v>
      </c>
      <c r="E435" s="6">
        <v>0.43799999999999989</v>
      </c>
      <c r="F435" s="3">
        <v>120</v>
      </c>
      <c r="G435" s="6">
        <v>9.4899999999999998E-2</v>
      </c>
      <c r="H435" s="3">
        <v>26</v>
      </c>
      <c r="I435" s="6">
        <v>3.2800000000000003E-2</v>
      </c>
      <c r="J435" s="3">
        <v>9</v>
      </c>
      <c r="K435" s="6">
        <v>1.46E-2</v>
      </c>
      <c r="L435" s="3">
        <v>4</v>
      </c>
      <c r="M435" s="6">
        <v>1</v>
      </c>
      <c r="N435" s="3">
        <v>274</v>
      </c>
      <c r="T435" s="10">
        <f>SUM(T430:T434)</f>
        <v>115</v>
      </c>
      <c r="U435" s="10">
        <f>SUM(U430:U434)</f>
        <v>120</v>
      </c>
      <c r="V435" s="10">
        <f>SUM(V430:V434)</f>
        <v>26</v>
      </c>
      <c r="W435" s="10">
        <f>SUM(W430:W434)</f>
        <v>9</v>
      </c>
      <c r="X435" s="10">
        <f>SUM(X430:X434)</f>
        <v>4</v>
      </c>
      <c r="Y435">
        <f t="shared" ref="Y435" si="765">SUM(Y430:Y434)</f>
        <v>274</v>
      </c>
    </row>
    <row r="436" spans="2:37" x14ac:dyDescent="0.25">
      <c r="B436" s="21" t="s">
        <v>93</v>
      </c>
      <c r="C436" s="22"/>
      <c r="D436" s="23">
        <f>SUMPRODUCT(C430:C434,$AP$4:$AP$8)+SUMPRODUCT(E430:E434,$AQ$4:$AQ$8)+SUMPRODUCT(G430:G434,$AR$4:$AR$8)+SUMPRODUCT(I430:I434,$AS$4:$AS$8)+SUMPRODUCT(K430:K434,$AT$4:$AT$8)</f>
        <v>65.923299999999983</v>
      </c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274</v>
      </c>
    </row>
    <row r="437" spans="2:37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</row>
    <row r="439" spans="2:37" ht="18" x14ac:dyDescent="0.25">
      <c r="B439" s="1" t="s">
        <v>86</v>
      </c>
    </row>
    <row r="440" spans="2:37" x14ac:dyDescent="0.25">
      <c r="B440" s="2"/>
      <c r="C440" s="18" t="s">
        <v>39</v>
      </c>
      <c r="D440" s="19"/>
      <c r="E440" s="18" t="s">
        <v>40</v>
      </c>
      <c r="F440" s="19"/>
      <c r="G440" s="18" t="s">
        <v>41</v>
      </c>
      <c r="H440" s="19"/>
      <c r="I440" s="18" t="s">
        <v>69</v>
      </c>
      <c r="J440" s="19"/>
      <c r="K440" s="18" t="s">
        <v>43</v>
      </c>
      <c r="L440" s="19"/>
      <c r="M440" s="18" t="s">
        <v>6</v>
      </c>
      <c r="N440" s="19"/>
    </row>
    <row r="441" spans="2:37" x14ac:dyDescent="0.25">
      <c r="B441" s="3" t="s">
        <v>7</v>
      </c>
      <c r="C441" s="4">
        <v>0.52170000000000005</v>
      </c>
      <c r="D441" s="5">
        <v>12</v>
      </c>
      <c r="E441" s="4">
        <v>0.43480000000000002</v>
      </c>
      <c r="F441" s="5">
        <v>10</v>
      </c>
      <c r="G441" s="4">
        <v>4.3499999999999997E-2</v>
      </c>
      <c r="H441" s="5">
        <v>1</v>
      </c>
      <c r="I441" s="4">
        <v>0</v>
      </c>
      <c r="J441" s="5">
        <v>0</v>
      </c>
      <c r="K441" s="4">
        <v>0</v>
      </c>
      <c r="L441" s="5">
        <v>0</v>
      </c>
      <c r="M441" s="4">
        <v>8.3900000000000002E-2</v>
      </c>
      <c r="N441" s="5">
        <v>23</v>
      </c>
      <c r="P441" s="8" t="s">
        <v>88</v>
      </c>
      <c r="Q441" s="9">
        <f>_xlfn.CHISQ.TEST(T441:X445,AG441:AK445)</f>
        <v>3.7830517261215687E-5</v>
      </c>
      <c r="S441" t="s">
        <v>89</v>
      </c>
      <c r="T441">
        <f>D441</f>
        <v>12</v>
      </c>
      <c r="U441">
        <f>F441</f>
        <v>10</v>
      </c>
      <c r="V441">
        <f>H441</f>
        <v>1</v>
      </c>
      <c r="W441">
        <f>J441</f>
        <v>0</v>
      </c>
      <c r="X441">
        <f>L441</f>
        <v>0</v>
      </c>
      <c r="Y441" s="10">
        <f>SUM(S441:X441)</f>
        <v>23</v>
      </c>
      <c r="AF441" t="s">
        <v>90</v>
      </c>
      <c r="AG441" s="11">
        <f>$Y441*T446/$Y446</f>
        <v>6.1277372262773726</v>
      </c>
      <c r="AH441" s="11">
        <f>$Y441*U446/$Y446</f>
        <v>11.416058394160585</v>
      </c>
      <c r="AI441" s="11">
        <f>$Y441*V446/$Y446</f>
        <v>4.1970802919708028</v>
      </c>
      <c r="AJ441" s="11">
        <f>$Y441*W446/$Y446</f>
        <v>1.0072992700729928</v>
      </c>
      <c r="AK441" s="11">
        <f>$Y441*X446/$Y446</f>
        <v>0.2518248175182482</v>
      </c>
    </row>
    <row r="442" spans="2:37" x14ac:dyDescent="0.25">
      <c r="B442" s="3" t="s">
        <v>8</v>
      </c>
      <c r="C442" s="4">
        <v>0.32140000000000002</v>
      </c>
      <c r="D442" s="5">
        <v>27</v>
      </c>
      <c r="E442" s="4">
        <v>0.5595</v>
      </c>
      <c r="F442" s="5">
        <v>47</v>
      </c>
      <c r="G442" s="4">
        <v>0.1071</v>
      </c>
      <c r="H442" s="5">
        <v>9</v>
      </c>
      <c r="I442" s="4">
        <v>1.1900000000000001E-2</v>
      </c>
      <c r="J442" s="5">
        <v>1</v>
      </c>
      <c r="K442" s="4">
        <v>0</v>
      </c>
      <c r="L442" s="5">
        <v>0</v>
      </c>
      <c r="M442" s="4">
        <v>0.30659999999999998</v>
      </c>
      <c r="N442" s="5">
        <v>84</v>
      </c>
      <c r="P442" s="8" t="s">
        <v>91</v>
      </c>
      <c r="Q442" s="12">
        <f>_xlfn.CHISQ.INV.RT(Q441,16)</f>
        <v>48.627956530096206</v>
      </c>
      <c r="T442">
        <f>D442</f>
        <v>27</v>
      </c>
      <c r="U442">
        <f>F442</f>
        <v>47</v>
      </c>
      <c r="V442">
        <f>H442</f>
        <v>9</v>
      </c>
      <c r="W442">
        <f>J442</f>
        <v>1</v>
      </c>
      <c r="X442">
        <f t="shared" ref="X442:X445" si="766">L442</f>
        <v>0</v>
      </c>
      <c r="Y442" s="10">
        <f t="shared" ref="Y442:Y445" si="767">SUM(S442:X442)</f>
        <v>84</v>
      </c>
      <c r="AG442" s="11">
        <f>$Y442*T446/$Y446</f>
        <v>22.37956204379562</v>
      </c>
      <c r="AH442" s="11">
        <f t="shared" ref="AH442" si="768">$Y442*U446/$Y446</f>
        <v>41.693430656934304</v>
      </c>
      <c r="AI442" s="11">
        <f t="shared" ref="AI442" si="769">$Y442*V446/$Y446</f>
        <v>15.328467153284672</v>
      </c>
      <c r="AJ442" s="11">
        <f t="shared" ref="AJ442" si="770">$Y442*W446/$Y446</f>
        <v>3.6788321167883211</v>
      </c>
      <c r="AK442" s="11">
        <f t="shared" ref="AK442" si="771">$Y442*X446/$Y446</f>
        <v>0.91970802919708028</v>
      </c>
    </row>
    <row r="443" spans="2:37" x14ac:dyDescent="0.25">
      <c r="B443" s="3" t="s">
        <v>9</v>
      </c>
      <c r="C443" s="4">
        <v>0.20649999999999999</v>
      </c>
      <c r="D443" s="5">
        <v>19</v>
      </c>
      <c r="E443" s="4">
        <v>0.57609999999999995</v>
      </c>
      <c r="F443" s="5">
        <v>53</v>
      </c>
      <c r="G443" s="4">
        <v>0.18479999999999999</v>
      </c>
      <c r="H443" s="5">
        <v>17</v>
      </c>
      <c r="I443" s="4">
        <v>3.2599999999999997E-2</v>
      </c>
      <c r="J443" s="5">
        <v>3</v>
      </c>
      <c r="K443" s="4">
        <v>0</v>
      </c>
      <c r="L443" s="5">
        <v>0</v>
      </c>
      <c r="M443" s="4">
        <v>0.33579999999999999</v>
      </c>
      <c r="N443" s="5">
        <v>92</v>
      </c>
      <c r="P443" s="13" t="s">
        <v>92</v>
      </c>
      <c r="Q443" s="14">
        <f>SQRT(Q442/(Y446*MIN(5-1,5-1)))</f>
        <v>0.2106384900163433</v>
      </c>
      <c r="T443">
        <f t="shared" ref="T443:T445" si="772">D443</f>
        <v>19</v>
      </c>
      <c r="U443">
        <f t="shared" ref="U443:U445" si="773">F443</f>
        <v>53</v>
      </c>
      <c r="V443">
        <f t="shared" ref="V443:V445" si="774">H443</f>
        <v>17</v>
      </c>
      <c r="W443">
        <f t="shared" ref="W443:W445" si="775">J443</f>
        <v>3</v>
      </c>
      <c r="X443">
        <f t="shared" si="766"/>
        <v>0</v>
      </c>
      <c r="Y443" s="10">
        <f t="shared" si="767"/>
        <v>92</v>
      </c>
      <c r="AG443" s="11">
        <f>$Y443*T446/$Y446</f>
        <v>24.51094890510949</v>
      </c>
      <c r="AH443" s="11">
        <f t="shared" ref="AH443" si="776">$Y443*U446/$Y446</f>
        <v>45.664233576642339</v>
      </c>
      <c r="AI443" s="11">
        <f t="shared" ref="AI443" si="777">$Y443*V446/$Y446</f>
        <v>16.788321167883211</v>
      </c>
      <c r="AJ443" s="11">
        <f t="shared" ref="AJ443" si="778">$Y443*W446/$Y446</f>
        <v>4.0291970802919712</v>
      </c>
      <c r="AK443" s="11">
        <f t="shared" ref="AK443" si="779">$Y443*X446/$Y446</f>
        <v>1.0072992700729928</v>
      </c>
    </row>
    <row r="444" spans="2:37" x14ac:dyDescent="0.25">
      <c r="B444" s="3" t="s">
        <v>10</v>
      </c>
      <c r="C444" s="4">
        <v>0.1875</v>
      </c>
      <c r="D444" s="5">
        <v>9</v>
      </c>
      <c r="E444" s="4">
        <v>0.375</v>
      </c>
      <c r="F444" s="5">
        <v>18</v>
      </c>
      <c r="G444" s="4">
        <v>0.3125</v>
      </c>
      <c r="H444" s="5">
        <v>15</v>
      </c>
      <c r="I444" s="4">
        <v>0.1042</v>
      </c>
      <c r="J444" s="5">
        <v>5</v>
      </c>
      <c r="K444" s="4">
        <v>2.0799999999999999E-2</v>
      </c>
      <c r="L444" s="5">
        <v>1</v>
      </c>
      <c r="M444" s="4">
        <v>0.17519999999999999</v>
      </c>
      <c r="N444" s="5">
        <v>48</v>
      </c>
      <c r="P444" s="15"/>
      <c r="Q444" s="12" t="str">
        <f>IF(AND(Q443&gt;0,Q443&lt;=0.2),"Schwacher Zusammenhang",IF(AND(Q443&gt;0.2,Q443&lt;=0.6),"Mittlerer Zusammenhang",IF(Q443&gt;0.6,"Starker Zusammenhang","")))</f>
        <v>Mittlerer Zusammenhang</v>
      </c>
      <c r="T444">
        <f t="shared" si="772"/>
        <v>9</v>
      </c>
      <c r="U444">
        <f t="shared" si="773"/>
        <v>18</v>
      </c>
      <c r="V444">
        <f t="shared" si="774"/>
        <v>15</v>
      </c>
      <c r="W444">
        <f t="shared" si="775"/>
        <v>5</v>
      </c>
      <c r="X444">
        <f t="shared" si="766"/>
        <v>1</v>
      </c>
      <c r="Y444" s="10">
        <f t="shared" si="767"/>
        <v>48</v>
      </c>
      <c r="AG444" s="11">
        <f>$Y444*T446/$Y446</f>
        <v>12.788321167883211</v>
      </c>
      <c r="AH444" s="11">
        <f t="shared" ref="AH444" si="780">$Y444*U446/$Y446</f>
        <v>23.824817518248175</v>
      </c>
      <c r="AI444" s="11">
        <f t="shared" ref="AI444" si="781">$Y444*V446/$Y446</f>
        <v>8.7591240875912408</v>
      </c>
      <c r="AJ444" s="11">
        <f t="shared" ref="AJ444" si="782">$Y444*W446/$Y446</f>
        <v>2.1021897810218979</v>
      </c>
      <c r="AK444" s="11">
        <f t="shared" ref="AK444" si="783">$Y444*X446/$Y446</f>
        <v>0.52554744525547448</v>
      </c>
    </row>
    <row r="445" spans="2:37" x14ac:dyDescent="0.25">
      <c r="B445" s="3" t="s">
        <v>11</v>
      </c>
      <c r="C445" s="4">
        <v>0.22220000000000001</v>
      </c>
      <c r="D445" s="5">
        <v>6</v>
      </c>
      <c r="E445" s="4">
        <v>0.29630000000000001</v>
      </c>
      <c r="F445" s="5">
        <v>8</v>
      </c>
      <c r="G445" s="4">
        <v>0.29630000000000001</v>
      </c>
      <c r="H445" s="5">
        <v>8</v>
      </c>
      <c r="I445" s="4">
        <v>0.1111</v>
      </c>
      <c r="J445" s="5">
        <v>3</v>
      </c>
      <c r="K445" s="4">
        <v>7.4099999999999999E-2</v>
      </c>
      <c r="L445" s="5">
        <v>2</v>
      </c>
      <c r="M445" s="4">
        <v>9.849999999999999E-2</v>
      </c>
      <c r="N445" s="5">
        <v>27</v>
      </c>
      <c r="T445">
        <f t="shared" si="772"/>
        <v>6</v>
      </c>
      <c r="U445">
        <f t="shared" si="773"/>
        <v>8</v>
      </c>
      <c r="V445">
        <f t="shared" si="774"/>
        <v>8</v>
      </c>
      <c r="W445">
        <f t="shared" si="775"/>
        <v>3</v>
      </c>
      <c r="X445">
        <f t="shared" si="766"/>
        <v>2</v>
      </c>
      <c r="Y445" s="10">
        <f t="shared" si="767"/>
        <v>27</v>
      </c>
      <c r="AG445" s="11">
        <f>$Y445*T446/$Y446</f>
        <v>7.1934306569343063</v>
      </c>
      <c r="AH445" s="11">
        <f t="shared" ref="AH445" si="784">$Y445*U446/$Y446</f>
        <v>13.401459854014599</v>
      </c>
      <c r="AI445" s="11">
        <f t="shared" ref="AI445" si="785">$Y445*V446/$Y446</f>
        <v>4.9270072992700733</v>
      </c>
      <c r="AJ445" s="11">
        <f t="shared" ref="AJ445" si="786">$Y445*W446/$Y446</f>
        <v>1.1824817518248176</v>
      </c>
      <c r="AK445" s="11">
        <f t="shared" ref="AK445" si="787">$Y445*X446/$Y446</f>
        <v>0.29562043795620441</v>
      </c>
    </row>
    <row r="446" spans="2:37" x14ac:dyDescent="0.25">
      <c r="B446" s="3" t="s">
        <v>6</v>
      </c>
      <c r="C446" s="6">
        <v>0.26640000000000003</v>
      </c>
      <c r="D446" s="3">
        <v>73</v>
      </c>
      <c r="E446" s="6">
        <v>0.49640000000000001</v>
      </c>
      <c r="F446" s="3">
        <v>136</v>
      </c>
      <c r="G446" s="6">
        <v>0.1825</v>
      </c>
      <c r="H446" s="3">
        <v>50</v>
      </c>
      <c r="I446" s="6">
        <v>4.3799999999999999E-2</v>
      </c>
      <c r="J446" s="3">
        <v>12</v>
      </c>
      <c r="K446" s="6">
        <v>1.09E-2</v>
      </c>
      <c r="L446" s="3">
        <v>3</v>
      </c>
      <c r="M446" s="6">
        <v>1</v>
      </c>
      <c r="N446" s="3">
        <v>274</v>
      </c>
      <c r="T446" s="10">
        <f>SUM(T441:T445)</f>
        <v>73</v>
      </c>
      <c r="U446" s="10">
        <f>SUM(U441:U445)</f>
        <v>136</v>
      </c>
      <c r="V446" s="10">
        <f>SUM(V441:V445)</f>
        <v>50</v>
      </c>
      <c r="W446" s="10">
        <f>SUM(W441:W445)</f>
        <v>12</v>
      </c>
      <c r="X446" s="10">
        <f>SUM(X441:X445)</f>
        <v>3</v>
      </c>
      <c r="Y446">
        <f t="shared" ref="Y446" si="788">SUM(Y441:Y445)</f>
        <v>274</v>
      </c>
    </row>
    <row r="447" spans="2:37" x14ac:dyDescent="0.25">
      <c r="B447" s="21" t="s">
        <v>93</v>
      </c>
      <c r="C447" s="22"/>
      <c r="D447" s="23">
        <f>SUMPRODUCT(C441:C445,$AP$4:$AP$8)+SUMPRODUCT(E441:E445,$AQ$4:$AQ$8)+SUMPRODUCT(G441:G445,$AR$4:$AR$8)+SUMPRODUCT(I441:I445,$AS$4:$AS$8)+SUMPRODUCT(K441:K445,$AT$4:$AT$8)</f>
        <v>61.710700000000003</v>
      </c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274</v>
      </c>
    </row>
    <row r="448" spans="2:37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</row>
    <row r="450" spans="2:37" ht="18" x14ac:dyDescent="0.25">
      <c r="B450" s="1" t="s">
        <v>87</v>
      </c>
    </row>
    <row r="451" spans="2:37" x14ac:dyDescent="0.25">
      <c r="B451" s="2"/>
      <c r="C451" s="18" t="s">
        <v>39</v>
      </c>
      <c r="D451" s="19"/>
      <c r="E451" s="18" t="s">
        <v>40</v>
      </c>
      <c r="F451" s="19"/>
      <c r="G451" s="18" t="s">
        <v>41</v>
      </c>
      <c r="H451" s="19"/>
      <c r="I451" s="18" t="s">
        <v>69</v>
      </c>
      <c r="J451" s="19"/>
      <c r="K451" s="18" t="s">
        <v>43</v>
      </c>
      <c r="L451" s="19"/>
      <c r="M451" s="18" t="s">
        <v>6</v>
      </c>
      <c r="N451" s="19"/>
    </row>
    <row r="452" spans="2:37" x14ac:dyDescent="0.25">
      <c r="B452" s="3" t="s">
        <v>7</v>
      </c>
      <c r="C452" s="4">
        <v>0.4783</v>
      </c>
      <c r="D452" s="5">
        <v>11</v>
      </c>
      <c r="E452" s="4">
        <v>0.30430000000000001</v>
      </c>
      <c r="F452" s="5">
        <v>7</v>
      </c>
      <c r="G452" s="4">
        <v>0.13039999999999999</v>
      </c>
      <c r="H452" s="5">
        <v>3</v>
      </c>
      <c r="I452" s="4">
        <v>0</v>
      </c>
      <c r="J452" s="5">
        <v>0</v>
      </c>
      <c r="K452" s="4">
        <v>8.6999999999999994E-2</v>
      </c>
      <c r="L452" s="5">
        <v>2</v>
      </c>
      <c r="M452" s="4">
        <v>8.3900000000000002E-2</v>
      </c>
      <c r="N452" s="5">
        <v>23</v>
      </c>
      <c r="P452" s="8" t="s">
        <v>88</v>
      </c>
      <c r="Q452" s="9">
        <f>_xlfn.CHISQ.TEST(T452:X456,AG452:AK456)</f>
        <v>3.9086824322117977E-2</v>
      </c>
      <c r="S452" t="s">
        <v>89</v>
      </c>
      <c r="T452">
        <f>D452</f>
        <v>11</v>
      </c>
      <c r="U452">
        <f>F452</f>
        <v>7</v>
      </c>
      <c r="V452">
        <f>H452</f>
        <v>3</v>
      </c>
      <c r="W452">
        <f>J452</f>
        <v>0</v>
      </c>
      <c r="X452">
        <f>L452</f>
        <v>2</v>
      </c>
      <c r="Y452" s="10">
        <f>SUM(S452:X452)</f>
        <v>23</v>
      </c>
      <c r="AF452" t="s">
        <v>90</v>
      </c>
      <c r="AG452" s="11">
        <f>$Y452*T457/$Y457</f>
        <v>4.5328467153284668</v>
      </c>
      <c r="AH452" s="11">
        <f>$Y452*U457/$Y457</f>
        <v>10.576642335766424</v>
      </c>
      <c r="AI452" s="11">
        <f>$Y452*V457/$Y457</f>
        <v>5.4562043795620436</v>
      </c>
      <c r="AJ452" s="11">
        <f>$Y452*W457/$Y457</f>
        <v>1.5948905109489051</v>
      </c>
      <c r="AK452" s="11">
        <f>$Y452*X457/$Y457</f>
        <v>0.83941605839416056</v>
      </c>
    </row>
    <row r="453" spans="2:37" x14ac:dyDescent="0.25">
      <c r="B453" s="3" t="s">
        <v>8</v>
      </c>
      <c r="C453" s="4">
        <v>0.25</v>
      </c>
      <c r="D453" s="5">
        <v>21</v>
      </c>
      <c r="E453" s="4">
        <v>0.51190000000000002</v>
      </c>
      <c r="F453" s="5">
        <v>43</v>
      </c>
      <c r="G453" s="4">
        <v>0.17860000000000001</v>
      </c>
      <c r="H453" s="5">
        <v>15</v>
      </c>
      <c r="I453" s="4">
        <v>4.7600000000000003E-2</v>
      </c>
      <c r="J453" s="5">
        <v>4</v>
      </c>
      <c r="K453" s="4">
        <v>1.1900000000000001E-2</v>
      </c>
      <c r="L453" s="5">
        <v>1</v>
      </c>
      <c r="M453" s="4">
        <v>0.30659999999999998</v>
      </c>
      <c r="N453" s="5">
        <v>84</v>
      </c>
      <c r="P453" s="8" t="s">
        <v>91</v>
      </c>
      <c r="Q453" s="12">
        <f>_xlfn.CHISQ.INV.RT(Q452,16)</f>
        <v>27.221412801967606</v>
      </c>
      <c r="T453">
        <f>D453</f>
        <v>21</v>
      </c>
      <c r="U453">
        <f>F453</f>
        <v>43</v>
      </c>
      <c r="V453">
        <f>H453</f>
        <v>15</v>
      </c>
      <c r="W453">
        <f>J453</f>
        <v>4</v>
      </c>
      <c r="X453">
        <f t="shared" ref="X453:X456" si="789">L453</f>
        <v>1</v>
      </c>
      <c r="Y453" s="10">
        <f t="shared" ref="Y453:Y456" si="790">SUM(S453:X453)</f>
        <v>84</v>
      </c>
      <c r="AG453" s="11">
        <f>$Y453*T457/$Y457</f>
        <v>16.554744525547445</v>
      </c>
      <c r="AH453" s="11">
        <f t="shared" ref="AH453" si="791">$Y453*U457/$Y457</f>
        <v>38.627737226277375</v>
      </c>
      <c r="AI453" s="11">
        <f t="shared" ref="AI453" si="792">$Y453*V457/$Y457</f>
        <v>19.927007299270073</v>
      </c>
      <c r="AJ453" s="11">
        <f t="shared" ref="AJ453" si="793">$Y453*W457/$Y457</f>
        <v>5.8248175182481754</v>
      </c>
      <c r="AK453" s="11">
        <f t="shared" ref="AK453" si="794">$Y453*X457/$Y457</f>
        <v>3.0656934306569341</v>
      </c>
    </row>
    <row r="454" spans="2:37" x14ac:dyDescent="0.25">
      <c r="B454" s="3" t="s">
        <v>9</v>
      </c>
      <c r="C454" s="4">
        <v>0.13039999999999999</v>
      </c>
      <c r="D454" s="5">
        <v>12</v>
      </c>
      <c r="E454" s="4">
        <v>0.44569999999999999</v>
      </c>
      <c r="F454" s="5">
        <v>41</v>
      </c>
      <c r="G454" s="4">
        <v>0.29349999999999998</v>
      </c>
      <c r="H454" s="5">
        <v>27</v>
      </c>
      <c r="I454" s="4">
        <v>9.7799999999999998E-2</v>
      </c>
      <c r="J454" s="5">
        <v>9</v>
      </c>
      <c r="K454" s="4">
        <v>3.2599999999999997E-2</v>
      </c>
      <c r="L454" s="5">
        <v>3</v>
      </c>
      <c r="M454" s="4">
        <v>0.33579999999999999</v>
      </c>
      <c r="N454" s="5">
        <v>92</v>
      </c>
      <c r="P454" s="13" t="s">
        <v>92</v>
      </c>
      <c r="Q454" s="14">
        <f>SQRT(Q453/(Y457*MIN(5-1,5-1)))</f>
        <v>0.15759776481996124</v>
      </c>
      <c r="T454">
        <f t="shared" ref="T454:T456" si="795">D454</f>
        <v>12</v>
      </c>
      <c r="U454">
        <f t="shared" ref="U454:U456" si="796">F454</f>
        <v>41</v>
      </c>
      <c r="V454">
        <f t="shared" ref="V454:V456" si="797">H454</f>
        <v>27</v>
      </c>
      <c r="W454">
        <f t="shared" ref="W454:W456" si="798">J454</f>
        <v>9</v>
      </c>
      <c r="X454">
        <f t="shared" si="789"/>
        <v>3</v>
      </c>
      <c r="Y454" s="10">
        <f t="shared" si="790"/>
        <v>92</v>
      </c>
      <c r="AG454" s="11">
        <f>$Y454*T457/$Y457</f>
        <v>18.131386861313867</v>
      </c>
      <c r="AH454" s="11">
        <f t="shared" ref="AH454" si="799">$Y454*U457/$Y457</f>
        <v>42.306569343065696</v>
      </c>
      <c r="AI454" s="11">
        <f t="shared" ref="AI454" si="800">$Y454*V457/$Y457</f>
        <v>21.824817518248175</v>
      </c>
      <c r="AJ454" s="11">
        <f t="shared" ref="AJ454" si="801">$Y454*W457/$Y457</f>
        <v>6.3795620437956204</v>
      </c>
      <c r="AK454" s="11">
        <f t="shared" ref="AK454" si="802">$Y454*X457/$Y457</f>
        <v>3.3576642335766422</v>
      </c>
    </row>
    <row r="455" spans="2:37" x14ac:dyDescent="0.25">
      <c r="B455" s="3" t="s">
        <v>10</v>
      </c>
      <c r="C455" s="4">
        <v>0.125</v>
      </c>
      <c r="D455" s="5">
        <v>6</v>
      </c>
      <c r="E455" s="4">
        <v>0.47920000000000001</v>
      </c>
      <c r="F455" s="5">
        <v>23</v>
      </c>
      <c r="G455" s="4">
        <v>0.27079999999999999</v>
      </c>
      <c r="H455" s="5">
        <v>13</v>
      </c>
      <c r="I455" s="4">
        <v>8.3299999999999999E-2</v>
      </c>
      <c r="J455" s="5">
        <v>4</v>
      </c>
      <c r="K455" s="4">
        <v>4.1700000000000001E-2</v>
      </c>
      <c r="L455" s="5">
        <v>2</v>
      </c>
      <c r="M455" s="4">
        <v>0.17519999999999999</v>
      </c>
      <c r="N455" s="5">
        <v>48</v>
      </c>
      <c r="P455" s="15"/>
      <c r="Q455" s="12" t="str">
        <f>IF(AND(Q454&gt;0,Q454&lt;=0.2),"Schwacher Zusammenhang",IF(AND(Q454&gt;0.2,Q454&lt;=0.6),"Mittlerer Zusammenhang",IF(Q454&gt;0.6,"Starker Zusammenhang","")))</f>
        <v>Schwacher Zusammenhang</v>
      </c>
      <c r="T455">
        <f t="shared" si="795"/>
        <v>6</v>
      </c>
      <c r="U455">
        <f t="shared" si="796"/>
        <v>23</v>
      </c>
      <c r="V455">
        <f t="shared" si="797"/>
        <v>13</v>
      </c>
      <c r="W455">
        <f t="shared" si="798"/>
        <v>4</v>
      </c>
      <c r="X455">
        <f t="shared" si="789"/>
        <v>2</v>
      </c>
      <c r="Y455" s="10">
        <f t="shared" si="790"/>
        <v>48</v>
      </c>
      <c r="AG455" s="11">
        <f>$Y455*T457/$Y457</f>
        <v>9.459854014598541</v>
      </c>
      <c r="AH455" s="11">
        <f t="shared" ref="AH455" si="803">$Y455*U457/$Y457</f>
        <v>22.072992700729927</v>
      </c>
      <c r="AI455" s="11">
        <f t="shared" ref="AI455" si="804">$Y455*V457/$Y457</f>
        <v>11.386861313868613</v>
      </c>
      <c r="AJ455" s="11">
        <f t="shared" ref="AJ455" si="805">$Y455*W457/$Y457</f>
        <v>3.3284671532846715</v>
      </c>
      <c r="AK455" s="11">
        <f t="shared" ref="AK455" si="806">$Y455*X457/$Y457</f>
        <v>1.7518248175182483</v>
      </c>
    </row>
    <row r="456" spans="2:37" x14ac:dyDescent="0.25">
      <c r="B456" s="3" t="s">
        <v>11</v>
      </c>
      <c r="C456" s="4">
        <v>0.14810000000000001</v>
      </c>
      <c r="D456" s="5">
        <v>4</v>
      </c>
      <c r="E456" s="4">
        <v>0.44440000000000002</v>
      </c>
      <c r="F456" s="5">
        <v>12</v>
      </c>
      <c r="G456" s="4">
        <v>0.25929999999999997</v>
      </c>
      <c r="H456" s="5">
        <v>7</v>
      </c>
      <c r="I456" s="4">
        <v>7.4099999999999999E-2</v>
      </c>
      <c r="J456" s="5">
        <v>2</v>
      </c>
      <c r="K456" s="4">
        <v>7.4099999999999999E-2</v>
      </c>
      <c r="L456" s="5">
        <v>2</v>
      </c>
      <c r="M456" s="4">
        <v>9.849999999999999E-2</v>
      </c>
      <c r="N456" s="5">
        <v>27</v>
      </c>
      <c r="T456">
        <f t="shared" si="795"/>
        <v>4</v>
      </c>
      <c r="U456">
        <f t="shared" si="796"/>
        <v>12</v>
      </c>
      <c r="V456">
        <f t="shared" si="797"/>
        <v>7</v>
      </c>
      <c r="W456">
        <f t="shared" si="798"/>
        <v>2</v>
      </c>
      <c r="X456">
        <f t="shared" si="789"/>
        <v>2</v>
      </c>
      <c r="Y456" s="10">
        <f t="shared" si="790"/>
        <v>27</v>
      </c>
      <c r="AG456" s="11">
        <f>$Y456*T457/$Y457</f>
        <v>5.3211678832116789</v>
      </c>
      <c r="AH456" s="11">
        <f t="shared" ref="AH456" si="807">$Y456*U457/$Y457</f>
        <v>12.416058394160585</v>
      </c>
      <c r="AI456" s="11">
        <f t="shared" ref="AI456" si="808">$Y456*V457/$Y457</f>
        <v>6.4051094890510951</v>
      </c>
      <c r="AJ456" s="11">
        <f t="shared" ref="AJ456" si="809">$Y456*W457/$Y457</f>
        <v>1.8722627737226278</v>
      </c>
      <c r="AK456" s="11">
        <f t="shared" ref="AK456" si="810">$Y456*X457/$Y457</f>
        <v>0.98540145985401462</v>
      </c>
    </row>
    <row r="457" spans="2:37" x14ac:dyDescent="0.25">
      <c r="B457" s="3" t="s">
        <v>6</v>
      </c>
      <c r="C457" s="6">
        <v>0.1971</v>
      </c>
      <c r="D457" s="3">
        <v>54</v>
      </c>
      <c r="E457" s="6">
        <v>0.45989999999999998</v>
      </c>
      <c r="F457" s="3">
        <v>126</v>
      </c>
      <c r="G457" s="6">
        <v>0.23719999999999999</v>
      </c>
      <c r="H457" s="3">
        <v>65</v>
      </c>
      <c r="I457" s="6">
        <v>6.93E-2</v>
      </c>
      <c r="J457" s="3">
        <v>19</v>
      </c>
      <c r="K457" s="6">
        <v>3.6499999999999998E-2</v>
      </c>
      <c r="L457" s="3">
        <v>10</v>
      </c>
      <c r="M457" s="6">
        <v>1</v>
      </c>
      <c r="N457" s="3">
        <v>274</v>
      </c>
      <c r="T457" s="10">
        <f>SUM(T452:T456)</f>
        <v>54</v>
      </c>
      <c r="U457" s="10">
        <f>SUM(U452:U456)</f>
        <v>126</v>
      </c>
      <c r="V457" s="10">
        <f>SUM(V452:V456)</f>
        <v>65</v>
      </c>
      <c r="W457" s="10">
        <f>SUM(W452:W456)</f>
        <v>19</v>
      </c>
      <c r="X457" s="10">
        <f>SUM(X452:X456)</f>
        <v>10</v>
      </c>
      <c r="Y457">
        <f t="shared" ref="Y457" si="811">SUM(Y452:Y456)</f>
        <v>274</v>
      </c>
    </row>
    <row r="458" spans="2:37" x14ac:dyDescent="0.25">
      <c r="B458" s="21" t="s">
        <v>93</v>
      </c>
      <c r="C458" s="22"/>
      <c r="D458" s="23">
        <f>SUMPRODUCT(C452:C456,$AP$4:$AP$8)+SUMPRODUCT(E452:E456,$AQ$4:$AQ$8)+SUMPRODUCT(G452:G456,$AR$4:$AR$8)+SUMPRODUCT(I452:I456,$AS$4:$AS$8)+SUMPRODUCT(K452:K456,$AT$4:$AT$8)</f>
        <v>57.470300000000002</v>
      </c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274</v>
      </c>
    </row>
    <row r="459" spans="2:37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</mergeCells>
  <conditionalFormatting sqref="Q4">
    <cfRule type="cellIs" dxfId="77" priority="78" operator="lessThan">
      <formula>0.001</formula>
    </cfRule>
  </conditionalFormatting>
  <conditionalFormatting sqref="Q7">
    <cfRule type="containsText" dxfId="76" priority="77" operator="containsText" text="Starker Zusammenhang">
      <formula>NOT(ISERROR(SEARCH("Starker Zusammenhang",Q7)))</formula>
    </cfRule>
  </conditionalFormatting>
  <conditionalFormatting sqref="W15">
    <cfRule type="cellIs" dxfId="75" priority="76" operator="lessThan">
      <formula>0.001</formula>
    </cfRule>
  </conditionalFormatting>
  <conditionalFormatting sqref="W18">
    <cfRule type="containsText" dxfId="74" priority="75" operator="containsText" text="Starker Zusammenhang">
      <formula>NOT(ISERROR(SEARCH("Starker Zusammenhang",W18)))</formula>
    </cfRule>
  </conditionalFormatting>
  <conditionalFormatting sqref="W26">
    <cfRule type="cellIs" dxfId="73" priority="74" operator="lessThan">
      <formula>0.001</formula>
    </cfRule>
  </conditionalFormatting>
  <conditionalFormatting sqref="W29">
    <cfRule type="containsText" dxfId="72" priority="73" operator="containsText" text="Starker Zusammenhang">
      <formula>NOT(ISERROR(SEARCH("Starker Zusammenhang",W29)))</formula>
    </cfRule>
  </conditionalFormatting>
  <conditionalFormatting sqref="U37">
    <cfRule type="cellIs" dxfId="71" priority="72" operator="lessThan">
      <formula>0.001</formula>
    </cfRule>
  </conditionalFormatting>
  <conditionalFormatting sqref="U40">
    <cfRule type="containsText" dxfId="70" priority="71" operator="containsText" text="Starker Zusammenhang">
      <formula>NOT(ISERROR(SEARCH("Starker Zusammenhang",U40)))</formula>
    </cfRule>
  </conditionalFormatting>
  <conditionalFormatting sqref="Q49">
    <cfRule type="cellIs" dxfId="69" priority="70" operator="lessThan">
      <formula>0.001</formula>
    </cfRule>
  </conditionalFormatting>
  <conditionalFormatting sqref="Q52">
    <cfRule type="containsText" dxfId="68" priority="69" operator="containsText" text="Starker Zusammenhang">
      <formula>NOT(ISERROR(SEARCH("Starker Zusammenhang",Q52)))</formula>
    </cfRule>
  </conditionalFormatting>
  <conditionalFormatting sqref="Q60">
    <cfRule type="cellIs" dxfId="67" priority="68" operator="lessThan">
      <formula>0.001</formula>
    </cfRule>
  </conditionalFormatting>
  <conditionalFormatting sqref="Q63">
    <cfRule type="containsText" dxfId="66" priority="67" operator="containsText" text="Starker Zusammenhang">
      <formula>NOT(ISERROR(SEARCH("Starker Zusammenhang",Q63)))</formula>
    </cfRule>
  </conditionalFormatting>
  <conditionalFormatting sqref="Q71">
    <cfRule type="cellIs" dxfId="65" priority="66" operator="lessThan">
      <formula>0.001</formula>
    </cfRule>
  </conditionalFormatting>
  <conditionalFormatting sqref="Q74">
    <cfRule type="containsText" dxfId="64" priority="65" operator="containsText" text="Starker Zusammenhang">
      <formula>NOT(ISERROR(SEARCH("Starker Zusammenhang",Q74)))</formula>
    </cfRule>
  </conditionalFormatting>
  <conditionalFormatting sqref="Q82">
    <cfRule type="cellIs" dxfId="63" priority="64" operator="lessThan">
      <formula>0.001</formula>
    </cfRule>
  </conditionalFormatting>
  <conditionalFormatting sqref="Q85">
    <cfRule type="containsText" dxfId="62" priority="63" operator="containsText" text="Starker Zusammenhang">
      <formula>NOT(ISERROR(SEARCH("Starker Zusammenhang",Q85)))</formula>
    </cfRule>
  </conditionalFormatting>
  <conditionalFormatting sqref="Q93">
    <cfRule type="cellIs" dxfId="61" priority="62" operator="lessThan">
      <formula>0.001</formula>
    </cfRule>
  </conditionalFormatting>
  <conditionalFormatting sqref="Q96">
    <cfRule type="containsText" dxfId="60" priority="61" operator="containsText" text="Starker Zusammenhang">
      <formula>NOT(ISERROR(SEARCH("Starker Zusammenhang",Q96)))</formula>
    </cfRule>
  </conditionalFormatting>
  <conditionalFormatting sqref="Q104">
    <cfRule type="cellIs" dxfId="59" priority="60" operator="lessThan">
      <formula>0.001</formula>
    </cfRule>
  </conditionalFormatting>
  <conditionalFormatting sqref="Q107">
    <cfRule type="containsText" dxfId="58" priority="59" operator="containsText" text="Starker Zusammenhang">
      <formula>NOT(ISERROR(SEARCH("Starker Zusammenhang",Q107)))</formula>
    </cfRule>
  </conditionalFormatting>
  <conditionalFormatting sqref="Q115">
    <cfRule type="cellIs" dxfId="57" priority="58" operator="lessThan">
      <formula>0.001</formula>
    </cfRule>
  </conditionalFormatting>
  <conditionalFormatting sqref="Q118">
    <cfRule type="containsText" dxfId="56" priority="57" operator="containsText" text="Starker Zusammenhang">
      <formula>NOT(ISERROR(SEARCH("Starker Zusammenhang",Q118)))</formula>
    </cfRule>
  </conditionalFormatting>
  <conditionalFormatting sqref="Q126">
    <cfRule type="cellIs" dxfId="55" priority="56" operator="lessThan">
      <formula>0.001</formula>
    </cfRule>
  </conditionalFormatting>
  <conditionalFormatting sqref="Q129">
    <cfRule type="containsText" dxfId="54" priority="55" operator="containsText" text="Starker Zusammenhang">
      <formula>NOT(ISERROR(SEARCH("Starker Zusammenhang",Q129)))</formula>
    </cfRule>
  </conditionalFormatting>
  <conditionalFormatting sqref="Q138">
    <cfRule type="cellIs" dxfId="53" priority="54" operator="lessThan">
      <formula>0.001</formula>
    </cfRule>
  </conditionalFormatting>
  <conditionalFormatting sqref="Q141">
    <cfRule type="containsText" dxfId="52" priority="53" operator="containsText" text="Starker Zusammenhang">
      <formula>NOT(ISERROR(SEARCH("Starker Zusammenhang",Q141)))</formula>
    </cfRule>
  </conditionalFormatting>
  <conditionalFormatting sqref="Q149">
    <cfRule type="cellIs" dxfId="51" priority="52" operator="lessThan">
      <formula>0.001</formula>
    </cfRule>
  </conditionalFormatting>
  <conditionalFormatting sqref="Q152">
    <cfRule type="containsText" dxfId="50" priority="51" operator="containsText" text="Starker Zusammenhang">
      <formula>NOT(ISERROR(SEARCH("Starker Zusammenhang",Q152)))</formula>
    </cfRule>
  </conditionalFormatting>
  <conditionalFormatting sqref="Q160">
    <cfRule type="cellIs" dxfId="49" priority="50" operator="lessThan">
      <formula>0.001</formula>
    </cfRule>
  </conditionalFormatting>
  <conditionalFormatting sqref="Q163">
    <cfRule type="containsText" dxfId="48" priority="49" operator="containsText" text="Starker Zusammenhang">
      <formula>NOT(ISERROR(SEARCH("Starker Zusammenhang",Q163)))</formula>
    </cfRule>
  </conditionalFormatting>
  <conditionalFormatting sqref="Q171">
    <cfRule type="cellIs" dxfId="47" priority="48" operator="lessThan">
      <formula>0.001</formula>
    </cfRule>
  </conditionalFormatting>
  <conditionalFormatting sqref="Q174">
    <cfRule type="containsText" dxfId="46" priority="47" operator="containsText" text="Starker Zusammenhang">
      <formula>NOT(ISERROR(SEARCH("Starker Zusammenhang",Q174)))</formula>
    </cfRule>
  </conditionalFormatting>
  <conditionalFormatting sqref="Q183">
    <cfRule type="cellIs" dxfId="45" priority="46" operator="lessThan">
      <formula>0.001</formula>
    </cfRule>
  </conditionalFormatting>
  <conditionalFormatting sqref="Q186">
    <cfRule type="containsText" dxfId="44" priority="45" operator="containsText" text="Starker Zusammenhang">
      <formula>NOT(ISERROR(SEARCH("Starker Zusammenhang",Q186)))</formula>
    </cfRule>
  </conditionalFormatting>
  <conditionalFormatting sqref="Q194">
    <cfRule type="cellIs" dxfId="43" priority="44" operator="lessThan">
      <formula>0.001</formula>
    </cfRule>
  </conditionalFormatting>
  <conditionalFormatting sqref="Q197">
    <cfRule type="containsText" dxfId="42" priority="43" operator="containsText" text="Starker Zusammenhang">
      <formula>NOT(ISERROR(SEARCH("Starker Zusammenhang",Q197)))</formula>
    </cfRule>
  </conditionalFormatting>
  <conditionalFormatting sqref="Q205">
    <cfRule type="cellIs" dxfId="41" priority="42" operator="lessThan">
      <formula>0.001</formula>
    </cfRule>
  </conditionalFormatting>
  <conditionalFormatting sqref="Q208">
    <cfRule type="containsText" dxfId="40" priority="41" operator="containsText" text="Starker Zusammenhang">
      <formula>NOT(ISERROR(SEARCH("Starker Zusammenhang",Q208)))</formula>
    </cfRule>
  </conditionalFormatting>
  <conditionalFormatting sqref="Q217">
    <cfRule type="cellIs" dxfId="39" priority="40" operator="lessThan">
      <formula>0.001</formula>
    </cfRule>
  </conditionalFormatting>
  <conditionalFormatting sqref="Q220">
    <cfRule type="containsText" dxfId="38" priority="39" operator="containsText" text="Starker Zusammenhang">
      <formula>NOT(ISERROR(SEARCH("Starker Zusammenhang",Q220)))</formula>
    </cfRule>
  </conditionalFormatting>
  <conditionalFormatting sqref="Q228">
    <cfRule type="cellIs" dxfId="37" priority="38" operator="lessThan">
      <formula>0.001</formula>
    </cfRule>
  </conditionalFormatting>
  <conditionalFormatting sqref="Q231">
    <cfRule type="containsText" dxfId="36" priority="37" operator="containsText" text="Starker Zusammenhang">
      <formula>NOT(ISERROR(SEARCH("Starker Zusammenhang",Q231)))</formula>
    </cfRule>
  </conditionalFormatting>
  <conditionalFormatting sqref="Q239">
    <cfRule type="cellIs" dxfId="35" priority="36" operator="lessThan">
      <formula>0.001</formula>
    </cfRule>
  </conditionalFormatting>
  <conditionalFormatting sqref="Q242">
    <cfRule type="containsText" dxfId="34" priority="35" operator="containsText" text="Starker Zusammenhang">
      <formula>NOT(ISERROR(SEARCH("Starker Zusammenhang",Q242)))</formula>
    </cfRule>
  </conditionalFormatting>
  <conditionalFormatting sqref="Q250">
    <cfRule type="cellIs" dxfId="33" priority="34" operator="lessThan">
      <formula>0.001</formula>
    </cfRule>
  </conditionalFormatting>
  <conditionalFormatting sqref="Q253">
    <cfRule type="containsText" dxfId="32" priority="33" operator="containsText" text="Starker Zusammenhang">
      <formula>NOT(ISERROR(SEARCH("Starker Zusammenhang",Q253)))</formula>
    </cfRule>
  </conditionalFormatting>
  <conditionalFormatting sqref="Q261">
    <cfRule type="cellIs" dxfId="31" priority="32" operator="lessThan">
      <formula>0.001</formula>
    </cfRule>
  </conditionalFormatting>
  <conditionalFormatting sqref="Q264">
    <cfRule type="containsText" dxfId="30" priority="31" operator="containsText" text="Starker Zusammenhang">
      <formula>NOT(ISERROR(SEARCH("Starker Zusammenhang",Q264)))</formula>
    </cfRule>
  </conditionalFormatting>
  <conditionalFormatting sqref="Q272">
    <cfRule type="cellIs" dxfId="29" priority="30" operator="lessThan">
      <formula>0.001</formula>
    </cfRule>
  </conditionalFormatting>
  <conditionalFormatting sqref="Q275">
    <cfRule type="containsText" dxfId="28" priority="29" operator="containsText" text="Starker Zusammenhang">
      <formula>NOT(ISERROR(SEARCH("Starker Zusammenhang",Q275)))</formula>
    </cfRule>
  </conditionalFormatting>
  <conditionalFormatting sqref="Q284">
    <cfRule type="cellIs" dxfId="27" priority="28" operator="lessThan">
      <formula>0.001</formula>
    </cfRule>
  </conditionalFormatting>
  <conditionalFormatting sqref="Q287">
    <cfRule type="containsText" dxfId="26" priority="27" operator="containsText" text="Starker Zusammenhang">
      <formula>NOT(ISERROR(SEARCH("Starker Zusammenhang",Q287)))</formula>
    </cfRule>
  </conditionalFormatting>
  <conditionalFormatting sqref="Q295">
    <cfRule type="cellIs" dxfId="25" priority="26" operator="lessThan">
      <formula>0.001</formula>
    </cfRule>
  </conditionalFormatting>
  <conditionalFormatting sqref="Q298">
    <cfRule type="containsText" dxfId="24" priority="25" operator="containsText" text="Starker Zusammenhang">
      <formula>NOT(ISERROR(SEARCH("Starker Zusammenhang",Q298)))</formula>
    </cfRule>
  </conditionalFormatting>
  <conditionalFormatting sqref="Q306">
    <cfRule type="cellIs" dxfId="23" priority="24" operator="lessThan">
      <formula>0.001</formula>
    </cfRule>
  </conditionalFormatting>
  <conditionalFormatting sqref="Q309">
    <cfRule type="containsText" dxfId="22" priority="23" operator="containsText" text="Starker Zusammenhang">
      <formula>NOT(ISERROR(SEARCH("Starker Zusammenhang",Q309)))</formula>
    </cfRule>
  </conditionalFormatting>
  <conditionalFormatting sqref="Q317">
    <cfRule type="cellIs" dxfId="21" priority="22" operator="lessThan">
      <formula>0.001</formula>
    </cfRule>
  </conditionalFormatting>
  <conditionalFormatting sqref="Q320">
    <cfRule type="containsText" dxfId="20" priority="21" operator="containsText" text="Starker Zusammenhang">
      <formula>NOT(ISERROR(SEARCH("Starker Zusammenhang",Q320)))</formula>
    </cfRule>
  </conditionalFormatting>
  <conditionalFormatting sqref="Q328">
    <cfRule type="cellIs" dxfId="19" priority="20" operator="lessThan">
      <formula>0.001</formula>
    </cfRule>
  </conditionalFormatting>
  <conditionalFormatting sqref="Q331">
    <cfRule type="containsText" dxfId="18" priority="19" operator="containsText" text="Starker Zusammenhang">
      <formula>NOT(ISERROR(SEARCH("Starker Zusammenhang",Q331)))</formula>
    </cfRule>
  </conditionalFormatting>
  <conditionalFormatting sqref="Q340">
    <cfRule type="cellIs" dxfId="17" priority="18" operator="lessThan">
      <formula>0.001</formula>
    </cfRule>
  </conditionalFormatting>
  <conditionalFormatting sqref="Q343">
    <cfRule type="containsText" dxfId="16" priority="17" operator="containsText" text="Starker Zusammenhang">
      <formula>NOT(ISERROR(SEARCH("Starker Zusammenhang",Q343)))</formula>
    </cfRule>
  </conditionalFormatting>
  <conditionalFormatting sqref="Q351">
    <cfRule type="cellIs" dxfId="15" priority="16" operator="lessThan">
      <formula>0.001</formula>
    </cfRule>
  </conditionalFormatting>
  <conditionalFormatting sqref="Q354">
    <cfRule type="containsText" dxfId="14" priority="15" operator="containsText" text="Starker Zusammenhang">
      <formula>NOT(ISERROR(SEARCH("Starker Zusammenhang",Q354)))</formula>
    </cfRule>
  </conditionalFormatting>
  <conditionalFormatting sqref="Q362">
    <cfRule type="cellIs" dxfId="13" priority="14" operator="lessThan">
      <formula>0.001</formula>
    </cfRule>
  </conditionalFormatting>
  <conditionalFormatting sqref="Q365">
    <cfRule type="containsText" dxfId="12" priority="13" operator="containsText" text="Starker Zusammenhang">
      <formula>NOT(ISERROR(SEARCH("Starker Zusammenhang",Q365)))</formula>
    </cfRule>
  </conditionalFormatting>
  <conditionalFormatting sqref="Q385">
    <cfRule type="cellIs" dxfId="11" priority="12" operator="lessThan">
      <formula>0.001</formula>
    </cfRule>
  </conditionalFormatting>
  <conditionalFormatting sqref="Q388">
    <cfRule type="containsText" dxfId="10" priority="11" operator="containsText" text="Starker Zusammenhang">
      <formula>NOT(ISERROR(SEARCH("Starker Zusammenhang",Q388)))</formula>
    </cfRule>
  </conditionalFormatting>
  <conditionalFormatting sqref="Q396">
    <cfRule type="cellIs" dxfId="9" priority="10" operator="lessThan">
      <formula>0.001</formula>
    </cfRule>
  </conditionalFormatting>
  <conditionalFormatting sqref="Q399">
    <cfRule type="containsText" dxfId="8" priority="9" operator="containsText" text="Starker Zusammenhang">
      <formula>NOT(ISERROR(SEARCH("Starker Zusammenhang",Q399)))</formula>
    </cfRule>
  </conditionalFormatting>
  <conditionalFormatting sqref="Q407">
    <cfRule type="cellIs" dxfId="7" priority="8" operator="lessThan">
      <formula>0.001</formula>
    </cfRule>
  </conditionalFormatting>
  <conditionalFormatting sqref="Q410">
    <cfRule type="containsText" dxfId="6" priority="7" operator="containsText" text="Starker Zusammenhang">
      <formula>NOT(ISERROR(SEARCH("Starker Zusammenhang",Q410)))</formula>
    </cfRule>
  </conditionalFormatting>
  <conditionalFormatting sqref="Q430">
    <cfRule type="cellIs" dxfId="5" priority="6" operator="lessThan">
      <formula>0.001</formula>
    </cfRule>
  </conditionalFormatting>
  <conditionalFormatting sqref="Q433">
    <cfRule type="containsText" dxfId="4" priority="5" operator="containsText" text="Starker Zusammenhang">
      <formula>NOT(ISERROR(SEARCH("Starker Zusammenhang",Q433)))</formula>
    </cfRule>
  </conditionalFormatting>
  <conditionalFormatting sqref="Q441">
    <cfRule type="cellIs" dxfId="3" priority="4" operator="lessThan">
      <formula>0.001</formula>
    </cfRule>
  </conditionalFormatting>
  <conditionalFormatting sqref="Q444">
    <cfRule type="containsText" dxfId="2" priority="3" operator="containsText" text="Starker Zusammenhang">
      <formula>NOT(ISERROR(SEARCH("Starker Zusammenhang",Q444)))</formula>
    </cfRule>
  </conditionalFormatting>
  <conditionalFormatting sqref="Q452">
    <cfRule type="cellIs" dxfId="1" priority="2" operator="lessThan">
      <formula>0.001</formula>
    </cfRule>
  </conditionalFormatting>
  <conditionalFormatting sqref="Q455">
    <cfRule type="containsText" dxfId="0" priority="1" operator="containsText" text="Starker Zusammenhang">
      <formula>NOT(ISERROR(SEARCH("Starker Zusammenhang",Q455)))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2024-08-02T19:03:18Z</dcterms:created>
  <dcterms:modified xsi:type="dcterms:W3CDTF">2024-08-12T21:27:31Z</dcterms:modified>
</cp:coreProperties>
</file>