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1.grup" sheetId="2" r:id="rId1"/>
    <sheet name="2.grup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8" i="1"/>
  <c r="D20" i="1"/>
  <c r="C21" i="1"/>
  <c r="B23" i="2" l="1"/>
  <c r="B22" i="2"/>
  <c r="A26" i="2"/>
  <c r="A21" i="2"/>
  <c r="D18" i="1" l="1"/>
  <c r="E17" i="1"/>
  <c r="C17" i="1"/>
  <c r="E38" i="1"/>
  <c r="B28" i="2"/>
  <c r="E37" i="1" s="1"/>
  <c r="B27" i="2"/>
  <c r="E36" i="1" s="1"/>
  <c r="B7" i="1" l="1"/>
  <c r="B8" i="2" l="1"/>
  <c r="B10" i="2" l="1"/>
  <c r="B9" i="2"/>
  <c r="C2" i="2" l="1"/>
  <c r="B2" i="2"/>
  <c r="A2" i="2"/>
  <c r="B10" i="1"/>
  <c r="B8" i="1" l="1"/>
  <c r="B2" i="1" s="1"/>
  <c r="B17" i="1" s="1"/>
  <c r="B9" i="1" l="1"/>
  <c r="C2" i="1" l="1"/>
  <c r="B20" i="1" s="1"/>
  <c r="A2" i="1"/>
  <c r="B14" i="1" s="1"/>
  <c r="E16" i="1" l="1"/>
  <c r="D16" i="1"/>
  <c r="E15" i="1"/>
  <c r="D15" i="1"/>
  <c r="B27" i="1" s="1" a="1"/>
  <c r="B27" i="1" s="1"/>
  <c r="D21" i="1"/>
  <c r="C20" i="1"/>
  <c r="B32" i="1" l="1" a="1"/>
  <c r="D27" i="1"/>
  <c r="B28" i="1"/>
  <c r="D29" i="1"/>
  <c r="C27" i="1"/>
  <c r="C28" i="1"/>
  <c r="D28" i="1"/>
  <c r="B29" i="1"/>
  <c r="C29" i="1"/>
  <c r="B32" i="1" l="1"/>
  <c r="C34" i="1"/>
  <c r="B34" i="1"/>
  <c r="D33" i="1"/>
  <c r="C33" i="1"/>
  <c r="B33" i="1"/>
  <c r="D32" i="1"/>
  <c r="C32" i="1"/>
  <c r="B36" i="1" s="1" a="1"/>
  <c r="B36" i="1" s="1"/>
  <c r="D34" i="1"/>
  <c r="B38" i="1" l="1"/>
  <c r="B37" i="1"/>
</calcChain>
</file>

<file path=xl/sharedStrings.xml><?xml version="1.0" encoding="utf-8"?>
<sst xmlns="http://schemas.openxmlformats.org/spreadsheetml/2006/main" count="28" uniqueCount="23">
  <si>
    <t>öğrenci No --&gt;</t>
  </si>
  <si>
    <t>İ</t>
  </si>
  <si>
    <t>Ω</t>
  </si>
  <si>
    <t>ω</t>
  </si>
  <si>
    <t>e</t>
  </si>
  <si>
    <t>a (m)</t>
  </si>
  <si>
    <r>
      <t>v</t>
    </r>
    <r>
      <rPr>
        <b/>
        <vertAlign val="superscript"/>
        <sz val="11"/>
        <color rgb="FFFF0000"/>
        <rFont val="Arial Tur"/>
        <charset val="162"/>
      </rPr>
      <t>◦</t>
    </r>
  </si>
  <si>
    <t>R1(-i)xR3(-ω)=</t>
  </si>
  <si>
    <t>P=</t>
  </si>
  <si>
    <t>Q=</t>
  </si>
  <si>
    <t>W=</t>
  </si>
  <si>
    <t>rECI=</t>
  </si>
  <si>
    <t>R3(-ω)=</t>
  </si>
  <si>
    <t>R3(-Ω)=</t>
  </si>
  <si>
    <t>R1(-i)=</t>
  </si>
  <si>
    <t>r(v)</t>
  </si>
  <si>
    <t>P</t>
  </si>
  <si>
    <t>Q</t>
  </si>
  <si>
    <t>W</t>
  </si>
  <si>
    <t>R3(-Ω)*R1(-i)xR3(-ω)</t>
  </si>
  <si>
    <t>Kilometer</t>
  </si>
  <si>
    <t>Meter</t>
  </si>
  <si>
    <t>Transformation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</si>
</sst>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 Tur"/>
      <charset val="16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Arial Tur"/>
      <charset val="162"/>
    </font>
    <font>
      <b/>
      <vertAlign val="superscript"/>
      <sz val="11"/>
      <color rgb="FFFF0000"/>
      <name val="Arial Tur"/>
      <charset val="16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166" fontId="0" fillId="9" borderId="3" xfId="0" applyNumberFormat="1" applyFill="1" applyBorder="1"/>
    <xf numFmtId="166" fontId="0" fillId="9" borderId="5" xfId="0" applyNumberFormat="1" applyFill="1" applyBorder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165" fontId="0" fillId="10" borderId="0" xfId="0" applyNumberFormat="1" applyFill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  <xf numFmtId="165" fontId="2" fillId="0" borderId="1" xfId="0" applyNumberFormat="1" applyFont="1" applyBorder="1"/>
    <xf numFmtId="165" fontId="2" fillId="0" borderId="4" xfId="0" applyNumberFormat="1" applyFont="1" applyBorder="1"/>
    <xf numFmtId="165" fontId="2" fillId="0" borderId="6" xfId="0" applyNumberFormat="1" applyFont="1" applyBorder="1"/>
    <xf numFmtId="166" fontId="2" fillId="0" borderId="0" xfId="0" applyNumberFormat="1" applyFont="1" applyAlignment="1">
      <alignment horizontal="center"/>
    </xf>
    <xf numFmtId="166" fontId="0" fillId="5" borderId="0" xfId="0" applyNumberFormat="1" applyFill="1"/>
    <xf numFmtId="1" fontId="0" fillId="0" borderId="0" xfId="0" applyNumberFormat="1"/>
    <xf numFmtId="1" fontId="0" fillId="9" borderId="8" xfId="0" applyNumberForma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zoomScale="85" zoomScaleNormal="85" workbookViewId="0">
      <selection activeCell="A26" sqref="A26"/>
    </sheetView>
  </sheetViews>
  <sheetFormatPr defaultRowHeight="14.4" x14ac:dyDescent="0.3"/>
  <cols>
    <col min="1" max="1" width="24" style="68" customWidth="1"/>
    <col min="2" max="2" width="17.6640625" customWidth="1"/>
    <col min="3" max="3" width="26.44140625" customWidth="1"/>
    <col min="4" max="4" width="30.109375" customWidth="1"/>
    <col min="5" max="5" width="19.44140625" customWidth="1"/>
    <col min="6" max="6" width="18.109375" customWidth="1"/>
    <col min="7" max="7" width="16.88671875" customWidth="1"/>
  </cols>
  <sheetData>
    <row r="1" spans="1:7" ht="16.8" x14ac:dyDescent="0.3">
      <c r="A1" s="67" t="s">
        <v>6</v>
      </c>
      <c r="B1" s="14" t="s">
        <v>5</v>
      </c>
      <c r="C1" s="14" t="s">
        <v>4</v>
      </c>
      <c r="D1" s="6"/>
      <c r="E1" s="6"/>
      <c r="F1" s="6"/>
      <c r="G1" s="6"/>
    </row>
    <row r="2" spans="1:7" ht="15" x14ac:dyDescent="0.25">
      <c r="A2" s="13">
        <f>A8+(B9/B10)*2</f>
        <v>153.62068965517241</v>
      </c>
      <c r="B2" s="13">
        <f>A9+(B8*B9*B10)</f>
        <v>9131.0083520000007</v>
      </c>
      <c r="C2" s="11">
        <f>A10+(B10*B9)</f>
        <v>7.7043999999999997</v>
      </c>
      <c r="D2" s="12"/>
      <c r="E2" s="2"/>
      <c r="F2" s="2"/>
    </row>
    <row r="3" spans="1:7" ht="15" x14ac:dyDescent="0.25">
      <c r="B3" s="5"/>
      <c r="C3" s="5"/>
      <c r="D3" s="5"/>
      <c r="E3" s="5"/>
    </row>
    <row r="4" spans="1:7" ht="15" x14ac:dyDescent="0.25">
      <c r="B4" s="5"/>
      <c r="C4" s="5"/>
      <c r="D4" s="5"/>
      <c r="E4" s="5"/>
    </row>
    <row r="5" spans="1:7" ht="15" x14ac:dyDescent="0.25">
      <c r="C5" s="5"/>
      <c r="D5" s="5"/>
      <c r="E5" s="5"/>
    </row>
    <row r="6" spans="1:7" ht="15" x14ac:dyDescent="0.25">
      <c r="C6" s="5"/>
      <c r="D6" s="5"/>
      <c r="E6" s="5"/>
    </row>
    <row r="7" spans="1:7" x14ac:dyDescent="0.3">
      <c r="A7" s="69" t="s">
        <v>0</v>
      </c>
      <c r="B7">
        <v>140609008</v>
      </c>
      <c r="C7" s="5"/>
      <c r="D7" s="5"/>
      <c r="E7" s="5"/>
    </row>
    <row r="8" spans="1:7" ht="15" hidden="1" x14ac:dyDescent="0.25">
      <c r="A8" s="68">
        <v>153</v>
      </c>
      <c r="B8">
        <f>RIGHT(B7,2)/100</f>
        <v>0.08</v>
      </c>
      <c r="C8" s="5"/>
      <c r="D8" s="5"/>
      <c r="E8" s="5"/>
    </row>
    <row r="9" spans="1:7" ht="15" hidden="1" x14ac:dyDescent="0.25">
      <c r="A9" s="68">
        <v>9131</v>
      </c>
      <c r="B9">
        <f>(MID(B7,1,1)*10+MID(B7,9,1))/100</f>
        <v>0.18</v>
      </c>
    </row>
    <row r="10" spans="1:7" ht="15" hidden="1" x14ac:dyDescent="0.25">
      <c r="A10" s="70">
        <v>7.6</v>
      </c>
      <c r="B10">
        <f>((MID(B7,1,1)+MID(B7,2,1))*10+MID(B7,8,1)+MID(B7,9,1))/100</f>
        <v>0.57999999999999996</v>
      </c>
      <c r="C10" s="2"/>
      <c r="D10" s="2"/>
      <c r="E10" s="2"/>
      <c r="F10" s="2"/>
    </row>
    <row r="11" spans="1:7" ht="15" x14ac:dyDescent="0.25">
      <c r="F11" s="5"/>
    </row>
    <row r="12" spans="1:7" ht="15" x14ac:dyDescent="0.25">
      <c r="F12" s="5"/>
    </row>
    <row r="13" spans="1:7" ht="15" x14ac:dyDescent="0.25">
      <c r="F13" s="5"/>
    </row>
    <row r="20" spans="1:2" x14ac:dyDescent="0.3">
      <c r="A20" s="79" t="s">
        <v>21</v>
      </c>
      <c r="B20" s="79"/>
    </row>
    <row r="21" spans="1:2" x14ac:dyDescent="0.3">
      <c r="A21" s="71">
        <f>(B2*(1-C2*C2))/(1+C2*COS(RADIANS(A2)))</f>
        <v>90283.138565539863</v>
      </c>
      <c r="B21" s="16" t="s">
        <v>15</v>
      </c>
    </row>
    <row r="22" spans="1:2" x14ac:dyDescent="0.3">
      <c r="A22" s="68" t="s">
        <v>16</v>
      </c>
      <c r="B22" s="64">
        <f>A21*COS(RADIANS(A2))</f>
        <v>-80882.159455100089</v>
      </c>
    </row>
    <row r="23" spans="1:2" x14ac:dyDescent="0.3">
      <c r="A23" s="68" t="s">
        <v>17</v>
      </c>
      <c r="B23" s="64">
        <f>A21*SIN(RADIANS(A2))</f>
        <v>40113.855351040933</v>
      </c>
    </row>
    <row r="24" spans="1:2" x14ac:dyDescent="0.3">
      <c r="A24" s="68" t="s">
        <v>18</v>
      </c>
      <c r="B24" s="77">
        <v>0</v>
      </c>
    </row>
    <row r="25" spans="1:2" x14ac:dyDescent="0.3">
      <c r="A25" s="79" t="s">
        <v>20</v>
      </c>
      <c r="B25" s="79"/>
    </row>
    <row r="26" spans="1:2" ht="15" thickBot="1" x14ac:dyDescent="0.35">
      <c r="A26" s="71">
        <f>(B2*(1-C2*C2))/(1+C2*COS(RADIANS(A2)))/1000</f>
        <v>90.283138565539858</v>
      </c>
      <c r="B26" s="16" t="s">
        <v>15</v>
      </c>
    </row>
    <row r="27" spans="1:2" x14ac:dyDescent="0.3">
      <c r="A27" s="72" t="s">
        <v>16</v>
      </c>
      <c r="B27" s="65">
        <f>B22/1000</f>
        <v>-80.882159455100094</v>
      </c>
    </row>
    <row r="28" spans="1:2" x14ac:dyDescent="0.3">
      <c r="A28" s="73" t="s">
        <v>17</v>
      </c>
      <c r="B28" s="66">
        <f>B23/1000</f>
        <v>40.113855351040932</v>
      </c>
    </row>
    <row r="29" spans="1:2" ht="15" thickBot="1" x14ac:dyDescent="0.35">
      <c r="A29" s="74" t="s">
        <v>18</v>
      </c>
      <c r="B29" s="78">
        <v>0</v>
      </c>
    </row>
  </sheetData>
  <mergeCells count="2">
    <mergeCell ref="A20:B20"/>
    <mergeCell ref="A25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4" zoomScale="85" zoomScaleNormal="85" workbookViewId="0">
      <selection activeCell="D20" sqref="D20"/>
    </sheetView>
  </sheetViews>
  <sheetFormatPr defaultRowHeight="14.4" x14ac:dyDescent="0.3"/>
  <cols>
    <col min="1" max="1" width="20.109375" customWidth="1"/>
    <col min="2" max="2" width="14.88671875" customWidth="1"/>
    <col min="3" max="4" width="12.44140625" customWidth="1"/>
    <col min="5" max="5" width="17" customWidth="1"/>
    <col min="7" max="7" width="13.109375" customWidth="1"/>
    <col min="8" max="8" width="14.77734375" style="64" bestFit="1" customWidth="1"/>
  </cols>
  <sheetData>
    <row r="1" spans="1:11" x14ac:dyDescent="0.3">
      <c r="A1" s="14" t="s">
        <v>1</v>
      </c>
      <c r="B1" s="15" t="s">
        <v>2</v>
      </c>
      <c r="C1" s="15" t="s">
        <v>3</v>
      </c>
    </row>
    <row r="2" spans="1:11" ht="15" x14ac:dyDescent="0.25">
      <c r="A2" s="2">
        <f>A8+(B10/B9)/10</f>
        <v>58.322222222222223</v>
      </c>
      <c r="B2" s="2">
        <f>A9+(B10/B8)/5</f>
        <v>5.4499999999999993</v>
      </c>
      <c r="C2" s="2">
        <f>A10+(B9/B10)*3</f>
        <v>268.93103448275861</v>
      </c>
      <c r="F2" s="7"/>
      <c r="H2" s="75"/>
      <c r="I2" s="6"/>
      <c r="J2" s="6"/>
      <c r="K2" s="7"/>
    </row>
    <row r="3" spans="1:11" ht="15" x14ac:dyDescent="0.25">
      <c r="A3" s="9"/>
      <c r="B3" s="11"/>
      <c r="C3" s="2"/>
      <c r="G3" s="3"/>
    </row>
    <row r="4" spans="1:11" ht="15" x14ac:dyDescent="0.25">
      <c r="A4" s="10"/>
      <c r="B4" s="2"/>
      <c r="C4" s="2"/>
      <c r="D4" s="2"/>
      <c r="G4" s="3"/>
    </row>
    <row r="5" spans="1:11" ht="15" x14ac:dyDescent="0.25">
      <c r="D5" s="1"/>
      <c r="E5" s="1"/>
      <c r="G5" s="3"/>
    </row>
    <row r="6" spans="1:11" ht="15" x14ac:dyDescent="0.25">
      <c r="G6" s="3"/>
    </row>
    <row r="7" spans="1:11" ht="16.2" customHeight="1" x14ac:dyDescent="0.3">
      <c r="A7" s="4" t="s">
        <v>0</v>
      </c>
      <c r="B7">
        <f>'1.grup'!B7</f>
        <v>140609008</v>
      </c>
      <c r="G7" s="3"/>
    </row>
    <row r="8" spans="1:11" ht="15" hidden="1" x14ac:dyDescent="0.25">
      <c r="A8">
        <v>58</v>
      </c>
      <c r="B8">
        <f>RIGHT(B7,2)/100</f>
        <v>0.08</v>
      </c>
      <c r="E8" s="5"/>
      <c r="G8" s="3"/>
    </row>
    <row r="9" spans="1:11" ht="15" hidden="1" x14ac:dyDescent="0.25">
      <c r="A9">
        <v>4</v>
      </c>
      <c r="B9">
        <f>(MID(B7,1,1)*10+MID(B7,9,1))/100</f>
        <v>0.18</v>
      </c>
      <c r="E9" s="5"/>
      <c r="G9" s="3"/>
    </row>
    <row r="10" spans="1:11" ht="15" hidden="1" x14ac:dyDescent="0.25">
      <c r="A10" s="3">
        <v>268</v>
      </c>
      <c r="B10">
        <f>((MID(B7,1,1)+MID(B7,2,1))*10+MID(B7,8,1)+MID(B7,9,1))/100</f>
        <v>0.57999999999999996</v>
      </c>
    </row>
    <row r="13" spans="1:11" ht="15" thickBot="1" x14ac:dyDescent="0.35">
      <c r="A13" s="3"/>
    </row>
    <row r="14" spans="1:11" x14ac:dyDescent="0.3">
      <c r="A14" s="81" t="s">
        <v>14</v>
      </c>
      <c r="B14" s="82">
        <f>-A2</f>
        <v>-58.322222222222223</v>
      </c>
      <c r="C14" s="54">
        <v>1</v>
      </c>
      <c r="D14" s="17">
        <v>0</v>
      </c>
      <c r="E14" s="18">
        <v>0</v>
      </c>
    </row>
    <row r="15" spans="1:11" x14ac:dyDescent="0.3">
      <c r="A15" s="81"/>
      <c r="B15" s="83"/>
      <c r="C15" s="55">
        <v>0</v>
      </c>
      <c r="D15" s="19">
        <f>COS(RADIANS(B14))</f>
        <v>0.52514162366491246</v>
      </c>
      <c r="E15" s="20">
        <f>SIN(RADIANS(B14))</f>
        <v>-0.8510148501022643</v>
      </c>
    </row>
    <row r="16" spans="1:11" ht="15" thickBot="1" x14ac:dyDescent="0.35">
      <c r="A16" s="81"/>
      <c r="B16" s="83"/>
      <c r="C16" s="56">
        <v>0</v>
      </c>
      <c r="D16" s="21">
        <f>-SIN(RADIANS(B14))</f>
        <v>0.8510148501022643</v>
      </c>
      <c r="E16" s="22">
        <f>COS(RADIANS(B14))</f>
        <v>0.52514162366491246</v>
      </c>
    </row>
    <row r="17" spans="1:6" x14ac:dyDescent="0.3">
      <c r="A17" s="81" t="s">
        <v>13</v>
      </c>
      <c r="B17" s="83">
        <f>-B2</f>
        <v>-5.4499999999999993</v>
      </c>
      <c r="C17" s="57">
        <f>COS(RADIANS(B17))</f>
        <v>0.99547946053558622</v>
      </c>
      <c r="D17" s="23">
        <f>-SIN(RADIANS(B17))</f>
        <v>9.4977069083954008E-2</v>
      </c>
      <c r="E17" s="24">
        <f>0</f>
        <v>0</v>
      </c>
      <c r="F17" s="7"/>
    </row>
    <row r="18" spans="1:6" x14ac:dyDescent="0.3">
      <c r="A18" s="81"/>
      <c r="B18" s="83"/>
      <c r="C18" s="58">
        <f>SIN(RADIANS(B17))</f>
        <v>-9.4977069083954008E-2</v>
      </c>
      <c r="D18" s="25">
        <f>COS(RADIANS(B17))</f>
        <v>0.99547946053558622</v>
      </c>
      <c r="E18" s="26">
        <v>0</v>
      </c>
    </row>
    <row r="19" spans="1:6" ht="15" thickBot="1" x14ac:dyDescent="0.35">
      <c r="A19" s="81"/>
      <c r="B19" s="83"/>
      <c r="C19" s="59">
        <v>0</v>
      </c>
      <c r="D19" s="27">
        <v>0</v>
      </c>
      <c r="E19" s="28">
        <v>1</v>
      </c>
      <c r="F19" s="8"/>
    </row>
    <row r="20" spans="1:6" x14ac:dyDescent="0.3">
      <c r="A20" s="81" t="s">
        <v>12</v>
      </c>
      <c r="B20" s="83">
        <f>-C2</f>
        <v>-268.93103448275861</v>
      </c>
      <c r="C20" s="60">
        <f>COS(RADIANS(B20))</f>
        <v>-1.8655885524469968E-2</v>
      </c>
      <c r="D20" s="29">
        <f>-SIN(RADIANS(B20))</f>
        <v>-0.99982596382335354</v>
      </c>
      <c r="E20" s="30">
        <v>0</v>
      </c>
    </row>
    <row r="21" spans="1:6" x14ac:dyDescent="0.3">
      <c r="A21" s="81"/>
      <c r="B21" s="83"/>
      <c r="C21" s="61">
        <f>SIN(RADIANS(B20))</f>
        <v>0.99982596382335354</v>
      </c>
      <c r="D21" s="31">
        <f>COS(RADIANS(B20))</f>
        <v>-1.8655885524469968E-2</v>
      </c>
      <c r="E21" s="32">
        <v>0</v>
      </c>
    </row>
    <row r="22" spans="1:6" ht="15" thickBot="1" x14ac:dyDescent="0.35">
      <c r="A22" s="81"/>
      <c r="B22" s="84"/>
      <c r="C22" s="62">
        <v>0</v>
      </c>
      <c r="D22" s="33">
        <v>0</v>
      </c>
      <c r="E22" s="34">
        <v>1</v>
      </c>
    </row>
    <row r="26" spans="1:6" ht="15" thickBot="1" x14ac:dyDescent="0.35"/>
    <row r="27" spans="1:6" x14ac:dyDescent="0.3">
      <c r="A27" s="85" t="s">
        <v>7</v>
      </c>
      <c r="B27" s="35">
        <f t="array" ref="B27:D29">MMULT(C14:E16,C20:E22)</f>
        <v>-1.8655885524469968E-2</v>
      </c>
      <c r="C27" s="36">
        <v>-0.99982596382335354</v>
      </c>
      <c r="D27" s="37">
        <v>0</v>
      </c>
    </row>
    <row r="28" spans="1:6" x14ac:dyDescent="0.3">
      <c r="A28" s="86"/>
      <c r="B28" s="38">
        <v>0.52505023002453188</v>
      </c>
      <c r="C28" s="39">
        <v>-9.7969820152268954E-3</v>
      </c>
      <c r="D28" s="40">
        <v>-0.8510148501022643</v>
      </c>
    </row>
    <row r="29" spans="1:6" ht="15" thickBot="1" x14ac:dyDescent="0.35">
      <c r="A29" s="87"/>
      <c r="B29" s="41">
        <v>0.85086674273148311</v>
      </c>
      <c r="C29" s="42">
        <v>-1.5876435623131811E-2</v>
      </c>
      <c r="D29" s="43">
        <v>0.52514162366491246</v>
      </c>
    </row>
    <row r="30" spans="1:6" ht="15" thickBot="1" x14ac:dyDescent="0.35">
      <c r="B30" s="16"/>
      <c r="C30" s="16"/>
      <c r="D30" s="16"/>
    </row>
    <row r="31" spans="1:6" ht="15" thickBot="1" x14ac:dyDescent="0.35">
      <c r="A31" s="88" t="s">
        <v>22</v>
      </c>
      <c r="B31" s="89"/>
      <c r="C31" s="89"/>
      <c r="D31" s="90"/>
    </row>
    <row r="32" spans="1:6" x14ac:dyDescent="0.3">
      <c r="A32" s="85" t="s">
        <v>19</v>
      </c>
      <c r="B32" s="44">
        <f t="array" ref="B32:D34">MMULT(C17:E19,B27:D29)</f>
        <v>3.1296181111872892E-2</v>
      </c>
      <c r="C32" s="45">
        <v>-0.99623669973401896</v>
      </c>
      <c r="D32" s="46">
        <v>-8.0826896209633514E-2</v>
      </c>
    </row>
    <row r="33" spans="1:5" x14ac:dyDescent="0.3">
      <c r="A33" s="86"/>
      <c r="B33" s="47">
        <v>0.52444860106718638</v>
      </c>
      <c r="C33" s="48">
        <v>8.5207845266586646E-2</v>
      </c>
      <c r="D33" s="49">
        <v>-0.84716780388757484</v>
      </c>
    </row>
    <row r="34" spans="1:5" ht="15" thickBot="1" x14ac:dyDescent="0.35">
      <c r="A34" s="87"/>
      <c r="B34" s="50">
        <v>0.85086674273148311</v>
      </c>
      <c r="C34" s="51">
        <v>-1.5876435623131811E-2</v>
      </c>
      <c r="D34" s="52">
        <v>0.52514162366491246</v>
      </c>
    </row>
    <row r="36" spans="1:5" x14ac:dyDescent="0.3">
      <c r="A36" s="80" t="s">
        <v>11</v>
      </c>
      <c r="B36" s="53">
        <f t="array" ref="B36:B38">MMULT(B32:D34,E36:E38)</f>
        <v>-42.494197579555028</v>
      </c>
      <c r="D36" s="63" t="s">
        <v>8</v>
      </c>
      <c r="E36" s="76">
        <f>'1.grup'!B27</f>
        <v>-80.882159455100094</v>
      </c>
    </row>
    <row r="37" spans="1:5" x14ac:dyDescent="0.3">
      <c r="A37" s="80"/>
      <c r="B37" s="53">
        <v>-39.000520197722615</v>
      </c>
      <c r="D37" s="63" t="s">
        <v>9</v>
      </c>
      <c r="E37" s="76">
        <f>'1.grup'!B28</f>
        <v>40.113855351040932</v>
      </c>
    </row>
    <row r="38" spans="1:5" x14ac:dyDescent="0.3">
      <c r="A38" s="80"/>
      <c r="B38" s="53">
        <v>-69.456804602725867</v>
      </c>
      <c r="D38" s="63" t="s">
        <v>10</v>
      </c>
      <c r="E38" s="76">
        <f>'1.grup'!B29</f>
        <v>0</v>
      </c>
    </row>
  </sheetData>
  <mergeCells count="10">
    <mergeCell ref="A36:A38"/>
    <mergeCell ref="A14:A16"/>
    <mergeCell ref="A17:A19"/>
    <mergeCell ref="A20:A22"/>
    <mergeCell ref="B14:B16"/>
    <mergeCell ref="B17:B19"/>
    <mergeCell ref="B20:B22"/>
    <mergeCell ref="A27:A29"/>
    <mergeCell ref="A32:A34"/>
    <mergeCell ref="A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1.grup</vt:lpstr>
      <vt:lpstr>2.grup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2022-07-09T16:28:45Z</dcterms:modified>
</cp:coreProperties>
</file>