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QTA\Desktop\"/>
    </mc:Choice>
  </mc:AlternateContent>
  <xr:revisionPtr revIDLastSave="0" documentId="8_{F2E3C8D2-2D38-453C-BE49-D5BBC406F7F7}" xr6:coauthVersionLast="47" xr6:coauthVersionMax="47" xr10:uidLastSave="{00000000-0000-0000-0000-000000000000}"/>
  <bookViews>
    <workbookView xWindow="-108" yWindow="-108" windowWidth="23256" windowHeight="12576" activeTab="2" xr2:uid="{5CEBD497-E45F-4E41-A3A5-706A7122D8EE}"/>
  </bookViews>
  <sheets>
    <sheet name="instruction" sheetId="4" r:id="rId1"/>
    <sheet name="Câu6,7" sheetId="6" r:id="rId2"/>
    <sheet name="Summary" sheetId="1" r:id="rId3"/>
    <sheet name="Pricing" sheetId="2" r:id="rId4"/>
    <sheet name="Analyze" sheetId="3" r:id="rId5"/>
  </sheets>
  <calcPr calcId="191029"/>
  <pivotCaches>
    <pivotCache cacheId="12"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4" i="1" l="1"/>
  <c r="O5" i="1"/>
  <c r="O6" i="1"/>
  <c r="O7" i="1"/>
  <c r="O8" i="1"/>
  <c r="O9" i="1"/>
  <c r="O10" i="1"/>
  <c r="O11" i="1"/>
  <c r="O12" i="1"/>
  <c r="O13" i="1"/>
  <c r="N4" i="1"/>
  <c r="N5" i="1"/>
  <c r="N6" i="1"/>
  <c r="N7" i="1"/>
  <c r="N8" i="1"/>
  <c r="N9" i="1"/>
  <c r="N10" i="1"/>
  <c r="N11" i="1"/>
  <c r="N12" i="1"/>
  <c r="N13" i="1"/>
  <c r="M4" i="1"/>
  <c r="M5" i="1"/>
  <c r="M6" i="1"/>
  <c r="M7" i="1"/>
  <c r="M8" i="1"/>
  <c r="M9" i="1"/>
  <c r="M10" i="1"/>
  <c r="M11" i="1"/>
  <c r="M12" i="1"/>
  <c r="M13" i="1"/>
  <c r="L4" i="1"/>
  <c r="L5" i="1"/>
  <c r="L6" i="1"/>
  <c r="L7" i="1"/>
  <c r="L8" i="1"/>
  <c r="L9" i="1"/>
  <c r="L10" i="1"/>
  <c r="L11" i="1"/>
  <c r="L12" i="1"/>
  <c r="L13" i="1"/>
  <c r="I4" i="1"/>
  <c r="J4" i="1" s="1"/>
  <c r="K4" i="1" s="1"/>
  <c r="I5" i="1"/>
  <c r="J5" i="1" s="1"/>
  <c r="K5" i="1" s="1"/>
  <c r="I6" i="1"/>
  <c r="J6" i="1" s="1"/>
  <c r="K6" i="1" s="1"/>
  <c r="I7" i="1"/>
  <c r="J7" i="1" s="1"/>
  <c r="K7" i="1" s="1"/>
  <c r="I8" i="1"/>
  <c r="J8" i="1" s="1"/>
  <c r="K8" i="1" s="1"/>
  <c r="I9" i="1"/>
  <c r="J9" i="1" s="1"/>
  <c r="K9" i="1" s="1"/>
  <c r="I10" i="1"/>
  <c r="J10" i="1" s="1"/>
  <c r="K10" i="1" s="1"/>
  <c r="I11" i="1"/>
  <c r="J11" i="1" s="1"/>
  <c r="K11" i="1" s="1"/>
  <c r="I12" i="1"/>
  <c r="J12" i="1" s="1"/>
  <c r="K12" i="1" s="1"/>
  <c r="I13" i="1"/>
  <c r="J13" i="1" s="1"/>
  <c r="K13" i="1" s="1"/>
  <c r="F4" i="1"/>
  <c r="G4" i="1" s="1"/>
  <c r="F5" i="1"/>
  <c r="G5" i="1" s="1"/>
  <c r="F6" i="1"/>
  <c r="G6" i="1" s="1"/>
  <c r="F7" i="1"/>
  <c r="G7" i="1" s="1"/>
  <c r="F8" i="1"/>
  <c r="G8" i="1" s="1"/>
  <c r="F9" i="1"/>
  <c r="G9" i="1" s="1"/>
  <c r="F10" i="1"/>
  <c r="G10" i="1" s="1"/>
  <c r="F11" i="1"/>
  <c r="G11" i="1" s="1"/>
  <c r="F12" i="1"/>
  <c r="G12" i="1" s="1"/>
  <c r="F13" i="1"/>
  <c r="G13" i="1" s="1"/>
  <c r="F2" i="4"/>
  <c r="G2" i="4"/>
  <c r="H2" i="4"/>
  <c r="I2" i="4"/>
  <c r="J2" i="4"/>
  <c r="K2" i="4"/>
  <c r="L2" i="4"/>
  <c r="M2" i="4"/>
  <c r="N2" i="4"/>
  <c r="O2" i="4"/>
  <c r="P2" i="4"/>
  <c r="E2" i="4"/>
</calcChain>
</file>

<file path=xl/sharedStrings.xml><?xml version="1.0" encoding="utf-8"?>
<sst xmlns="http://schemas.openxmlformats.org/spreadsheetml/2006/main" count="91" uniqueCount="64">
  <si>
    <t>TT</t>
  </si>
  <si>
    <t>Mã</t>
  </si>
  <si>
    <t>Tên hàng</t>
  </si>
  <si>
    <t>Ngày nhập</t>
  </si>
  <si>
    <t>Ngày bán</t>
  </si>
  <si>
    <t>Nhận xét</t>
  </si>
  <si>
    <t>Đơn giá</t>
  </si>
  <si>
    <t>Thành tiền</t>
  </si>
  <si>
    <t>Giấy</t>
  </si>
  <si>
    <t>Vải bông</t>
  </si>
  <si>
    <t>Xi măng</t>
  </si>
  <si>
    <t>Gạch</t>
  </si>
  <si>
    <t>Bìa</t>
  </si>
  <si>
    <t>Vôi</t>
  </si>
  <si>
    <t>Bảng tra cứu giá</t>
  </si>
  <si>
    <t>Mã đầu</t>
  </si>
  <si>
    <t>A</t>
  </si>
  <si>
    <t>B</t>
  </si>
  <si>
    <t>c</t>
  </si>
  <si>
    <t>D</t>
  </si>
  <si>
    <t>BẢNG THEO DÕI VẬT LIỆU XÂY DƯNG</t>
  </si>
  <si>
    <t>Năm 2012</t>
  </si>
  <si>
    <t>Nếu thời gian lưu kho &lt;=30 ghi nhận xét: Bán chạy</t>
  </si>
  <si>
    <t>Nếu thời gian lưu kho &gt;90 ghi nhận xét: Bán chậm</t>
  </si>
  <si>
    <t>Tổng số lượng</t>
  </si>
  <si>
    <t>Tổng thành tiền</t>
  </si>
  <si>
    <t>HN-CB1-AI</t>
  </si>
  <si>
    <t>HN-CC-DI</t>
  </si>
  <si>
    <t>HN-CA-B3</t>
  </si>
  <si>
    <t>HCM-CB1-D2</t>
  </si>
  <si>
    <t>HCM--CC-B2</t>
  </si>
  <si>
    <t>HCM-CB2-C2</t>
  </si>
  <si>
    <t>HCM-CC-A2</t>
  </si>
  <si>
    <t>HCM-CC-Cl</t>
  </si>
  <si>
    <t>HCM-CA-A3</t>
  </si>
  <si>
    <t>HCM-CA-B4</t>
  </si>
  <si>
    <t>Số lượng</t>
  </si>
  <si>
    <t>giải thích Mã: [nguồn nhập hàng]-[mã do đối tác quản lý]-[mã giá thành của công ty quản lý][mã hoá đơn]</t>
  </si>
  <si>
    <t>Thuế</t>
  </si>
  <si>
    <t>Lập công thức điền giá trị vào cột Nhận xét theo quy định sau:</t>
  </si>
  <si>
    <t>Dựa vào cột Mã và Bảng tra cứu dưới đây, dùng hàm VLOOKUP để điền thông tin vào cột Đơn giá</t>
  </si>
  <si>
    <t>Vẽ đồ thị cho bảng thống kê sheet Analyze (đồ thị tự chọn, không bắt buộc)</t>
  </si>
  <si>
    <t>Dựa vào đồ thị trên (và có thể vẽ thêm đồ thị khác nếu cần), nhận xét tình hình kinh doanh tại công ty</t>
  </si>
  <si>
    <t>Tính Thuế là 10% nếu mặt hàng ngành xây dựng (xi măng, gạch, vôi), và 8% cho các mặt hàng còn lại; định dạng tiền Việt Nam</t>
  </si>
  <si>
    <t>Format các bảng dữ liệu trông hài hoà hơn</t>
  </si>
  <si>
    <t>STT</t>
  </si>
  <si>
    <t>Giải thích</t>
  </si>
  <si>
    <t>Hoàn thành bảng thống kê có format tương tự sheet Analyze bằng PivotTable</t>
  </si>
  <si>
    <t>Điểm</t>
  </si>
  <si>
    <t>Tính cột Thành tiền = số lượng x Đơn giá + thuế; định dạng tiền Việt Nam</t>
  </si>
  <si>
    <t>tên học viên</t>
  </si>
  <si>
    <t>Còn lại: Trung bình</t>
  </si>
  <si>
    <t>9/28/2012</t>
  </si>
  <si>
    <t>Column1</t>
  </si>
  <si>
    <t>Column2</t>
  </si>
  <si>
    <t>Column3</t>
  </si>
  <si>
    <t>Column5</t>
  </si>
  <si>
    <t>% Thuế</t>
  </si>
  <si>
    <t>Row Labels</t>
  </si>
  <si>
    <t>Grand Total</t>
  </si>
  <si>
    <t>Sum of Số lượng</t>
  </si>
  <si>
    <t>Sum of Thành tiền</t>
  </si>
  <si>
    <r>
      <t xml:space="preserve">*Nhận xét : </t>
    </r>
    <r>
      <rPr>
        <sz val="12"/>
        <color theme="1"/>
        <rFont val="Calibri"/>
        <family val="2"/>
        <scheme val="minor"/>
      </rPr>
      <t>Qua bảng theo dõi vật liệu năm 2012, ta sẽ đưa ra được một số nhận xét về tình hình kinh doanh của công ty như sau :</t>
    </r>
  </si>
  <si>
    <t xml:space="preserve">_Cần tập trung đẩy mạnh phát triển vào một Số sản phẩm bán chạy như các loại mặt hàng : Giấy, bìa. _Một số mặt hàng bán chậm tập trung chủ yếu ở mặt hàng vật liệu xây dựng như: vôi, gạch và cả mặt hàng vải bông. Qua đó để cải thiện tình hình kinh doanh các loại mặt hàng bán chậm trên ta cần thay đổi chiến lược. Ta có thể tăng số lượng sản xuất sản phẩm, cải thiện chất lượng sản phẩm và giảm giá thành(miễn vẫn có lãi) kết hợp với chiến lược marketing hợp lý để thu hút được nhiều khách hàng hơn.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</si>
</sst>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9" formatCode="_(* #,##0_);_(* \(#,##0\);_(*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left" wrapText="1" indent="1"/>
    </xf>
    <xf numFmtId="0" fontId="0" fillId="0" borderId="0" xfId="0" applyAlignment="1">
      <alignment horizontal="center"/>
    </xf>
    <xf numFmtId="0" fontId="0" fillId="0" borderId="0" xfId="0" applyAlignment="1">
      <alignment horizontal="center" textRotation="90"/>
    </xf>
    <xf numFmtId="2" fontId="0" fillId="0" borderId="0" xfId="0" applyNumberFormat="1"/>
    <xf numFmtId="2" fontId="0" fillId="0" borderId="0" xfId="0" applyNumberFormat="1" applyAlignment="1">
      <alignment horizontal="center"/>
    </xf>
    <xf numFmtId="14" fontId="0" fillId="0" borderId="0" xfId="0" applyNumberFormat="1" applyAlignment="1">
      <alignment horizontal="right"/>
    </xf>
    <xf numFmtId="0" fontId="0" fillId="0" borderId="0" xfId="0" applyAlignment="1">
      <alignment horizontal="right"/>
    </xf>
    <xf numFmtId="49" fontId="0" fillId="0" borderId="0" xfId="0" applyNumberFormat="1" applyAlignment="1">
      <alignment horizontal="right"/>
    </xf>
    <xf numFmtId="0" fontId="2" fillId="0" borderId="0" xfId="0" applyFont="1" applyAlignment="1">
      <alignment horizontal="center"/>
    </xf>
    <xf numFmtId="0" fontId="0" fillId="0" borderId="0" xfId="0" applyNumberFormat="1" applyAlignment="1">
      <alignment horizontal="right"/>
    </xf>
    <xf numFmtId="9" fontId="0" fillId="0" borderId="0" xfId="2" applyFont="1" applyAlignment="1">
      <alignment horizontal="center"/>
    </xf>
    <xf numFmtId="9" fontId="0" fillId="0" borderId="0" xfId="2" applyFont="1" applyAlignment="1">
      <alignment horizontal="right"/>
    </xf>
    <xf numFmtId="9" fontId="0" fillId="0" borderId="0" xfId="2" applyFont="1"/>
    <xf numFmtId="0" fontId="0" fillId="0" borderId="0" xfId="0" pivotButton="1"/>
    <xf numFmtId="0" fontId="0" fillId="0" borderId="0" xfId="0" applyAlignment="1">
      <alignment horizontal="left"/>
    </xf>
    <xf numFmtId="169" fontId="0" fillId="0" borderId="0" xfId="1" applyNumberFormat="1" applyFont="1"/>
    <xf numFmtId="169" fontId="0" fillId="0" borderId="0" xfId="1" applyNumberFormat="1" applyFont="1" applyAlignment="1">
      <alignment horizontal="center"/>
    </xf>
    <xf numFmtId="169" fontId="0" fillId="0" borderId="0" xfId="1" applyNumberFormat="1" applyFont="1" applyAlignment="1">
      <alignment horizontal="right"/>
    </xf>
    <xf numFmtId="0" fontId="2" fillId="0" borderId="0" xfId="0" applyFont="1" applyAlignment="1">
      <alignment vertical="top"/>
    </xf>
    <xf numFmtId="0" fontId="0" fillId="0" borderId="0" xfId="0" applyFont="1" applyAlignment="1">
      <alignment vertical="top"/>
    </xf>
    <xf numFmtId="0" fontId="0" fillId="0" borderId="0" xfId="0" applyFont="1"/>
    <xf numFmtId="9" fontId="1" fillId="0" borderId="0" xfId="2" applyFont="1"/>
    <xf numFmtId="169" fontId="1" fillId="0" borderId="0" xfId="1" applyNumberFormat="1" applyFont="1"/>
    <xf numFmtId="0" fontId="0" fillId="0" borderId="0" xfId="0" applyFont="1" applyAlignment="1">
      <alignment horizontal="center" vertical="top"/>
    </xf>
  </cellXfs>
  <cellStyles count="3">
    <cellStyle name="Comma" xfId="1" builtinId="3"/>
    <cellStyle name="Normal" xfId="0" builtinId="0"/>
    <cellStyle name="Percent" xfId="2" builtinId="5"/>
  </cellStyles>
  <dxfs count="21">
    <dxf>
      <numFmt numFmtId="169" formatCode="_(* #,##0_);_(* \(#,##0\);_(* &quot;-&quot;??_);_(@_)"/>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9" formatCode="_(* #,##0_);_(* \(#,##0\);_(* &quot;-&quot;??_);_(@_)"/>
    </dxf>
    <dxf>
      <numFmt numFmtId="169" formatCode="_(* #,##0_);_(* \(#,##0\);_(* &quot;-&quot;??_);_(@_)"/>
    </dxf>
    <dxf>
      <numFmt numFmtId="169" formatCode="_(* #,##0_);_(* \(#,##0\);_(* &quot;-&quot;??_);_(@_)"/>
    </dxf>
    <dxf>
      <numFmt numFmtId="169" formatCode="_(* #,##0_);_(* \(#,##0\);_(* &quot;-&quot;??_);_(@_)"/>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9" formatCode="m/d/yyyy"/>
      <alignment horizontal="right" vertical="bottom" textRotation="0" wrapText="0" indent="0" justifyLastLine="0" shrinkToFit="0" readingOrder="0"/>
    </dxf>
    <dxf>
      <alignment horizontal="right" vertical="bottom" textRotation="0" wrapText="0" indent="0" justifyLastLine="0" shrinkToFit="0" readingOrder="0"/>
    </dxf>
    <dxf>
      <numFmt numFmtId="19" formatCode="m/d/yyyy"/>
      <alignment horizontal="right" vertical="bottom" textRotation="0" wrapText="0" indent="0" justifyLastLine="0" shrinkToFit="0" readingOrder="0"/>
    </dxf>
    <dxf>
      <numFmt numFmtId="19" formatCode="m/d/yyyy"/>
      <alignment horizontal="righ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[Phạm Hoàng An_DT2111L.xlsx]Câu6,7!PivotTable2</c:name>
    <c:fmtId val="3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'Câu6,7'!$B$3</c:f>
              <c:strCache>
                <c:ptCount val="1"/>
                <c:pt idx="0">
                  <c:v>Sum of Số lượng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'Câu6,7'!$A$4:$A$10</c:f>
              <c:strCache>
                <c:ptCount val="6"/>
                <c:pt idx="0">
                  <c:v>Bìa</c:v>
                </c:pt>
                <c:pt idx="1">
                  <c:v>Gạch</c:v>
                </c:pt>
                <c:pt idx="2">
                  <c:v>Giấy</c:v>
                </c:pt>
                <c:pt idx="3">
                  <c:v>Vải bông</c:v>
                </c:pt>
                <c:pt idx="4">
                  <c:v>Vôi</c:v>
                </c:pt>
                <c:pt idx="5">
                  <c:v>Xi măng</c:v>
                </c:pt>
              </c:strCache>
            </c:strRef>
          </c:cat>
          <c:val>
            <c:numRef>
              <c:f>'Câu6,7'!$B$4:$B$10</c:f>
              <c:numCache>
                <c:formatCode>_(* #,##0_);_(* \(#,##0\);_(* "-"??_);_(@_)</c:formatCode>
                <c:ptCount val="6"/>
                <c:pt idx="0">
                  <c:v>1500</c:v>
                </c:pt>
                <c:pt idx="1">
                  <c:v>120</c:v>
                </c:pt>
                <c:pt idx="2">
                  <c:v>1600</c:v>
                </c:pt>
                <c:pt idx="3">
                  <c:v>1000</c:v>
                </c:pt>
                <c:pt idx="4">
                  <c:v>120</c:v>
                </c:pt>
                <c:pt idx="5">
                  <c:v>600</c:v>
                </c:pt>
              </c:numCache>
            </c:numRef>
          </c:val>
          <c:extLst>
            <c:ext xmlns:c16="http://schemas.microsoft.com/office/drawing/2014/chart" uri="{C3380CC4-5D6E-409C-BE32-E72D297353CC}">
              <c16:uniqueId val="{00000000-B993-4DD3-A1AC-8A527E19687C}"/>
            </c:ext>
          </c:extLst>
        </c:ser>
        <c:dLbls>
          <c:showLegendKey val="0"/>
          <c:showVal val="0"/>
          <c:showCatName val="0"/>
          <c:showSerName val="0"/>
          <c:showPercent val="0"/>
          <c:showBubbleSize val="0"/>
        </c:dLbls>
        <c:gapWidth val="150"/>
        <c:axId val="503573624"/>
        <c:axId val="503567064"/>
      </c:barChart>
      <c:lineChart>
        <c:grouping val="standard"/>
        <c:varyColors val="0"/>
        <c:ser>
          <c:idx val="1"/>
          <c:order val="1"/>
          <c:tx>
            <c:strRef>
              <c:f>'Câu6,7'!$C$3</c:f>
              <c:strCache>
                <c:ptCount val="1"/>
                <c:pt idx="0">
                  <c:v>Sum of Thành tiền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'Câu6,7'!$A$4:$A$10</c:f>
              <c:strCache>
                <c:ptCount val="6"/>
                <c:pt idx="0">
                  <c:v>Bìa</c:v>
                </c:pt>
                <c:pt idx="1">
                  <c:v>Gạch</c:v>
                </c:pt>
                <c:pt idx="2">
                  <c:v>Giấy</c:v>
                </c:pt>
                <c:pt idx="3">
                  <c:v>Vải bông</c:v>
                </c:pt>
                <c:pt idx="4">
                  <c:v>Vôi</c:v>
                </c:pt>
                <c:pt idx="5">
                  <c:v>Xi măng</c:v>
                </c:pt>
              </c:strCache>
            </c:strRef>
          </c:cat>
          <c:val>
            <c:numRef>
              <c:f>'Câu6,7'!$C$4:$C$10</c:f>
              <c:numCache>
                <c:formatCode>_(* #,##0_);_(* \(#,##0\);_(* "-"??_);_(@_)</c:formatCode>
                <c:ptCount val="6"/>
                <c:pt idx="0">
                  <c:v>324000</c:v>
                </c:pt>
                <c:pt idx="1">
                  <c:v>39600</c:v>
                </c:pt>
                <c:pt idx="2">
                  <c:v>345600</c:v>
                </c:pt>
                <c:pt idx="3">
                  <c:v>108000</c:v>
                </c:pt>
                <c:pt idx="4">
                  <c:v>39600</c:v>
                </c:pt>
                <c:pt idx="5">
                  <c:v>79200</c:v>
                </c:pt>
              </c:numCache>
            </c:numRef>
          </c:val>
          <c:smooth val="0"/>
          <c:extLst>
            <c:ext xmlns:c16="http://schemas.microsoft.com/office/drawing/2014/chart" uri="{C3380CC4-5D6E-409C-BE32-E72D297353CC}">
              <c16:uniqueId val="{00000001-B993-4DD3-A1AC-8A527E19687C}"/>
            </c:ext>
          </c:extLst>
        </c:ser>
        <c:dLbls>
          <c:showLegendKey val="0"/>
          <c:showVal val="0"/>
          <c:showCatName val="0"/>
          <c:showSerName val="0"/>
          <c:showPercent val="0"/>
          <c:showBubbleSize val="0"/>
        </c:dLbls>
        <c:marker val="1"/>
        <c:smooth val="0"/>
        <c:axId val="548259696"/>
        <c:axId val="548259040"/>
      </c:lineChart>
      <c:catAx>
        <c:axId val="5035736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567064"/>
        <c:auto val="1"/>
        <c:lblAlgn val="ctr"/>
        <c:lblOffset val="100"/>
        <c:noMultiLvlLbl val="0"/>
      </c:catAx>
      <c:valAx>
        <c:axId val="503567064"/>
        <c:scaling>
          <c:orientation val="minMax"/>
        </c:scaling>
        <c:delete val="0"/>
        <c:axPos val="l"/>
        <c:majorGridlines>
          <c:spPr>
            <a:ln w="9525" cap="flat" cmpd="sng" algn="ctr">
              <a:solidFill>
                <a:schemeClr val="lt1">
                  <a:lumMod val="95000"/>
                  <a:alpha val="10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3573624"/>
        <c:crossBetween val="between"/>
      </c:valAx>
      <c:valAx>
        <c:axId val="548259040"/>
        <c:scaling>
          <c:orientation val="minMax"/>
        </c:scaling>
        <c:delete val="0"/>
        <c:axPos val="r"/>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8259696"/>
        <c:crosses val="max"/>
        <c:crossBetween val="between"/>
      </c:valAx>
      <c:catAx>
        <c:axId val="548259696"/>
        <c:scaling>
          <c:orientation val="minMax"/>
        </c:scaling>
        <c:delete val="1"/>
        <c:axPos val="b"/>
        <c:numFmt formatCode="General" sourceLinked="1"/>
        <c:majorTickMark val="none"/>
        <c:minorTickMark val="none"/>
        <c:tickLblPos val="nextTo"/>
        <c:crossAx val="548259040"/>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240030</xdr:colOff>
      <xdr:row>1</xdr:row>
      <xdr:rowOff>68580</xdr:rowOff>
    </xdr:from>
    <xdr:to>
      <xdr:col>11</xdr:col>
      <xdr:colOff>0</xdr:colOff>
      <xdr:row>16</xdr:row>
      <xdr:rowOff>175260</xdr:rowOff>
    </xdr:to>
    <xdr:graphicFrame macro="">
      <xdr:nvGraphicFramePr>
        <xdr:cNvPr id="5" name="Chart 4">
          <a:extLst>
            <a:ext uri="{FF2B5EF4-FFF2-40B4-BE49-F238E27FC236}">
              <a16:creationId xmlns:a16="http://schemas.microsoft.com/office/drawing/2014/main" id="{402133E4-F562-443E-89C7-68F84E7420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QTA" refreshedDate="44651.803214467589" createdVersion="7" refreshedVersion="7" minRefreshableVersion="3" recordCount="10" xr:uid="{7DD6974C-41DA-4B3B-AC08-6AD6FFA198DE}">
  <cacheSource type="worksheet">
    <worksheetSource name="Table1"/>
  </cacheSource>
  <cacheFields count="15">
    <cacheField name="TT" numFmtId="0">
      <sharedItems containsSemiMixedTypes="0" containsString="0" containsNumber="1" containsInteger="1" minValue="1" maxValue="10"/>
    </cacheField>
    <cacheField name="Mã" numFmtId="0">
      <sharedItems/>
    </cacheField>
    <cacheField name="Tên hàng" numFmtId="0">
      <sharedItems count="6">
        <s v="Giấy"/>
        <s v="Vải bông"/>
        <s v="Xi măng"/>
        <s v="Gạch"/>
        <s v="Bìa"/>
        <s v="Vôi"/>
      </sharedItems>
    </cacheField>
    <cacheField name="Ngày nhập" numFmtId="14">
      <sharedItems containsSemiMixedTypes="0" containsNonDate="0" containsDate="1" containsString="0" minDate="2012-02-01T00:00:00" maxDate="2012-08-23T00:00:00"/>
    </cacheField>
    <cacheField name="Ngày bán" numFmtId="0">
      <sharedItems containsDate="1" containsMixedTypes="1" minDate="2012-05-15T00:00:00" maxDate="2012-10-18T00:00:00"/>
    </cacheField>
    <cacheField name="Column1" numFmtId="14">
      <sharedItems containsSemiMixedTypes="0" containsNonDate="0" containsDate="1" containsString="0" minDate="1900-01-02T00:00:00" maxDate="1900-09-11T00:00:00"/>
    </cacheField>
    <cacheField name="Nhận xét" numFmtId="0">
      <sharedItems count="3">
        <s v=" Bán Chạy "/>
        <s v=" Bán Chậm "/>
        <s v=" Trung Bình "/>
      </sharedItems>
    </cacheField>
    <cacheField name="Số lượng" numFmtId="0">
      <sharedItems containsSemiMixedTypes="0" containsString="0" containsNumber="1" containsInteger="1" minValue="100" maxValue="1500"/>
    </cacheField>
    <cacheField name="Column2" numFmtId="0">
      <sharedItems/>
    </cacheField>
    <cacheField name="Column3" numFmtId="0">
      <sharedItems/>
    </cacheField>
    <cacheField name="Đơn giá" numFmtId="0">
      <sharedItems containsSemiMixedTypes="0" containsString="0" containsNumber="1" containsInteger="1" minValue="100" maxValue="300"/>
    </cacheField>
    <cacheField name="Column5" numFmtId="0">
      <sharedItems containsSemiMixedTypes="0" containsString="0" containsNumber="1" containsInteger="1" minValue="0" maxValue="1"/>
    </cacheField>
    <cacheField name="% Thuế" numFmtId="9">
      <sharedItems containsSemiMixedTypes="0" containsString="0" containsNumber="1" minValue="0.08" maxValue="0.1"/>
    </cacheField>
    <cacheField name="Thuế" numFmtId="0">
      <sharedItems containsSemiMixedTypes="0" containsString="0" containsNumber="1" containsInteger="1" minValue="1600" maxValue="24000"/>
    </cacheField>
    <cacheField name="Thành tiền" numFmtId="43">
      <sharedItems containsSemiMixedTypes="0" containsString="0" containsNumber="1" containsInteger="1" minValue="21600" maxValue="324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
    <s v="HCM--CC-B2"/>
    <x v="0"/>
    <d v="2012-05-12T00:00:00"/>
    <d v="2012-05-15T00:00:00"/>
    <d v="1900-01-02T00:00:00"/>
    <x v="0"/>
    <n v="100"/>
    <s v="B2"/>
    <s v="B"/>
    <n v="200"/>
    <n v="0"/>
    <n v="0.08"/>
    <n v="1600"/>
    <n v="21600"/>
  </r>
  <r>
    <n v="2"/>
    <s v="HN-CB1-AI"/>
    <x v="1"/>
    <d v="2012-07-01T00:00:00"/>
    <d v="2012-10-17T00:00:00"/>
    <d v="1900-04-17T00:00:00"/>
    <x v="1"/>
    <n v="200"/>
    <s v="AI"/>
    <s v="A"/>
    <n v="100"/>
    <n v="0"/>
    <n v="0.08"/>
    <n v="1600"/>
    <n v="21600"/>
  </r>
  <r>
    <n v="3"/>
    <s v="HN-CC-DI"/>
    <x v="2"/>
    <d v="2012-07-30T00:00:00"/>
    <s v="9/28/2012"/>
    <d v="1900-02-28T00:00:00"/>
    <x v="2"/>
    <n v="300"/>
    <s v="DI"/>
    <s v="D"/>
    <n v="120"/>
    <n v="1"/>
    <n v="0.1"/>
    <n v="3600"/>
    <n v="39600"/>
  </r>
  <r>
    <n v="4"/>
    <s v="HCM-CB2-C2"/>
    <x v="3"/>
    <d v="2012-02-01T00:00:00"/>
    <d v="2012-10-12T00:00:00"/>
    <d v="1900-09-10T00:00:00"/>
    <x v="1"/>
    <n v="120"/>
    <s v="C2"/>
    <s v="C"/>
    <n v="300"/>
    <n v="1"/>
    <n v="0.1"/>
    <n v="3600"/>
    <n v="39600"/>
  </r>
  <r>
    <n v="5"/>
    <s v="HCM-CC-A2"/>
    <x v="1"/>
    <d v="2012-07-30T00:00:00"/>
    <d v="2012-09-28T00:00:00"/>
    <d v="1900-02-28T00:00:00"/>
    <x v="2"/>
    <n v="400"/>
    <s v="A2"/>
    <s v="A"/>
    <n v="100"/>
    <n v="0"/>
    <n v="0.08"/>
    <n v="3200"/>
    <n v="43200"/>
  </r>
  <r>
    <n v="6"/>
    <s v="HN-CA-B3"/>
    <x v="4"/>
    <d v="2012-05-12T00:00:00"/>
    <d v="2012-05-15T00:00:00"/>
    <d v="1900-01-02T00:00:00"/>
    <x v="0"/>
    <n v="1500"/>
    <s v="B3"/>
    <s v="B"/>
    <n v="200"/>
    <n v="0"/>
    <n v="0.08"/>
    <n v="24000"/>
    <n v="324000"/>
  </r>
  <r>
    <n v="7"/>
    <s v="HCM-CB1-D2"/>
    <x v="2"/>
    <d v="2012-07-27T00:00:00"/>
    <d v="2012-09-28T00:00:00"/>
    <d v="1900-03-03T00:00:00"/>
    <x v="2"/>
    <n v="300"/>
    <s v="D2"/>
    <s v="D"/>
    <n v="120"/>
    <n v="1"/>
    <n v="0.1"/>
    <n v="3600"/>
    <n v="39600"/>
  </r>
  <r>
    <n v="8"/>
    <s v="HCM-CC-Cl"/>
    <x v="5"/>
    <d v="2012-02-04T00:00:00"/>
    <d v="2012-10-15T00:00:00"/>
    <d v="1900-09-10T00:00:00"/>
    <x v="1"/>
    <n v="120"/>
    <s v="Cl"/>
    <s v="C"/>
    <n v="300"/>
    <n v="1"/>
    <n v="0.1"/>
    <n v="3600"/>
    <n v="39600"/>
  </r>
  <r>
    <n v="9"/>
    <s v="HCM-CA-A3"/>
    <x v="1"/>
    <d v="2012-08-22T00:00:00"/>
    <d v="2012-09-28T00:00:00"/>
    <d v="1900-02-05T00:00:00"/>
    <x v="2"/>
    <n v="400"/>
    <s v="A3"/>
    <s v="A"/>
    <n v="100"/>
    <n v="0"/>
    <n v="0.08"/>
    <n v="3200"/>
    <n v="43200"/>
  </r>
  <r>
    <n v="10"/>
    <s v="HCM-CA-B4"/>
    <x v="0"/>
    <d v="2012-07-12T00:00:00"/>
    <d v="2012-09-12T00:00:00"/>
    <d v="1900-03-02T00:00:00"/>
    <x v="2"/>
    <n v="1500"/>
    <s v="B4"/>
    <s v="B"/>
    <n v="200"/>
    <n v="0"/>
    <n v="0.08"/>
    <n v="24000"/>
    <n v="324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68CE83-8F8D-4FC8-BD6D-5122993632FD}" name="PivotTable2"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2">
  <location ref="A3:C10" firstHeaderRow="0" firstDataRow="1" firstDataCol="1"/>
  <pivotFields count="15">
    <pivotField showAll="0"/>
    <pivotField showAll="0"/>
    <pivotField axis="axisRow" showAll="0">
      <items count="7">
        <item x="4"/>
        <item x="3"/>
        <item x="0"/>
        <item x="1"/>
        <item x="5"/>
        <item x="2"/>
        <item t="default"/>
      </items>
    </pivotField>
    <pivotField numFmtId="14" showAll="0"/>
    <pivotField showAll="0"/>
    <pivotField numFmtId="14" showAll="0"/>
    <pivotField showAll="0"/>
    <pivotField dataField="1" showAll="0"/>
    <pivotField showAll="0"/>
    <pivotField showAll="0"/>
    <pivotField showAll="0"/>
    <pivotField showAll="0"/>
    <pivotField numFmtId="9" showAll="0"/>
    <pivotField showAll="0"/>
    <pivotField dataField="1" numFmtId="43" showAll="0"/>
  </pivotFields>
  <rowFields count="1">
    <field x="2"/>
  </rowFields>
  <rowItems count="7">
    <i>
      <x/>
    </i>
    <i>
      <x v="1"/>
    </i>
    <i>
      <x v="2"/>
    </i>
    <i>
      <x v="3"/>
    </i>
    <i>
      <x v="4"/>
    </i>
    <i>
      <x v="5"/>
    </i>
    <i t="grand">
      <x/>
    </i>
  </rowItems>
  <colFields count="1">
    <field x="-2"/>
  </colFields>
  <colItems count="2">
    <i>
      <x/>
    </i>
    <i i="1">
      <x v="1"/>
    </i>
  </colItems>
  <dataFields count="2">
    <dataField name="Sum of Số lượng" fld="7" baseField="0" baseItem="0" numFmtId="169"/>
    <dataField name="Sum of Thành tiền" fld="14" baseField="0" baseItem="0" numFmtId="169"/>
  </dataFields>
  <formats count="4">
    <format dxfId="5">
      <pivotArea outline="0" collapsedLevelsAreSubtotals="1" fieldPosition="0">
        <references count="1">
          <reference field="4294967294" count="1" selected="0">
            <x v="0"/>
          </reference>
        </references>
      </pivotArea>
    </format>
    <format dxfId="4">
      <pivotArea dataOnly="0" labelOnly="1" outline="0" fieldPosition="0">
        <references count="1">
          <reference field="4294967294" count="1">
            <x v="0"/>
          </reference>
        </references>
      </pivotArea>
    </format>
    <format dxfId="3">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s>
  <chartFormats count="2">
    <chartFormat chart="30"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6E0FF5-E583-4F53-B38C-D13AB622746D}" name="Table1" displayName="Table1" ref="A3:O13" totalsRowShown="0" headerRowDxfId="18" dataDxfId="17">
  <autoFilter ref="A3:O13" xr:uid="{556E0FF5-E583-4F53-B38C-D13AB622746D}"/>
  <tableColumns count="15">
    <tableColumn id="1" xr3:uid="{DD383AA3-0ACD-4294-9D61-250B3341D9CE}" name="TT" dataDxfId="20"/>
    <tableColumn id="2" xr3:uid="{99D75EB4-5F85-4D3D-89C1-503349991F20}" name="Mã" dataDxfId="19"/>
    <tableColumn id="3" xr3:uid="{F8DE9FD8-91C7-4A7F-A913-4C038AEFCE3E}" name="Tên hàng" dataDxfId="16"/>
    <tableColumn id="4" xr3:uid="{88574AEF-057B-4815-8220-1CF0067376A7}" name="Ngày nhập" dataDxfId="15"/>
    <tableColumn id="5" xr3:uid="{97314713-96F1-406F-AC54-7F59DCF465F8}" name="Ngày bán" dataDxfId="14"/>
    <tableColumn id="11" xr3:uid="{9C3A9217-52FF-414B-9022-A486B11E4BFB}" name="Column1" dataDxfId="12">
      <calculatedColumnFormula>Table1[[#This Row],[Ngày bán]]-Table1[[#This Row],[Ngày nhập]]</calculatedColumnFormula>
    </tableColumn>
    <tableColumn id="6" xr3:uid="{77FF5B6D-1BBC-4492-9064-5AC3626550A4}" name="Nhận xét" dataDxfId="11">
      <calculatedColumnFormula>IF(Table1[[#This Row],[Column1]]&lt;=30, " Bán Chạy ", IF(Table1[[#This Row],[Column1]]&gt;90, " Bán Chậm ", " Trung Bình "))</calculatedColumnFormula>
    </tableColumn>
    <tableColumn id="7" xr3:uid="{F64094DF-E975-43B2-8E50-14C345F1AF52}" name="Số lượng" dataDxfId="13"/>
    <tableColumn id="12" xr3:uid="{B26C5C6B-C661-4857-B6F2-DF6DBB46D198}" name="Column2" dataDxfId="10">
      <calculatedColumnFormula>RIGHT(Table1[[#This Row],[Mã]],2)</calculatedColumnFormula>
    </tableColumn>
    <tableColumn id="13" xr3:uid="{8B2D516B-8884-4FD6-90B5-278396EF47BD}" name="Column3" dataDxfId="9">
      <calculatedColumnFormula>LEFT(Table1[[#This Row],[Column2]],1)</calculatedColumnFormula>
    </tableColumn>
    <tableColumn id="8" xr3:uid="{6B034E53-D5D2-4F9D-B715-13FFFD94292C}" name="Đơn giá" dataDxfId="8">
      <calculatedColumnFormula>VLOOKUP(Table1[[#This Row],[Column3]],Pricing!$A$3:$B$6,2,TRUE)</calculatedColumnFormula>
    </tableColumn>
    <tableColumn id="15" xr3:uid="{B25C9A2A-5E4F-4A71-9D52-CE193DA4469D}" name="Column5" dataDxfId="7">
      <calculatedColumnFormula>IF(Table1[[#This Row],[Tên hàng]]="Gạch",1,IF(Table1[[#This Row],[Tên hàng]]= "Vôi",1,IF(Table1[[#This Row],[Tên hàng]]="Xi măng",1,0)))</calculatedColumnFormula>
    </tableColumn>
    <tableColumn id="14" xr3:uid="{1F3DA632-2AF2-47A5-ADC5-732853BD996B}" name="% Thuế" dataDxfId="6" dataCellStyle="Percent">
      <calculatedColumnFormula>IF(Table1[[#This Row],[Column5]],10%,8%)</calculatedColumnFormula>
    </tableColumn>
    <tableColumn id="9" xr3:uid="{1F6AAC32-CFFD-411E-BEA7-44C57C5F84ED}" name="Thuế" dataDxfId="1">
      <calculatedColumnFormula>Table1[[#This Row],[Số lượng]]*Table1[[#This Row],[Đơn giá]]*Table1[[#This Row],[% Thuế]]</calculatedColumnFormula>
    </tableColumn>
    <tableColumn id="10" xr3:uid="{0A6FE2EC-9F82-4C71-9C2F-A618F13C2122}" name="Thành tiền" dataDxfId="0" dataCellStyle="Comma">
      <calculatedColumnFormula>Table1[[#This Row],[Đơn giá]]*Table1[[#This Row],[Số lượng]]+Table1[[#This Row],[Thuế]]</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FF7F3-7FAF-FC49-8299-9A8277F762FB}">
  <dimension ref="A1:P14"/>
  <sheetViews>
    <sheetView zoomScale="85" zoomScaleNormal="85" workbookViewId="0">
      <selection activeCell="G6" sqref="G6"/>
    </sheetView>
  </sheetViews>
  <sheetFormatPr defaultColWidth="11" defaultRowHeight="15.6" x14ac:dyDescent="0.3"/>
  <cols>
    <col min="2" max="2" width="104.69921875" customWidth="1"/>
    <col min="4" max="4" width="5" customWidth="1"/>
    <col min="5" max="16" width="4.5" style="3" bestFit="1" customWidth="1"/>
  </cols>
  <sheetData>
    <row r="1" spans="1:16" x14ac:dyDescent="0.3">
      <c r="A1" t="s">
        <v>37</v>
      </c>
    </row>
    <row r="2" spans="1:16" x14ac:dyDescent="0.3">
      <c r="E2" s="6">
        <f>SUM(E4:E14)</f>
        <v>0</v>
      </c>
      <c r="F2" s="6">
        <f>SUM(F5:F14)</f>
        <v>0</v>
      </c>
      <c r="G2" s="6">
        <f t="shared" ref="G2:P2" si="0">SUM(G4:G14)</f>
        <v>0</v>
      </c>
      <c r="H2" s="6">
        <f t="shared" si="0"/>
        <v>0</v>
      </c>
      <c r="I2" s="6">
        <f t="shared" si="0"/>
        <v>0</v>
      </c>
      <c r="J2" s="6">
        <f t="shared" si="0"/>
        <v>0</v>
      </c>
      <c r="K2" s="6">
        <f t="shared" si="0"/>
        <v>0</v>
      </c>
      <c r="L2" s="6">
        <f t="shared" si="0"/>
        <v>0</v>
      </c>
      <c r="M2" s="6">
        <f t="shared" si="0"/>
        <v>0</v>
      </c>
      <c r="N2" s="6">
        <f t="shared" si="0"/>
        <v>0</v>
      </c>
      <c r="O2" s="6">
        <f t="shared" si="0"/>
        <v>0</v>
      </c>
      <c r="P2" s="6">
        <f t="shared" si="0"/>
        <v>0</v>
      </c>
    </row>
    <row r="3" spans="1:16" ht="67.2" x14ac:dyDescent="0.3">
      <c r="A3" t="s">
        <v>45</v>
      </c>
      <c r="B3" t="s">
        <v>46</v>
      </c>
      <c r="C3" t="s">
        <v>48</v>
      </c>
      <c r="E3" s="4" t="s">
        <v>50</v>
      </c>
      <c r="F3" s="4" t="s">
        <v>50</v>
      </c>
      <c r="G3" s="4" t="s">
        <v>50</v>
      </c>
      <c r="H3" s="4" t="s">
        <v>50</v>
      </c>
      <c r="I3" s="4" t="s">
        <v>50</v>
      </c>
      <c r="J3" s="4" t="s">
        <v>50</v>
      </c>
      <c r="K3" s="4" t="s">
        <v>50</v>
      </c>
      <c r="L3" s="4" t="s">
        <v>50</v>
      </c>
      <c r="M3" s="4" t="s">
        <v>50</v>
      </c>
      <c r="N3" s="4" t="s">
        <v>50</v>
      </c>
      <c r="O3" s="4" t="s">
        <v>50</v>
      </c>
      <c r="P3" s="4" t="s">
        <v>50</v>
      </c>
    </row>
    <row r="4" spans="1:16" x14ac:dyDescent="0.3">
      <c r="A4">
        <v>1</v>
      </c>
      <c r="B4" s="1" t="s">
        <v>44</v>
      </c>
      <c r="C4">
        <v>1</v>
      </c>
      <c r="D4" s="5"/>
      <c r="E4" s="6"/>
      <c r="F4" s="6"/>
      <c r="G4" s="6"/>
      <c r="H4" s="6"/>
      <c r="I4" s="6"/>
      <c r="J4" s="6"/>
      <c r="K4" s="6"/>
      <c r="L4" s="6"/>
      <c r="M4" s="6"/>
      <c r="N4" s="6"/>
      <c r="O4" s="6"/>
      <c r="P4" s="6"/>
    </row>
    <row r="5" spans="1:16" x14ac:dyDescent="0.3">
      <c r="A5">
        <v>2</v>
      </c>
      <c r="B5" s="1" t="s">
        <v>39</v>
      </c>
      <c r="C5">
        <v>1</v>
      </c>
      <c r="D5" s="5"/>
      <c r="E5" s="6"/>
      <c r="F5" s="6"/>
      <c r="G5" s="6"/>
      <c r="H5" s="6"/>
      <c r="I5" s="6"/>
      <c r="J5" s="6"/>
      <c r="K5" s="6"/>
      <c r="L5" s="6"/>
      <c r="M5" s="6"/>
      <c r="N5" s="6"/>
      <c r="O5" s="6"/>
      <c r="P5" s="6"/>
    </row>
    <row r="6" spans="1:16" x14ac:dyDescent="0.3">
      <c r="B6" s="2" t="s">
        <v>22</v>
      </c>
      <c r="D6" s="5"/>
      <c r="E6" s="6"/>
      <c r="F6" s="6"/>
      <c r="G6" s="6"/>
      <c r="H6" s="6"/>
      <c r="I6" s="6"/>
      <c r="J6" s="6"/>
      <c r="K6" s="6"/>
      <c r="L6" s="6"/>
      <c r="M6" s="6"/>
      <c r="N6" s="6"/>
      <c r="O6" s="6"/>
      <c r="P6" s="6"/>
    </row>
    <row r="7" spans="1:16" x14ac:dyDescent="0.3">
      <c r="B7" s="2" t="s">
        <v>23</v>
      </c>
      <c r="D7" s="5"/>
      <c r="E7" s="6"/>
      <c r="F7" s="6"/>
      <c r="G7" s="6"/>
      <c r="H7" s="6"/>
      <c r="I7" s="6"/>
      <c r="J7" s="6"/>
      <c r="K7" s="6"/>
      <c r="L7" s="6"/>
      <c r="M7" s="6"/>
      <c r="N7" s="6"/>
      <c r="O7" s="6"/>
      <c r="P7" s="6"/>
    </row>
    <row r="8" spans="1:16" x14ac:dyDescent="0.3">
      <c r="B8" s="2" t="s">
        <v>51</v>
      </c>
      <c r="D8" s="5"/>
      <c r="E8" s="6"/>
      <c r="F8" s="6"/>
      <c r="G8" s="6"/>
      <c r="H8" s="6"/>
      <c r="I8" s="6"/>
      <c r="J8" s="6"/>
      <c r="K8" s="6"/>
      <c r="L8" s="6"/>
      <c r="M8" s="6"/>
      <c r="N8" s="6"/>
      <c r="O8" s="6"/>
      <c r="P8" s="6"/>
    </row>
    <row r="9" spans="1:16" x14ac:dyDescent="0.3">
      <c r="A9">
        <v>3</v>
      </c>
      <c r="B9" s="1" t="s">
        <v>40</v>
      </c>
      <c r="C9">
        <v>1</v>
      </c>
      <c r="D9" s="5"/>
      <c r="E9" s="6"/>
      <c r="F9" s="6"/>
      <c r="G9" s="6"/>
      <c r="H9" s="6"/>
      <c r="I9" s="6"/>
      <c r="J9" s="6"/>
      <c r="K9" s="6"/>
      <c r="L9" s="6"/>
      <c r="M9" s="6"/>
      <c r="N9" s="6"/>
      <c r="O9" s="6"/>
      <c r="P9" s="6"/>
    </row>
    <row r="10" spans="1:16" ht="31.2" x14ac:dyDescent="0.3">
      <c r="A10">
        <v>4</v>
      </c>
      <c r="B10" s="1" t="s">
        <v>43</v>
      </c>
      <c r="C10">
        <v>1</v>
      </c>
      <c r="D10" s="5"/>
      <c r="E10" s="6"/>
      <c r="F10" s="6"/>
      <c r="G10" s="6"/>
      <c r="H10" s="6"/>
      <c r="I10" s="6"/>
      <c r="J10" s="6"/>
      <c r="K10" s="6"/>
      <c r="L10" s="6"/>
      <c r="M10" s="6"/>
      <c r="N10" s="6"/>
      <c r="O10" s="6"/>
      <c r="P10" s="6"/>
    </row>
    <row r="11" spans="1:16" x14ac:dyDescent="0.3">
      <c r="A11">
        <v>5</v>
      </c>
      <c r="B11" s="1" t="s">
        <v>49</v>
      </c>
      <c r="C11">
        <v>1</v>
      </c>
      <c r="D11" s="5"/>
      <c r="E11" s="6"/>
      <c r="F11" s="6"/>
      <c r="G11" s="6"/>
      <c r="H11" s="6"/>
      <c r="I11" s="6"/>
      <c r="J11" s="6"/>
      <c r="K11" s="6"/>
      <c r="L11" s="6"/>
      <c r="M11" s="6"/>
      <c r="N11" s="6"/>
      <c r="O11" s="6"/>
      <c r="P11" s="6"/>
    </row>
    <row r="12" spans="1:16" x14ac:dyDescent="0.3">
      <c r="A12">
        <v>6</v>
      </c>
      <c r="B12" s="1" t="s">
        <v>47</v>
      </c>
      <c r="C12">
        <v>1</v>
      </c>
      <c r="D12" s="5"/>
      <c r="E12" s="6"/>
      <c r="F12" s="6"/>
      <c r="G12" s="6"/>
      <c r="H12" s="6"/>
      <c r="I12" s="6"/>
      <c r="J12" s="6"/>
      <c r="K12" s="6"/>
      <c r="L12" s="6"/>
      <c r="M12" s="6"/>
      <c r="N12" s="6"/>
      <c r="O12" s="6"/>
      <c r="P12" s="6"/>
    </row>
    <row r="13" spans="1:16" x14ac:dyDescent="0.3">
      <c r="A13">
        <v>7</v>
      </c>
      <c r="B13" s="1" t="s">
        <v>41</v>
      </c>
      <c r="C13">
        <v>2</v>
      </c>
      <c r="D13" s="5"/>
      <c r="E13" s="6"/>
      <c r="F13" s="6"/>
      <c r="G13" s="6"/>
      <c r="H13" s="6"/>
      <c r="I13" s="6"/>
      <c r="J13" s="6"/>
      <c r="K13" s="6"/>
      <c r="L13" s="6"/>
      <c r="M13" s="6"/>
      <c r="N13" s="6"/>
      <c r="O13" s="6"/>
      <c r="P13" s="6"/>
    </row>
    <row r="14" spans="1:16" x14ac:dyDescent="0.3">
      <c r="A14">
        <v>8</v>
      </c>
      <c r="B14" s="1" t="s">
        <v>42</v>
      </c>
      <c r="C14">
        <v>2</v>
      </c>
      <c r="D14" s="5"/>
      <c r="E14" s="6"/>
      <c r="F14" s="6"/>
      <c r="G14" s="6"/>
      <c r="H14" s="6"/>
      <c r="I14" s="6"/>
      <c r="J14" s="6"/>
      <c r="K14" s="6"/>
      <c r="L14" s="6"/>
      <c r="M14" s="6"/>
      <c r="N14" s="6"/>
      <c r="O14" s="6"/>
      <c r="P1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C39A3-8670-49E5-8557-D71DDD9C5705}">
  <dimension ref="A3:C10"/>
  <sheetViews>
    <sheetView workbookViewId="0">
      <selection activeCell="D12" sqref="D12"/>
    </sheetView>
  </sheetViews>
  <sheetFormatPr defaultRowHeight="15.6" x14ac:dyDescent="0.3"/>
  <cols>
    <col min="1" max="1" width="12.296875" bestFit="1" customWidth="1"/>
    <col min="2" max="2" width="14.8984375" style="17" bestFit="1" customWidth="1"/>
    <col min="3" max="3" width="16.3984375" style="17" bestFit="1" customWidth="1"/>
  </cols>
  <sheetData>
    <row r="3" spans="1:3" x14ac:dyDescent="0.3">
      <c r="A3" s="15" t="s">
        <v>58</v>
      </c>
      <c r="B3" s="17" t="s">
        <v>60</v>
      </c>
      <c r="C3" s="17" t="s">
        <v>61</v>
      </c>
    </row>
    <row r="4" spans="1:3" x14ac:dyDescent="0.3">
      <c r="A4" s="16" t="s">
        <v>12</v>
      </c>
      <c r="B4" s="17">
        <v>1500</v>
      </c>
      <c r="C4" s="17">
        <v>324000</v>
      </c>
    </row>
    <row r="5" spans="1:3" x14ac:dyDescent="0.3">
      <c r="A5" s="16" t="s">
        <v>11</v>
      </c>
      <c r="B5" s="17">
        <v>120</v>
      </c>
      <c r="C5" s="17">
        <v>39600</v>
      </c>
    </row>
    <row r="6" spans="1:3" x14ac:dyDescent="0.3">
      <c r="A6" s="16" t="s">
        <v>8</v>
      </c>
      <c r="B6" s="17">
        <v>1600</v>
      </c>
      <c r="C6" s="17">
        <v>345600</v>
      </c>
    </row>
    <row r="7" spans="1:3" x14ac:dyDescent="0.3">
      <c r="A7" s="16" t="s">
        <v>9</v>
      </c>
      <c r="B7" s="17">
        <v>1000</v>
      </c>
      <c r="C7" s="17">
        <v>108000</v>
      </c>
    </row>
    <row r="8" spans="1:3" x14ac:dyDescent="0.3">
      <c r="A8" s="16" t="s">
        <v>13</v>
      </c>
      <c r="B8" s="17">
        <v>120</v>
      </c>
      <c r="C8" s="17">
        <v>39600</v>
      </c>
    </row>
    <row r="9" spans="1:3" x14ac:dyDescent="0.3">
      <c r="A9" s="16" t="s">
        <v>10</v>
      </c>
      <c r="B9" s="17">
        <v>600</v>
      </c>
      <c r="C9" s="17">
        <v>79200</v>
      </c>
    </row>
    <row r="10" spans="1:3" x14ac:dyDescent="0.3">
      <c r="A10" s="16" t="s">
        <v>59</v>
      </c>
      <c r="B10" s="17">
        <v>4940</v>
      </c>
      <c r="C10" s="17">
        <v>936000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95365-5E59-5947-8FFD-FC67E06FEFDC}">
  <dimension ref="A1:AF23"/>
  <sheetViews>
    <sheetView tabSelected="1" zoomScale="69" zoomScaleNormal="69" workbookViewId="0">
      <selection activeCell="D16" sqref="D16"/>
    </sheetView>
  </sheetViews>
  <sheetFormatPr defaultColWidth="11" defaultRowHeight="15.6" x14ac:dyDescent="0.3"/>
  <cols>
    <col min="4" max="4" width="28.09765625" customWidth="1"/>
    <col min="5" max="5" width="23.5" bestFit="1" customWidth="1"/>
    <col min="6" max="6" width="23.5" hidden="1" customWidth="1"/>
    <col min="7" max="7" width="22.09765625" customWidth="1"/>
    <col min="8" max="8" width="13" customWidth="1"/>
    <col min="9" max="10" width="13" hidden="1" customWidth="1"/>
    <col min="11" max="11" width="13.8984375" customWidth="1"/>
    <col min="12" max="12" width="13.8984375" hidden="1" customWidth="1"/>
    <col min="13" max="13" width="13.8984375" style="14" hidden="1" customWidth="1"/>
    <col min="14" max="14" width="12.59765625" customWidth="1"/>
    <col min="15" max="15" width="16.19921875" style="17" customWidth="1"/>
  </cols>
  <sheetData>
    <row r="1" spans="1:15" x14ac:dyDescent="0.3">
      <c r="A1" s="10" t="s">
        <v>20</v>
      </c>
      <c r="B1" s="10"/>
      <c r="C1" s="10"/>
      <c r="D1" s="10"/>
      <c r="E1" s="10"/>
      <c r="F1" s="10"/>
      <c r="G1" s="10"/>
      <c r="H1" s="10"/>
      <c r="I1" s="10"/>
      <c r="J1" s="10"/>
      <c r="K1" s="10"/>
      <c r="L1" s="10"/>
      <c r="M1" s="10"/>
      <c r="N1" s="10"/>
      <c r="O1" s="10"/>
    </row>
    <row r="2" spans="1:15" x14ac:dyDescent="0.3">
      <c r="A2" s="10" t="s">
        <v>21</v>
      </c>
      <c r="B2" s="10"/>
      <c r="C2" s="10"/>
      <c r="D2" s="10"/>
      <c r="E2" s="10"/>
      <c r="F2" s="10"/>
      <c r="G2" s="10"/>
      <c r="H2" s="10"/>
      <c r="I2" s="10"/>
      <c r="J2" s="10"/>
      <c r="K2" s="10"/>
      <c r="L2" s="10"/>
      <c r="M2" s="10"/>
      <c r="N2" s="10"/>
      <c r="O2" s="10"/>
    </row>
    <row r="3" spans="1:15" x14ac:dyDescent="0.3">
      <c r="A3" s="3" t="s">
        <v>0</v>
      </c>
      <c r="B3" s="3" t="s">
        <v>1</v>
      </c>
      <c r="C3" s="3" t="s">
        <v>2</v>
      </c>
      <c r="D3" s="3" t="s">
        <v>3</v>
      </c>
      <c r="E3" s="3" t="s">
        <v>4</v>
      </c>
      <c r="F3" s="3" t="s">
        <v>53</v>
      </c>
      <c r="G3" s="3" t="s">
        <v>5</v>
      </c>
      <c r="H3" s="3" t="s">
        <v>36</v>
      </c>
      <c r="I3" s="3" t="s">
        <v>54</v>
      </c>
      <c r="J3" s="3" t="s">
        <v>55</v>
      </c>
      <c r="K3" s="3" t="s">
        <v>6</v>
      </c>
      <c r="L3" s="3" t="s">
        <v>56</v>
      </c>
      <c r="M3" s="12" t="s">
        <v>57</v>
      </c>
      <c r="N3" s="3" t="s">
        <v>38</v>
      </c>
      <c r="O3" s="18" t="s">
        <v>7</v>
      </c>
    </row>
    <row r="4" spans="1:15" x14ac:dyDescent="0.3">
      <c r="A4" s="3">
        <v>1</v>
      </c>
      <c r="B4" s="3" t="s">
        <v>30</v>
      </c>
      <c r="C4" s="3" t="s">
        <v>8</v>
      </c>
      <c r="D4" s="7">
        <v>41041</v>
      </c>
      <c r="E4" s="7">
        <v>41044</v>
      </c>
      <c r="F4" s="7">
        <f>Table1[[#This Row],[Ngày bán]]-Table1[[#This Row],[Ngày nhập]]</f>
        <v>3</v>
      </c>
      <c r="G4" s="8" t="str">
        <f>IF(Table1[[#This Row],[Column1]]&lt;=30, " Bán Chạy ", IF(Table1[[#This Row],[Column1]]&gt;90, " Bán Chậm ", " Trung Bình "))</f>
        <v xml:space="preserve"> Bán Chạy </v>
      </c>
      <c r="H4" s="8">
        <v>100</v>
      </c>
      <c r="I4" s="8" t="str">
        <f>RIGHT(Table1[[#This Row],[Mã]],2)</f>
        <v>B2</v>
      </c>
      <c r="J4" s="8" t="str">
        <f>LEFT(Table1[[#This Row],[Column2]],1)</f>
        <v>B</v>
      </c>
      <c r="K4" s="8">
        <f>VLOOKUP(Table1[[#This Row],[Column3]],Pricing!$A$3:$B$6,2,TRUE)</f>
        <v>200</v>
      </c>
      <c r="L4" s="8">
        <f>IF(Table1[[#This Row],[Tên hàng]]="Gạch",1,IF(Table1[[#This Row],[Tên hàng]]= "Vôi",1,IF(Table1[[#This Row],[Tên hàng]]="Xi măng",1,0)))</f>
        <v>0</v>
      </c>
      <c r="M4" s="13">
        <f>IF(Table1[[#This Row],[Column5]],10%,8%)</f>
        <v>0.08</v>
      </c>
      <c r="N4" s="8">
        <f>Table1[[#This Row],[Số lượng]]*Table1[[#This Row],[Đơn giá]]*Table1[[#This Row],[% Thuế]]</f>
        <v>1600</v>
      </c>
      <c r="O4" s="19">
        <f>Table1[[#This Row],[Đơn giá]]*Table1[[#This Row],[Số lượng]]+Table1[[#This Row],[Thuế]]</f>
        <v>21600</v>
      </c>
    </row>
    <row r="5" spans="1:15" x14ac:dyDescent="0.3">
      <c r="A5" s="3">
        <v>2</v>
      </c>
      <c r="B5" s="3" t="s">
        <v>26</v>
      </c>
      <c r="C5" s="3" t="s">
        <v>9</v>
      </c>
      <c r="D5" s="7">
        <v>41091</v>
      </c>
      <c r="E5" s="7">
        <v>41199</v>
      </c>
      <c r="F5" s="7">
        <f>Table1[[#This Row],[Ngày bán]]-Table1[[#This Row],[Ngày nhập]]</f>
        <v>108</v>
      </c>
      <c r="G5" s="8" t="str">
        <f>IF(Table1[[#This Row],[Column1]]&lt;=30, " Bán Chạy ", IF(Table1[[#This Row],[Column1]]&gt;90, " Bán Chậm ", " Trung Bình "))</f>
        <v xml:space="preserve"> Bán Chậm </v>
      </c>
      <c r="H5" s="8">
        <v>200</v>
      </c>
      <c r="I5" s="8" t="str">
        <f>RIGHT(Table1[[#This Row],[Mã]],2)</f>
        <v>AI</v>
      </c>
      <c r="J5" s="8" t="str">
        <f>LEFT(Table1[[#This Row],[Column2]],1)</f>
        <v>A</v>
      </c>
      <c r="K5" s="8">
        <f>VLOOKUP(Table1[[#This Row],[Column3]],Pricing!$A$3:$B$6,2,TRUE)</f>
        <v>100</v>
      </c>
      <c r="L5" s="8">
        <f>IF(Table1[[#This Row],[Tên hàng]]="Gạch",1,IF(Table1[[#This Row],[Tên hàng]]= "Vôi",1,IF(Table1[[#This Row],[Tên hàng]]="Xi măng",1,0)))</f>
        <v>0</v>
      </c>
      <c r="M5" s="13">
        <f>IF(Table1[[#This Row],[Column5]],10%,8%)</f>
        <v>0.08</v>
      </c>
      <c r="N5" s="8">
        <f>Table1[[#This Row],[Số lượng]]*Table1[[#This Row],[Đơn giá]]*Table1[[#This Row],[% Thuế]]</f>
        <v>1600</v>
      </c>
      <c r="O5" s="19">
        <f>Table1[[#This Row],[Đơn giá]]*Table1[[#This Row],[Số lượng]]+Table1[[#This Row],[Thuế]]</f>
        <v>21600</v>
      </c>
    </row>
    <row r="6" spans="1:15" x14ac:dyDescent="0.3">
      <c r="A6" s="3">
        <v>3</v>
      </c>
      <c r="B6" s="3" t="s">
        <v>27</v>
      </c>
      <c r="C6" s="3" t="s">
        <v>10</v>
      </c>
      <c r="D6" s="7">
        <v>41120</v>
      </c>
      <c r="E6" s="9" t="s">
        <v>52</v>
      </c>
      <c r="F6" s="7">
        <f>Table1[[#This Row],[Ngày bán]]-Table1[[#This Row],[Ngày nhập]]</f>
        <v>60</v>
      </c>
      <c r="G6" s="8" t="str">
        <f>IF(Table1[[#This Row],[Column1]]&lt;=30, " Bán Chạy ", IF(Table1[[#This Row],[Column1]]&gt;90, " Bán Chậm ", " Trung Bình "))</f>
        <v xml:space="preserve"> Trung Bình </v>
      </c>
      <c r="H6" s="8">
        <v>300</v>
      </c>
      <c r="I6" s="8" t="str">
        <f>RIGHT(Table1[[#This Row],[Mã]],2)</f>
        <v>DI</v>
      </c>
      <c r="J6" s="8" t="str">
        <f>LEFT(Table1[[#This Row],[Column2]],1)</f>
        <v>D</v>
      </c>
      <c r="K6" s="8">
        <f>VLOOKUP(Table1[[#This Row],[Column3]],Pricing!$A$3:$B$6,2,TRUE)</f>
        <v>120</v>
      </c>
      <c r="L6" s="8">
        <f>IF(Table1[[#This Row],[Tên hàng]]="Gạch",1,IF(Table1[[#This Row],[Tên hàng]]= "Vôi",1,IF(Table1[[#This Row],[Tên hàng]]="Xi măng",1,0)))</f>
        <v>1</v>
      </c>
      <c r="M6" s="13">
        <f>IF(Table1[[#This Row],[Column5]],10%,8%)</f>
        <v>0.1</v>
      </c>
      <c r="N6" s="8">
        <f>Table1[[#This Row],[Số lượng]]*Table1[[#This Row],[Đơn giá]]*Table1[[#This Row],[% Thuế]]</f>
        <v>3600</v>
      </c>
      <c r="O6" s="19">
        <f>Table1[[#This Row],[Đơn giá]]*Table1[[#This Row],[Số lượng]]+Table1[[#This Row],[Thuế]]</f>
        <v>39600</v>
      </c>
    </row>
    <row r="7" spans="1:15" x14ac:dyDescent="0.3">
      <c r="A7" s="3">
        <v>4</v>
      </c>
      <c r="B7" s="3" t="s">
        <v>31</v>
      </c>
      <c r="C7" s="3" t="s">
        <v>11</v>
      </c>
      <c r="D7" s="7">
        <v>40940</v>
      </c>
      <c r="E7" s="7">
        <v>41194</v>
      </c>
      <c r="F7" s="7">
        <f>Table1[[#This Row],[Ngày bán]]-Table1[[#This Row],[Ngày nhập]]</f>
        <v>254</v>
      </c>
      <c r="G7" s="8" t="str">
        <f>IF(Table1[[#This Row],[Column1]]&lt;=30, " Bán Chạy ", IF(Table1[[#This Row],[Column1]]&gt;90, " Bán Chậm ", " Trung Bình "))</f>
        <v xml:space="preserve"> Bán Chậm </v>
      </c>
      <c r="H7" s="8">
        <v>120</v>
      </c>
      <c r="I7" s="8" t="str">
        <f>RIGHT(Table1[[#This Row],[Mã]],2)</f>
        <v>C2</v>
      </c>
      <c r="J7" s="8" t="str">
        <f>LEFT(Table1[[#This Row],[Column2]],1)</f>
        <v>C</v>
      </c>
      <c r="K7" s="8">
        <f>VLOOKUP(Table1[[#This Row],[Column3]],Pricing!$A$3:$B$6,2,TRUE)</f>
        <v>300</v>
      </c>
      <c r="L7" s="8">
        <f>IF(Table1[[#This Row],[Tên hàng]]="Gạch",1,IF(Table1[[#This Row],[Tên hàng]]= "Vôi",1,IF(Table1[[#This Row],[Tên hàng]]="Xi măng",1,0)))</f>
        <v>1</v>
      </c>
      <c r="M7" s="13">
        <f>IF(Table1[[#This Row],[Column5]],10%,8%)</f>
        <v>0.1</v>
      </c>
      <c r="N7" s="8">
        <f>Table1[[#This Row],[Số lượng]]*Table1[[#This Row],[Đơn giá]]*Table1[[#This Row],[% Thuế]]</f>
        <v>3600</v>
      </c>
      <c r="O7" s="19">
        <f>Table1[[#This Row],[Đơn giá]]*Table1[[#This Row],[Số lượng]]+Table1[[#This Row],[Thuế]]</f>
        <v>39600</v>
      </c>
    </row>
    <row r="8" spans="1:15" x14ac:dyDescent="0.3">
      <c r="A8" s="3">
        <v>5</v>
      </c>
      <c r="B8" s="3" t="s">
        <v>32</v>
      </c>
      <c r="C8" s="3" t="s">
        <v>9</v>
      </c>
      <c r="D8" s="7">
        <v>41120</v>
      </c>
      <c r="E8" s="7">
        <v>41180</v>
      </c>
      <c r="F8" s="7">
        <f>Table1[[#This Row],[Ngày bán]]-Table1[[#This Row],[Ngày nhập]]</f>
        <v>60</v>
      </c>
      <c r="G8" s="8" t="str">
        <f>IF(Table1[[#This Row],[Column1]]&lt;=30, " Bán Chạy ", IF(Table1[[#This Row],[Column1]]&gt;90, " Bán Chậm ", " Trung Bình "))</f>
        <v xml:space="preserve"> Trung Bình </v>
      </c>
      <c r="H8" s="8">
        <v>400</v>
      </c>
      <c r="I8" s="8" t="str">
        <f>RIGHT(Table1[[#This Row],[Mã]],2)</f>
        <v>A2</v>
      </c>
      <c r="J8" s="8" t="str">
        <f>LEFT(Table1[[#This Row],[Column2]],1)</f>
        <v>A</v>
      </c>
      <c r="K8" s="8">
        <f>VLOOKUP(Table1[[#This Row],[Column3]],Pricing!$A$3:$B$6,2,TRUE)</f>
        <v>100</v>
      </c>
      <c r="L8" s="8">
        <f>IF(Table1[[#This Row],[Tên hàng]]="Gạch",1,IF(Table1[[#This Row],[Tên hàng]]= "Vôi",1,IF(Table1[[#This Row],[Tên hàng]]="Xi măng",1,0)))</f>
        <v>0</v>
      </c>
      <c r="M8" s="13">
        <f>IF(Table1[[#This Row],[Column5]],10%,8%)</f>
        <v>0.08</v>
      </c>
      <c r="N8" s="8">
        <f>Table1[[#This Row],[Số lượng]]*Table1[[#This Row],[Đơn giá]]*Table1[[#This Row],[% Thuế]]</f>
        <v>3200</v>
      </c>
      <c r="O8" s="19">
        <f>Table1[[#This Row],[Đơn giá]]*Table1[[#This Row],[Số lượng]]+Table1[[#This Row],[Thuế]]</f>
        <v>43200</v>
      </c>
    </row>
    <row r="9" spans="1:15" x14ac:dyDescent="0.3">
      <c r="A9" s="3">
        <v>6</v>
      </c>
      <c r="B9" s="3" t="s">
        <v>28</v>
      </c>
      <c r="C9" s="3" t="s">
        <v>12</v>
      </c>
      <c r="D9" s="7">
        <v>41041</v>
      </c>
      <c r="E9" s="7">
        <v>41044</v>
      </c>
      <c r="F9" s="7">
        <f>Table1[[#This Row],[Ngày bán]]-Table1[[#This Row],[Ngày nhập]]</f>
        <v>3</v>
      </c>
      <c r="G9" s="8" t="str">
        <f>IF(Table1[[#This Row],[Column1]]&lt;=30, " Bán Chạy ", IF(Table1[[#This Row],[Column1]]&gt;90, " Bán Chậm ", " Trung Bình "))</f>
        <v xml:space="preserve"> Bán Chạy </v>
      </c>
      <c r="H9" s="9">
        <v>1500</v>
      </c>
      <c r="I9" s="11" t="str">
        <f>RIGHT(Table1[[#This Row],[Mã]],2)</f>
        <v>B3</v>
      </c>
      <c r="J9" s="11" t="str">
        <f>LEFT(Table1[[#This Row],[Column2]],1)</f>
        <v>B</v>
      </c>
      <c r="K9" s="8">
        <f>VLOOKUP(Table1[[#This Row],[Column3]],Pricing!$A$3:$B$6,2,TRUE)</f>
        <v>200</v>
      </c>
      <c r="L9" s="8">
        <f>IF(Table1[[#This Row],[Tên hàng]]="Gạch",1,IF(Table1[[#This Row],[Tên hàng]]= "Vôi",1,IF(Table1[[#This Row],[Tên hàng]]="Xi măng",1,0)))</f>
        <v>0</v>
      </c>
      <c r="M9" s="13">
        <f>IF(Table1[[#This Row],[Column5]],10%,8%)</f>
        <v>0.08</v>
      </c>
      <c r="N9" s="8">
        <f>Table1[[#This Row],[Số lượng]]*Table1[[#This Row],[Đơn giá]]*Table1[[#This Row],[% Thuế]]</f>
        <v>24000</v>
      </c>
      <c r="O9" s="19">
        <f>Table1[[#This Row],[Đơn giá]]*Table1[[#This Row],[Số lượng]]+Table1[[#This Row],[Thuế]]</f>
        <v>324000</v>
      </c>
    </row>
    <row r="10" spans="1:15" x14ac:dyDescent="0.3">
      <c r="A10" s="3">
        <v>7</v>
      </c>
      <c r="B10" s="3" t="s">
        <v>29</v>
      </c>
      <c r="C10" s="3" t="s">
        <v>10</v>
      </c>
      <c r="D10" s="7">
        <v>41117</v>
      </c>
      <c r="E10" s="7">
        <v>41180</v>
      </c>
      <c r="F10" s="7">
        <f>Table1[[#This Row],[Ngày bán]]-Table1[[#This Row],[Ngày nhập]]</f>
        <v>63</v>
      </c>
      <c r="G10" s="8" t="str">
        <f>IF(Table1[[#This Row],[Column1]]&lt;=30, " Bán Chạy ", IF(Table1[[#This Row],[Column1]]&gt;90, " Bán Chậm ", " Trung Bình "))</f>
        <v xml:space="preserve"> Trung Bình </v>
      </c>
      <c r="H10" s="8">
        <v>300</v>
      </c>
      <c r="I10" s="8" t="str">
        <f>RIGHT(Table1[[#This Row],[Mã]],2)</f>
        <v>D2</v>
      </c>
      <c r="J10" s="8" t="str">
        <f>LEFT(Table1[[#This Row],[Column2]],1)</f>
        <v>D</v>
      </c>
      <c r="K10" s="8">
        <f>VLOOKUP(Table1[[#This Row],[Column3]],Pricing!$A$3:$B$6,2,TRUE)</f>
        <v>120</v>
      </c>
      <c r="L10" s="8">
        <f>IF(Table1[[#This Row],[Tên hàng]]="Gạch",1,IF(Table1[[#This Row],[Tên hàng]]= "Vôi",1,IF(Table1[[#This Row],[Tên hàng]]="Xi măng",1,0)))</f>
        <v>1</v>
      </c>
      <c r="M10" s="13">
        <f>IF(Table1[[#This Row],[Column5]],10%,8%)</f>
        <v>0.1</v>
      </c>
      <c r="N10" s="8">
        <f>Table1[[#This Row],[Số lượng]]*Table1[[#This Row],[Đơn giá]]*Table1[[#This Row],[% Thuế]]</f>
        <v>3600</v>
      </c>
      <c r="O10" s="19">
        <f>Table1[[#This Row],[Đơn giá]]*Table1[[#This Row],[Số lượng]]+Table1[[#This Row],[Thuế]]</f>
        <v>39600</v>
      </c>
    </row>
    <row r="11" spans="1:15" x14ac:dyDescent="0.3">
      <c r="A11" s="3">
        <v>8</v>
      </c>
      <c r="B11" s="3" t="s">
        <v>33</v>
      </c>
      <c r="C11" s="3" t="s">
        <v>13</v>
      </c>
      <c r="D11" s="7">
        <v>40943</v>
      </c>
      <c r="E11" s="7">
        <v>41197</v>
      </c>
      <c r="F11" s="7">
        <f>Table1[[#This Row],[Ngày bán]]-Table1[[#This Row],[Ngày nhập]]</f>
        <v>254</v>
      </c>
      <c r="G11" s="8" t="str">
        <f>IF(Table1[[#This Row],[Column1]]&lt;=30, " Bán Chạy ", IF(Table1[[#This Row],[Column1]]&gt;90, " Bán Chậm ", " Trung Bình "))</f>
        <v xml:space="preserve"> Bán Chậm </v>
      </c>
      <c r="H11" s="8">
        <v>120</v>
      </c>
      <c r="I11" s="8" t="str">
        <f>RIGHT(Table1[[#This Row],[Mã]],2)</f>
        <v>Cl</v>
      </c>
      <c r="J11" s="8" t="str">
        <f>LEFT(Table1[[#This Row],[Column2]],1)</f>
        <v>C</v>
      </c>
      <c r="K11" s="8">
        <f>VLOOKUP(Table1[[#This Row],[Column3]],Pricing!$A$3:$B$6,2,TRUE)</f>
        <v>300</v>
      </c>
      <c r="L11" s="8">
        <f>IF(Table1[[#This Row],[Tên hàng]]="Gạch",1,IF(Table1[[#This Row],[Tên hàng]]= "Vôi",1,IF(Table1[[#This Row],[Tên hàng]]="Xi măng",1,0)))</f>
        <v>1</v>
      </c>
      <c r="M11" s="13">
        <f>IF(Table1[[#This Row],[Column5]],10%,8%)</f>
        <v>0.1</v>
      </c>
      <c r="N11" s="8">
        <f>Table1[[#This Row],[Số lượng]]*Table1[[#This Row],[Đơn giá]]*Table1[[#This Row],[% Thuế]]</f>
        <v>3600</v>
      </c>
      <c r="O11" s="19">
        <f>Table1[[#This Row],[Đơn giá]]*Table1[[#This Row],[Số lượng]]+Table1[[#This Row],[Thuế]]</f>
        <v>39600</v>
      </c>
    </row>
    <row r="12" spans="1:15" x14ac:dyDescent="0.3">
      <c r="A12" s="3">
        <v>9</v>
      </c>
      <c r="B12" s="3" t="s">
        <v>34</v>
      </c>
      <c r="C12" s="3" t="s">
        <v>9</v>
      </c>
      <c r="D12" s="7">
        <v>41143</v>
      </c>
      <c r="E12" s="7">
        <v>41180</v>
      </c>
      <c r="F12" s="7">
        <f>Table1[[#This Row],[Ngày bán]]-Table1[[#This Row],[Ngày nhập]]</f>
        <v>37</v>
      </c>
      <c r="G12" s="8" t="str">
        <f>IF(Table1[[#This Row],[Column1]]&lt;=30, " Bán Chạy ", IF(Table1[[#This Row],[Column1]]&gt;90, " Bán Chậm ", " Trung Bình "))</f>
        <v xml:space="preserve"> Trung Bình </v>
      </c>
      <c r="H12" s="8">
        <v>400</v>
      </c>
      <c r="I12" s="8" t="str">
        <f>RIGHT(Table1[[#This Row],[Mã]],2)</f>
        <v>A3</v>
      </c>
      <c r="J12" s="8" t="str">
        <f>LEFT(Table1[[#This Row],[Column2]],1)</f>
        <v>A</v>
      </c>
      <c r="K12" s="8">
        <f>VLOOKUP(Table1[[#This Row],[Column3]],Pricing!$A$3:$B$6,2,TRUE)</f>
        <v>100</v>
      </c>
      <c r="L12" s="8">
        <f>IF(Table1[[#This Row],[Tên hàng]]="Gạch",1,IF(Table1[[#This Row],[Tên hàng]]= "Vôi",1,IF(Table1[[#This Row],[Tên hàng]]="Xi măng",1,0)))</f>
        <v>0</v>
      </c>
      <c r="M12" s="13">
        <f>IF(Table1[[#This Row],[Column5]],10%,8%)</f>
        <v>0.08</v>
      </c>
      <c r="N12" s="8">
        <f>Table1[[#This Row],[Số lượng]]*Table1[[#This Row],[Đơn giá]]*Table1[[#This Row],[% Thuế]]</f>
        <v>3200</v>
      </c>
      <c r="O12" s="19">
        <f>Table1[[#This Row],[Đơn giá]]*Table1[[#This Row],[Số lượng]]+Table1[[#This Row],[Thuế]]</f>
        <v>43200</v>
      </c>
    </row>
    <row r="13" spans="1:15" x14ac:dyDescent="0.3">
      <c r="A13" s="3">
        <v>10</v>
      </c>
      <c r="B13" s="3" t="s">
        <v>35</v>
      </c>
      <c r="C13" s="3" t="s">
        <v>8</v>
      </c>
      <c r="D13" s="7">
        <v>41102</v>
      </c>
      <c r="E13" s="7">
        <v>41164</v>
      </c>
      <c r="F13" s="7">
        <f>Table1[[#This Row],[Ngày bán]]-Table1[[#This Row],[Ngày nhập]]</f>
        <v>62</v>
      </c>
      <c r="G13" s="8" t="str">
        <f>IF(Table1[[#This Row],[Column1]]&lt;=30, " Bán Chạy ", IF(Table1[[#This Row],[Column1]]&gt;90, " Bán Chậm ", " Trung Bình "))</f>
        <v xml:space="preserve"> Trung Bình </v>
      </c>
      <c r="H13" s="8">
        <v>1500</v>
      </c>
      <c r="I13" s="8" t="str">
        <f>RIGHT(Table1[[#This Row],[Mã]],2)</f>
        <v>B4</v>
      </c>
      <c r="J13" s="8" t="str">
        <f>LEFT(Table1[[#This Row],[Column2]],1)</f>
        <v>B</v>
      </c>
      <c r="K13" s="8">
        <f>VLOOKUP(Table1[[#This Row],[Column3]],Pricing!$A$3:$B$6,2,TRUE)</f>
        <v>200</v>
      </c>
      <c r="L13" s="8">
        <f>IF(Table1[[#This Row],[Tên hàng]]="Gạch",1,IF(Table1[[#This Row],[Tên hàng]]= "Vôi",1,IF(Table1[[#This Row],[Tên hàng]]="Xi măng",1,0)))</f>
        <v>0</v>
      </c>
      <c r="M13" s="13">
        <f>IF(Table1[[#This Row],[Column5]],10%,8%)</f>
        <v>0.08</v>
      </c>
      <c r="N13" s="8">
        <f>Table1[[#This Row],[Số lượng]]*Table1[[#This Row],[Đơn giá]]*Table1[[#This Row],[% Thuế]]</f>
        <v>24000</v>
      </c>
      <c r="O13" s="19">
        <f>Table1[[#This Row],[Đơn giá]]*Table1[[#This Row],[Số lượng]]+Table1[[#This Row],[Thuế]]</f>
        <v>324000</v>
      </c>
    </row>
    <row r="16" spans="1:15" x14ac:dyDescent="0.3">
      <c r="A16" s="20" t="s">
        <v>62</v>
      </c>
      <c r="B16" s="20"/>
      <c r="C16" s="20"/>
      <c r="D16" s="20"/>
      <c r="E16" s="20"/>
      <c r="F16" s="20"/>
      <c r="G16" s="20"/>
      <c r="H16" s="20"/>
      <c r="I16" s="20"/>
      <c r="J16" s="20"/>
      <c r="K16" s="20"/>
      <c r="L16" s="20"/>
      <c r="M16" s="20"/>
      <c r="N16" s="20"/>
      <c r="O16" s="20"/>
    </row>
    <row r="17" spans="1:32" x14ac:dyDescent="0.3">
      <c r="A17" s="21" t="s">
        <v>63</v>
      </c>
      <c r="B17" s="21"/>
      <c r="C17" s="21"/>
      <c r="D17" s="21"/>
      <c r="E17" s="21"/>
      <c r="F17" s="21"/>
      <c r="G17" s="21"/>
      <c r="H17" s="21"/>
      <c r="I17" s="21"/>
      <c r="J17" s="21"/>
      <c r="K17" s="21"/>
      <c r="L17" s="21"/>
      <c r="M17" s="21"/>
      <c r="N17" s="21"/>
      <c r="O17" s="21"/>
    </row>
    <row r="18" spans="1:32" x14ac:dyDescent="0.3">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row>
    <row r="19" spans="1:32" x14ac:dyDescent="0.3">
      <c r="A19" s="21"/>
      <c r="B19" s="21"/>
      <c r="C19" s="21"/>
      <c r="D19" s="21"/>
      <c r="E19" s="21"/>
      <c r="F19" s="21"/>
      <c r="G19" s="21"/>
      <c r="H19" s="21"/>
      <c r="I19" s="21"/>
      <c r="J19" s="21"/>
      <c r="K19" s="21"/>
      <c r="L19" s="21"/>
      <c r="M19" s="21"/>
      <c r="N19" s="21"/>
      <c r="O19" s="21"/>
    </row>
    <row r="20" spans="1:32" x14ac:dyDescent="0.3">
      <c r="A20" s="21"/>
      <c r="B20" s="21"/>
      <c r="C20" s="21"/>
      <c r="D20" s="21"/>
      <c r="E20" s="21"/>
      <c r="F20" s="21"/>
      <c r="G20" s="21"/>
      <c r="H20" s="21"/>
      <c r="I20" s="21"/>
      <c r="J20" s="21"/>
      <c r="K20" s="21"/>
      <c r="L20" s="21"/>
      <c r="M20" s="21"/>
      <c r="N20" s="21"/>
      <c r="O20" s="21"/>
    </row>
    <row r="21" spans="1:32" x14ac:dyDescent="0.3">
      <c r="A21" s="21"/>
      <c r="B21" s="21"/>
      <c r="C21" s="21"/>
      <c r="D21" s="21"/>
      <c r="E21" s="21"/>
      <c r="F21" s="21"/>
      <c r="G21" s="21"/>
      <c r="H21" s="21"/>
      <c r="I21" s="21"/>
      <c r="J21" s="21"/>
      <c r="K21" s="21"/>
      <c r="L21" s="21"/>
      <c r="M21" s="21"/>
      <c r="N21" s="21"/>
      <c r="O21" s="21"/>
    </row>
    <row r="22" spans="1:32" x14ac:dyDescent="0.3">
      <c r="A22" s="21"/>
      <c r="B22" s="21"/>
      <c r="C22" s="21"/>
      <c r="D22" s="21"/>
      <c r="E22" s="21"/>
      <c r="F22" s="21"/>
      <c r="G22" s="21"/>
      <c r="H22" s="21"/>
      <c r="I22" s="21"/>
      <c r="J22" s="21"/>
      <c r="K22" s="21"/>
      <c r="L22" s="21"/>
      <c r="M22" s="21"/>
      <c r="N22" s="21"/>
      <c r="O22" s="21"/>
    </row>
    <row r="23" spans="1:32" x14ac:dyDescent="0.3">
      <c r="A23" s="22"/>
      <c r="B23" s="22"/>
      <c r="C23" s="22"/>
      <c r="D23" s="22"/>
      <c r="E23" s="22"/>
      <c r="F23" s="22"/>
      <c r="G23" s="22"/>
      <c r="H23" s="22"/>
      <c r="I23" s="22"/>
      <c r="J23" s="22"/>
      <c r="K23" s="22"/>
      <c r="L23" s="22"/>
      <c r="M23" s="23"/>
      <c r="N23" s="22"/>
      <c r="O23" s="24"/>
    </row>
  </sheetData>
  <mergeCells count="3">
    <mergeCell ref="A1:O1"/>
    <mergeCell ref="A2:O2"/>
    <mergeCell ref="A18:AF18"/>
  </mergeCells>
  <phoneticPr fontId="3"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9F121-6AF2-1D4B-833F-41E36D04FFAD}">
  <dimension ref="A1:B6"/>
  <sheetViews>
    <sheetView workbookViewId="0"/>
  </sheetViews>
  <sheetFormatPr defaultColWidth="11" defaultRowHeight="15.6" x14ac:dyDescent="0.3"/>
  <sheetData>
    <row r="1" spans="1:2" x14ac:dyDescent="0.3">
      <c r="A1" t="s">
        <v>14</v>
      </c>
    </row>
    <row r="2" spans="1:2" x14ac:dyDescent="0.3">
      <c r="A2" t="s">
        <v>15</v>
      </c>
      <c r="B2" t="s">
        <v>6</v>
      </c>
    </row>
    <row r="3" spans="1:2" x14ac:dyDescent="0.3">
      <c r="A3" t="s">
        <v>16</v>
      </c>
      <c r="B3">
        <v>100</v>
      </c>
    </row>
    <row r="4" spans="1:2" x14ac:dyDescent="0.3">
      <c r="A4" t="s">
        <v>17</v>
      </c>
      <c r="B4">
        <v>200</v>
      </c>
    </row>
    <row r="5" spans="1:2" x14ac:dyDescent="0.3">
      <c r="A5" t="s">
        <v>18</v>
      </c>
      <c r="B5">
        <v>300</v>
      </c>
    </row>
    <row r="6" spans="1:2" x14ac:dyDescent="0.3">
      <c r="A6" t="s">
        <v>19</v>
      </c>
      <c r="B6">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ED32-9BAB-604A-8A26-47C9E2E832C4}">
  <dimension ref="A1:C5"/>
  <sheetViews>
    <sheetView workbookViewId="0">
      <selection activeCell="A2" sqref="A2"/>
    </sheetView>
  </sheetViews>
  <sheetFormatPr defaultColWidth="11" defaultRowHeight="15.6" x14ac:dyDescent="0.3"/>
  <sheetData>
    <row r="1" spans="1:3" x14ac:dyDescent="0.3">
      <c r="A1" t="s">
        <v>2</v>
      </c>
      <c r="B1" t="s">
        <v>24</v>
      </c>
      <c r="C1" t="s">
        <v>25</v>
      </c>
    </row>
    <row r="2" spans="1:3" x14ac:dyDescent="0.3">
      <c r="A2" t="s">
        <v>8</v>
      </c>
    </row>
    <row r="3" spans="1:3" x14ac:dyDescent="0.3">
      <c r="A3" t="s">
        <v>9</v>
      </c>
    </row>
    <row r="4" spans="1:3" x14ac:dyDescent="0.3">
      <c r="A4" t="s">
        <v>10</v>
      </c>
    </row>
    <row r="5" spans="1:3" x14ac:dyDescent="0.3">
      <c r="A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vt:lpstr>
      <vt:lpstr>Câu6,7</vt:lpstr>
      <vt:lpstr>Summary</vt:lpstr>
      <vt:lpstr>Pricing</vt:lpstr>
      <vt:lpstr>Analyze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 Tran</dc:creator>
  <cp:lastModifiedBy>QTA</cp:lastModifiedBy>
  <dcterms:created xsi:type="dcterms:W3CDTF">2021-07-05T07:57:36Z</dcterms:created>
  <dcterms:modified xsi:type="dcterms:W3CDTF">2022-03-31T13:09:39Z</dcterms:modified>
</cp:coreProperties>
</file>