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2ju\Desktop\salab\osumi-mthesis\exp\"/>
    </mc:Choice>
  </mc:AlternateContent>
  <xr:revisionPtr revIDLastSave="0" documentId="13_ncr:1_{EB586F62-EF89-4F7D-AB14-FE4C8C31D010}" xr6:coauthVersionLast="47" xr6:coauthVersionMax="47" xr10:uidLastSave="{00000000-0000-0000-0000-000000000000}"/>
  <bookViews>
    <workbookView xWindow="28680" yWindow="-1995" windowWidth="29040" windowHeight="17640" xr2:uid="{D4B48D9C-B248-4D61-9196-B9660845E1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8" i="1" l="1"/>
  <c r="D118" i="1"/>
  <c r="E118" i="1"/>
  <c r="C119" i="1"/>
  <c r="D119" i="1"/>
  <c r="E119" i="1"/>
  <c r="C120" i="1"/>
  <c r="D120" i="1"/>
  <c r="E120" i="1"/>
  <c r="D117" i="1"/>
  <c r="E117" i="1"/>
  <c r="C117" i="1"/>
  <c r="C113" i="1"/>
  <c r="D113" i="1"/>
  <c r="E113" i="1"/>
  <c r="C114" i="1"/>
  <c r="D114" i="1"/>
  <c r="E114" i="1"/>
  <c r="C115" i="1"/>
  <c r="D115" i="1"/>
  <c r="E115" i="1"/>
  <c r="D112" i="1"/>
  <c r="E112" i="1"/>
  <c r="C112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X44" i="1" s="1"/>
  <c r="V45" i="1"/>
  <c r="X45" i="1" s="1"/>
  <c r="V46" i="1"/>
  <c r="V47" i="1"/>
  <c r="V48" i="1"/>
  <c r="V49" i="1"/>
  <c r="V50" i="1"/>
  <c r="V51" i="1"/>
  <c r="V29" i="1"/>
  <c r="N47" i="1"/>
  <c r="N48" i="1"/>
  <c r="N49" i="1"/>
  <c r="N50" i="1"/>
  <c r="N51" i="1"/>
  <c r="N40" i="1"/>
  <c r="N41" i="1"/>
  <c r="N42" i="1"/>
  <c r="N43" i="1"/>
  <c r="N46" i="1"/>
  <c r="N39" i="1"/>
  <c r="N37" i="1"/>
  <c r="N30" i="1"/>
  <c r="N31" i="1"/>
  <c r="N32" i="1"/>
  <c r="N33" i="1"/>
  <c r="N34" i="1"/>
  <c r="N35" i="1"/>
  <c r="N29" i="1"/>
  <c r="K29" i="1"/>
  <c r="F40" i="1"/>
  <c r="F41" i="1"/>
  <c r="F42" i="1"/>
  <c r="H42" i="1" s="1"/>
  <c r="F43" i="1"/>
  <c r="H43" i="1" s="1"/>
  <c r="F47" i="1"/>
  <c r="F48" i="1"/>
  <c r="F49" i="1"/>
  <c r="F50" i="1"/>
  <c r="F51" i="1"/>
  <c r="F46" i="1"/>
  <c r="F39" i="1"/>
  <c r="F37" i="1"/>
  <c r="D47" i="1"/>
  <c r="D48" i="1"/>
  <c r="D49" i="1"/>
  <c r="D50" i="1"/>
  <c r="D51" i="1"/>
  <c r="D46" i="1"/>
  <c r="D40" i="1"/>
  <c r="D41" i="1"/>
  <c r="D42" i="1"/>
  <c r="D43" i="1"/>
  <c r="D39" i="1"/>
  <c r="D37" i="1"/>
  <c r="F30" i="1"/>
  <c r="F31" i="1"/>
  <c r="F32" i="1"/>
  <c r="F52" i="1" s="1"/>
  <c r="F82" i="1" s="1"/>
  <c r="C107" i="1" s="1"/>
  <c r="F33" i="1"/>
  <c r="H33" i="1" s="1"/>
  <c r="F34" i="1"/>
  <c r="F35" i="1"/>
  <c r="H35" i="1" s="1"/>
  <c r="D30" i="1"/>
  <c r="D31" i="1"/>
  <c r="D32" i="1"/>
  <c r="D33" i="1"/>
  <c r="D34" i="1"/>
  <c r="D35" i="1"/>
  <c r="I29" i="1"/>
  <c r="F29" i="1"/>
  <c r="D29" i="1"/>
  <c r="H29" i="1" s="1"/>
  <c r="E109" i="1"/>
  <c r="E106" i="1"/>
  <c r="D109" i="1"/>
  <c r="D106" i="1"/>
  <c r="C109" i="1"/>
  <c r="E103" i="1"/>
  <c r="E102" i="1"/>
  <c r="E101" i="1"/>
  <c r="E100" i="1"/>
  <c r="D103" i="1"/>
  <c r="D102" i="1"/>
  <c r="D101" i="1"/>
  <c r="D100" i="1"/>
  <c r="C102" i="1"/>
  <c r="C101" i="1"/>
  <c r="C100" i="1"/>
  <c r="J91" i="1"/>
  <c r="J90" i="1"/>
  <c r="J89" i="1"/>
  <c r="J88" i="1"/>
  <c r="I91" i="1"/>
  <c r="I90" i="1"/>
  <c r="I89" i="1"/>
  <c r="I88" i="1"/>
  <c r="H91" i="1"/>
  <c r="H90" i="1"/>
  <c r="H89" i="1"/>
  <c r="H88" i="1"/>
  <c r="E97" i="1"/>
  <c r="E94" i="1"/>
  <c r="D97" i="1"/>
  <c r="D94" i="1"/>
  <c r="C97" i="1"/>
  <c r="E91" i="1"/>
  <c r="E90" i="1"/>
  <c r="E89" i="1"/>
  <c r="E88" i="1"/>
  <c r="D91" i="1"/>
  <c r="D90" i="1"/>
  <c r="D89" i="1"/>
  <c r="D88" i="1"/>
  <c r="C90" i="1"/>
  <c r="C89" i="1"/>
  <c r="C88" i="1"/>
  <c r="E85" i="1"/>
  <c r="G85" i="1"/>
  <c r="J85" i="1"/>
  <c r="K85" i="1"/>
  <c r="L85" i="1"/>
  <c r="M85" i="1"/>
  <c r="O85" i="1"/>
  <c r="Q85" i="1"/>
  <c r="R85" i="1"/>
  <c r="S85" i="1"/>
  <c r="T85" i="1"/>
  <c r="U85" i="1"/>
  <c r="W85" i="1"/>
  <c r="Y85" i="1"/>
  <c r="Z85" i="1"/>
  <c r="C85" i="1"/>
  <c r="S80" i="1"/>
  <c r="T80" i="1"/>
  <c r="U80" i="1"/>
  <c r="V80" i="1"/>
  <c r="W80" i="1"/>
  <c r="X80" i="1"/>
  <c r="Y80" i="1"/>
  <c r="Z80" i="1"/>
  <c r="S81" i="1"/>
  <c r="T81" i="1"/>
  <c r="U81" i="1"/>
  <c r="V81" i="1"/>
  <c r="W81" i="1"/>
  <c r="X81" i="1"/>
  <c r="Y81" i="1"/>
  <c r="Z81" i="1"/>
  <c r="S82" i="1"/>
  <c r="T82" i="1"/>
  <c r="U82" i="1"/>
  <c r="W82" i="1"/>
  <c r="Y82" i="1"/>
  <c r="Z82" i="1"/>
  <c r="S83" i="1"/>
  <c r="T83" i="1"/>
  <c r="U83" i="1"/>
  <c r="V83" i="1"/>
  <c r="W83" i="1"/>
  <c r="X83" i="1"/>
  <c r="Y83" i="1"/>
  <c r="Z83" i="1"/>
  <c r="S84" i="1"/>
  <c r="T84" i="1"/>
  <c r="U84" i="1"/>
  <c r="V84" i="1"/>
  <c r="W84" i="1"/>
  <c r="X84" i="1"/>
  <c r="Y84" i="1"/>
  <c r="Z84" i="1"/>
  <c r="K80" i="1"/>
  <c r="L80" i="1"/>
  <c r="M80" i="1"/>
  <c r="N80" i="1"/>
  <c r="O80" i="1"/>
  <c r="P80" i="1"/>
  <c r="Q80" i="1"/>
  <c r="R80" i="1"/>
  <c r="K81" i="1"/>
  <c r="L81" i="1"/>
  <c r="M81" i="1"/>
  <c r="N81" i="1"/>
  <c r="O81" i="1"/>
  <c r="P81" i="1"/>
  <c r="Q81" i="1"/>
  <c r="R81" i="1"/>
  <c r="K82" i="1"/>
  <c r="L82" i="1"/>
  <c r="M82" i="1"/>
  <c r="O82" i="1"/>
  <c r="Q82" i="1"/>
  <c r="R82" i="1"/>
  <c r="K83" i="1"/>
  <c r="L83" i="1"/>
  <c r="M83" i="1"/>
  <c r="N83" i="1"/>
  <c r="O83" i="1"/>
  <c r="P83" i="1"/>
  <c r="Q83" i="1"/>
  <c r="R83" i="1"/>
  <c r="K84" i="1"/>
  <c r="L84" i="1"/>
  <c r="M84" i="1"/>
  <c r="N84" i="1"/>
  <c r="O84" i="1"/>
  <c r="P84" i="1"/>
  <c r="Q84" i="1"/>
  <c r="R84" i="1"/>
  <c r="D80" i="1"/>
  <c r="E80" i="1"/>
  <c r="F80" i="1"/>
  <c r="G80" i="1"/>
  <c r="H80" i="1"/>
  <c r="I80" i="1"/>
  <c r="J80" i="1"/>
  <c r="D81" i="1"/>
  <c r="E81" i="1"/>
  <c r="F81" i="1"/>
  <c r="G81" i="1"/>
  <c r="H81" i="1"/>
  <c r="I81" i="1"/>
  <c r="J81" i="1"/>
  <c r="E82" i="1"/>
  <c r="G82" i="1"/>
  <c r="I82" i="1"/>
  <c r="C103" i="1" s="1"/>
  <c r="J82" i="1"/>
  <c r="D83" i="1"/>
  <c r="E83" i="1"/>
  <c r="F83" i="1"/>
  <c r="G83" i="1"/>
  <c r="H83" i="1"/>
  <c r="I83" i="1"/>
  <c r="J83" i="1"/>
  <c r="D84" i="1"/>
  <c r="E84" i="1"/>
  <c r="F84" i="1"/>
  <c r="G84" i="1"/>
  <c r="H84" i="1"/>
  <c r="I84" i="1"/>
  <c r="J84" i="1"/>
  <c r="C84" i="1"/>
  <c r="C83" i="1"/>
  <c r="C82" i="1"/>
  <c r="C81" i="1"/>
  <c r="C80" i="1"/>
  <c r="Z77" i="1"/>
  <c r="R77" i="1"/>
  <c r="Y25" i="1"/>
  <c r="Y24" i="1"/>
  <c r="Y23" i="1"/>
  <c r="Y22" i="1"/>
  <c r="Y21" i="1"/>
  <c r="Y20" i="1"/>
  <c r="Y18" i="1"/>
  <c r="Y17" i="1"/>
  <c r="Q25" i="1"/>
  <c r="Q24" i="1"/>
  <c r="Q23" i="1"/>
  <c r="Q22" i="1"/>
  <c r="Q21" i="1"/>
  <c r="Q20" i="1"/>
  <c r="Q18" i="1"/>
  <c r="Q17" i="1"/>
  <c r="J24" i="1"/>
  <c r="J23" i="1"/>
  <c r="J21" i="1"/>
  <c r="J18" i="1"/>
  <c r="J25" i="1"/>
  <c r="J22" i="1"/>
  <c r="J20" i="1"/>
  <c r="J19" i="1"/>
  <c r="J17" i="1"/>
  <c r="J16" i="1"/>
  <c r="I24" i="1"/>
  <c r="I23" i="1"/>
  <c r="I21" i="1"/>
  <c r="I18" i="1"/>
  <c r="I25" i="1"/>
  <c r="I22" i="1"/>
  <c r="I20" i="1"/>
  <c r="I19" i="1"/>
  <c r="I17" i="1"/>
  <c r="I16" i="1"/>
  <c r="Y12" i="1"/>
  <c r="Y11" i="1"/>
  <c r="Y10" i="1"/>
  <c r="Y9" i="1"/>
  <c r="Y7" i="1"/>
  <c r="Y6" i="1"/>
  <c r="Y5" i="1"/>
  <c r="Y4" i="1"/>
  <c r="Q10" i="1"/>
  <c r="Q11" i="1"/>
  <c r="Q12" i="1"/>
  <c r="Q9" i="1"/>
  <c r="Q5" i="1"/>
  <c r="Q6" i="1"/>
  <c r="Q7" i="1"/>
  <c r="Q4" i="1"/>
  <c r="I10" i="1"/>
  <c r="I11" i="1"/>
  <c r="I12" i="1"/>
  <c r="I9" i="1"/>
  <c r="I5" i="1"/>
  <c r="I6" i="1"/>
  <c r="I7" i="1"/>
  <c r="I4" i="1"/>
  <c r="F8" i="1"/>
  <c r="F9" i="1"/>
  <c r="F10" i="1"/>
  <c r="F11" i="1"/>
  <c r="F12" i="1"/>
  <c r="F3" i="1"/>
  <c r="F4" i="1"/>
  <c r="F5" i="1"/>
  <c r="F6" i="1"/>
  <c r="F7" i="1"/>
  <c r="E77" i="1"/>
  <c r="G77" i="1"/>
  <c r="K77" i="1"/>
  <c r="L77" i="1"/>
  <c r="M77" i="1"/>
  <c r="O77" i="1"/>
  <c r="S77" i="1"/>
  <c r="T77" i="1"/>
  <c r="U77" i="1"/>
  <c r="W77" i="1"/>
  <c r="C77" i="1"/>
  <c r="Y68" i="1"/>
  <c r="Y69" i="1"/>
  <c r="Y70" i="1"/>
  <c r="Y71" i="1"/>
  <c r="Y67" i="1"/>
  <c r="Y65" i="1"/>
  <c r="T72" i="1"/>
  <c r="S72" i="1"/>
  <c r="W72" i="1" s="1"/>
  <c r="T66" i="1"/>
  <c r="S66" i="1"/>
  <c r="Z74" i="1"/>
  <c r="V74" i="1"/>
  <c r="U74" i="1"/>
  <c r="T74" i="1"/>
  <c r="X74" i="1" s="1"/>
  <c r="S74" i="1"/>
  <c r="W74" i="1" s="1"/>
  <c r="Z73" i="1"/>
  <c r="V73" i="1"/>
  <c r="U73" i="1"/>
  <c r="T73" i="1"/>
  <c r="X73" i="1" s="1"/>
  <c r="S73" i="1"/>
  <c r="W73" i="1" s="1"/>
  <c r="Z72" i="1"/>
  <c r="Y72" i="1"/>
  <c r="V72" i="1"/>
  <c r="U72" i="1"/>
  <c r="X72" i="1"/>
  <c r="Z71" i="1"/>
  <c r="V71" i="1"/>
  <c r="U71" i="1"/>
  <c r="T71" i="1"/>
  <c r="X71" i="1" s="1"/>
  <c r="S71" i="1"/>
  <c r="W71" i="1" s="1"/>
  <c r="Z70" i="1"/>
  <c r="V70" i="1"/>
  <c r="U70" i="1"/>
  <c r="T70" i="1"/>
  <c r="X70" i="1" s="1"/>
  <c r="S70" i="1"/>
  <c r="W70" i="1" s="1"/>
  <c r="Z69" i="1"/>
  <c r="V69" i="1"/>
  <c r="U69" i="1"/>
  <c r="T69" i="1"/>
  <c r="X69" i="1" s="1"/>
  <c r="S69" i="1"/>
  <c r="W69" i="1" s="1"/>
  <c r="Z68" i="1"/>
  <c r="V68" i="1"/>
  <c r="U68" i="1"/>
  <c r="T68" i="1"/>
  <c r="X68" i="1" s="1"/>
  <c r="S68" i="1"/>
  <c r="W68" i="1" s="1"/>
  <c r="Z67" i="1"/>
  <c r="V67" i="1"/>
  <c r="U67" i="1"/>
  <c r="T67" i="1"/>
  <c r="X67" i="1" s="1"/>
  <c r="S67" i="1"/>
  <c r="W67" i="1" s="1"/>
  <c r="Z66" i="1"/>
  <c r="Y66" i="1"/>
  <c r="V66" i="1"/>
  <c r="U66" i="1"/>
  <c r="X66" i="1"/>
  <c r="W66" i="1"/>
  <c r="Z65" i="1"/>
  <c r="Z75" i="1" s="1"/>
  <c r="Y75" i="1"/>
  <c r="V65" i="1"/>
  <c r="V75" i="1" s="1"/>
  <c r="U65" i="1"/>
  <c r="U75" i="1" s="1"/>
  <c r="T65" i="1"/>
  <c r="X65" i="1" s="1"/>
  <c r="S65" i="1"/>
  <c r="W65" i="1" s="1"/>
  <c r="R66" i="1"/>
  <c r="R67" i="1"/>
  <c r="R68" i="1"/>
  <c r="R69" i="1"/>
  <c r="R70" i="1"/>
  <c r="R71" i="1"/>
  <c r="R72" i="1"/>
  <c r="R73" i="1"/>
  <c r="R74" i="1"/>
  <c r="R65" i="1"/>
  <c r="Q66" i="1"/>
  <c r="Q72" i="1"/>
  <c r="Q74" i="1"/>
  <c r="Q73" i="1"/>
  <c r="Q71" i="1"/>
  <c r="Q70" i="1"/>
  <c r="Q75" i="1"/>
  <c r="Q69" i="1"/>
  <c r="Q68" i="1"/>
  <c r="Q67" i="1"/>
  <c r="Q6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O75" i="1" s="1"/>
  <c r="P67" i="1"/>
  <c r="P75" i="1" s="1"/>
  <c r="O67" i="1"/>
  <c r="P66" i="1"/>
  <c r="O66" i="1"/>
  <c r="P65" i="1"/>
  <c r="O65" i="1"/>
  <c r="N72" i="1"/>
  <c r="N66" i="1"/>
  <c r="N74" i="1"/>
  <c r="N73" i="1"/>
  <c r="N71" i="1"/>
  <c r="N70" i="1"/>
  <c r="N69" i="1"/>
  <c r="N68" i="1"/>
  <c r="N67" i="1"/>
  <c r="N65" i="1"/>
  <c r="M72" i="1"/>
  <c r="M66" i="1"/>
  <c r="M70" i="1"/>
  <c r="M71" i="1"/>
  <c r="M73" i="1"/>
  <c r="M74" i="1"/>
  <c r="M69" i="1"/>
  <c r="M68" i="1"/>
  <c r="M67" i="1"/>
  <c r="M65" i="1"/>
  <c r="R75" i="1"/>
  <c r="N75" i="1"/>
  <c r="M75" i="1"/>
  <c r="L75" i="1"/>
  <c r="K75" i="1"/>
  <c r="L65" i="1"/>
  <c r="L66" i="1"/>
  <c r="L67" i="1"/>
  <c r="L68" i="1"/>
  <c r="L69" i="1"/>
  <c r="L70" i="1"/>
  <c r="L71" i="1"/>
  <c r="L72" i="1"/>
  <c r="L73" i="1"/>
  <c r="L74" i="1"/>
  <c r="K74" i="1"/>
  <c r="K73" i="1"/>
  <c r="K72" i="1"/>
  <c r="K71" i="1"/>
  <c r="K70" i="1"/>
  <c r="K69" i="1"/>
  <c r="K68" i="1"/>
  <c r="K67" i="1"/>
  <c r="K66" i="1"/>
  <c r="K65" i="1"/>
  <c r="F75" i="1"/>
  <c r="J72" i="1"/>
  <c r="I72" i="1"/>
  <c r="G72" i="1"/>
  <c r="F72" i="1"/>
  <c r="H72" i="1" s="1"/>
  <c r="H75" i="1" s="1"/>
  <c r="E72" i="1"/>
  <c r="E75" i="1" s="1"/>
  <c r="D72" i="1"/>
  <c r="C72" i="1"/>
  <c r="G66" i="1"/>
  <c r="H66" i="1"/>
  <c r="G67" i="1"/>
  <c r="H67" i="1"/>
  <c r="G68" i="1"/>
  <c r="H68" i="1"/>
  <c r="G69" i="1"/>
  <c r="H69" i="1"/>
  <c r="G70" i="1"/>
  <c r="H70" i="1"/>
  <c r="G71" i="1"/>
  <c r="H71" i="1"/>
  <c r="G73" i="1"/>
  <c r="H73" i="1"/>
  <c r="G74" i="1"/>
  <c r="H74" i="1"/>
  <c r="H65" i="1"/>
  <c r="G65" i="1"/>
  <c r="J66" i="1"/>
  <c r="I66" i="1"/>
  <c r="F66" i="1"/>
  <c r="E66" i="1"/>
  <c r="D66" i="1"/>
  <c r="C66" i="1"/>
  <c r="D75" i="1"/>
  <c r="G75" i="1"/>
  <c r="I75" i="1"/>
  <c r="J75" i="1"/>
  <c r="C75" i="1"/>
  <c r="J74" i="1"/>
  <c r="I74" i="1"/>
  <c r="F74" i="1"/>
  <c r="E74" i="1"/>
  <c r="D74" i="1"/>
  <c r="C74" i="1"/>
  <c r="J73" i="1"/>
  <c r="I73" i="1"/>
  <c r="F73" i="1"/>
  <c r="E73" i="1"/>
  <c r="D73" i="1"/>
  <c r="C73" i="1"/>
  <c r="J71" i="1"/>
  <c r="I71" i="1"/>
  <c r="F71" i="1"/>
  <c r="E71" i="1"/>
  <c r="D71" i="1"/>
  <c r="C71" i="1"/>
  <c r="J70" i="1"/>
  <c r="I70" i="1"/>
  <c r="F70" i="1"/>
  <c r="E70" i="1"/>
  <c r="D70" i="1"/>
  <c r="C70" i="1"/>
  <c r="J69" i="1"/>
  <c r="I69" i="1"/>
  <c r="F69" i="1"/>
  <c r="E69" i="1"/>
  <c r="D69" i="1"/>
  <c r="C69" i="1"/>
  <c r="J68" i="1"/>
  <c r="I68" i="1"/>
  <c r="F68" i="1"/>
  <c r="E68" i="1"/>
  <c r="D68" i="1"/>
  <c r="C68" i="1"/>
  <c r="J67" i="1"/>
  <c r="I67" i="1"/>
  <c r="F67" i="1"/>
  <c r="E67" i="1"/>
  <c r="D67" i="1"/>
  <c r="C67" i="1"/>
  <c r="J65" i="1"/>
  <c r="I65" i="1"/>
  <c r="F65" i="1"/>
  <c r="E65" i="1"/>
  <c r="D65" i="1"/>
  <c r="C65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S56" i="1"/>
  <c r="T56" i="1"/>
  <c r="U56" i="1"/>
  <c r="V56" i="1"/>
  <c r="S57" i="1"/>
  <c r="T57" i="1"/>
  <c r="U57" i="1"/>
  <c r="V57" i="1"/>
  <c r="S58" i="1"/>
  <c r="T58" i="1"/>
  <c r="U58" i="1"/>
  <c r="V58" i="1"/>
  <c r="S59" i="1"/>
  <c r="T59" i="1"/>
  <c r="U59" i="1"/>
  <c r="V59" i="1"/>
  <c r="S60" i="1"/>
  <c r="T60" i="1"/>
  <c r="U60" i="1"/>
  <c r="V60" i="1"/>
  <c r="S61" i="1"/>
  <c r="T61" i="1"/>
  <c r="U61" i="1"/>
  <c r="V61" i="1"/>
  <c r="Y56" i="1"/>
  <c r="Z56" i="1"/>
  <c r="Y57" i="1"/>
  <c r="Z57" i="1"/>
  <c r="Y58" i="1"/>
  <c r="Z58" i="1"/>
  <c r="Y59" i="1"/>
  <c r="Z59" i="1"/>
  <c r="Y60" i="1"/>
  <c r="Z60" i="1"/>
  <c r="Y61" i="1"/>
  <c r="Z61" i="1"/>
  <c r="Z55" i="1"/>
  <c r="Y55" i="1"/>
  <c r="V55" i="1"/>
  <c r="U55" i="1"/>
  <c r="T55" i="1"/>
  <c r="S55" i="1"/>
  <c r="R56" i="1"/>
  <c r="R57" i="1"/>
  <c r="R58" i="1"/>
  <c r="R59" i="1"/>
  <c r="R60" i="1"/>
  <c r="R61" i="1"/>
  <c r="R55" i="1"/>
  <c r="Q60" i="1"/>
  <c r="Q57" i="1"/>
  <c r="Q61" i="1"/>
  <c r="Q59" i="1"/>
  <c r="Q58" i="1"/>
  <c r="Q56" i="1"/>
  <c r="Q55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S62" i="1"/>
  <c r="T62" i="1"/>
  <c r="U62" i="1"/>
  <c r="W62" i="1"/>
  <c r="X62" i="1"/>
  <c r="Y62" i="1"/>
  <c r="Z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M56" i="1"/>
  <c r="N56" i="1"/>
  <c r="M57" i="1"/>
  <c r="N57" i="1"/>
  <c r="M58" i="1"/>
  <c r="N58" i="1"/>
  <c r="M59" i="1"/>
  <c r="N59" i="1"/>
  <c r="M60" i="1"/>
  <c r="N60" i="1"/>
  <c r="M61" i="1"/>
  <c r="N61" i="1"/>
  <c r="N55" i="1"/>
  <c r="K56" i="1"/>
  <c r="L56" i="1"/>
  <c r="K57" i="1"/>
  <c r="L57" i="1"/>
  <c r="K58" i="1"/>
  <c r="L58" i="1"/>
  <c r="K59" i="1"/>
  <c r="L59" i="1"/>
  <c r="K60" i="1"/>
  <c r="L60" i="1"/>
  <c r="K61" i="1"/>
  <c r="L61" i="1"/>
  <c r="L55" i="1"/>
  <c r="K55" i="1"/>
  <c r="M55" i="1"/>
  <c r="J56" i="1"/>
  <c r="J57" i="1"/>
  <c r="J58" i="1"/>
  <c r="J59" i="1"/>
  <c r="J60" i="1"/>
  <c r="J61" i="1"/>
  <c r="I60" i="1"/>
  <c r="I61" i="1"/>
  <c r="I59" i="1"/>
  <c r="I58" i="1"/>
  <c r="I57" i="1"/>
  <c r="I56" i="1"/>
  <c r="D52" i="1"/>
  <c r="D82" i="1" s="1"/>
  <c r="C106" i="1" s="1"/>
  <c r="E52" i="1"/>
  <c r="G52" i="1"/>
  <c r="I52" i="1"/>
  <c r="J52" i="1"/>
  <c r="K52" i="1"/>
  <c r="L52" i="1"/>
  <c r="M52" i="1"/>
  <c r="N52" i="1"/>
  <c r="N77" i="1" s="1"/>
  <c r="N85" i="1" s="1"/>
  <c r="D95" i="1" s="1"/>
  <c r="O52" i="1"/>
  <c r="Q52" i="1"/>
  <c r="R52" i="1"/>
  <c r="S52" i="1"/>
  <c r="T52" i="1"/>
  <c r="U52" i="1"/>
  <c r="V52" i="1"/>
  <c r="V82" i="1" s="1"/>
  <c r="E107" i="1" s="1"/>
  <c r="W52" i="1"/>
  <c r="Y52" i="1"/>
  <c r="Z52" i="1"/>
  <c r="C52" i="1"/>
  <c r="C62" i="1"/>
  <c r="D61" i="1"/>
  <c r="C61" i="1"/>
  <c r="G61" i="1" s="1"/>
  <c r="C59" i="1"/>
  <c r="D59" i="1"/>
  <c r="D58" i="1"/>
  <c r="C58" i="1"/>
  <c r="D60" i="1"/>
  <c r="C60" i="1"/>
  <c r="D57" i="1"/>
  <c r="C57" i="1"/>
  <c r="D56" i="1"/>
  <c r="G56" i="1"/>
  <c r="H56" i="1"/>
  <c r="G57" i="1"/>
  <c r="H57" i="1"/>
  <c r="G58" i="1"/>
  <c r="H58" i="1"/>
  <c r="G59" i="1"/>
  <c r="H59" i="1"/>
  <c r="G60" i="1"/>
  <c r="H60" i="1"/>
  <c r="H61" i="1"/>
  <c r="H55" i="1"/>
  <c r="G55" i="1"/>
  <c r="E56" i="1"/>
  <c r="F56" i="1"/>
  <c r="E57" i="1"/>
  <c r="F57" i="1"/>
  <c r="E58" i="1"/>
  <c r="F58" i="1"/>
  <c r="E59" i="1"/>
  <c r="F59" i="1"/>
  <c r="E60" i="1"/>
  <c r="F60" i="1"/>
  <c r="E61" i="1"/>
  <c r="F61" i="1"/>
  <c r="C56" i="1"/>
  <c r="J55" i="1"/>
  <c r="I55" i="1"/>
  <c r="F55" i="1"/>
  <c r="E55" i="1"/>
  <c r="D55" i="1"/>
  <c r="C55" i="1"/>
  <c r="Q45" i="1"/>
  <c r="R44" i="1"/>
  <c r="R38" i="1"/>
  <c r="Q44" i="1"/>
  <c r="Q38" i="1"/>
  <c r="Q36" i="1"/>
  <c r="O36" i="1"/>
  <c r="P36" i="1"/>
  <c r="O45" i="1"/>
  <c r="N45" i="1"/>
  <c r="N36" i="1"/>
  <c r="P45" i="1"/>
  <c r="L45" i="1"/>
  <c r="K45" i="1"/>
  <c r="L44" i="1"/>
  <c r="P44" i="1" s="1"/>
  <c r="L38" i="1"/>
  <c r="P38" i="1" s="1"/>
  <c r="R21" i="1"/>
  <c r="R22" i="1"/>
  <c r="R23" i="1"/>
  <c r="R24" i="1"/>
  <c r="R25" i="1"/>
  <c r="R20" i="1"/>
  <c r="R18" i="1"/>
  <c r="R17" i="1"/>
  <c r="Z4" i="1"/>
  <c r="Z5" i="1"/>
  <c r="Z6" i="1"/>
  <c r="Z7" i="1"/>
  <c r="Z8" i="1"/>
  <c r="Z9" i="1"/>
  <c r="Z10" i="1"/>
  <c r="Z11" i="1"/>
  <c r="Z12" i="1"/>
  <c r="Z3" i="1"/>
  <c r="J4" i="1"/>
  <c r="J5" i="1"/>
  <c r="J6" i="1"/>
  <c r="J13" i="1" s="1"/>
  <c r="J7" i="1"/>
  <c r="J8" i="1"/>
  <c r="J9" i="1"/>
  <c r="J10" i="1"/>
  <c r="J11" i="1"/>
  <c r="J12" i="1"/>
  <c r="J3" i="1"/>
  <c r="C13" i="1"/>
  <c r="D13" i="1"/>
  <c r="E13" i="1"/>
  <c r="F13" i="1"/>
  <c r="G13" i="1"/>
  <c r="I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R4" i="1"/>
  <c r="R5" i="1"/>
  <c r="R6" i="1"/>
  <c r="R7" i="1"/>
  <c r="R8" i="1"/>
  <c r="R9" i="1"/>
  <c r="R10" i="1"/>
  <c r="R11" i="1"/>
  <c r="R12" i="1"/>
  <c r="R3" i="1"/>
  <c r="Z21" i="1"/>
  <c r="Z22" i="1"/>
  <c r="Z23" i="1"/>
  <c r="Z24" i="1"/>
  <c r="Z25" i="1"/>
  <c r="Z26" i="1" s="1"/>
  <c r="Z20" i="1"/>
  <c r="Z18" i="1"/>
  <c r="Z17" i="1"/>
  <c r="R26" i="1"/>
  <c r="S26" i="1"/>
  <c r="T26" i="1"/>
  <c r="U26" i="1"/>
  <c r="V26" i="1"/>
  <c r="W26" i="1"/>
  <c r="X26" i="1"/>
  <c r="Y26" i="1"/>
  <c r="Q26" i="1"/>
  <c r="Y19" i="1"/>
  <c r="Y16" i="1"/>
  <c r="Q19" i="1"/>
  <c r="Q16" i="1"/>
  <c r="K38" i="1"/>
  <c r="K44" i="1"/>
  <c r="O44" i="1" s="1"/>
  <c r="L36" i="1"/>
  <c r="K36" i="1"/>
  <c r="M45" i="1"/>
  <c r="N44" i="1"/>
  <c r="M44" i="1"/>
  <c r="M38" i="1"/>
  <c r="M36" i="1"/>
  <c r="P37" i="1"/>
  <c r="N38" i="1"/>
  <c r="K47" i="1"/>
  <c r="L47" i="1"/>
  <c r="M47" i="1"/>
  <c r="O47" i="1"/>
  <c r="P47" i="1"/>
  <c r="Q47" i="1"/>
  <c r="R47" i="1"/>
  <c r="K48" i="1"/>
  <c r="L48" i="1"/>
  <c r="M48" i="1"/>
  <c r="O48" i="1" s="1"/>
  <c r="P48" i="1"/>
  <c r="Q48" i="1"/>
  <c r="R48" i="1"/>
  <c r="K49" i="1"/>
  <c r="L49" i="1"/>
  <c r="M49" i="1"/>
  <c r="O49" i="1"/>
  <c r="P49" i="1"/>
  <c r="Q49" i="1"/>
  <c r="R49" i="1"/>
  <c r="K50" i="1"/>
  <c r="L50" i="1"/>
  <c r="M50" i="1"/>
  <c r="O50" i="1" s="1"/>
  <c r="P50" i="1"/>
  <c r="Q50" i="1"/>
  <c r="R50" i="1"/>
  <c r="K51" i="1"/>
  <c r="L51" i="1"/>
  <c r="M51" i="1"/>
  <c r="O51" i="1"/>
  <c r="P51" i="1"/>
  <c r="Q51" i="1"/>
  <c r="R51" i="1"/>
  <c r="R46" i="1"/>
  <c r="Q46" i="1"/>
  <c r="P46" i="1"/>
  <c r="M46" i="1"/>
  <c r="O46" i="1" s="1"/>
  <c r="L46" i="1"/>
  <c r="K46" i="1"/>
  <c r="K40" i="1"/>
  <c r="L40" i="1"/>
  <c r="M40" i="1"/>
  <c r="O40" i="1"/>
  <c r="P40" i="1"/>
  <c r="Q40" i="1"/>
  <c r="R40" i="1"/>
  <c r="K41" i="1"/>
  <c r="L41" i="1"/>
  <c r="M41" i="1"/>
  <c r="O41" i="1"/>
  <c r="P41" i="1"/>
  <c r="Q41" i="1"/>
  <c r="R41" i="1"/>
  <c r="K42" i="1"/>
  <c r="L42" i="1"/>
  <c r="M42" i="1"/>
  <c r="O42" i="1"/>
  <c r="P42" i="1"/>
  <c r="Q42" i="1"/>
  <c r="R42" i="1"/>
  <c r="K43" i="1"/>
  <c r="L43" i="1"/>
  <c r="M43" i="1"/>
  <c r="O43" i="1"/>
  <c r="P43" i="1"/>
  <c r="Q43" i="1"/>
  <c r="R43" i="1"/>
  <c r="R39" i="1"/>
  <c r="Q39" i="1"/>
  <c r="M39" i="1"/>
  <c r="L39" i="1"/>
  <c r="P39" i="1" s="1"/>
  <c r="K39" i="1"/>
  <c r="O39" i="1" s="1"/>
  <c r="R37" i="1"/>
  <c r="Q37" i="1"/>
  <c r="M37" i="1"/>
  <c r="L37" i="1"/>
  <c r="K37" i="1"/>
  <c r="O37" i="1" s="1"/>
  <c r="K30" i="1"/>
  <c r="L30" i="1"/>
  <c r="M30" i="1"/>
  <c r="O30" i="1"/>
  <c r="P30" i="1"/>
  <c r="Q30" i="1"/>
  <c r="R30" i="1"/>
  <c r="K31" i="1"/>
  <c r="L31" i="1"/>
  <c r="M31" i="1"/>
  <c r="Q31" i="1"/>
  <c r="R31" i="1"/>
  <c r="K32" i="1"/>
  <c r="L32" i="1"/>
  <c r="M32" i="1"/>
  <c r="O32" i="1"/>
  <c r="P32" i="1"/>
  <c r="Q32" i="1"/>
  <c r="R32" i="1"/>
  <c r="K33" i="1"/>
  <c r="L33" i="1"/>
  <c r="M33" i="1"/>
  <c r="P33" i="1"/>
  <c r="O33" i="1"/>
  <c r="Q33" i="1"/>
  <c r="R33" i="1"/>
  <c r="K34" i="1"/>
  <c r="L34" i="1"/>
  <c r="M34" i="1"/>
  <c r="O34" i="1"/>
  <c r="P34" i="1"/>
  <c r="Q34" i="1"/>
  <c r="R34" i="1"/>
  <c r="K35" i="1"/>
  <c r="L35" i="1"/>
  <c r="M35" i="1"/>
  <c r="P35" i="1"/>
  <c r="O35" i="1"/>
  <c r="Q35" i="1"/>
  <c r="R35" i="1"/>
  <c r="I38" i="1"/>
  <c r="I36" i="1"/>
  <c r="F45" i="1"/>
  <c r="E45" i="1"/>
  <c r="D45" i="1"/>
  <c r="H45" i="1" s="1"/>
  <c r="C45" i="1"/>
  <c r="G45" i="1" s="1"/>
  <c r="F44" i="1"/>
  <c r="E44" i="1"/>
  <c r="D44" i="1"/>
  <c r="H44" i="1" s="1"/>
  <c r="C44" i="1"/>
  <c r="G44" i="1" s="1"/>
  <c r="F38" i="1"/>
  <c r="E38" i="1"/>
  <c r="D38" i="1"/>
  <c r="H38" i="1" s="1"/>
  <c r="C38" i="1"/>
  <c r="G38" i="1" s="1"/>
  <c r="F36" i="1"/>
  <c r="H36" i="1"/>
  <c r="E36" i="1"/>
  <c r="G36" i="1" s="1"/>
  <c r="D36" i="1"/>
  <c r="C36" i="1"/>
  <c r="C47" i="1"/>
  <c r="E47" i="1"/>
  <c r="G47" i="1"/>
  <c r="H47" i="1"/>
  <c r="I47" i="1"/>
  <c r="J47" i="1"/>
  <c r="C48" i="1"/>
  <c r="E48" i="1"/>
  <c r="H48" i="1"/>
  <c r="G48" i="1"/>
  <c r="I48" i="1"/>
  <c r="J48" i="1"/>
  <c r="C49" i="1"/>
  <c r="E49" i="1"/>
  <c r="G49" i="1"/>
  <c r="H49" i="1"/>
  <c r="I49" i="1"/>
  <c r="J49" i="1"/>
  <c r="C50" i="1"/>
  <c r="E50" i="1"/>
  <c r="H50" i="1"/>
  <c r="G50" i="1"/>
  <c r="I50" i="1"/>
  <c r="J50" i="1"/>
  <c r="C51" i="1"/>
  <c r="E51" i="1"/>
  <c r="G51" i="1"/>
  <c r="H51" i="1"/>
  <c r="I51" i="1"/>
  <c r="J51" i="1"/>
  <c r="J46" i="1"/>
  <c r="I46" i="1"/>
  <c r="H46" i="1"/>
  <c r="E46" i="1"/>
  <c r="C46" i="1"/>
  <c r="G46" i="1" s="1"/>
  <c r="C40" i="1"/>
  <c r="E40" i="1"/>
  <c r="G40" i="1"/>
  <c r="H40" i="1"/>
  <c r="I40" i="1"/>
  <c r="J40" i="1"/>
  <c r="C41" i="1"/>
  <c r="E41" i="1"/>
  <c r="G41" i="1"/>
  <c r="H41" i="1"/>
  <c r="I41" i="1"/>
  <c r="J41" i="1"/>
  <c r="C42" i="1"/>
  <c r="E42" i="1"/>
  <c r="G42" i="1"/>
  <c r="I42" i="1"/>
  <c r="J42" i="1"/>
  <c r="C43" i="1"/>
  <c r="E43" i="1"/>
  <c r="G43" i="1"/>
  <c r="I43" i="1"/>
  <c r="J43" i="1"/>
  <c r="J39" i="1"/>
  <c r="I39" i="1"/>
  <c r="E39" i="1"/>
  <c r="H39" i="1"/>
  <c r="C39" i="1"/>
  <c r="J37" i="1"/>
  <c r="I37" i="1"/>
  <c r="H37" i="1"/>
  <c r="E37" i="1"/>
  <c r="G37" i="1" s="1"/>
  <c r="C37" i="1"/>
  <c r="C30" i="1"/>
  <c r="G30" i="1" s="1"/>
  <c r="E30" i="1"/>
  <c r="H30" i="1"/>
  <c r="I30" i="1"/>
  <c r="J30" i="1"/>
  <c r="C31" i="1"/>
  <c r="G31" i="1" s="1"/>
  <c r="E31" i="1"/>
  <c r="H31" i="1"/>
  <c r="I31" i="1"/>
  <c r="J31" i="1"/>
  <c r="C32" i="1"/>
  <c r="E32" i="1"/>
  <c r="G32" i="1" s="1"/>
  <c r="H32" i="1"/>
  <c r="I32" i="1"/>
  <c r="J32" i="1"/>
  <c r="C33" i="1"/>
  <c r="G33" i="1" s="1"/>
  <c r="E33" i="1"/>
  <c r="I33" i="1"/>
  <c r="J33" i="1"/>
  <c r="C34" i="1"/>
  <c r="E34" i="1"/>
  <c r="G34" i="1" s="1"/>
  <c r="H34" i="1"/>
  <c r="I34" i="1"/>
  <c r="J34" i="1"/>
  <c r="C35" i="1"/>
  <c r="G35" i="1" s="1"/>
  <c r="E35" i="1"/>
  <c r="I35" i="1"/>
  <c r="J35" i="1"/>
  <c r="Y38" i="1"/>
  <c r="Y36" i="1"/>
  <c r="Z36" i="1"/>
  <c r="Z38" i="1"/>
  <c r="S36" i="1"/>
  <c r="W36" i="1" s="1"/>
  <c r="T36" i="1"/>
  <c r="U36" i="1"/>
  <c r="X36" i="1"/>
  <c r="S37" i="1"/>
  <c r="T37" i="1"/>
  <c r="X37" i="1" s="1"/>
  <c r="U37" i="1"/>
  <c r="W37" i="1"/>
  <c r="S38" i="1"/>
  <c r="W38" i="1" s="1"/>
  <c r="T38" i="1"/>
  <c r="U38" i="1"/>
  <c r="S39" i="1"/>
  <c r="W39" i="1" s="1"/>
  <c r="T39" i="1"/>
  <c r="U39" i="1"/>
  <c r="S40" i="1"/>
  <c r="T40" i="1"/>
  <c r="U40" i="1"/>
  <c r="X40" i="1"/>
  <c r="W40" i="1"/>
  <c r="S41" i="1"/>
  <c r="W41" i="1" s="1"/>
  <c r="T41" i="1"/>
  <c r="X41" i="1" s="1"/>
  <c r="U41" i="1"/>
  <c r="S42" i="1"/>
  <c r="T42" i="1"/>
  <c r="U42" i="1"/>
  <c r="X42" i="1"/>
  <c r="S43" i="1"/>
  <c r="T43" i="1"/>
  <c r="X43" i="1" s="1"/>
  <c r="U43" i="1"/>
  <c r="W43" i="1" s="1"/>
  <c r="S44" i="1"/>
  <c r="W44" i="1" s="1"/>
  <c r="T44" i="1"/>
  <c r="U44" i="1"/>
  <c r="S45" i="1"/>
  <c r="W45" i="1" s="1"/>
  <c r="T45" i="1"/>
  <c r="U45" i="1"/>
  <c r="S47" i="1"/>
  <c r="T47" i="1"/>
  <c r="U47" i="1"/>
  <c r="W47" i="1" s="1"/>
  <c r="X47" i="1"/>
  <c r="Y47" i="1"/>
  <c r="Z47" i="1"/>
  <c r="S48" i="1"/>
  <c r="W48" i="1" s="1"/>
  <c r="T48" i="1"/>
  <c r="U48" i="1"/>
  <c r="X48" i="1"/>
  <c r="Y48" i="1"/>
  <c r="Z48" i="1"/>
  <c r="S49" i="1"/>
  <c r="T49" i="1"/>
  <c r="U49" i="1"/>
  <c r="W49" i="1" s="1"/>
  <c r="X49" i="1"/>
  <c r="Y49" i="1"/>
  <c r="Z49" i="1"/>
  <c r="S50" i="1"/>
  <c r="W50" i="1" s="1"/>
  <c r="T50" i="1"/>
  <c r="U50" i="1"/>
  <c r="X50" i="1"/>
  <c r="Y50" i="1"/>
  <c r="Z50" i="1"/>
  <c r="S51" i="1"/>
  <c r="T51" i="1"/>
  <c r="U51" i="1"/>
  <c r="W51" i="1" s="1"/>
  <c r="X51" i="1"/>
  <c r="Y51" i="1"/>
  <c r="Z51" i="1"/>
  <c r="Z46" i="1"/>
  <c r="Y46" i="1"/>
  <c r="U46" i="1"/>
  <c r="T46" i="1"/>
  <c r="S46" i="1"/>
  <c r="Y40" i="1"/>
  <c r="Z40" i="1"/>
  <c r="Y41" i="1"/>
  <c r="Z41" i="1"/>
  <c r="Y42" i="1"/>
  <c r="Z42" i="1"/>
  <c r="Y43" i="1"/>
  <c r="Z43" i="1"/>
  <c r="Z39" i="1"/>
  <c r="Y39" i="1"/>
  <c r="Z37" i="1"/>
  <c r="Y37" i="1"/>
  <c r="S30" i="1"/>
  <c r="T30" i="1"/>
  <c r="U30" i="1"/>
  <c r="X30" i="1"/>
  <c r="Y30" i="1"/>
  <c r="Z30" i="1"/>
  <c r="S31" i="1"/>
  <c r="T31" i="1"/>
  <c r="U31" i="1"/>
  <c r="W31" i="1" s="1"/>
  <c r="X31" i="1"/>
  <c r="Y31" i="1"/>
  <c r="Z31" i="1"/>
  <c r="S32" i="1"/>
  <c r="W32" i="1" s="1"/>
  <c r="T32" i="1"/>
  <c r="U32" i="1"/>
  <c r="X32" i="1"/>
  <c r="Y32" i="1"/>
  <c r="Z32" i="1"/>
  <c r="S33" i="1"/>
  <c r="T33" i="1"/>
  <c r="U33" i="1"/>
  <c r="W33" i="1" s="1"/>
  <c r="X33" i="1"/>
  <c r="Y33" i="1"/>
  <c r="Z33" i="1"/>
  <c r="S34" i="1"/>
  <c r="W34" i="1" s="1"/>
  <c r="T34" i="1"/>
  <c r="U34" i="1"/>
  <c r="X34" i="1"/>
  <c r="Y34" i="1"/>
  <c r="Z34" i="1"/>
  <c r="S35" i="1"/>
  <c r="T35" i="1"/>
  <c r="U35" i="1"/>
  <c r="W35" i="1" s="1"/>
  <c r="X35" i="1"/>
  <c r="Y35" i="1"/>
  <c r="Z35" i="1"/>
  <c r="Y29" i="1"/>
  <c r="Z29" i="1"/>
  <c r="X29" i="1"/>
  <c r="U29" i="1"/>
  <c r="T29" i="1"/>
  <c r="S29" i="1"/>
  <c r="W29" i="1" s="1"/>
  <c r="R29" i="1"/>
  <c r="Q29" i="1"/>
  <c r="G29" i="1"/>
  <c r="M29" i="1"/>
  <c r="L29" i="1"/>
  <c r="P29" i="1" s="1"/>
  <c r="O29" i="1"/>
  <c r="E29" i="1"/>
  <c r="C29" i="1"/>
  <c r="J29" i="1"/>
  <c r="W19" i="1"/>
  <c r="W16" i="1"/>
  <c r="W20" i="1"/>
  <c r="X20" i="1"/>
  <c r="W23" i="1"/>
  <c r="W5" i="1"/>
  <c r="X5" i="1"/>
  <c r="W6" i="1"/>
  <c r="X4" i="1"/>
  <c r="W4" i="1"/>
  <c r="O19" i="1"/>
  <c r="O16" i="1"/>
  <c r="P24" i="1"/>
  <c r="O24" i="1"/>
  <c r="P21" i="1"/>
  <c r="O21" i="1"/>
  <c r="O20" i="1"/>
  <c r="H25" i="1"/>
  <c r="H23" i="1"/>
  <c r="G23" i="1"/>
  <c r="H22" i="1"/>
  <c r="G22" i="1"/>
  <c r="H17" i="1"/>
  <c r="P12" i="1"/>
  <c r="O12" i="1"/>
  <c r="P11" i="1"/>
  <c r="O11" i="1"/>
  <c r="P4" i="1"/>
  <c r="O4" i="1"/>
  <c r="P3" i="1"/>
  <c r="O3" i="1"/>
  <c r="M21" i="1"/>
  <c r="N21" i="1"/>
  <c r="U21" i="1"/>
  <c r="W21" i="1" s="1"/>
  <c r="V21" i="1"/>
  <c r="X21" i="1" s="1"/>
  <c r="M22" i="1"/>
  <c r="O22" i="1" s="1"/>
  <c r="N22" i="1"/>
  <c r="P22" i="1" s="1"/>
  <c r="U22" i="1"/>
  <c r="W22" i="1" s="1"/>
  <c r="V22" i="1"/>
  <c r="X22" i="1" s="1"/>
  <c r="M23" i="1"/>
  <c r="O23" i="1" s="1"/>
  <c r="N23" i="1"/>
  <c r="P23" i="1" s="1"/>
  <c r="U23" i="1"/>
  <c r="V23" i="1"/>
  <c r="X23" i="1" s="1"/>
  <c r="M24" i="1"/>
  <c r="N24" i="1"/>
  <c r="U24" i="1"/>
  <c r="W24" i="1" s="1"/>
  <c r="V24" i="1"/>
  <c r="X24" i="1" s="1"/>
  <c r="M25" i="1"/>
  <c r="O25" i="1" s="1"/>
  <c r="N25" i="1"/>
  <c r="P25" i="1" s="1"/>
  <c r="U25" i="1"/>
  <c r="W25" i="1" s="1"/>
  <c r="V25" i="1"/>
  <c r="X25" i="1" s="1"/>
  <c r="V20" i="1"/>
  <c r="U20" i="1"/>
  <c r="N20" i="1"/>
  <c r="P20" i="1" s="1"/>
  <c r="M20" i="1"/>
  <c r="Z19" i="1"/>
  <c r="V19" i="1"/>
  <c r="X19" i="1" s="1"/>
  <c r="U19" i="1"/>
  <c r="T19" i="1"/>
  <c r="S19" i="1"/>
  <c r="R19" i="1"/>
  <c r="N19" i="1"/>
  <c r="M19" i="1"/>
  <c r="L19" i="1"/>
  <c r="P19" i="1" s="1"/>
  <c r="K19" i="1"/>
  <c r="M18" i="1"/>
  <c r="O18" i="1" s="1"/>
  <c r="N18" i="1"/>
  <c r="P18" i="1" s="1"/>
  <c r="U18" i="1"/>
  <c r="W18" i="1" s="1"/>
  <c r="V18" i="1"/>
  <c r="X18" i="1" s="1"/>
  <c r="V17" i="1"/>
  <c r="X17" i="1" s="1"/>
  <c r="U17" i="1"/>
  <c r="W17" i="1" s="1"/>
  <c r="N17" i="1"/>
  <c r="P17" i="1" s="1"/>
  <c r="M17" i="1"/>
  <c r="O17" i="1" s="1"/>
  <c r="O26" i="1" s="1"/>
  <c r="C17" i="1"/>
  <c r="G17" i="1" s="1"/>
  <c r="D17" i="1"/>
  <c r="E17" i="1"/>
  <c r="F17" i="1"/>
  <c r="C18" i="1"/>
  <c r="G18" i="1" s="1"/>
  <c r="D18" i="1"/>
  <c r="E18" i="1"/>
  <c r="F18" i="1"/>
  <c r="H18" i="1" s="1"/>
  <c r="C19" i="1"/>
  <c r="G19" i="1" s="1"/>
  <c r="D19" i="1"/>
  <c r="H19" i="1" s="1"/>
  <c r="E19" i="1"/>
  <c r="F19" i="1"/>
  <c r="C20" i="1"/>
  <c r="G20" i="1" s="1"/>
  <c r="D20" i="1"/>
  <c r="H20" i="1" s="1"/>
  <c r="E20" i="1"/>
  <c r="F20" i="1"/>
  <c r="C21" i="1"/>
  <c r="G21" i="1" s="1"/>
  <c r="D21" i="1"/>
  <c r="H21" i="1" s="1"/>
  <c r="E21" i="1"/>
  <c r="F21" i="1"/>
  <c r="C22" i="1"/>
  <c r="D22" i="1"/>
  <c r="E22" i="1"/>
  <c r="F22" i="1"/>
  <c r="C23" i="1"/>
  <c r="D23" i="1"/>
  <c r="E23" i="1"/>
  <c r="F23" i="1"/>
  <c r="C24" i="1"/>
  <c r="G24" i="1" s="1"/>
  <c r="D24" i="1"/>
  <c r="H24" i="1" s="1"/>
  <c r="E24" i="1"/>
  <c r="F24" i="1"/>
  <c r="C25" i="1"/>
  <c r="G25" i="1" s="1"/>
  <c r="D25" i="1"/>
  <c r="E25" i="1"/>
  <c r="F25" i="1"/>
  <c r="Z16" i="1"/>
  <c r="V16" i="1"/>
  <c r="U16" i="1"/>
  <c r="T16" i="1"/>
  <c r="S16" i="1"/>
  <c r="R16" i="1"/>
  <c r="N16" i="1"/>
  <c r="M16" i="1"/>
  <c r="L16" i="1"/>
  <c r="L26" i="1" s="1"/>
  <c r="K16" i="1"/>
  <c r="F16" i="1"/>
  <c r="E16" i="1"/>
  <c r="D16" i="1"/>
  <c r="C16" i="1"/>
  <c r="G16" i="1" s="1"/>
  <c r="G26" i="1" s="1"/>
  <c r="C4" i="1"/>
  <c r="D4" i="1"/>
  <c r="E4" i="1"/>
  <c r="G4" i="1" s="1"/>
  <c r="K4" i="1"/>
  <c r="L4" i="1"/>
  <c r="M4" i="1"/>
  <c r="N4" i="1"/>
  <c r="S4" i="1"/>
  <c r="T4" i="1"/>
  <c r="U4" i="1"/>
  <c r="V4" i="1"/>
  <c r="C5" i="1"/>
  <c r="G5" i="1" s="1"/>
  <c r="D5" i="1"/>
  <c r="E5" i="1"/>
  <c r="K5" i="1"/>
  <c r="O5" i="1" s="1"/>
  <c r="L5" i="1"/>
  <c r="P5" i="1" s="1"/>
  <c r="M5" i="1"/>
  <c r="N5" i="1"/>
  <c r="S5" i="1"/>
  <c r="T5" i="1"/>
  <c r="U5" i="1"/>
  <c r="V5" i="1"/>
  <c r="C6" i="1"/>
  <c r="G6" i="1" s="1"/>
  <c r="D6" i="1"/>
  <c r="H6" i="1" s="1"/>
  <c r="E6" i="1"/>
  <c r="K6" i="1"/>
  <c r="O6" i="1" s="1"/>
  <c r="L6" i="1"/>
  <c r="M6" i="1"/>
  <c r="N6" i="1"/>
  <c r="P6" i="1" s="1"/>
  <c r="S6" i="1"/>
  <c r="T6" i="1"/>
  <c r="X6" i="1" s="1"/>
  <c r="U6" i="1"/>
  <c r="V6" i="1"/>
  <c r="C7" i="1"/>
  <c r="D7" i="1"/>
  <c r="H7" i="1" s="1"/>
  <c r="E7" i="1"/>
  <c r="K7" i="1"/>
  <c r="O7" i="1" s="1"/>
  <c r="L7" i="1"/>
  <c r="P7" i="1" s="1"/>
  <c r="M7" i="1"/>
  <c r="N7" i="1"/>
  <c r="S7" i="1"/>
  <c r="W7" i="1" s="1"/>
  <c r="T7" i="1"/>
  <c r="X7" i="1" s="1"/>
  <c r="U7" i="1"/>
  <c r="V7" i="1"/>
  <c r="C8" i="1"/>
  <c r="G8" i="1" s="1"/>
  <c r="D8" i="1"/>
  <c r="H8" i="1" s="1"/>
  <c r="E8" i="1"/>
  <c r="I8" i="1"/>
  <c r="K8" i="1"/>
  <c r="O8" i="1" s="1"/>
  <c r="L8" i="1"/>
  <c r="P8" i="1" s="1"/>
  <c r="M8" i="1"/>
  <c r="N8" i="1"/>
  <c r="Q8" i="1"/>
  <c r="S8" i="1"/>
  <c r="W8" i="1" s="1"/>
  <c r="T8" i="1"/>
  <c r="X8" i="1" s="1"/>
  <c r="U8" i="1"/>
  <c r="V8" i="1"/>
  <c r="Y8" i="1"/>
  <c r="C9" i="1"/>
  <c r="D9" i="1"/>
  <c r="E9" i="1"/>
  <c r="K9" i="1"/>
  <c r="O9" i="1" s="1"/>
  <c r="L9" i="1"/>
  <c r="P9" i="1" s="1"/>
  <c r="M9" i="1"/>
  <c r="N9" i="1"/>
  <c r="S9" i="1"/>
  <c r="W9" i="1" s="1"/>
  <c r="T9" i="1"/>
  <c r="X9" i="1" s="1"/>
  <c r="U9" i="1"/>
  <c r="V9" i="1"/>
  <c r="C10" i="1"/>
  <c r="G10" i="1" s="1"/>
  <c r="D10" i="1"/>
  <c r="H10" i="1" s="1"/>
  <c r="E10" i="1"/>
  <c r="K10" i="1"/>
  <c r="O10" i="1" s="1"/>
  <c r="L10" i="1"/>
  <c r="P10" i="1" s="1"/>
  <c r="M10" i="1"/>
  <c r="N10" i="1"/>
  <c r="S10" i="1"/>
  <c r="W10" i="1" s="1"/>
  <c r="T10" i="1"/>
  <c r="X10" i="1" s="1"/>
  <c r="U10" i="1"/>
  <c r="V10" i="1"/>
  <c r="C11" i="1"/>
  <c r="D11" i="1"/>
  <c r="E11" i="1"/>
  <c r="K11" i="1"/>
  <c r="L11" i="1"/>
  <c r="M11" i="1"/>
  <c r="N11" i="1"/>
  <c r="S11" i="1"/>
  <c r="W11" i="1" s="1"/>
  <c r="T11" i="1"/>
  <c r="X11" i="1" s="1"/>
  <c r="U11" i="1"/>
  <c r="V11" i="1"/>
  <c r="C12" i="1"/>
  <c r="D12" i="1"/>
  <c r="E12" i="1"/>
  <c r="K12" i="1"/>
  <c r="L12" i="1"/>
  <c r="M12" i="1"/>
  <c r="N12" i="1"/>
  <c r="S12" i="1"/>
  <c r="W12" i="1" s="1"/>
  <c r="T12" i="1"/>
  <c r="U12" i="1"/>
  <c r="V12" i="1"/>
  <c r="X12" i="1" s="1"/>
  <c r="Y3" i="1"/>
  <c r="V3" i="1"/>
  <c r="X3" i="1" s="1"/>
  <c r="U3" i="1"/>
  <c r="T3" i="1"/>
  <c r="S3" i="1"/>
  <c r="W3" i="1" s="1"/>
  <c r="Q3" i="1"/>
  <c r="N3" i="1"/>
  <c r="M3" i="1"/>
  <c r="K3" i="1"/>
  <c r="L3" i="1"/>
  <c r="I3" i="1"/>
  <c r="E3" i="1"/>
  <c r="D3" i="1"/>
  <c r="C3" i="1"/>
  <c r="V77" i="1" l="1"/>
  <c r="V85" i="1" s="1"/>
  <c r="E95" i="1" s="1"/>
  <c r="P52" i="1"/>
  <c r="P77" i="1" s="1"/>
  <c r="P85" i="1" s="1"/>
  <c r="D96" i="1" s="1"/>
  <c r="N82" i="1"/>
  <c r="D107" i="1" s="1"/>
  <c r="H52" i="1"/>
  <c r="H82" i="1" s="1"/>
  <c r="C108" i="1" s="1"/>
  <c r="F77" i="1"/>
  <c r="F85" i="1" s="1"/>
  <c r="C95" i="1" s="1"/>
  <c r="D77" i="1"/>
  <c r="D85" i="1" s="1"/>
  <c r="C94" i="1" s="1"/>
  <c r="Q77" i="1"/>
  <c r="Y77" i="1"/>
  <c r="H5" i="1"/>
  <c r="H13" i="1"/>
  <c r="W75" i="1"/>
  <c r="X75" i="1"/>
  <c r="S75" i="1"/>
  <c r="T75" i="1"/>
  <c r="V62" i="1"/>
  <c r="O38" i="1"/>
  <c r="P31" i="1"/>
  <c r="O31" i="1"/>
  <c r="G39" i="1"/>
  <c r="P26" i="1"/>
  <c r="H11" i="1"/>
  <c r="G11" i="1"/>
  <c r="D26" i="1"/>
  <c r="H16" i="1"/>
  <c r="H26" i="1" s="1"/>
  <c r="X16" i="1"/>
  <c r="H12" i="1"/>
  <c r="G12" i="1"/>
  <c r="H4" i="1"/>
  <c r="H9" i="1"/>
  <c r="P16" i="1"/>
  <c r="X39" i="1"/>
  <c r="G9" i="1"/>
  <c r="W30" i="1"/>
  <c r="X46" i="1"/>
  <c r="G7" i="1"/>
  <c r="W46" i="1"/>
  <c r="W42" i="1"/>
  <c r="X38" i="1"/>
  <c r="X52" i="1" s="1"/>
  <c r="X82" i="1" s="1"/>
  <c r="E108" i="1" s="1"/>
  <c r="K26" i="1"/>
  <c r="G3" i="1"/>
  <c r="E26" i="1"/>
  <c r="H3" i="1"/>
  <c r="F26" i="1"/>
  <c r="I26" i="1"/>
  <c r="I77" i="1" s="1"/>
  <c r="I85" i="1" s="1"/>
  <c r="C91" i="1" s="1"/>
  <c r="J26" i="1"/>
  <c r="J77" i="1" s="1"/>
  <c r="M26" i="1"/>
  <c r="N26" i="1"/>
  <c r="C26" i="1"/>
  <c r="X77" i="1" l="1"/>
  <c r="X85" i="1" s="1"/>
  <c r="E96" i="1" s="1"/>
  <c r="P82" i="1"/>
  <c r="D108" i="1" s="1"/>
  <c r="H77" i="1"/>
  <c r="H85" i="1" s="1"/>
  <c r="C96" i="1" s="1"/>
</calcChain>
</file>

<file path=xl/sharedStrings.xml><?xml version="1.0" encoding="utf-8"?>
<sst xmlns="http://schemas.openxmlformats.org/spreadsheetml/2006/main" count="94" uniqueCount="51">
  <si>
    <t>ratpack</t>
    <phoneticPr fontId="1"/>
  </si>
  <si>
    <t>jmonkeyengine</t>
    <phoneticPr fontId="1"/>
  </si>
  <si>
    <t>non-pre</t>
    <phoneticPr fontId="1"/>
  </si>
  <si>
    <t>non-rec</t>
    <phoneticPr fontId="1"/>
  </si>
  <si>
    <t>non-pre-ex</t>
    <phoneticPr fontId="1"/>
  </si>
  <si>
    <t>non-rec-ex</t>
    <phoneticPr fontId="1"/>
  </si>
  <si>
    <t>non-f</t>
    <phoneticPr fontId="1"/>
  </si>
  <si>
    <t>non-f-ex</t>
    <phoneticPr fontId="1"/>
  </si>
  <si>
    <t>non-exa</t>
    <phoneticPr fontId="1"/>
  </si>
  <si>
    <t>non-exa-ex</t>
    <phoneticPr fontId="1"/>
  </si>
  <si>
    <t>rel-pre</t>
    <phoneticPr fontId="1"/>
  </si>
  <si>
    <t>rel-pre-ex</t>
    <phoneticPr fontId="1"/>
  </si>
  <si>
    <t>rel-rec</t>
    <phoneticPr fontId="1"/>
  </si>
  <si>
    <t>rel-rec-ex</t>
    <phoneticPr fontId="1"/>
  </si>
  <si>
    <t>rel-f</t>
    <phoneticPr fontId="1"/>
  </si>
  <si>
    <t>rel-f-ex</t>
    <phoneticPr fontId="1"/>
  </si>
  <si>
    <t>rel-exa</t>
    <phoneticPr fontId="1"/>
  </si>
  <si>
    <t>rel-exa-ex</t>
    <phoneticPr fontId="1"/>
  </si>
  <si>
    <t>renas-pre</t>
    <phoneticPr fontId="1"/>
  </si>
  <si>
    <t>renas-pre-ex</t>
    <phoneticPr fontId="1"/>
  </si>
  <si>
    <t>renas-rec</t>
    <phoneticPr fontId="1"/>
  </si>
  <si>
    <t>renas-rec-ex</t>
    <phoneticPr fontId="1"/>
  </si>
  <si>
    <t>renas-f</t>
    <phoneticPr fontId="1"/>
  </si>
  <si>
    <t>renas-f-ex</t>
    <phoneticPr fontId="1"/>
  </si>
  <si>
    <t>renas-exa</t>
    <phoneticPr fontId="1"/>
  </si>
  <si>
    <t>renas-exa-ex</t>
    <phoneticPr fontId="1"/>
  </si>
  <si>
    <t>osmand</t>
    <phoneticPr fontId="1"/>
  </si>
  <si>
    <t>open-keychain</t>
    <phoneticPr fontId="1"/>
  </si>
  <si>
    <t>restlet-framework-java</t>
    <phoneticPr fontId="1"/>
  </si>
  <si>
    <t>まとめ</t>
    <phoneticPr fontId="1"/>
  </si>
  <si>
    <t>普通</t>
    <rPh sb="0" eb="2">
      <t>フツウ</t>
    </rPh>
    <phoneticPr fontId="1"/>
  </si>
  <si>
    <t>None</t>
    <phoneticPr fontId="1"/>
  </si>
  <si>
    <t>Relation</t>
    <phoneticPr fontId="1"/>
  </si>
  <si>
    <t>RENAS</t>
    <phoneticPr fontId="1"/>
  </si>
  <si>
    <t>適合率</t>
    <rPh sb="0" eb="3">
      <t>テキゴウリツ</t>
    </rPh>
    <phoneticPr fontId="1"/>
  </si>
  <si>
    <t>再現率</t>
    <rPh sb="0" eb="3">
      <t>サイゲンリツ</t>
    </rPh>
    <phoneticPr fontId="1"/>
  </si>
  <si>
    <t>F値</t>
    <rPh sb="1" eb="2">
      <t>チ</t>
    </rPh>
    <phoneticPr fontId="1"/>
  </si>
  <si>
    <t>一致率</t>
    <rPh sb="0" eb="3">
      <t>イッチリツ</t>
    </rPh>
    <phoneticPr fontId="1"/>
  </si>
  <si>
    <t>拡張適合率</t>
    <rPh sb="0" eb="2">
      <t>カクチョウ</t>
    </rPh>
    <rPh sb="2" eb="5">
      <t>テキゴウリツ</t>
    </rPh>
    <phoneticPr fontId="1"/>
  </si>
  <si>
    <t>拡張再現率</t>
    <rPh sb="0" eb="2">
      <t>カクチョウ</t>
    </rPh>
    <rPh sb="2" eb="5">
      <t>サイゲンリツ</t>
    </rPh>
    <phoneticPr fontId="1"/>
  </si>
  <si>
    <t>拡張F値</t>
    <rPh sb="0" eb="2">
      <t>カクチョウ</t>
    </rPh>
    <rPh sb="3" eb="4">
      <t>チ</t>
    </rPh>
    <phoneticPr fontId="1"/>
  </si>
  <si>
    <t>拡張一致率</t>
    <rPh sb="0" eb="2">
      <t>カクチョウ</t>
    </rPh>
    <rPh sb="2" eb="5">
      <t>イッチリツ</t>
    </rPh>
    <phoneticPr fontId="1"/>
  </si>
  <si>
    <t>目視普通</t>
    <rPh sb="0" eb="2">
      <t>モクシ</t>
    </rPh>
    <rPh sb="2" eb="4">
      <t>フツウ</t>
    </rPh>
    <phoneticPr fontId="1"/>
  </si>
  <si>
    <t>目視拡張</t>
    <rPh sb="0" eb="2">
      <t>モクシ</t>
    </rPh>
    <rPh sb="2" eb="4">
      <t>カクチョウ</t>
    </rPh>
    <phoneticPr fontId="1"/>
  </si>
  <si>
    <t>目視Osmand</t>
    <rPh sb="0" eb="2">
      <t>モクシ</t>
    </rPh>
    <phoneticPr fontId="1"/>
  </si>
  <si>
    <t>目視Osmand拡張</t>
    <rPh sb="0" eb="2">
      <t>モクシ</t>
    </rPh>
    <rPh sb="8" eb="10">
      <t>カクチョウ</t>
    </rPh>
    <phoneticPr fontId="1"/>
  </si>
  <si>
    <t>目視8つまとめて</t>
    <rPh sb="0" eb="2">
      <t>モクシ</t>
    </rPh>
    <phoneticPr fontId="1"/>
  </si>
  <si>
    <t>拡張
適合率</t>
    <rPh sb="0" eb="2">
      <t>カクチョウ</t>
    </rPh>
    <rPh sb="3" eb="6">
      <t>テキゴウリツ</t>
    </rPh>
    <phoneticPr fontId="1"/>
  </si>
  <si>
    <t>拡張
再現率</t>
    <rPh sb="0" eb="2">
      <t>カクチョウ</t>
    </rPh>
    <rPh sb="3" eb="6">
      <t>サイゲンリツ</t>
    </rPh>
    <phoneticPr fontId="1"/>
  </si>
  <si>
    <t>拡張
F値</t>
    <rPh sb="0" eb="2">
      <t>カクチョウ</t>
    </rPh>
    <rPh sb="4" eb="5">
      <t>チ</t>
    </rPh>
    <phoneticPr fontId="1"/>
  </si>
  <si>
    <t>拡張
一致率</t>
    <rPh sb="0" eb="2">
      <t>カクチョウ</t>
    </rPh>
    <rPh sb="3" eb="6">
      <t>イッチリツ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</si>
</sst>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3.7135149289633462E-2"/>
          <c:w val="0.89655796150481193"/>
          <c:h val="0.75653062218730782"/>
        </c:manualLayout>
      </c:layout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Sheet1!$B$88:$B$91</c:f>
              <c:strCache>
                <c:ptCount val="4"/>
                <c:pt idx="0">
                  <c:v>適合率</c:v>
                </c:pt>
                <c:pt idx="1">
                  <c:v>再現率</c:v>
                </c:pt>
                <c:pt idx="2">
                  <c:v>F値</c:v>
                </c:pt>
                <c:pt idx="3">
                  <c:v>一致率</c:v>
                </c:pt>
              </c:strCache>
            </c:strRef>
          </c:cat>
          <c:val>
            <c:numRef>
              <c:f>Sheet1!$C$88:$C$91</c:f>
              <c:numCache>
                <c:formatCode>General</c:formatCode>
                <c:ptCount val="4"/>
                <c:pt idx="0">
                  <c:v>0.19082680383826831</c:v>
                </c:pt>
                <c:pt idx="1">
                  <c:v>0.86880983750548957</c:v>
                </c:pt>
                <c:pt idx="2">
                  <c:v>0.2486762667857923</c:v>
                </c:pt>
                <c:pt idx="3">
                  <c:v>0.77164941338854376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6-413D-A180-C660138D82A9}"/>
            </c:ext>
          </c:extLst>
        </c:ser>
        <c:ser>
          <c:idx val="1"/>
          <c:order val="1"/>
          <c:tx>
            <c:v>Relation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Sheet1!$B$88:$B$91</c:f>
              <c:strCache>
                <c:ptCount val="4"/>
                <c:pt idx="0">
                  <c:v>適合率</c:v>
                </c:pt>
                <c:pt idx="1">
                  <c:v>再現率</c:v>
                </c:pt>
                <c:pt idx="2">
                  <c:v>F値</c:v>
                </c:pt>
                <c:pt idx="3">
                  <c:v>一致率</c:v>
                </c:pt>
              </c:strCache>
            </c:strRef>
          </c:cat>
          <c:val>
            <c:numRef>
              <c:f>Sheet1!$D$88:$D$91</c:f>
              <c:numCache>
                <c:formatCode>General</c:formatCode>
                <c:ptCount val="4"/>
                <c:pt idx="0">
                  <c:v>0.8240873015873017</c:v>
                </c:pt>
                <c:pt idx="1">
                  <c:v>0.56322353974527894</c:v>
                </c:pt>
                <c:pt idx="2">
                  <c:v>0.59096807953950814</c:v>
                </c:pt>
                <c:pt idx="3">
                  <c:v>0.70285714285714285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6-413D-A180-C660138D82A9}"/>
            </c:ext>
          </c:extLst>
        </c:ser>
        <c:ser>
          <c:idx val="2"/>
          <c:order val="2"/>
          <c:tx>
            <c:v>RENAS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Sheet1!$B$88:$B$91</c:f>
              <c:strCache>
                <c:ptCount val="4"/>
                <c:pt idx="0">
                  <c:v>適合率</c:v>
                </c:pt>
                <c:pt idx="1">
                  <c:v>再現率</c:v>
                </c:pt>
                <c:pt idx="2">
                  <c:v>F値</c:v>
                </c:pt>
                <c:pt idx="3">
                  <c:v>一致率</c:v>
                </c:pt>
              </c:strCache>
            </c:strRef>
          </c:cat>
          <c:val>
            <c:numRef>
              <c:f>Sheet1!$E$88:$E$91</c:f>
              <c:numCache>
                <c:formatCode>General</c:formatCode>
                <c:ptCount val="4"/>
                <c:pt idx="0">
                  <c:v>0.65406593406593405</c:v>
                </c:pt>
                <c:pt idx="1">
                  <c:v>0.63555555555555554</c:v>
                </c:pt>
                <c:pt idx="2">
                  <c:v>0.49223874355732755</c:v>
                </c:pt>
                <c:pt idx="3">
                  <c:v>0.358498023715415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B6-413D-A180-C660138D8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928896"/>
        <c:axId val="943937216"/>
      </c:barChart>
      <c:catAx>
        <c:axId val="94392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3937216"/>
        <c:crosses val="autoZero"/>
        <c:auto val="1"/>
        <c:lblAlgn val="ctr"/>
        <c:lblOffset val="100"/>
        <c:noMultiLvlLbl val="0"/>
      </c:catAx>
      <c:valAx>
        <c:axId val="9439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392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27818958193564"/>
          <c:y val="0.90363891578517885"/>
          <c:w val="0.69470687584942004"/>
          <c:h val="8.8833241775010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" l="0" r="0" t="0" header="0" footer="0"/>
    <c:pageSetup paperSize="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3.7135149289633462E-2"/>
          <c:w val="0.89655796150481193"/>
          <c:h val="0.75653062218730782"/>
        </c:manualLayout>
      </c:layout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Sheet1!$B$94:$B$97</c:f>
              <c:strCache>
                <c:ptCount val="4"/>
                <c:pt idx="0">
                  <c:v>拡張適合率</c:v>
                </c:pt>
                <c:pt idx="1">
                  <c:v>拡張再現率</c:v>
                </c:pt>
                <c:pt idx="2">
                  <c:v>拡張F値</c:v>
                </c:pt>
                <c:pt idx="3">
                  <c:v>拡張一致率</c:v>
                </c:pt>
              </c:strCache>
            </c:strRef>
          </c:cat>
          <c:val>
            <c:numRef>
              <c:f>Sheet1!$C$94:$C$97</c:f>
              <c:numCache>
                <c:formatCode>General</c:formatCode>
                <c:ptCount val="4"/>
                <c:pt idx="0">
                  <c:v>0.34769614372423652</c:v>
                </c:pt>
                <c:pt idx="1">
                  <c:v>0.78185196446066008</c:v>
                </c:pt>
                <c:pt idx="2">
                  <c:v>0.33782579959586545</c:v>
                </c:pt>
                <c:pt idx="3">
                  <c:v>0.78768115942028982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6-413D-A180-C660138D82A9}"/>
            </c:ext>
          </c:extLst>
        </c:ser>
        <c:ser>
          <c:idx val="1"/>
          <c:order val="1"/>
          <c:tx>
            <c:v>Relation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Sheet1!$B$94:$B$97</c:f>
              <c:strCache>
                <c:ptCount val="4"/>
                <c:pt idx="0">
                  <c:v>拡張適合率</c:v>
                </c:pt>
                <c:pt idx="1">
                  <c:v>拡張再現率</c:v>
                </c:pt>
                <c:pt idx="2">
                  <c:v>拡張F値</c:v>
                </c:pt>
                <c:pt idx="3">
                  <c:v>拡張一致率</c:v>
                </c:pt>
              </c:strCache>
            </c:strRef>
          </c:cat>
          <c:val>
            <c:numRef>
              <c:f>Sheet1!$D$94:$D$97</c:f>
              <c:numCache>
                <c:formatCode>General</c:formatCode>
                <c:ptCount val="4"/>
                <c:pt idx="0">
                  <c:v>1</c:v>
                </c:pt>
                <c:pt idx="1">
                  <c:v>0.41515117732509033</c:v>
                </c:pt>
                <c:pt idx="2">
                  <c:v>0.55567059092999482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6-413D-A180-C660138D82A9}"/>
            </c:ext>
          </c:extLst>
        </c:ser>
        <c:ser>
          <c:idx val="2"/>
          <c:order val="2"/>
          <c:tx>
            <c:v>RENAS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Sheet1!$B$94:$B$97</c:f>
              <c:strCache>
                <c:ptCount val="4"/>
                <c:pt idx="0">
                  <c:v>拡張適合率</c:v>
                </c:pt>
                <c:pt idx="1">
                  <c:v>拡張再現率</c:v>
                </c:pt>
                <c:pt idx="2">
                  <c:v>拡張F値</c:v>
                </c:pt>
                <c:pt idx="3">
                  <c:v>拡張一致率</c:v>
                </c:pt>
              </c:strCache>
            </c:strRef>
          </c:cat>
          <c:val>
            <c:numRef>
              <c:f>Sheet1!$E$94:$E$97</c:f>
              <c:numCache>
                <c:formatCode>General</c:formatCode>
                <c:ptCount val="4"/>
                <c:pt idx="0">
                  <c:v>0.87912087912087922</c:v>
                </c:pt>
                <c:pt idx="1">
                  <c:v>0.58905982905982901</c:v>
                </c:pt>
                <c:pt idx="2">
                  <c:v>0.6121234897698985</c:v>
                </c:pt>
                <c:pt idx="3">
                  <c:v>0.22301535799264552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B6-413D-A180-C660138D8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928896"/>
        <c:axId val="943937216"/>
      </c:barChart>
      <c:catAx>
        <c:axId val="94392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3937216"/>
        <c:crosses val="autoZero"/>
        <c:auto val="1"/>
        <c:lblAlgn val="ctr"/>
        <c:lblOffset val="100"/>
        <c:noMultiLvlLbl val="0"/>
      </c:catAx>
      <c:valAx>
        <c:axId val="943937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392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97352926117451"/>
          <c:y val="0.90363891578517885"/>
          <c:w val="0.71074829757820901"/>
          <c:h val="8.8627132165323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" l="0" r="0" t="0" header="0" footer="0"/>
    <c:pageSetup paperSize="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3.7135149289633462E-2"/>
          <c:w val="0.89655796150481193"/>
          <c:h val="0.75653062218730782"/>
        </c:manualLayout>
      </c:layout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Sheet1!$G$88:$G$91</c:f>
              <c:strCache>
                <c:ptCount val="4"/>
                <c:pt idx="0">
                  <c:v>適合率</c:v>
                </c:pt>
                <c:pt idx="1">
                  <c:v>再現率</c:v>
                </c:pt>
                <c:pt idx="2">
                  <c:v>F値</c:v>
                </c:pt>
                <c:pt idx="3">
                  <c:v>一致率</c:v>
                </c:pt>
              </c:strCache>
            </c:strRef>
          </c:cat>
          <c:val>
            <c:numRef>
              <c:f>Sheet1!$H$88:$H$91</c:f>
              <c:numCache>
                <c:formatCode>General</c:formatCode>
                <c:ptCount val="4"/>
                <c:pt idx="0">
                  <c:v>0.18454699999999999</c:v>
                </c:pt>
                <c:pt idx="1">
                  <c:v>0.51031729999999997</c:v>
                </c:pt>
                <c:pt idx="2">
                  <c:v>0.186248</c:v>
                </c:pt>
                <c:pt idx="3">
                  <c:v>0.64915599999999996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6-413D-A180-C660138D82A9}"/>
            </c:ext>
          </c:extLst>
        </c:ser>
        <c:ser>
          <c:idx val="1"/>
          <c:order val="1"/>
          <c:tx>
            <c:v>Relation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Sheet1!$G$88:$G$91</c:f>
              <c:strCache>
                <c:ptCount val="4"/>
                <c:pt idx="0">
                  <c:v>適合率</c:v>
                </c:pt>
                <c:pt idx="1">
                  <c:v>再現率</c:v>
                </c:pt>
                <c:pt idx="2">
                  <c:v>F値</c:v>
                </c:pt>
                <c:pt idx="3">
                  <c:v>一致率</c:v>
                </c:pt>
              </c:strCache>
            </c:strRef>
          </c:cat>
          <c:val>
            <c:numRef>
              <c:f>Sheet1!$I$88:$I$91</c:f>
              <c:numCache>
                <c:formatCode>General</c:formatCode>
                <c:ptCount val="4"/>
                <c:pt idx="0">
                  <c:v>0.32725199999999999</c:v>
                </c:pt>
                <c:pt idx="1">
                  <c:v>0.26345990000000002</c:v>
                </c:pt>
                <c:pt idx="2">
                  <c:v>0.2413536</c:v>
                </c:pt>
                <c:pt idx="3">
                  <c:v>0.62559520000000002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6-413D-A180-C660138D82A9}"/>
            </c:ext>
          </c:extLst>
        </c:ser>
        <c:ser>
          <c:idx val="2"/>
          <c:order val="2"/>
          <c:tx>
            <c:v>RENAS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Sheet1!$G$88:$G$91</c:f>
              <c:strCache>
                <c:ptCount val="4"/>
                <c:pt idx="0">
                  <c:v>適合率</c:v>
                </c:pt>
                <c:pt idx="1">
                  <c:v>再現率</c:v>
                </c:pt>
                <c:pt idx="2">
                  <c:v>F値</c:v>
                </c:pt>
                <c:pt idx="3">
                  <c:v>一致率</c:v>
                </c:pt>
              </c:strCache>
            </c:strRef>
          </c:cat>
          <c:val>
            <c:numRef>
              <c:f>Sheet1!$J$88:$J$91</c:f>
              <c:numCache>
                <c:formatCode>General</c:formatCode>
                <c:ptCount val="4"/>
                <c:pt idx="0">
                  <c:v>0.2961897</c:v>
                </c:pt>
                <c:pt idx="1">
                  <c:v>0.2787673</c:v>
                </c:pt>
                <c:pt idx="2">
                  <c:v>0.22375980000000001</c:v>
                </c:pt>
                <c:pt idx="3">
                  <c:v>0.48215249999999998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B6-413D-A180-C660138D8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928896"/>
        <c:axId val="943937216"/>
      </c:barChart>
      <c:catAx>
        <c:axId val="94392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3937216"/>
        <c:crosses val="autoZero"/>
        <c:auto val="1"/>
        <c:lblAlgn val="ctr"/>
        <c:lblOffset val="100"/>
        <c:noMultiLvlLbl val="0"/>
      </c:catAx>
      <c:valAx>
        <c:axId val="943937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392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951076590272918"/>
          <c:y val="0.90363891578517885"/>
          <c:w val="0.51465001050493731"/>
          <c:h val="8.8833241775010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3.7135149289633462E-2"/>
          <c:w val="0.89655796150481193"/>
          <c:h val="0.75653062218730782"/>
        </c:manualLayout>
      </c:layout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Sheet1!$B$106:$B$109</c:f>
              <c:strCache>
                <c:ptCount val="4"/>
                <c:pt idx="0">
                  <c:v>拡張適合率</c:v>
                </c:pt>
                <c:pt idx="1">
                  <c:v>拡張再現率</c:v>
                </c:pt>
                <c:pt idx="2">
                  <c:v>拡張F値</c:v>
                </c:pt>
                <c:pt idx="3">
                  <c:v>拡張一致率</c:v>
                </c:pt>
              </c:strCache>
            </c:strRef>
          </c:cat>
          <c:val>
            <c:numRef>
              <c:f>Sheet1!$C$106:$C$109</c:f>
              <c:numCache>
                <c:formatCode>General</c:formatCode>
                <c:ptCount val="4"/>
                <c:pt idx="0">
                  <c:v>0.70897489430554828</c:v>
                </c:pt>
                <c:pt idx="1">
                  <c:v>0.55028546332894146</c:v>
                </c:pt>
                <c:pt idx="2">
                  <c:v>0.61813458317799053</c:v>
                </c:pt>
                <c:pt idx="3">
                  <c:v>0.91304347826086951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6-413D-A180-C660138D82A9}"/>
            </c:ext>
          </c:extLst>
        </c:ser>
        <c:ser>
          <c:idx val="1"/>
          <c:order val="1"/>
          <c:tx>
            <c:v>Relation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Sheet1!$B$106:$B$109</c:f>
              <c:strCache>
                <c:ptCount val="4"/>
                <c:pt idx="0">
                  <c:v>拡張適合率</c:v>
                </c:pt>
                <c:pt idx="1">
                  <c:v>拡張再現率</c:v>
                </c:pt>
                <c:pt idx="2">
                  <c:v>拡張F値</c:v>
                </c:pt>
                <c:pt idx="3">
                  <c:v>拡張一致率</c:v>
                </c:pt>
              </c:strCache>
            </c:strRef>
          </c:cat>
          <c:val>
            <c:numRef>
              <c:f>Sheet1!$D$106:$D$109</c:f>
              <c:numCache>
                <c:formatCode>General</c:formatCode>
                <c:ptCount val="4"/>
                <c:pt idx="0">
                  <c:v>1</c:v>
                </c:pt>
                <c:pt idx="1">
                  <c:v>0.44156785243741759</c:v>
                </c:pt>
                <c:pt idx="2">
                  <c:v>0.63153976783678767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6-413D-A180-C660138D82A9}"/>
            </c:ext>
          </c:extLst>
        </c:ser>
        <c:ser>
          <c:idx val="2"/>
          <c:order val="2"/>
          <c:tx>
            <c:v>RENAS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Sheet1!$B$106:$B$109</c:f>
              <c:strCache>
                <c:ptCount val="4"/>
                <c:pt idx="0">
                  <c:v>拡張適合率</c:v>
                </c:pt>
                <c:pt idx="1">
                  <c:v>拡張再現率</c:v>
                </c:pt>
                <c:pt idx="2">
                  <c:v>拡張F値</c:v>
                </c:pt>
                <c:pt idx="3">
                  <c:v>拡張一致率</c:v>
                </c:pt>
              </c:strCache>
            </c:strRef>
          </c:cat>
          <c:val>
            <c:numRef>
              <c:f>Sheet1!$E$106:$E$109</c:f>
              <c:numCache>
                <c:formatCode>General</c:formatCode>
                <c:ptCount val="4"/>
                <c:pt idx="0">
                  <c:v>0.96703296703296704</c:v>
                </c:pt>
                <c:pt idx="1">
                  <c:v>0.97777777777777775</c:v>
                </c:pt>
                <c:pt idx="2">
                  <c:v>0.97237569060773443</c:v>
                </c:pt>
                <c:pt idx="3">
                  <c:v>0.66904607397793658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B6-413D-A180-C660138D8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928896"/>
        <c:axId val="943937216"/>
      </c:barChart>
      <c:catAx>
        <c:axId val="94392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3937216"/>
        <c:crosses val="autoZero"/>
        <c:auto val="1"/>
        <c:lblAlgn val="ctr"/>
        <c:lblOffset val="100"/>
        <c:noMultiLvlLbl val="0"/>
      </c:catAx>
      <c:valAx>
        <c:axId val="943937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392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951076590272918"/>
          <c:y val="0.90363891578517885"/>
          <c:w val="0.51567378183829937"/>
          <c:h val="8.8627132165323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3.7135149289633462E-2"/>
          <c:w val="0.89655796150481193"/>
          <c:h val="0.75653062218730782"/>
        </c:manualLayout>
      </c:layout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Sheet1!$B$100:$B$103</c:f>
              <c:strCache>
                <c:ptCount val="4"/>
                <c:pt idx="0">
                  <c:v>適合率</c:v>
                </c:pt>
                <c:pt idx="1">
                  <c:v>再現率</c:v>
                </c:pt>
                <c:pt idx="2">
                  <c:v>F値</c:v>
                </c:pt>
                <c:pt idx="3">
                  <c:v>一致率</c:v>
                </c:pt>
              </c:strCache>
            </c:strRef>
          </c:cat>
          <c:val>
            <c:numRef>
              <c:f>Sheet1!$C$100:$C$103</c:f>
              <c:numCache>
                <c:formatCode>General</c:formatCode>
                <c:ptCount val="4"/>
                <c:pt idx="0">
                  <c:v>0.22399394540424863</c:v>
                </c:pt>
                <c:pt idx="1">
                  <c:v>0.69960474308300402</c:v>
                </c:pt>
                <c:pt idx="2">
                  <c:v>0.33913043478260879</c:v>
                </c:pt>
                <c:pt idx="3">
                  <c:v>0.85507246376811585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6-413D-A180-C660138D82A9}"/>
            </c:ext>
          </c:extLst>
        </c:ser>
        <c:ser>
          <c:idx val="1"/>
          <c:order val="1"/>
          <c:tx>
            <c:v>Relation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Sheet1!$B$100:$B$103</c:f>
              <c:strCache>
                <c:ptCount val="4"/>
                <c:pt idx="0">
                  <c:v>適合率</c:v>
                </c:pt>
                <c:pt idx="1">
                  <c:v>再現率</c:v>
                </c:pt>
                <c:pt idx="2">
                  <c:v>F値</c:v>
                </c:pt>
                <c:pt idx="3">
                  <c:v>一致率</c:v>
                </c:pt>
              </c:strCache>
            </c:strRef>
          </c:cat>
          <c:val>
            <c:numRef>
              <c:f>Sheet1!$D$100:$D$103</c:f>
              <c:numCache>
                <c:formatCode>General</c:formatCode>
                <c:ptCount val="4"/>
                <c:pt idx="0">
                  <c:v>0.32043650793650802</c:v>
                </c:pt>
                <c:pt idx="1">
                  <c:v>0.6383399209486168</c:v>
                </c:pt>
                <c:pt idx="2">
                  <c:v>0.4394557823129252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6-413D-A180-C660138D82A9}"/>
            </c:ext>
          </c:extLst>
        </c:ser>
        <c:ser>
          <c:idx val="2"/>
          <c:order val="2"/>
          <c:tx>
            <c:v>RENAS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Sheet1!$B$100:$B$103</c:f>
              <c:strCache>
                <c:ptCount val="4"/>
                <c:pt idx="0">
                  <c:v>適合率</c:v>
                </c:pt>
                <c:pt idx="1">
                  <c:v>再現率</c:v>
                </c:pt>
                <c:pt idx="2">
                  <c:v>F値</c:v>
                </c:pt>
                <c:pt idx="3">
                  <c:v>一致率</c:v>
                </c:pt>
              </c:strCache>
            </c:strRef>
          </c:cat>
          <c:val>
            <c:numRef>
              <c:f>Sheet1!$E$100:$E$103</c:f>
              <c:numCache>
                <c:formatCode>General</c:formatCode>
                <c:ptCount val="4"/>
                <c:pt idx="0">
                  <c:v>0.24175824175824176</c:v>
                </c:pt>
                <c:pt idx="1">
                  <c:v>1</c:v>
                </c:pt>
                <c:pt idx="2">
                  <c:v>0.38938053097345121</c:v>
                </c:pt>
                <c:pt idx="3">
                  <c:v>0.79249011857707496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B6-413D-A180-C660138D8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928896"/>
        <c:axId val="943937216"/>
      </c:barChart>
      <c:catAx>
        <c:axId val="94392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3937216"/>
        <c:crosses val="autoZero"/>
        <c:auto val="1"/>
        <c:lblAlgn val="ctr"/>
        <c:lblOffset val="100"/>
        <c:noMultiLvlLbl val="0"/>
      </c:catAx>
      <c:valAx>
        <c:axId val="943937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392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951076590272918"/>
          <c:y val="0.90363891578517885"/>
          <c:w val="0.51567378183829937"/>
          <c:h val="8.8627132165323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2494707992974017E-2"/>
          <c:y val="3.7135149289633462E-2"/>
          <c:w val="0.93950873801880241"/>
          <c:h val="0.71245001782184636"/>
        </c:manualLayout>
      </c:layout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Sheet1!$B$112:$B$120</c:f>
              <c:strCache>
                <c:ptCount val="9"/>
                <c:pt idx="0">
                  <c:v>適合率</c:v>
                </c:pt>
                <c:pt idx="1">
                  <c:v>再現率</c:v>
                </c:pt>
                <c:pt idx="2">
                  <c:v>F値</c:v>
                </c:pt>
                <c:pt idx="3">
                  <c:v>一致率</c:v>
                </c:pt>
                <c:pt idx="5">
                  <c:v>拡張
適合率</c:v>
                </c:pt>
                <c:pt idx="6">
                  <c:v>拡張
再現率</c:v>
                </c:pt>
                <c:pt idx="7">
                  <c:v>拡張
F値</c:v>
                </c:pt>
                <c:pt idx="8">
                  <c:v>拡張
一致率</c:v>
                </c:pt>
              </c:strCache>
            </c:strRef>
          </c:cat>
          <c:val>
            <c:numRef>
              <c:f>Sheet1!$C$112:$C$120</c:f>
              <c:numCache>
                <c:formatCode>General</c:formatCode>
                <c:ptCount val="9"/>
                <c:pt idx="0">
                  <c:v>0.19082680383826831</c:v>
                </c:pt>
                <c:pt idx="1">
                  <c:v>0.86880983750548957</c:v>
                </c:pt>
                <c:pt idx="2">
                  <c:v>0.2486762667857923</c:v>
                </c:pt>
                <c:pt idx="3">
                  <c:v>0.77164941338854376</c:v>
                </c:pt>
                <c:pt idx="5">
                  <c:v>0.34769614372423652</c:v>
                </c:pt>
                <c:pt idx="6">
                  <c:v>0.78185196446066008</c:v>
                </c:pt>
                <c:pt idx="7">
                  <c:v>0.33782579959586545</c:v>
                </c:pt>
                <c:pt idx="8">
                  <c:v>0.78768115942028982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6-413D-A180-C660138D82A9}"/>
            </c:ext>
          </c:extLst>
        </c:ser>
        <c:ser>
          <c:idx val="1"/>
          <c:order val="1"/>
          <c:tx>
            <c:v>Relation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Sheet1!$B$112:$B$120</c:f>
              <c:strCache>
                <c:ptCount val="9"/>
                <c:pt idx="0">
                  <c:v>適合率</c:v>
                </c:pt>
                <c:pt idx="1">
                  <c:v>再現率</c:v>
                </c:pt>
                <c:pt idx="2">
                  <c:v>F値</c:v>
                </c:pt>
                <c:pt idx="3">
                  <c:v>一致率</c:v>
                </c:pt>
                <c:pt idx="5">
                  <c:v>拡張
適合率</c:v>
                </c:pt>
                <c:pt idx="6">
                  <c:v>拡張
再現率</c:v>
                </c:pt>
                <c:pt idx="7">
                  <c:v>拡張
F値</c:v>
                </c:pt>
                <c:pt idx="8">
                  <c:v>拡張
一致率</c:v>
                </c:pt>
              </c:strCache>
            </c:strRef>
          </c:cat>
          <c:val>
            <c:numRef>
              <c:f>Sheet1!$D$112:$D$120</c:f>
              <c:numCache>
                <c:formatCode>General</c:formatCode>
                <c:ptCount val="9"/>
                <c:pt idx="0">
                  <c:v>0.8240873015873017</c:v>
                </c:pt>
                <c:pt idx="1">
                  <c:v>0.56322353974527894</c:v>
                </c:pt>
                <c:pt idx="2">
                  <c:v>0.59096807953950814</c:v>
                </c:pt>
                <c:pt idx="3">
                  <c:v>0.70285714285714285</c:v>
                </c:pt>
                <c:pt idx="5">
                  <c:v>1</c:v>
                </c:pt>
                <c:pt idx="6">
                  <c:v>0.41515117732509033</c:v>
                </c:pt>
                <c:pt idx="7">
                  <c:v>0.55567059092999482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6-413D-A180-C660138D82A9}"/>
            </c:ext>
          </c:extLst>
        </c:ser>
        <c:ser>
          <c:idx val="2"/>
          <c:order val="2"/>
          <c:tx>
            <c:v>RENAS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Sheet1!$B$112:$B$120</c:f>
              <c:strCache>
                <c:ptCount val="9"/>
                <c:pt idx="0">
                  <c:v>適合率</c:v>
                </c:pt>
                <c:pt idx="1">
                  <c:v>再現率</c:v>
                </c:pt>
                <c:pt idx="2">
                  <c:v>F値</c:v>
                </c:pt>
                <c:pt idx="3">
                  <c:v>一致率</c:v>
                </c:pt>
                <c:pt idx="5">
                  <c:v>拡張
適合率</c:v>
                </c:pt>
                <c:pt idx="6">
                  <c:v>拡張
再現率</c:v>
                </c:pt>
                <c:pt idx="7">
                  <c:v>拡張
F値</c:v>
                </c:pt>
                <c:pt idx="8">
                  <c:v>拡張
一致率</c:v>
                </c:pt>
              </c:strCache>
            </c:strRef>
          </c:cat>
          <c:val>
            <c:numRef>
              <c:f>Sheet1!$E$112:$E$120</c:f>
              <c:numCache>
                <c:formatCode>General</c:formatCode>
                <c:ptCount val="9"/>
                <c:pt idx="0">
                  <c:v>0.65406593406593405</c:v>
                </c:pt>
                <c:pt idx="1">
                  <c:v>0.63555555555555554</c:v>
                </c:pt>
                <c:pt idx="2">
                  <c:v>0.49223874355732755</c:v>
                </c:pt>
                <c:pt idx="3">
                  <c:v>0.358498023715415</c:v>
                </c:pt>
                <c:pt idx="5">
                  <c:v>0.87912087912087922</c:v>
                </c:pt>
                <c:pt idx="6">
                  <c:v>0.58905982905982901</c:v>
                </c:pt>
                <c:pt idx="7">
                  <c:v>0.6121234897698985</c:v>
                </c:pt>
                <c:pt idx="8">
                  <c:v>0.22301535799264552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B6-413D-A180-C660138D8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-11"/>
        <c:axId val="943928896"/>
        <c:axId val="943937216"/>
      </c:barChart>
      <c:catAx>
        <c:axId val="94392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3937216"/>
        <c:crosses val="autoZero"/>
        <c:auto val="1"/>
        <c:lblAlgn val="ctr"/>
        <c:lblOffset val="100"/>
        <c:noMultiLvlLbl val="0"/>
      </c:catAx>
      <c:valAx>
        <c:axId val="943937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3928896"/>
        <c:crosses val="autoZero"/>
        <c:crossBetween val="between"/>
        <c:majorUnit val="0.2"/>
      </c:valAx>
      <c:spPr>
        <a:noFill/>
        <a:ln w="9525">
          <a:noFill/>
        </a:ln>
        <a:effectLst/>
      </c:spPr>
    </c:plotArea>
    <c:legend>
      <c:legendPos val="b"/>
      <c:layout>
        <c:manualLayout>
          <c:xMode val="edge"/>
          <c:yMode val="edge"/>
          <c:x val="0.14927820980410608"/>
          <c:y val="0.90962874923653403"/>
          <c:w val="0.69470687584942004"/>
          <c:h val="8.8833241775010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" l="0" r="0" t="0" header="0" footer="0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286712</xdr:colOff>
      <xdr:row>85</xdr:row>
      <xdr:rowOff>171449</xdr:rowOff>
    </xdr:from>
    <xdr:to>
      <xdr:col>17</xdr:col>
      <xdr:colOff>123826</xdr:colOff>
      <xdr:row>100</xdr:row>
      <xdr:rowOff>19049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1DD9C05-64E7-2257-F5F5-EFFF84318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138095</xdr:colOff>
      <xdr:row>101</xdr:row>
      <xdr:rowOff>175259</xdr:rowOff>
    </xdr:from>
    <xdr:to>
      <xdr:col>16</xdr:col>
      <xdr:colOff>607719</xdr:colOff>
      <xdr:row>116</xdr:row>
      <xdr:rowOff>22859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17F7632-DCD1-2F10-B9F7-388F53AC3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368617</xdr:colOff>
      <xdr:row>86</xdr:row>
      <xdr:rowOff>7619</xdr:rowOff>
    </xdr:from>
    <xdr:to>
      <xdr:col>25</xdr:col>
      <xdr:colOff>502921</xdr:colOff>
      <xdr:row>100</xdr:row>
      <xdr:rowOff>83819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2542E8E-1BD1-ABAC-193E-0AFAEEB82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88582</xdr:colOff>
      <xdr:row>117</xdr:row>
      <xdr:rowOff>207644</xdr:rowOff>
    </xdr:from>
    <xdr:to>
      <xdr:col>23</xdr:col>
      <xdr:colOff>209551</xdr:colOff>
      <xdr:row>132</xdr:row>
      <xdr:rowOff>55244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B74B5EA-242A-F0F3-7E47-A6CA499DB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216217</xdr:colOff>
      <xdr:row>117</xdr:row>
      <xdr:rowOff>211454</xdr:rowOff>
    </xdr:from>
    <xdr:to>
      <xdr:col>14</xdr:col>
      <xdr:colOff>310516</xdr:colOff>
      <xdr:row>132</xdr:row>
      <xdr:rowOff>59054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FF17F52-5F5A-30D1-A104-0B9651841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6</xdr:col>
      <xdr:colOff>476249</xdr:colOff>
      <xdr:row>127</xdr:row>
      <xdr:rowOff>190500</xdr:rowOff>
    </xdr:from>
    <xdr:to>
      <xdr:col>18</xdr:col>
      <xdr:colOff>266294</xdr:colOff>
      <xdr:row>148</xdr:row>
      <xdr:rowOff>15240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FB7D4F9-3D7A-D880-6FD9-C9465A2FE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6C4C-129B-45EA-88ED-B4F98E509D94}">
  <dimension ref="B1:Z120"/>
  <sheetViews>
    <sheetView tabSelected="1" topLeftCell="A120" workbookViewId="0">
      <selection activeCell="F135" sqref="F135"/>
    </sheetView>
  </sheetViews>
  <sheetFormatPr defaultRowHeight="18" x14ac:dyDescent="0.45"/>
  <cols>
    <col min="11" max="11" width="8.796875" style="2"/>
    <col min="13" max="13" width="9" bestFit="1" customWidth="1"/>
    <col min="19" max="19" width="8.796875" style="2"/>
    <col min="26" max="26" width="8.796875" style="4"/>
  </cols>
  <sheetData>
    <row r="1" spans="3:26" x14ac:dyDescent="0.45"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4" t="s">
        <v>25</v>
      </c>
    </row>
    <row r="2" spans="3:26" x14ac:dyDescent="0.45">
      <c r="C2" t="s">
        <v>0</v>
      </c>
    </row>
    <row r="3" spans="3:26" x14ac:dyDescent="0.45">
      <c r="C3">
        <f>9/255</f>
        <v>3.5294117647058823E-2</v>
      </c>
      <c r="D3">
        <f>9/255</f>
        <v>3.5294117647058823E-2</v>
      </c>
      <c r="E3">
        <f>1</f>
        <v>1</v>
      </c>
      <c r="F3">
        <f t="shared" ref="F3:F11" si="0">9/9</f>
        <v>1</v>
      </c>
      <c r="G3">
        <f>2/(1/C3 + 1/E3)</f>
        <v>6.8181818181818191E-2</v>
      </c>
      <c r="H3">
        <f>2/(1/D3 + 1/F3)</f>
        <v>6.8181818181818191E-2</v>
      </c>
      <c r="I3">
        <f>9/9</f>
        <v>1</v>
      </c>
      <c r="J3" t="e">
        <f>NA()</f>
        <v>#N/A</v>
      </c>
      <c r="K3" s="2">
        <f>1</f>
        <v>1</v>
      </c>
      <c r="L3">
        <f>1</f>
        <v>1</v>
      </c>
      <c r="M3">
        <f>4/9</f>
        <v>0.44444444444444442</v>
      </c>
      <c r="N3">
        <f>4/9</f>
        <v>0.44444444444444442</v>
      </c>
      <c r="O3">
        <f>2/(1/K3 + 1/M3)</f>
        <v>0.61538461538461542</v>
      </c>
      <c r="P3">
        <f>2/(1/L3 + 1/N3)</f>
        <v>0.61538461538461542</v>
      </c>
      <c r="Q3">
        <f>1</f>
        <v>1</v>
      </c>
      <c r="R3" t="e">
        <f>NA()</f>
        <v>#N/A</v>
      </c>
      <c r="S3" s="2">
        <f>1</f>
        <v>1</v>
      </c>
      <c r="T3">
        <f>1</f>
        <v>1</v>
      </c>
      <c r="U3">
        <f>4/9</f>
        <v>0.44444444444444442</v>
      </c>
      <c r="V3">
        <f>4/9</f>
        <v>0.44444444444444442</v>
      </c>
      <c r="W3">
        <f t="shared" ref="W3" si="1">2/(1/S3 + 1/U3)</f>
        <v>0.61538461538461542</v>
      </c>
      <c r="X3">
        <f t="shared" ref="X3" si="2">2/(1/T3 + 1/V3)</f>
        <v>0.61538461538461542</v>
      </c>
      <c r="Y3">
        <f>1</f>
        <v>1</v>
      </c>
      <c r="Z3" s="4" t="e">
        <f>NA()</f>
        <v>#N/A</v>
      </c>
    </row>
    <row r="4" spans="3:26" x14ac:dyDescent="0.45">
      <c r="C4">
        <f t="shared" ref="C4:D12" si="3">9/255</f>
        <v>3.5294117647058823E-2</v>
      </c>
      <c r="D4">
        <f t="shared" si="3"/>
        <v>3.5294117647058823E-2</v>
      </c>
      <c r="E4">
        <f>1</f>
        <v>1</v>
      </c>
      <c r="F4">
        <f t="shared" si="0"/>
        <v>1</v>
      </c>
      <c r="G4">
        <f t="shared" ref="G4:H12" si="4">2/(1/C4 + 1/E4)</f>
        <v>6.8181818181818191E-2</v>
      </c>
      <c r="H4">
        <f t="shared" si="4"/>
        <v>6.8181818181818191E-2</v>
      </c>
      <c r="I4">
        <f>7/9</f>
        <v>0.77777777777777779</v>
      </c>
      <c r="J4" t="e">
        <f>NA()</f>
        <v>#N/A</v>
      </c>
      <c r="K4" s="2">
        <f>1</f>
        <v>1</v>
      </c>
      <c r="L4">
        <f>1</f>
        <v>1</v>
      </c>
      <c r="M4">
        <f t="shared" ref="M4:N12" si="5">4/9</f>
        <v>0.44444444444444442</v>
      </c>
      <c r="N4">
        <f t="shared" si="5"/>
        <v>0.44444444444444442</v>
      </c>
      <c r="O4">
        <f t="shared" ref="O4:O12" si="6">2/(1/K4 + 1/M4)</f>
        <v>0.61538461538461542</v>
      </c>
      <c r="P4">
        <f t="shared" ref="P4:P12" si="7">2/(1/L4 + 1/N4)</f>
        <v>0.61538461538461542</v>
      </c>
      <c r="Q4">
        <f>3/4</f>
        <v>0.75</v>
      </c>
      <c r="R4" t="e">
        <f>NA()</f>
        <v>#N/A</v>
      </c>
      <c r="S4" s="2">
        <f>1</f>
        <v>1</v>
      </c>
      <c r="T4">
        <f>1</f>
        <v>1</v>
      </c>
      <c r="U4">
        <f t="shared" ref="U4:V12" si="8">4/9</f>
        <v>0.44444444444444442</v>
      </c>
      <c r="V4">
        <f t="shared" si="8"/>
        <v>0.44444444444444442</v>
      </c>
      <c r="W4">
        <f>2/(1/S4 + 1/U4)</f>
        <v>0.61538461538461542</v>
      </c>
      <c r="X4">
        <f>2/(1/T4 + 1/V4)</f>
        <v>0.61538461538461542</v>
      </c>
      <c r="Y4">
        <f>3/4</f>
        <v>0.75</v>
      </c>
      <c r="Z4" s="4" t="e">
        <f>NA()</f>
        <v>#N/A</v>
      </c>
    </row>
    <row r="5" spans="3:26" x14ac:dyDescent="0.45">
      <c r="C5">
        <f t="shared" si="3"/>
        <v>3.5294117647058823E-2</v>
      </c>
      <c r="D5">
        <f t="shared" si="3"/>
        <v>3.5294117647058823E-2</v>
      </c>
      <c r="E5">
        <f>1</f>
        <v>1</v>
      </c>
      <c r="F5">
        <f t="shared" si="0"/>
        <v>1</v>
      </c>
      <c r="G5">
        <f t="shared" si="4"/>
        <v>6.8181818181818191E-2</v>
      </c>
      <c r="H5">
        <f t="shared" si="4"/>
        <v>6.8181818181818191E-2</v>
      </c>
      <c r="I5">
        <f t="shared" ref="I5:I12" si="9">7/9</f>
        <v>0.77777777777777779</v>
      </c>
      <c r="J5" t="e">
        <f>NA()</f>
        <v>#N/A</v>
      </c>
      <c r="K5" s="2">
        <f>1</f>
        <v>1</v>
      </c>
      <c r="L5">
        <f>1</f>
        <v>1</v>
      </c>
      <c r="M5">
        <f t="shared" si="5"/>
        <v>0.44444444444444442</v>
      </c>
      <c r="N5">
        <f t="shared" si="5"/>
        <v>0.44444444444444442</v>
      </c>
      <c r="O5">
        <f t="shared" si="6"/>
        <v>0.61538461538461542</v>
      </c>
      <c r="P5">
        <f t="shared" si="7"/>
        <v>0.61538461538461542</v>
      </c>
      <c r="Q5">
        <f t="shared" ref="Q5:Q12" si="10">3/4</f>
        <v>0.75</v>
      </c>
      <c r="R5" t="e">
        <f>NA()</f>
        <v>#N/A</v>
      </c>
      <c r="S5" s="2">
        <f>1</f>
        <v>1</v>
      </c>
      <c r="T5">
        <f>1</f>
        <v>1</v>
      </c>
      <c r="U5">
        <f t="shared" si="8"/>
        <v>0.44444444444444442</v>
      </c>
      <c r="V5">
        <f t="shared" si="8"/>
        <v>0.44444444444444442</v>
      </c>
      <c r="W5">
        <f t="shared" ref="W5:W12" si="11">2/(1/S5 + 1/U5)</f>
        <v>0.61538461538461542</v>
      </c>
      <c r="X5">
        <f t="shared" ref="X5:X12" si="12">2/(1/T5 + 1/V5)</f>
        <v>0.61538461538461542</v>
      </c>
      <c r="Y5">
        <f t="shared" ref="Y5:Y7" si="13">3/4</f>
        <v>0.75</v>
      </c>
      <c r="Z5" s="4" t="e">
        <f>NA()</f>
        <v>#N/A</v>
      </c>
    </row>
    <row r="6" spans="3:26" x14ac:dyDescent="0.45">
      <c r="C6">
        <f t="shared" si="3"/>
        <v>3.5294117647058823E-2</v>
      </c>
      <c r="D6">
        <f t="shared" si="3"/>
        <v>3.5294117647058823E-2</v>
      </c>
      <c r="E6">
        <f>1</f>
        <v>1</v>
      </c>
      <c r="F6">
        <f t="shared" si="0"/>
        <v>1</v>
      </c>
      <c r="G6">
        <f t="shared" si="4"/>
        <v>6.8181818181818191E-2</v>
      </c>
      <c r="H6">
        <f t="shared" si="4"/>
        <v>6.8181818181818191E-2</v>
      </c>
      <c r="I6">
        <f t="shared" si="9"/>
        <v>0.77777777777777779</v>
      </c>
      <c r="J6" t="e">
        <f>NA()</f>
        <v>#N/A</v>
      </c>
      <c r="K6" s="2">
        <f>1</f>
        <v>1</v>
      </c>
      <c r="L6">
        <f>1</f>
        <v>1</v>
      </c>
      <c r="M6">
        <f t="shared" si="5"/>
        <v>0.44444444444444442</v>
      </c>
      <c r="N6">
        <f t="shared" si="5"/>
        <v>0.44444444444444442</v>
      </c>
      <c r="O6">
        <f t="shared" si="6"/>
        <v>0.61538461538461542</v>
      </c>
      <c r="P6">
        <f t="shared" si="7"/>
        <v>0.61538461538461542</v>
      </c>
      <c r="Q6">
        <f t="shared" si="10"/>
        <v>0.75</v>
      </c>
      <c r="R6" t="e">
        <f>NA()</f>
        <v>#N/A</v>
      </c>
      <c r="S6" s="2">
        <f>1</f>
        <v>1</v>
      </c>
      <c r="T6">
        <f>1</f>
        <v>1</v>
      </c>
      <c r="U6">
        <f t="shared" si="8"/>
        <v>0.44444444444444442</v>
      </c>
      <c r="V6">
        <f t="shared" si="8"/>
        <v>0.44444444444444442</v>
      </c>
      <c r="W6">
        <f t="shared" si="11"/>
        <v>0.61538461538461542</v>
      </c>
      <c r="X6">
        <f t="shared" si="12"/>
        <v>0.61538461538461542</v>
      </c>
      <c r="Y6">
        <f t="shared" si="13"/>
        <v>0.75</v>
      </c>
      <c r="Z6" s="4" t="e">
        <f>NA()</f>
        <v>#N/A</v>
      </c>
    </row>
    <row r="7" spans="3:26" x14ac:dyDescent="0.45">
      <c r="C7">
        <f t="shared" si="3"/>
        <v>3.5294117647058823E-2</v>
      </c>
      <c r="D7">
        <f t="shared" si="3"/>
        <v>3.5294117647058823E-2</v>
      </c>
      <c r="E7">
        <f>1</f>
        <v>1</v>
      </c>
      <c r="F7">
        <f>9/9</f>
        <v>1</v>
      </c>
      <c r="G7">
        <f t="shared" si="4"/>
        <v>6.8181818181818191E-2</v>
      </c>
      <c r="H7">
        <f t="shared" si="4"/>
        <v>6.8181818181818191E-2</v>
      </c>
      <c r="I7">
        <f t="shared" si="9"/>
        <v>0.77777777777777779</v>
      </c>
      <c r="J7" t="e">
        <f>NA()</f>
        <v>#N/A</v>
      </c>
      <c r="K7" s="2">
        <f>1</f>
        <v>1</v>
      </c>
      <c r="L7">
        <f>1</f>
        <v>1</v>
      </c>
      <c r="M7">
        <f t="shared" si="5"/>
        <v>0.44444444444444442</v>
      </c>
      <c r="N7">
        <f t="shared" si="5"/>
        <v>0.44444444444444442</v>
      </c>
      <c r="O7">
        <f t="shared" si="6"/>
        <v>0.61538461538461542</v>
      </c>
      <c r="P7">
        <f t="shared" si="7"/>
        <v>0.61538461538461542</v>
      </c>
      <c r="Q7">
        <f t="shared" si="10"/>
        <v>0.75</v>
      </c>
      <c r="R7" t="e">
        <f>NA()</f>
        <v>#N/A</v>
      </c>
      <c r="S7" s="2">
        <f>1</f>
        <v>1</v>
      </c>
      <c r="T7">
        <f>1</f>
        <v>1</v>
      </c>
      <c r="U7">
        <f t="shared" si="8"/>
        <v>0.44444444444444442</v>
      </c>
      <c r="V7">
        <f t="shared" si="8"/>
        <v>0.44444444444444442</v>
      </c>
      <c r="W7">
        <f t="shared" si="11"/>
        <v>0.61538461538461542</v>
      </c>
      <c r="X7">
        <f t="shared" si="12"/>
        <v>0.61538461538461542</v>
      </c>
      <c r="Y7">
        <f t="shared" si="13"/>
        <v>0.75</v>
      </c>
      <c r="Z7" s="4" t="e">
        <f>NA()</f>
        <v>#N/A</v>
      </c>
    </row>
    <row r="8" spans="3:26" x14ac:dyDescent="0.45">
      <c r="C8">
        <f t="shared" si="3"/>
        <v>3.5294117647058823E-2</v>
      </c>
      <c r="D8">
        <f t="shared" si="3"/>
        <v>3.5294117647058823E-2</v>
      </c>
      <c r="E8">
        <f>1</f>
        <v>1</v>
      </c>
      <c r="F8">
        <f t="shared" si="0"/>
        <v>1</v>
      </c>
      <c r="G8">
        <f t="shared" si="4"/>
        <v>6.8181818181818191E-2</v>
      </c>
      <c r="H8">
        <f t="shared" si="4"/>
        <v>6.8181818181818191E-2</v>
      </c>
      <c r="I8">
        <f t="shared" ref="I8" si="14">9/9</f>
        <v>1</v>
      </c>
      <c r="J8" t="e">
        <f>NA()</f>
        <v>#N/A</v>
      </c>
      <c r="K8" s="2">
        <f>1</f>
        <v>1</v>
      </c>
      <c r="L8">
        <f>1</f>
        <v>1</v>
      </c>
      <c r="M8">
        <f t="shared" si="5"/>
        <v>0.44444444444444442</v>
      </c>
      <c r="N8">
        <f t="shared" si="5"/>
        <v>0.44444444444444442</v>
      </c>
      <c r="O8">
        <f t="shared" si="6"/>
        <v>0.61538461538461542</v>
      </c>
      <c r="P8">
        <f t="shared" si="7"/>
        <v>0.61538461538461542</v>
      </c>
      <c r="Q8">
        <f>1</f>
        <v>1</v>
      </c>
      <c r="R8" t="e">
        <f>NA()</f>
        <v>#N/A</v>
      </c>
      <c r="S8" s="2">
        <f>1</f>
        <v>1</v>
      </c>
      <c r="T8">
        <f>1</f>
        <v>1</v>
      </c>
      <c r="U8">
        <f t="shared" si="8"/>
        <v>0.44444444444444442</v>
      </c>
      <c r="V8">
        <f t="shared" si="8"/>
        <v>0.44444444444444442</v>
      </c>
      <c r="W8">
        <f t="shared" si="11"/>
        <v>0.61538461538461542</v>
      </c>
      <c r="X8">
        <f t="shared" si="12"/>
        <v>0.61538461538461542</v>
      </c>
      <c r="Y8">
        <f>1</f>
        <v>1</v>
      </c>
      <c r="Z8" s="4" t="e">
        <f>NA()</f>
        <v>#N/A</v>
      </c>
    </row>
    <row r="9" spans="3:26" x14ac:dyDescent="0.45">
      <c r="C9">
        <f t="shared" si="3"/>
        <v>3.5294117647058823E-2</v>
      </c>
      <c r="D9">
        <f t="shared" si="3"/>
        <v>3.5294117647058823E-2</v>
      </c>
      <c r="E9">
        <f>1</f>
        <v>1</v>
      </c>
      <c r="F9">
        <f t="shared" si="0"/>
        <v>1</v>
      </c>
      <c r="G9">
        <f t="shared" si="4"/>
        <v>6.8181818181818191E-2</v>
      </c>
      <c r="H9">
        <f t="shared" si="4"/>
        <v>6.8181818181818191E-2</v>
      </c>
      <c r="I9">
        <f t="shared" si="9"/>
        <v>0.77777777777777779</v>
      </c>
      <c r="J9" t="e">
        <f>NA()</f>
        <v>#N/A</v>
      </c>
      <c r="K9" s="2">
        <f>1</f>
        <v>1</v>
      </c>
      <c r="L9">
        <f>1</f>
        <v>1</v>
      </c>
      <c r="M9">
        <f t="shared" si="5"/>
        <v>0.44444444444444442</v>
      </c>
      <c r="N9">
        <f t="shared" si="5"/>
        <v>0.44444444444444442</v>
      </c>
      <c r="O9">
        <f t="shared" si="6"/>
        <v>0.61538461538461542</v>
      </c>
      <c r="P9">
        <f t="shared" si="7"/>
        <v>0.61538461538461542</v>
      </c>
      <c r="Q9">
        <f t="shared" si="10"/>
        <v>0.75</v>
      </c>
      <c r="R9" t="e">
        <f>NA()</f>
        <v>#N/A</v>
      </c>
      <c r="S9" s="2">
        <f>1</f>
        <v>1</v>
      </c>
      <c r="T9">
        <f>1</f>
        <v>1</v>
      </c>
      <c r="U9">
        <f t="shared" si="8"/>
        <v>0.44444444444444442</v>
      </c>
      <c r="V9">
        <f t="shared" si="8"/>
        <v>0.44444444444444442</v>
      </c>
      <c r="W9">
        <f t="shared" si="11"/>
        <v>0.61538461538461542</v>
      </c>
      <c r="X9">
        <f t="shared" si="12"/>
        <v>0.61538461538461542</v>
      </c>
      <c r="Y9">
        <f>3/4</f>
        <v>0.75</v>
      </c>
      <c r="Z9" s="4" t="e">
        <f>NA()</f>
        <v>#N/A</v>
      </c>
    </row>
    <row r="10" spans="3:26" x14ac:dyDescent="0.45">
      <c r="C10">
        <f t="shared" si="3"/>
        <v>3.5294117647058823E-2</v>
      </c>
      <c r="D10">
        <f t="shared" si="3"/>
        <v>3.5294117647058823E-2</v>
      </c>
      <c r="E10">
        <f>1</f>
        <v>1</v>
      </c>
      <c r="F10">
        <f t="shared" si="0"/>
        <v>1</v>
      </c>
      <c r="G10">
        <f t="shared" si="4"/>
        <v>6.8181818181818191E-2</v>
      </c>
      <c r="H10">
        <f t="shared" si="4"/>
        <v>6.8181818181818191E-2</v>
      </c>
      <c r="I10">
        <f t="shared" si="9"/>
        <v>0.77777777777777779</v>
      </c>
      <c r="J10" t="e">
        <f>NA()</f>
        <v>#N/A</v>
      </c>
      <c r="K10" s="2">
        <f>1</f>
        <v>1</v>
      </c>
      <c r="L10">
        <f>1</f>
        <v>1</v>
      </c>
      <c r="M10">
        <f t="shared" si="5"/>
        <v>0.44444444444444442</v>
      </c>
      <c r="N10">
        <f t="shared" si="5"/>
        <v>0.44444444444444442</v>
      </c>
      <c r="O10">
        <f t="shared" si="6"/>
        <v>0.61538461538461542</v>
      </c>
      <c r="P10">
        <f t="shared" si="7"/>
        <v>0.61538461538461542</v>
      </c>
      <c r="Q10">
        <f t="shared" si="10"/>
        <v>0.75</v>
      </c>
      <c r="R10" t="e">
        <f>NA()</f>
        <v>#N/A</v>
      </c>
      <c r="S10" s="2">
        <f>1</f>
        <v>1</v>
      </c>
      <c r="T10">
        <f>1</f>
        <v>1</v>
      </c>
      <c r="U10">
        <f t="shared" si="8"/>
        <v>0.44444444444444442</v>
      </c>
      <c r="V10">
        <f t="shared" si="8"/>
        <v>0.44444444444444442</v>
      </c>
      <c r="W10">
        <f t="shared" si="11"/>
        <v>0.61538461538461542</v>
      </c>
      <c r="X10">
        <f t="shared" si="12"/>
        <v>0.61538461538461542</v>
      </c>
      <c r="Y10">
        <f t="shared" ref="Y10:Y12" si="15">3/4</f>
        <v>0.75</v>
      </c>
      <c r="Z10" s="4" t="e">
        <f>NA()</f>
        <v>#N/A</v>
      </c>
    </row>
    <row r="11" spans="3:26" x14ac:dyDescent="0.45">
      <c r="C11">
        <f t="shared" si="3"/>
        <v>3.5294117647058823E-2</v>
      </c>
      <c r="D11">
        <f t="shared" si="3"/>
        <v>3.5294117647058823E-2</v>
      </c>
      <c r="E11">
        <f>1</f>
        <v>1</v>
      </c>
      <c r="F11">
        <f t="shared" si="0"/>
        <v>1</v>
      </c>
      <c r="G11">
        <f t="shared" si="4"/>
        <v>6.8181818181818191E-2</v>
      </c>
      <c r="H11">
        <f t="shared" si="4"/>
        <v>6.8181818181818191E-2</v>
      </c>
      <c r="I11">
        <f t="shared" si="9"/>
        <v>0.77777777777777779</v>
      </c>
      <c r="J11" t="e">
        <f>NA()</f>
        <v>#N/A</v>
      </c>
      <c r="K11" s="2">
        <f>1</f>
        <v>1</v>
      </c>
      <c r="L11">
        <f>1</f>
        <v>1</v>
      </c>
      <c r="M11">
        <f t="shared" si="5"/>
        <v>0.44444444444444442</v>
      </c>
      <c r="N11">
        <f t="shared" si="5"/>
        <v>0.44444444444444442</v>
      </c>
      <c r="O11">
        <f t="shared" si="6"/>
        <v>0.61538461538461542</v>
      </c>
      <c r="P11">
        <f t="shared" si="7"/>
        <v>0.61538461538461542</v>
      </c>
      <c r="Q11">
        <f t="shared" si="10"/>
        <v>0.75</v>
      </c>
      <c r="R11" t="e">
        <f>NA()</f>
        <v>#N/A</v>
      </c>
      <c r="S11" s="2">
        <f>1</f>
        <v>1</v>
      </c>
      <c r="T11">
        <f>1</f>
        <v>1</v>
      </c>
      <c r="U11">
        <f t="shared" si="8"/>
        <v>0.44444444444444442</v>
      </c>
      <c r="V11">
        <f t="shared" si="8"/>
        <v>0.44444444444444442</v>
      </c>
      <c r="W11">
        <f t="shared" si="11"/>
        <v>0.61538461538461542</v>
      </c>
      <c r="X11">
        <f t="shared" si="12"/>
        <v>0.61538461538461542</v>
      </c>
      <c r="Y11">
        <f t="shared" si="15"/>
        <v>0.75</v>
      </c>
      <c r="Z11" s="4" t="e">
        <f>NA()</f>
        <v>#N/A</v>
      </c>
    </row>
    <row r="12" spans="3:26" x14ac:dyDescent="0.45">
      <c r="C12">
        <f t="shared" si="3"/>
        <v>3.5294117647058823E-2</v>
      </c>
      <c r="D12">
        <f t="shared" si="3"/>
        <v>3.5294117647058823E-2</v>
      </c>
      <c r="E12">
        <f>1</f>
        <v>1</v>
      </c>
      <c r="F12">
        <f>9/9</f>
        <v>1</v>
      </c>
      <c r="G12">
        <f t="shared" si="4"/>
        <v>6.8181818181818191E-2</v>
      </c>
      <c r="H12">
        <f t="shared" si="4"/>
        <v>6.8181818181818191E-2</v>
      </c>
      <c r="I12">
        <f t="shared" si="9"/>
        <v>0.77777777777777779</v>
      </c>
      <c r="J12" t="e">
        <f>NA()</f>
        <v>#N/A</v>
      </c>
      <c r="K12" s="2">
        <f>1</f>
        <v>1</v>
      </c>
      <c r="L12">
        <f>1</f>
        <v>1</v>
      </c>
      <c r="M12">
        <f t="shared" si="5"/>
        <v>0.44444444444444442</v>
      </c>
      <c r="N12">
        <f t="shared" si="5"/>
        <v>0.44444444444444442</v>
      </c>
      <c r="O12">
        <f t="shared" si="6"/>
        <v>0.61538461538461542</v>
      </c>
      <c r="P12">
        <f t="shared" si="7"/>
        <v>0.61538461538461542</v>
      </c>
      <c r="Q12">
        <f t="shared" si="10"/>
        <v>0.75</v>
      </c>
      <c r="R12" t="e">
        <f>NA()</f>
        <v>#N/A</v>
      </c>
      <c r="S12" s="2">
        <f>1</f>
        <v>1</v>
      </c>
      <c r="T12">
        <f>1</f>
        <v>1</v>
      </c>
      <c r="U12">
        <f t="shared" si="8"/>
        <v>0.44444444444444442</v>
      </c>
      <c r="V12">
        <f t="shared" si="8"/>
        <v>0.44444444444444442</v>
      </c>
      <c r="W12">
        <f t="shared" si="11"/>
        <v>0.61538461538461542</v>
      </c>
      <c r="X12">
        <f t="shared" si="12"/>
        <v>0.61538461538461542</v>
      </c>
      <c r="Y12">
        <f t="shared" si="15"/>
        <v>0.75</v>
      </c>
      <c r="Z12" s="4" t="e">
        <f>NA()</f>
        <v>#N/A</v>
      </c>
    </row>
    <row r="13" spans="3:26" x14ac:dyDescent="0.45">
      <c r="C13" s="1">
        <f t="shared" ref="C13" si="16">AVERAGEIF(C3:C12, "&lt;&gt;#N/A")</f>
        <v>3.5294117647058816E-2</v>
      </c>
      <c r="D13" s="1">
        <f t="shared" ref="D13" si="17">AVERAGEIF(D3:D12, "&lt;&gt;#N/A")</f>
        <v>3.5294117647058816E-2</v>
      </c>
      <c r="E13" s="1">
        <f t="shared" ref="E13" si="18">AVERAGEIF(E3:E12, "&lt;&gt;#N/A")</f>
        <v>1</v>
      </c>
      <c r="F13" s="1">
        <f t="shared" ref="F13" si="19">AVERAGEIF(F3:F12, "&lt;&gt;#N/A")</f>
        <v>1</v>
      </c>
      <c r="G13" s="1">
        <f t="shared" ref="G13" si="20">AVERAGEIF(G3:G12, "&lt;&gt;#N/A")</f>
        <v>6.8181818181818205E-2</v>
      </c>
      <c r="H13" s="1">
        <f t="shared" ref="H13" si="21">AVERAGEIF(H3:H12, "&lt;&gt;#N/A")</f>
        <v>6.8181818181818205E-2</v>
      </c>
      <c r="I13" s="1">
        <f t="shared" ref="I13" si="22">AVERAGEIF(I3:I12, "&lt;&gt;#N/A")</f>
        <v>0.82222222222222219</v>
      </c>
      <c r="J13" s="1" t="e">
        <f t="shared" ref="J13" si="23">AVERAGEIF(J3:J12, "&lt;&gt;#N/A")</f>
        <v>#DIV/0!</v>
      </c>
      <c r="K13" s="1">
        <f t="shared" ref="K13" si="24">AVERAGEIF(K3:K12, "&lt;&gt;#N/A")</f>
        <v>1</v>
      </c>
      <c r="L13" s="1">
        <f t="shared" ref="L13" si="25">AVERAGEIF(L3:L12, "&lt;&gt;#N/A")</f>
        <v>1</v>
      </c>
      <c r="M13" s="1">
        <f t="shared" ref="M13" si="26">AVERAGEIF(M3:M12, "&lt;&gt;#N/A")</f>
        <v>0.44444444444444453</v>
      </c>
      <c r="N13" s="1">
        <f t="shared" ref="N13" si="27">AVERAGEIF(N3:N12, "&lt;&gt;#N/A")</f>
        <v>0.44444444444444453</v>
      </c>
      <c r="O13" s="1">
        <f t="shared" ref="O13" si="28">AVERAGEIF(O3:O12, "&lt;&gt;#N/A")</f>
        <v>0.61538461538461531</v>
      </c>
      <c r="P13" s="1">
        <f t="shared" ref="P13" si="29">AVERAGEIF(P3:P12, "&lt;&gt;#N/A")</f>
        <v>0.61538461538461531</v>
      </c>
      <c r="Q13" s="1">
        <f t="shared" ref="Q13" si="30">AVERAGEIF(Q3:Q12, "&lt;&gt;#N/A")</f>
        <v>0.8</v>
      </c>
      <c r="R13" s="1" t="e">
        <f t="shared" ref="R13" si="31">AVERAGEIF(R3:R12, "&lt;&gt;#N/A")</f>
        <v>#DIV/0!</v>
      </c>
      <c r="S13" s="1">
        <f t="shared" ref="S13" si="32">AVERAGEIF(S3:S12, "&lt;&gt;#N/A")</f>
        <v>1</v>
      </c>
      <c r="T13" s="1">
        <f t="shared" ref="T13" si="33">AVERAGEIF(T3:T12, "&lt;&gt;#N/A")</f>
        <v>1</v>
      </c>
      <c r="U13" s="1">
        <f t="shared" ref="U13" si="34">AVERAGEIF(U3:U12, "&lt;&gt;#N/A")</f>
        <v>0.44444444444444453</v>
      </c>
      <c r="V13" s="1">
        <f t="shared" ref="V13" si="35">AVERAGEIF(V3:V12, "&lt;&gt;#N/A")</f>
        <v>0.44444444444444453</v>
      </c>
      <c r="W13" s="1">
        <f t="shared" ref="W13" si="36">AVERAGEIF(W3:W12, "&lt;&gt;#N/A")</f>
        <v>0.61538461538461531</v>
      </c>
      <c r="X13" s="1">
        <f t="shared" ref="X13" si="37">AVERAGEIF(X3:X12, "&lt;&gt;#N/A")</f>
        <v>0.61538461538461531</v>
      </c>
      <c r="Y13" s="1">
        <f t="shared" ref="Y13" si="38">AVERAGEIF(Y3:Y12, "&lt;&gt;#N/A")</f>
        <v>0.8</v>
      </c>
      <c r="Z13" s="1" t="e">
        <f t="shared" ref="Z13" si="39">AVERAGEIF(Z3:Z12, "&lt;&gt;#N/A")</f>
        <v>#DIV/0!</v>
      </c>
    </row>
    <row r="15" spans="3:26" x14ac:dyDescent="0.45">
      <c r="C15" t="s">
        <v>1</v>
      </c>
    </row>
    <row r="16" spans="3:26" x14ac:dyDescent="0.45">
      <c r="C16">
        <f>9/473</f>
        <v>1.9027484143763214E-2</v>
      </c>
      <c r="D16">
        <f>13/473</f>
        <v>2.748414376321353E-2</v>
      </c>
      <c r="E16">
        <f>1</f>
        <v>1</v>
      </c>
      <c r="F16">
        <f>1</f>
        <v>1</v>
      </c>
      <c r="G16">
        <f>2/(1/C16 + 1/E16)</f>
        <v>3.7344398340248962E-2</v>
      </c>
      <c r="H16">
        <f>2/(1/D16 + 1/F16)</f>
        <v>5.3497942386831275E-2</v>
      </c>
      <c r="I16">
        <f>5/9</f>
        <v>0.55555555555555558</v>
      </c>
      <c r="J16">
        <f>1/4</f>
        <v>0.25</v>
      </c>
      <c r="K16" s="2">
        <f>0</f>
        <v>0</v>
      </c>
      <c r="L16">
        <f>1</f>
        <v>1</v>
      </c>
      <c r="M16">
        <f>0</f>
        <v>0</v>
      </c>
      <c r="N16">
        <f>1/13</f>
        <v>7.6923076923076927E-2</v>
      </c>
      <c r="O16">
        <f>0</f>
        <v>0</v>
      </c>
      <c r="P16">
        <f>2/(1/L16 + 1/N16)</f>
        <v>0.14285714285714285</v>
      </c>
      <c r="Q16" t="e">
        <f>NA()</f>
        <v>#N/A</v>
      </c>
      <c r="R16">
        <f>0</f>
        <v>0</v>
      </c>
      <c r="S16" s="2">
        <f>0</f>
        <v>0</v>
      </c>
      <c r="T16">
        <f>1</f>
        <v>1</v>
      </c>
      <c r="U16">
        <f>0</f>
        <v>0</v>
      </c>
      <c r="V16">
        <f>1/13</f>
        <v>7.6923076923076927E-2</v>
      </c>
      <c r="W16">
        <f>0</f>
        <v>0</v>
      </c>
      <c r="X16">
        <f t="shared" ref="X16" si="40">2/(1/T16 + 1/V16)</f>
        <v>0.14285714285714285</v>
      </c>
      <c r="Y16" t="e">
        <f>NA()</f>
        <v>#N/A</v>
      </c>
      <c r="Z16" s="4">
        <f>0</f>
        <v>0</v>
      </c>
    </row>
    <row r="17" spans="3:26" x14ac:dyDescent="0.45">
      <c r="C17">
        <f t="shared" ref="C17:C25" si="41">9/473</f>
        <v>1.9027484143763214E-2</v>
      </c>
      <c r="D17">
        <f t="shared" ref="D17:D25" si="42">13/473</f>
        <v>2.748414376321353E-2</v>
      </c>
      <c r="E17">
        <f>1</f>
        <v>1</v>
      </c>
      <c r="F17">
        <f>1</f>
        <v>1</v>
      </c>
      <c r="G17">
        <f t="shared" ref="G17:G25" si="43">2/(1/C17 + 1/E17)</f>
        <v>3.7344398340248962E-2</v>
      </c>
      <c r="H17">
        <f t="shared" ref="H17:H25" si="44">2/(1/D17 + 1/F17)</f>
        <v>5.3497942386831275E-2</v>
      </c>
      <c r="I17">
        <f>5/9</f>
        <v>0.55555555555555558</v>
      </c>
      <c r="J17">
        <f>1/4</f>
        <v>0.25</v>
      </c>
      <c r="K17" s="2">
        <v>1</v>
      </c>
      <c r="L17">
        <v>1</v>
      </c>
      <c r="M17">
        <f>1/9</f>
        <v>0.1111111111111111</v>
      </c>
      <c r="N17">
        <f>1/13</f>
        <v>7.6923076923076927E-2</v>
      </c>
      <c r="O17">
        <f t="shared" ref="O17:O25" si="45">2/(1/K17 + 1/M17)</f>
        <v>0.2</v>
      </c>
      <c r="P17">
        <f t="shared" ref="P17:P25" si="46">2/(1/L17 + 1/N17)</f>
        <v>0.14285714285714285</v>
      </c>
      <c r="Q17">
        <f>0/1</f>
        <v>0</v>
      </c>
      <c r="R17" t="e">
        <f>NA()</f>
        <v>#N/A</v>
      </c>
      <c r="S17" s="2">
        <v>1</v>
      </c>
      <c r="T17">
        <v>1</v>
      </c>
      <c r="U17">
        <f>1/9</f>
        <v>0.1111111111111111</v>
      </c>
      <c r="V17">
        <f>1/13</f>
        <v>7.6923076923076927E-2</v>
      </c>
      <c r="W17">
        <f t="shared" ref="W17:W25" si="47">2/(1/S17 + 1/U17)</f>
        <v>0.2</v>
      </c>
      <c r="X17">
        <f t="shared" ref="X17:X25" si="48">2/(1/T17 + 1/V17)</f>
        <v>0.14285714285714285</v>
      </c>
      <c r="Y17">
        <f>0/1</f>
        <v>0</v>
      </c>
      <c r="Z17" s="4" t="e">
        <f>NA()</f>
        <v>#N/A</v>
      </c>
    </row>
    <row r="18" spans="3:26" x14ac:dyDescent="0.45">
      <c r="C18">
        <f t="shared" si="41"/>
        <v>1.9027484143763214E-2</v>
      </c>
      <c r="D18">
        <f t="shared" si="42"/>
        <v>2.748414376321353E-2</v>
      </c>
      <c r="E18">
        <f>1</f>
        <v>1</v>
      </c>
      <c r="F18">
        <f>1</f>
        <v>1</v>
      </c>
      <c r="G18">
        <f t="shared" si="43"/>
        <v>3.7344398340248962E-2</v>
      </c>
      <c r="H18">
        <f t="shared" si="44"/>
        <v>5.3497942386831275E-2</v>
      </c>
      <c r="I18">
        <f>3/9</f>
        <v>0.33333333333333331</v>
      </c>
      <c r="J18">
        <f>0.75</f>
        <v>0.75</v>
      </c>
      <c r="K18" s="2">
        <v>1</v>
      </c>
      <c r="L18">
        <v>1</v>
      </c>
      <c r="M18">
        <f>1/9</f>
        <v>0.1111111111111111</v>
      </c>
      <c r="N18">
        <f>1/13</f>
        <v>7.6923076923076927E-2</v>
      </c>
      <c r="O18">
        <f t="shared" si="45"/>
        <v>0.2</v>
      </c>
      <c r="P18">
        <f t="shared" si="46"/>
        <v>0.14285714285714285</v>
      </c>
      <c r="Q18">
        <f>0/1</f>
        <v>0</v>
      </c>
      <c r="R18" t="e">
        <f>NA()</f>
        <v>#N/A</v>
      </c>
      <c r="S18" s="2">
        <v>1</v>
      </c>
      <c r="T18">
        <v>1</v>
      </c>
      <c r="U18">
        <f>1/9</f>
        <v>0.1111111111111111</v>
      </c>
      <c r="V18">
        <f>1/13</f>
        <v>7.6923076923076927E-2</v>
      </c>
      <c r="W18">
        <f t="shared" si="47"/>
        <v>0.2</v>
      </c>
      <c r="X18">
        <f t="shared" si="48"/>
        <v>0.14285714285714285</v>
      </c>
      <c r="Y18">
        <f>0/1</f>
        <v>0</v>
      </c>
      <c r="Z18" s="4" t="e">
        <f>NA()</f>
        <v>#N/A</v>
      </c>
    </row>
    <row r="19" spans="3:26" x14ac:dyDescent="0.45">
      <c r="C19">
        <f t="shared" si="41"/>
        <v>1.9027484143763214E-2</v>
      </c>
      <c r="D19">
        <f t="shared" si="42"/>
        <v>2.748414376321353E-2</v>
      </c>
      <c r="E19">
        <f>1</f>
        <v>1</v>
      </c>
      <c r="F19">
        <f>1</f>
        <v>1</v>
      </c>
      <c r="G19">
        <f t="shared" si="43"/>
        <v>3.7344398340248962E-2</v>
      </c>
      <c r="H19">
        <f t="shared" si="44"/>
        <v>5.3497942386831275E-2</v>
      </c>
      <c r="I19">
        <f>5/9</f>
        <v>0.55555555555555558</v>
      </c>
      <c r="J19">
        <f>1/4</f>
        <v>0.25</v>
      </c>
      <c r="K19" s="2">
        <f>0</f>
        <v>0</v>
      </c>
      <c r="L19">
        <f>1</f>
        <v>1</v>
      </c>
      <c r="M19">
        <f>0</f>
        <v>0</v>
      </c>
      <c r="N19">
        <f>1/13</f>
        <v>7.6923076923076927E-2</v>
      </c>
      <c r="O19">
        <f>0</f>
        <v>0</v>
      </c>
      <c r="P19">
        <f t="shared" si="46"/>
        <v>0.14285714285714285</v>
      </c>
      <c r="Q19" t="e">
        <f>NA()</f>
        <v>#N/A</v>
      </c>
      <c r="R19">
        <f>0</f>
        <v>0</v>
      </c>
      <c r="S19" s="2">
        <f>0</f>
        <v>0</v>
      </c>
      <c r="T19">
        <f>1</f>
        <v>1</v>
      </c>
      <c r="U19">
        <f>0</f>
        <v>0</v>
      </c>
      <c r="V19">
        <f>1/13</f>
        <v>7.6923076923076927E-2</v>
      </c>
      <c r="W19">
        <f>0</f>
        <v>0</v>
      </c>
      <c r="X19">
        <f t="shared" si="48"/>
        <v>0.14285714285714285</v>
      </c>
      <c r="Y19" t="e">
        <f>NA()</f>
        <v>#N/A</v>
      </c>
      <c r="Z19" s="4">
        <f>0</f>
        <v>0</v>
      </c>
    </row>
    <row r="20" spans="3:26" x14ac:dyDescent="0.45">
      <c r="C20">
        <f t="shared" si="41"/>
        <v>1.9027484143763214E-2</v>
      </c>
      <c r="D20">
        <f t="shared" si="42"/>
        <v>2.748414376321353E-2</v>
      </c>
      <c r="E20">
        <f>1</f>
        <v>1</v>
      </c>
      <c r="F20">
        <f>1</f>
        <v>1</v>
      </c>
      <c r="G20">
        <f t="shared" si="43"/>
        <v>3.7344398340248962E-2</v>
      </c>
      <c r="H20">
        <f t="shared" si="44"/>
        <v>5.3497942386831275E-2</v>
      </c>
      <c r="I20">
        <f>5/9</f>
        <v>0.55555555555555558</v>
      </c>
      <c r="J20">
        <f>1/4</f>
        <v>0.25</v>
      </c>
      <c r="K20" s="2">
        <v>1</v>
      </c>
      <c r="L20">
        <v>1</v>
      </c>
      <c r="M20">
        <f>1/9</f>
        <v>0.1111111111111111</v>
      </c>
      <c r="N20">
        <f>1/13</f>
        <v>7.6923076923076927E-2</v>
      </c>
      <c r="O20">
        <f t="shared" si="45"/>
        <v>0.2</v>
      </c>
      <c r="P20">
        <f t="shared" si="46"/>
        <v>0.14285714285714285</v>
      </c>
      <c r="Q20">
        <f t="shared" ref="Q20:Q25" si="49">0/1</f>
        <v>0</v>
      </c>
      <c r="R20" t="e">
        <f>NA()</f>
        <v>#N/A</v>
      </c>
      <c r="S20" s="2">
        <v>1</v>
      </c>
      <c r="T20">
        <v>1</v>
      </c>
      <c r="U20">
        <f>1/9</f>
        <v>0.1111111111111111</v>
      </c>
      <c r="V20">
        <f>1/13</f>
        <v>7.6923076923076927E-2</v>
      </c>
      <c r="W20">
        <f t="shared" si="47"/>
        <v>0.2</v>
      </c>
      <c r="X20">
        <f t="shared" si="48"/>
        <v>0.14285714285714285</v>
      </c>
      <c r="Y20">
        <f t="shared" ref="Y20:Y25" si="50">0/1</f>
        <v>0</v>
      </c>
      <c r="Z20" s="4" t="e">
        <f>NA()</f>
        <v>#N/A</v>
      </c>
    </row>
    <row r="21" spans="3:26" x14ac:dyDescent="0.45">
      <c r="C21">
        <f t="shared" si="41"/>
        <v>1.9027484143763214E-2</v>
      </c>
      <c r="D21">
        <f t="shared" si="42"/>
        <v>2.748414376321353E-2</v>
      </c>
      <c r="E21">
        <f>1</f>
        <v>1</v>
      </c>
      <c r="F21">
        <f>1</f>
        <v>1</v>
      </c>
      <c r="G21">
        <f t="shared" si="43"/>
        <v>3.7344398340248962E-2</v>
      </c>
      <c r="H21">
        <f t="shared" si="44"/>
        <v>5.3497942386831275E-2</v>
      </c>
      <c r="I21">
        <f>3/9</f>
        <v>0.33333333333333331</v>
      </c>
      <c r="J21">
        <f>0.75</f>
        <v>0.75</v>
      </c>
      <c r="K21" s="2">
        <v>1</v>
      </c>
      <c r="L21">
        <v>1</v>
      </c>
      <c r="M21">
        <f t="shared" ref="M21:M25" si="51">1/9</f>
        <v>0.1111111111111111</v>
      </c>
      <c r="N21">
        <f t="shared" ref="N21:N25" si="52">1/13</f>
        <v>7.6923076923076927E-2</v>
      </c>
      <c r="O21">
        <f t="shared" si="45"/>
        <v>0.2</v>
      </c>
      <c r="P21">
        <f t="shared" si="46"/>
        <v>0.14285714285714285</v>
      </c>
      <c r="Q21">
        <f t="shared" si="49"/>
        <v>0</v>
      </c>
      <c r="R21" t="e">
        <f>NA()</f>
        <v>#N/A</v>
      </c>
      <c r="S21" s="2">
        <v>1</v>
      </c>
      <c r="T21">
        <v>1</v>
      </c>
      <c r="U21">
        <f t="shared" ref="U21:U25" si="53">1/9</f>
        <v>0.1111111111111111</v>
      </c>
      <c r="V21">
        <f t="shared" ref="V21:V25" si="54">1/13</f>
        <v>7.6923076923076927E-2</v>
      </c>
      <c r="W21">
        <f t="shared" si="47"/>
        <v>0.2</v>
      </c>
      <c r="X21">
        <f t="shared" si="48"/>
        <v>0.14285714285714285</v>
      </c>
      <c r="Y21">
        <f t="shared" si="50"/>
        <v>0</v>
      </c>
      <c r="Z21" s="4" t="e">
        <f>NA()</f>
        <v>#N/A</v>
      </c>
    </row>
    <row r="22" spans="3:26" x14ac:dyDescent="0.45">
      <c r="C22">
        <f t="shared" si="41"/>
        <v>1.9027484143763214E-2</v>
      </c>
      <c r="D22">
        <f t="shared" si="42"/>
        <v>2.748414376321353E-2</v>
      </c>
      <c r="E22">
        <f>1</f>
        <v>1</v>
      </c>
      <c r="F22">
        <f>1</f>
        <v>1</v>
      </c>
      <c r="G22">
        <f t="shared" si="43"/>
        <v>3.7344398340248962E-2</v>
      </c>
      <c r="H22">
        <f t="shared" si="44"/>
        <v>5.3497942386831275E-2</v>
      </c>
      <c r="I22">
        <f>5/9</f>
        <v>0.55555555555555558</v>
      </c>
      <c r="J22">
        <f>1/4</f>
        <v>0.25</v>
      </c>
      <c r="K22" s="2">
        <v>1</v>
      </c>
      <c r="L22">
        <v>1</v>
      </c>
      <c r="M22">
        <f t="shared" si="51"/>
        <v>0.1111111111111111</v>
      </c>
      <c r="N22">
        <f t="shared" si="52"/>
        <v>7.6923076923076927E-2</v>
      </c>
      <c r="O22">
        <f t="shared" si="45"/>
        <v>0.2</v>
      </c>
      <c r="P22">
        <f t="shared" si="46"/>
        <v>0.14285714285714285</v>
      </c>
      <c r="Q22">
        <f t="shared" si="49"/>
        <v>0</v>
      </c>
      <c r="R22" t="e">
        <f>NA()</f>
        <v>#N/A</v>
      </c>
      <c r="S22" s="2">
        <v>1</v>
      </c>
      <c r="T22">
        <v>1</v>
      </c>
      <c r="U22">
        <f t="shared" si="53"/>
        <v>0.1111111111111111</v>
      </c>
      <c r="V22">
        <f t="shared" si="54"/>
        <v>7.6923076923076927E-2</v>
      </c>
      <c r="W22">
        <f t="shared" si="47"/>
        <v>0.2</v>
      </c>
      <c r="X22">
        <f t="shared" si="48"/>
        <v>0.14285714285714285</v>
      </c>
      <c r="Y22">
        <f t="shared" si="50"/>
        <v>0</v>
      </c>
      <c r="Z22" s="4" t="e">
        <f>NA()</f>
        <v>#N/A</v>
      </c>
    </row>
    <row r="23" spans="3:26" x14ac:dyDescent="0.45">
      <c r="C23">
        <f t="shared" si="41"/>
        <v>1.9027484143763214E-2</v>
      </c>
      <c r="D23">
        <f t="shared" si="42"/>
        <v>2.748414376321353E-2</v>
      </c>
      <c r="E23">
        <f>1</f>
        <v>1</v>
      </c>
      <c r="F23">
        <f>1</f>
        <v>1</v>
      </c>
      <c r="G23">
        <f t="shared" si="43"/>
        <v>3.7344398340248962E-2</v>
      </c>
      <c r="H23">
        <f t="shared" si="44"/>
        <v>5.3497942386831275E-2</v>
      </c>
      <c r="I23">
        <f>3/9</f>
        <v>0.33333333333333331</v>
      </c>
      <c r="J23">
        <f>0.75</f>
        <v>0.75</v>
      </c>
      <c r="K23" s="2">
        <v>1</v>
      </c>
      <c r="L23">
        <v>1</v>
      </c>
      <c r="M23">
        <f t="shared" si="51"/>
        <v>0.1111111111111111</v>
      </c>
      <c r="N23">
        <f t="shared" si="52"/>
        <v>7.6923076923076927E-2</v>
      </c>
      <c r="O23">
        <f t="shared" si="45"/>
        <v>0.2</v>
      </c>
      <c r="P23">
        <f t="shared" si="46"/>
        <v>0.14285714285714285</v>
      </c>
      <c r="Q23">
        <f t="shared" si="49"/>
        <v>0</v>
      </c>
      <c r="R23" t="e">
        <f>NA()</f>
        <v>#N/A</v>
      </c>
      <c r="S23" s="2">
        <v>1</v>
      </c>
      <c r="T23">
        <v>1</v>
      </c>
      <c r="U23">
        <f t="shared" si="53"/>
        <v>0.1111111111111111</v>
      </c>
      <c r="V23">
        <f t="shared" si="54"/>
        <v>7.6923076923076927E-2</v>
      </c>
      <c r="W23">
        <f t="shared" si="47"/>
        <v>0.2</v>
      </c>
      <c r="X23">
        <f t="shared" si="48"/>
        <v>0.14285714285714285</v>
      </c>
      <c r="Y23">
        <f t="shared" si="50"/>
        <v>0</v>
      </c>
      <c r="Z23" s="4" t="e">
        <f>NA()</f>
        <v>#N/A</v>
      </c>
    </row>
    <row r="24" spans="3:26" x14ac:dyDescent="0.45">
      <c r="C24">
        <f t="shared" si="41"/>
        <v>1.9027484143763214E-2</v>
      </c>
      <c r="D24">
        <f t="shared" si="42"/>
        <v>2.748414376321353E-2</v>
      </c>
      <c r="E24">
        <f>1</f>
        <v>1</v>
      </c>
      <c r="F24">
        <f>1</f>
        <v>1</v>
      </c>
      <c r="G24">
        <f t="shared" si="43"/>
        <v>3.7344398340248962E-2</v>
      </c>
      <c r="H24">
        <f t="shared" si="44"/>
        <v>5.3497942386831275E-2</v>
      </c>
      <c r="I24">
        <f>3/9</f>
        <v>0.33333333333333331</v>
      </c>
      <c r="J24">
        <f>0.75</f>
        <v>0.75</v>
      </c>
      <c r="K24" s="2">
        <v>1</v>
      </c>
      <c r="L24">
        <v>1</v>
      </c>
      <c r="M24">
        <f t="shared" si="51"/>
        <v>0.1111111111111111</v>
      </c>
      <c r="N24">
        <f t="shared" si="52"/>
        <v>7.6923076923076927E-2</v>
      </c>
      <c r="O24">
        <f t="shared" si="45"/>
        <v>0.2</v>
      </c>
      <c r="P24">
        <f t="shared" si="46"/>
        <v>0.14285714285714285</v>
      </c>
      <c r="Q24">
        <f t="shared" si="49"/>
        <v>0</v>
      </c>
      <c r="R24" t="e">
        <f>NA()</f>
        <v>#N/A</v>
      </c>
      <c r="S24" s="2">
        <v>1</v>
      </c>
      <c r="T24">
        <v>1</v>
      </c>
      <c r="U24">
        <f t="shared" si="53"/>
        <v>0.1111111111111111</v>
      </c>
      <c r="V24">
        <f t="shared" si="54"/>
        <v>7.6923076923076927E-2</v>
      </c>
      <c r="W24">
        <f t="shared" si="47"/>
        <v>0.2</v>
      </c>
      <c r="X24">
        <f t="shared" si="48"/>
        <v>0.14285714285714285</v>
      </c>
      <c r="Y24">
        <f t="shared" si="50"/>
        <v>0</v>
      </c>
      <c r="Z24" s="4" t="e">
        <f>NA()</f>
        <v>#N/A</v>
      </c>
    </row>
    <row r="25" spans="3:26" x14ac:dyDescent="0.45">
      <c r="C25">
        <f t="shared" si="41"/>
        <v>1.9027484143763214E-2</v>
      </c>
      <c r="D25">
        <f t="shared" si="42"/>
        <v>2.748414376321353E-2</v>
      </c>
      <c r="E25">
        <f>1</f>
        <v>1</v>
      </c>
      <c r="F25">
        <f>1</f>
        <v>1</v>
      </c>
      <c r="G25">
        <f t="shared" si="43"/>
        <v>3.7344398340248962E-2</v>
      </c>
      <c r="H25">
        <f t="shared" si="44"/>
        <v>5.3497942386831275E-2</v>
      </c>
      <c r="I25">
        <f>5/9</f>
        <v>0.55555555555555558</v>
      </c>
      <c r="J25">
        <f>1/4</f>
        <v>0.25</v>
      </c>
      <c r="K25" s="2">
        <v>1</v>
      </c>
      <c r="L25">
        <v>1</v>
      </c>
      <c r="M25">
        <f t="shared" si="51"/>
        <v>0.1111111111111111</v>
      </c>
      <c r="N25">
        <f t="shared" si="52"/>
        <v>7.6923076923076927E-2</v>
      </c>
      <c r="O25">
        <f t="shared" si="45"/>
        <v>0.2</v>
      </c>
      <c r="P25">
        <f t="shared" si="46"/>
        <v>0.14285714285714285</v>
      </c>
      <c r="Q25">
        <f t="shared" si="49"/>
        <v>0</v>
      </c>
      <c r="R25" t="e">
        <f>NA()</f>
        <v>#N/A</v>
      </c>
      <c r="S25" s="2">
        <v>1</v>
      </c>
      <c r="T25">
        <v>1</v>
      </c>
      <c r="U25">
        <f t="shared" si="53"/>
        <v>0.1111111111111111</v>
      </c>
      <c r="V25">
        <f t="shared" si="54"/>
        <v>7.6923076923076927E-2</v>
      </c>
      <c r="W25">
        <f t="shared" si="47"/>
        <v>0.2</v>
      </c>
      <c r="X25">
        <f t="shared" si="48"/>
        <v>0.14285714285714285</v>
      </c>
      <c r="Y25">
        <f t="shared" si="50"/>
        <v>0</v>
      </c>
      <c r="Z25" s="4" t="e">
        <f>NA()</f>
        <v>#N/A</v>
      </c>
    </row>
    <row r="26" spans="3:26" x14ac:dyDescent="0.45">
      <c r="C26" s="1">
        <f>AVERAGEIF(C16:C25, "&lt;&gt;#NAME?")</f>
        <v>1.902748414376321E-2</v>
      </c>
      <c r="D26" s="1">
        <f t="shared" ref="D26:F26" si="55">AVERAGEIF(D16:D25, "&lt;&gt;#NAME?")</f>
        <v>2.748414376321353E-2</v>
      </c>
      <c r="E26" s="1">
        <f t="shared" si="55"/>
        <v>1</v>
      </c>
      <c r="F26" s="1">
        <f t="shared" si="55"/>
        <v>1</v>
      </c>
      <c r="G26" s="1">
        <f t="shared" ref="G26" si="56">AVERAGEIF(G16:G25, "&lt;&gt;#NAME?")</f>
        <v>3.7344398340248955E-2</v>
      </c>
      <c r="H26" s="1">
        <f t="shared" ref="H26" si="57">AVERAGEIF(H16:H25, "&lt;&gt;#NAME?")</f>
        <v>5.3497942386831268E-2</v>
      </c>
      <c r="I26" s="1">
        <f t="shared" ref="I26:O26" si="58">AVERAGEIF(I16:I25, "&lt;&gt;#NAME?")</f>
        <v>0.46666666666666667</v>
      </c>
      <c r="J26" s="1">
        <f t="shared" si="58"/>
        <v>0.45</v>
      </c>
      <c r="K26" s="3">
        <f t="shared" si="58"/>
        <v>0.8</v>
      </c>
      <c r="L26" s="1">
        <f t="shared" si="58"/>
        <v>1</v>
      </c>
      <c r="M26" s="1">
        <f t="shared" si="58"/>
        <v>8.8888888888888906E-2</v>
      </c>
      <c r="N26" s="1">
        <f t="shared" si="58"/>
        <v>7.6923076923076913E-2</v>
      </c>
      <c r="O26" s="1">
        <f t="shared" si="58"/>
        <v>0.15999999999999998</v>
      </c>
      <c r="P26" s="1">
        <f t="shared" ref="P26" si="59">AVERAGEIF(P16:P25, "&lt;&gt;#NAME?")</f>
        <v>0.14285714285714282</v>
      </c>
      <c r="Q26" s="1">
        <f>AVERAGEIF(Q16:Q25, "&lt;&gt;#N/A")</f>
        <v>0</v>
      </c>
      <c r="R26" s="1">
        <f t="shared" ref="R26:Z26" si="60">AVERAGEIF(R16:R25, "&lt;&gt;#N/A")</f>
        <v>0</v>
      </c>
      <c r="S26" s="1">
        <f t="shared" si="60"/>
        <v>0.8</v>
      </c>
      <c r="T26" s="1">
        <f t="shared" si="60"/>
        <v>1</v>
      </c>
      <c r="U26" s="1">
        <f t="shared" si="60"/>
        <v>8.8888888888888906E-2</v>
      </c>
      <c r="V26" s="1">
        <f t="shared" si="60"/>
        <v>7.6923076923076913E-2</v>
      </c>
      <c r="W26" s="1">
        <f t="shared" si="60"/>
        <v>0.15999999999999998</v>
      </c>
      <c r="X26" s="1">
        <f t="shared" si="60"/>
        <v>0.14285714285714282</v>
      </c>
      <c r="Y26" s="1">
        <f t="shared" si="60"/>
        <v>0</v>
      </c>
      <c r="Z26" s="1">
        <f t="shared" si="60"/>
        <v>0</v>
      </c>
    </row>
    <row r="28" spans="3:26" x14ac:dyDescent="0.45">
      <c r="C28" t="s">
        <v>26</v>
      </c>
    </row>
    <row r="29" spans="3:26" x14ac:dyDescent="0.45">
      <c r="C29">
        <f>18/68</f>
        <v>0.26470588235294118</v>
      </c>
      <c r="D29">
        <f>55/68</f>
        <v>0.80882352941176472</v>
      </c>
      <c r="E29">
        <f>18/22</f>
        <v>0.81818181818181823</v>
      </c>
      <c r="F29">
        <f>55/90</f>
        <v>0.61111111111111116</v>
      </c>
      <c r="G29">
        <f t="shared" ref="G29:H29" si="61">2/(1/C29 + 1/E29)</f>
        <v>0.4</v>
      </c>
      <c r="H29">
        <f t="shared" si="61"/>
        <v>0.69620253164556967</v>
      </c>
      <c r="I29">
        <f>39/39</f>
        <v>1</v>
      </c>
      <c r="J29">
        <f>1</f>
        <v>1</v>
      </c>
      <c r="K29" s="2">
        <f>17/48</f>
        <v>0.35416666666666669</v>
      </c>
      <c r="L29">
        <f>48/48</f>
        <v>1</v>
      </c>
      <c r="M29">
        <f>17/22</f>
        <v>0.77272727272727271</v>
      </c>
      <c r="N29">
        <f>48/90</f>
        <v>0.53333333333333333</v>
      </c>
      <c r="O29">
        <f t="shared" ref="O29:P29" si="62">2/(1/K29 + 1/M29)</f>
        <v>0.48571428571428577</v>
      </c>
      <c r="P29">
        <f t="shared" si="62"/>
        <v>0.69565217391304346</v>
      </c>
      <c r="Q29">
        <f>1</f>
        <v>1</v>
      </c>
      <c r="R29">
        <f>1</f>
        <v>1</v>
      </c>
      <c r="S29" s="2">
        <f>22/91</f>
        <v>0.24175824175824176</v>
      </c>
      <c r="T29">
        <f>88/91</f>
        <v>0.96703296703296704</v>
      </c>
      <c r="U29">
        <f>22/22</f>
        <v>1</v>
      </c>
      <c r="V29">
        <f>88/90</f>
        <v>0.97777777777777775</v>
      </c>
      <c r="W29">
        <f t="shared" ref="W29:X29" si="63">2/(1/S29 + 1/U29)</f>
        <v>0.38938053097345132</v>
      </c>
      <c r="X29">
        <f t="shared" si="63"/>
        <v>0.97237569060773488</v>
      </c>
      <c r="Y29">
        <f>19/22</f>
        <v>0.86363636363636365</v>
      </c>
      <c r="Z29" s="4">
        <f>49/67</f>
        <v>0.73134328358208955</v>
      </c>
    </row>
    <row r="30" spans="3:26" x14ac:dyDescent="0.45">
      <c r="C30">
        <f t="shared" ref="C30:C43" si="64">18/68</f>
        <v>0.26470588235294118</v>
      </c>
      <c r="D30">
        <f t="shared" ref="D30:D43" si="65">55/68</f>
        <v>0.80882352941176472</v>
      </c>
      <c r="E30">
        <f t="shared" ref="E30:E43" si="66">18/22</f>
        <v>0.81818181818181823</v>
      </c>
      <c r="F30">
        <f t="shared" ref="F30:F43" si="67">55/90</f>
        <v>0.61111111111111116</v>
      </c>
      <c r="G30">
        <f t="shared" ref="G30:G36" si="68">2/(1/C30 + 1/E30)</f>
        <v>0.4</v>
      </c>
      <c r="H30">
        <f t="shared" ref="H30:H36" si="69">2/(1/D30 + 1/F30)</f>
        <v>0.69620253164556967</v>
      </c>
      <c r="I30">
        <f t="shared" ref="I30:I43" si="70">47/47</f>
        <v>1</v>
      </c>
      <c r="J30">
        <f>1</f>
        <v>1</v>
      </c>
      <c r="K30" s="2">
        <f t="shared" ref="K30:K43" si="71">17/48</f>
        <v>0.35416666666666669</v>
      </c>
      <c r="L30">
        <f t="shared" ref="L30:L43" si="72">48/48</f>
        <v>1</v>
      </c>
      <c r="M30">
        <f t="shared" ref="M30:M43" si="73">17/22</f>
        <v>0.77272727272727271</v>
      </c>
      <c r="N30">
        <f t="shared" ref="N30:N43" si="74">48/90</f>
        <v>0.53333333333333333</v>
      </c>
      <c r="O30">
        <f t="shared" ref="O30:O35" si="75">2/(1/K30 + 1/M30)</f>
        <v>0.48571428571428577</v>
      </c>
      <c r="P30">
        <f t="shared" ref="P30:P35" si="76">2/(1/L30 + 1/N30)</f>
        <v>0.69565217391304346</v>
      </c>
      <c r="Q30">
        <f>1</f>
        <v>1</v>
      </c>
      <c r="R30">
        <f>1</f>
        <v>1</v>
      </c>
      <c r="S30" s="2">
        <f t="shared" ref="S30:S45" si="77">22/91</f>
        <v>0.24175824175824176</v>
      </c>
      <c r="T30">
        <f t="shared" ref="T30:T45" si="78">88/91</f>
        <v>0.96703296703296704</v>
      </c>
      <c r="U30">
        <f t="shared" ref="U30:U45" si="79">22/22</f>
        <v>1</v>
      </c>
      <c r="V30">
        <f t="shared" ref="V30:V51" si="80">88/90</f>
        <v>0.97777777777777775</v>
      </c>
      <c r="W30">
        <f t="shared" ref="W30:W35" si="81">2/(1/S30 + 1/U30)</f>
        <v>0.38938053097345132</v>
      </c>
      <c r="X30">
        <f t="shared" ref="X30:X35" si="82">2/(1/T30 + 1/V30)</f>
        <v>0.97237569060773488</v>
      </c>
      <c r="Y30">
        <f t="shared" ref="Y30:Y43" si="83">19/22</f>
        <v>0.86363636363636365</v>
      </c>
      <c r="Z30" s="4">
        <f t="shared" ref="Z30:Z43" si="84">49/67</f>
        <v>0.73134328358208955</v>
      </c>
    </row>
    <row r="31" spans="3:26" x14ac:dyDescent="0.45">
      <c r="C31">
        <f t="shared" si="64"/>
        <v>0.26470588235294118</v>
      </c>
      <c r="D31">
        <f t="shared" si="65"/>
        <v>0.80882352941176472</v>
      </c>
      <c r="E31">
        <f t="shared" si="66"/>
        <v>0.81818181818181823</v>
      </c>
      <c r="F31">
        <f t="shared" si="67"/>
        <v>0.61111111111111116</v>
      </c>
      <c r="G31">
        <f t="shared" si="68"/>
        <v>0.4</v>
      </c>
      <c r="H31">
        <f t="shared" si="69"/>
        <v>0.69620253164556967</v>
      </c>
      <c r="I31">
        <f t="shared" si="70"/>
        <v>1</v>
      </c>
      <c r="J31">
        <f>1</f>
        <v>1</v>
      </c>
      <c r="K31" s="2">
        <f t="shared" si="71"/>
        <v>0.35416666666666669</v>
      </c>
      <c r="L31">
        <f t="shared" si="72"/>
        <v>1</v>
      </c>
      <c r="M31">
        <f t="shared" si="73"/>
        <v>0.77272727272727271</v>
      </c>
      <c r="N31">
        <f t="shared" si="74"/>
        <v>0.53333333333333333</v>
      </c>
      <c r="O31">
        <f t="shared" si="75"/>
        <v>0.48571428571428577</v>
      </c>
      <c r="P31">
        <f t="shared" si="76"/>
        <v>0.69565217391304346</v>
      </c>
      <c r="Q31">
        <f>1</f>
        <v>1</v>
      </c>
      <c r="R31">
        <f>1</f>
        <v>1</v>
      </c>
      <c r="S31" s="2">
        <f t="shared" si="77"/>
        <v>0.24175824175824176</v>
      </c>
      <c r="T31">
        <f t="shared" si="78"/>
        <v>0.96703296703296704</v>
      </c>
      <c r="U31">
        <f t="shared" si="79"/>
        <v>1</v>
      </c>
      <c r="V31">
        <f t="shared" si="80"/>
        <v>0.97777777777777775</v>
      </c>
      <c r="W31">
        <f t="shared" si="81"/>
        <v>0.38938053097345132</v>
      </c>
      <c r="X31">
        <f t="shared" si="82"/>
        <v>0.97237569060773488</v>
      </c>
      <c r="Y31">
        <f t="shared" si="83"/>
        <v>0.86363636363636365</v>
      </c>
      <c r="Z31" s="4">
        <f t="shared" si="84"/>
        <v>0.73134328358208955</v>
      </c>
    </row>
    <row r="32" spans="3:26" x14ac:dyDescent="0.45">
      <c r="C32">
        <f t="shared" si="64"/>
        <v>0.26470588235294118</v>
      </c>
      <c r="D32">
        <f t="shared" si="65"/>
        <v>0.80882352941176472</v>
      </c>
      <c r="E32">
        <f t="shared" si="66"/>
        <v>0.81818181818181823</v>
      </c>
      <c r="F32">
        <f t="shared" si="67"/>
        <v>0.61111111111111116</v>
      </c>
      <c r="G32">
        <f t="shared" si="68"/>
        <v>0.4</v>
      </c>
      <c r="H32">
        <f t="shared" si="69"/>
        <v>0.69620253164556967</v>
      </c>
      <c r="I32">
        <f t="shared" si="70"/>
        <v>1</v>
      </c>
      <c r="J32">
        <f>1</f>
        <v>1</v>
      </c>
      <c r="K32" s="2">
        <f t="shared" si="71"/>
        <v>0.35416666666666669</v>
      </c>
      <c r="L32">
        <f t="shared" si="72"/>
        <v>1</v>
      </c>
      <c r="M32">
        <f t="shared" si="73"/>
        <v>0.77272727272727271</v>
      </c>
      <c r="N32">
        <f t="shared" si="74"/>
        <v>0.53333333333333333</v>
      </c>
      <c r="O32">
        <f t="shared" si="75"/>
        <v>0.48571428571428577</v>
      </c>
      <c r="P32">
        <f t="shared" si="76"/>
        <v>0.69565217391304346</v>
      </c>
      <c r="Q32">
        <f>1</f>
        <v>1</v>
      </c>
      <c r="R32">
        <f>1</f>
        <v>1</v>
      </c>
      <c r="S32" s="2">
        <f t="shared" si="77"/>
        <v>0.24175824175824176</v>
      </c>
      <c r="T32">
        <f t="shared" si="78"/>
        <v>0.96703296703296704</v>
      </c>
      <c r="U32">
        <f t="shared" si="79"/>
        <v>1</v>
      </c>
      <c r="V32">
        <f t="shared" si="80"/>
        <v>0.97777777777777775</v>
      </c>
      <c r="W32">
        <f t="shared" si="81"/>
        <v>0.38938053097345132</v>
      </c>
      <c r="X32">
        <f t="shared" si="82"/>
        <v>0.97237569060773488</v>
      </c>
      <c r="Y32">
        <f t="shared" si="83"/>
        <v>0.86363636363636365</v>
      </c>
      <c r="Z32" s="4">
        <f t="shared" si="84"/>
        <v>0.73134328358208955</v>
      </c>
    </row>
    <row r="33" spans="3:26" x14ac:dyDescent="0.45">
      <c r="C33">
        <f t="shared" si="64"/>
        <v>0.26470588235294118</v>
      </c>
      <c r="D33">
        <f t="shared" si="65"/>
        <v>0.80882352941176472</v>
      </c>
      <c r="E33">
        <f t="shared" si="66"/>
        <v>0.81818181818181823</v>
      </c>
      <c r="F33">
        <f t="shared" si="67"/>
        <v>0.61111111111111116</v>
      </c>
      <c r="G33">
        <f t="shared" si="68"/>
        <v>0.4</v>
      </c>
      <c r="H33">
        <f t="shared" si="69"/>
        <v>0.69620253164556967</v>
      </c>
      <c r="I33">
        <f t="shared" si="70"/>
        <v>1</v>
      </c>
      <c r="J33">
        <f>1</f>
        <v>1</v>
      </c>
      <c r="K33" s="2">
        <f t="shared" si="71"/>
        <v>0.35416666666666669</v>
      </c>
      <c r="L33">
        <f t="shared" si="72"/>
        <v>1</v>
      </c>
      <c r="M33">
        <f t="shared" si="73"/>
        <v>0.77272727272727271</v>
      </c>
      <c r="N33">
        <f t="shared" si="74"/>
        <v>0.53333333333333333</v>
      </c>
      <c r="O33">
        <f t="shared" si="75"/>
        <v>0.48571428571428577</v>
      </c>
      <c r="P33">
        <f t="shared" si="76"/>
        <v>0.69565217391304346</v>
      </c>
      <c r="Q33">
        <f>1</f>
        <v>1</v>
      </c>
      <c r="R33">
        <f>1</f>
        <v>1</v>
      </c>
      <c r="S33" s="2">
        <f t="shared" si="77"/>
        <v>0.24175824175824176</v>
      </c>
      <c r="T33">
        <f t="shared" si="78"/>
        <v>0.96703296703296704</v>
      </c>
      <c r="U33">
        <f t="shared" si="79"/>
        <v>1</v>
      </c>
      <c r="V33">
        <f t="shared" si="80"/>
        <v>0.97777777777777775</v>
      </c>
      <c r="W33">
        <f t="shared" si="81"/>
        <v>0.38938053097345132</v>
      </c>
      <c r="X33">
        <f t="shared" si="82"/>
        <v>0.97237569060773488</v>
      </c>
      <c r="Y33">
        <f t="shared" si="83"/>
        <v>0.86363636363636365</v>
      </c>
      <c r="Z33" s="4">
        <f t="shared" si="84"/>
        <v>0.73134328358208955</v>
      </c>
    </row>
    <row r="34" spans="3:26" x14ac:dyDescent="0.45">
      <c r="C34">
        <f t="shared" si="64"/>
        <v>0.26470588235294118</v>
      </c>
      <c r="D34">
        <f t="shared" si="65"/>
        <v>0.80882352941176472</v>
      </c>
      <c r="E34">
        <f t="shared" si="66"/>
        <v>0.81818181818181823</v>
      </c>
      <c r="F34">
        <f t="shared" si="67"/>
        <v>0.61111111111111116</v>
      </c>
      <c r="G34">
        <f t="shared" si="68"/>
        <v>0.4</v>
      </c>
      <c r="H34">
        <f t="shared" si="69"/>
        <v>0.69620253164556967</v>
      </c>
      <c r="I34">
        <f t="shared" si="70"/>
        <v>1</v>
      </c>
      <c r="J34">
        <f>1</f>
        <v>1</v>
      </c>
      <c r="K34" s="2">
        <f t="shared" si="71"/>
        <v>0.35416666666666669</v>
      </c>
      <c r="L34">
        <f t="shared" si="72"/>
        <v>1</v>
      </c>
      <c r="M34">
        <f t="shared" si="73"/>
        <v>0.77272727272727271</v>
      </c>
      <c r="N34">
        <f t="shared" si="74"/>
        <v>0.53333333333333333</v>
      </c>
      <c r="O34">
        <f t="shared" si="75"/>
        <v>0.48571428571428577</v>
      </c>
      <c r="P34">
        <f t="shared" si="76"/>
        <v>0.69565217391304346</v>
      </c>
      <c r="Q34">
        <f>1</f>
        <v>1</v>
      </c>
      <c r="R34">
        <f>1</f>
        <v>1</v>
      </c>
      <c r="S34" s="2">
        <f t="shared" si="77"/>
        <v>0.24175824175824176</v>
      </c>
      <c r="T34">
        <f t="shared" si="78"/>
        <v>0.96703296703296704</v>
      </c>
      <c r="U34">
        <f t="shared" si="79"/>
        <v>1</v>
      </c>
      <c r="V34">
        <f t="shared" si="80"/>
        <v>0.97777777777777775</v>
      </c>
      <c r="W34">
        <f t="shared" si="81"/>
        <v>0.38938053097345132</v>
      </c>
      <c r="X34">
        <f t="shared" si="82"/>
        <v>0.97237569060773488</v>
      </c>
      <c r="Y34">
        <f t="shared" si="83"/>
        <v>0.86363636363636365</v>
      </c>
      <c r="Z34" s="4">
        <f t="shared" si="84"/>
        <v>0.73134328358208955</v>
      </c>
    </row>
    <row r="35" spans="3:26" x14ac:dyDescent="0.45">
      <c r="C35">
        <f t="shared" si="64"/>
        <v>0.26470588235294118</v>
      </c>
      <c r="D35">
        <f t="shared" si="65"/>
        <v>0.80882352941176472</v>
      </c>
      <c r="E35">
        <f t="shared" si="66"/>
        <v>0.81818181818181823</v>
      </c>
      <c r="F35">
        <f t="shared" si="67"/>
        <v>0.61111111111111116</v>
      </c>
      <c r="G35">
        <f t="shared" si="68"/>
        <v>0.4</v>
      </c>
      <c r="H35">
        <f t="shared" si="69"/>
        <v>0.69620253164556967</v>
      </c>
      <c r="I35">
        <f t="shared" si="70"/>
        <v>1</v>
      </c>
      <c r="J35">
        <f>1</f>
        <v>1</v>
      </c>
      <c r="K35" s="2">
        <f t="shared" si="71"/>
        <v>0.35416666666666669</v>
      </c>
      <c r="L35">
        <f t="shared" si="72"/>
        <v>1</v>
      </c>
      <c r="M35">
        <f t="shared" si="73"/>
        <v>0.77272727272727271</v>
      </c>
      <c r="N35">
        <f t="shared" si="74"/>
        <v>0.53333333333333333</v>
      </c>
      <c r="O35">
        <f t="shared" si="75"/>
        <v>0.48571428571428577</v>
      </c>
      <c r="P35">
        <f t="shared" si="76"/>
        <v>0.69565217391304346</v>
      </c>
      <c r="Q35">
        <f>1</f>
        <v>1</v>
      </c>
      <c r="R35">
        <f>1</f>
        <v>1</v>
      </c>
      <c r="S35" s="2">
        <f t="shared" si="77"/>
        <v>0.24175824175824176</v>
      </c>
      <c r="T35">
        <f t="shared" si="78"/>
        <v>0.96703296703296704</v>
      </c>
      <c r="U35">
        <f t="shared" si="79"/>
        <v>1</v>
      </c>
      <c r="V35">
        <f t="shared" si="80"/>
        <v>0.97777777777777775</v>
      </c>
      <c r="W35">
        <f t="shared" si="81"/>
        <v>0.38938053097345132</v>
      </c>
      <c r="X35">
        <f t="shared" si="82"/>
        <v>0.97237569060773488</v>
      </c>
      <c r="Y35">
        <f t="shared" si="83"/>
        <v>0.86363636363636365</v>
      </c>
      <c r="Z35" s="4">
        <f t="shared" si="84"/>
        <v>0.73134328358208955</v>
      </c>
    </row>
    <row r="36" spans="3:26" x14ac:dyDescent="0.45">
      <c r="C36">
        <f>3/98</f>
        <v>3.0612244897959183E-2</v>
      </c>
      <c r="D36">
        <f>23/98</f>
        <v>0.23469387755102042</v>
      </c>
      <c r="E36">
        <f>3/22</f>
        <v>0.13636363636363635</v>
      </c>
      <c r="F36">
        <f>23/88</f>
        <v>0.26136363636363635</v>
      </c>
      <c r="G36">
        <f t="shared" si="68"/>
        <v>0.05</v>
      </c>
      <c r="H36">
        <f t="shared" si="69"/>
        <v>0.24731182795698928</v>
      </c>
      <c r="I36">
        <f>1/3</f>
        <v>0.33333333333333331</v>
      </c>
      <c r="J36">
        <v>1</v>
      </c>
      <c r="K36" s="2">
        <f>0</f>
        <v>0</v>
      </c>
      <c r="L36">
        <f>1</f>
        <v>1</v>
      </c>
      <c r="M36">
        <f>0</f>
        <v>0</v>
      </c>
      <c r="N36">
        <f>1/88</f>
        <v>1.1363636363636364E-2</v>
      </c>
      <c r="O36">
        <f>0</f>
        <v>0</v>
      </c>
      <c r="P36">
        <f t="shared" ref="P36" si="85">2/(1/L36 + 1/N36)</f>
        <v>2.247191011235955E-2</v>
      </c>
      <c r="Q36" t="e">
        <f>NA()</f>
        <v>#N/A</v>
      </c>
      <c r="R36">
        <v>1</v>
      </c>
      <c r="S36" s="2">
        <f t="shared" si="77"/>
        <v>0.24175824175824176</v>
      </c>
      <c r="T36">
        <f t="shared" si="78"/>
        <v>0.96703296703296704</v>
      </c>
      <c r="U36">
        <f t="shared" si="79"/>
        <v>1</v>
      </c>
      <c r="V36">
        <f t="shared" si="80"/>
        <v>0.97777777777777775</v>
      </c>
      <c r="W36">
        <f t="shared" ref="W36:W45" si="86">2/(1/S36 + 1/U36)</f>
        <v>0.38938053097345132</v>
      </c>
      <c r="X36">
        <f t="shared" ref="X36:X45" si="87">2/(1/T36 + 1/V36)</f>
        <v>0.97237569060773488</v>
      </c>
      <c r="Y36">
        <f>20/22</f>
        <v>0.90909090909090906</v>
      </c>
      <c r="Z36" s="4">
        <f>50/67</f>
        <v>0.74626865671641796</v>
      </c>
    </row>
    <row r="37" spans="3:26" x14ac:dyDescent="0.45">
      <c r="C37">
        <f t="shared" si="64"/>
        <v>0.26470588235294118</v>
      </c>
      <c r="D37">
        <f t="shared" si="65"/>
        <v>0.80882352941176472</v>
      </c>
      <c r="E37">
        <f t="shared" si="66"/>
        <v>0.81818181818181823</v>
      </c>
      <c r="F37">
        <f t="shared" si="67"/>
        <v>0.61111111111111116</v>
      </c>
      <c r="G37">
        <f t="shared" ref="G37:G38" si="88">2/(1/C37 + 1/E37)</f>
        <v>0.4</v>
      </c>
      <c r="H37">
        <f t="shared" ref="H37:H38" si="89">2/(1/D37 + 1/F37)</f>
        <v>0.69620253164556967</v>
      </c>
      <c r="I37">
        <f t="shared" si="70"/>
        <v>1</v>
      </c>
      <c r="J37">
        <f>1</f>
        <v>1</v>
      </c>
      <c r="K37" s="2">
        <f t="shared" si="71"/>
        <v>0.35416666666666669</v>
      </c>
      <c r="L37">
        <f t="shared" si="72"/>
        <v>1</v>
      </c>
      <c r="M37">
        <f t="shared" si="73"/>
        <v>0.77272727272727271</v>
      </c>
      <c r="N37">
        <f t="shared" si="74"/>
        <v>0.53333333333333333</v>
      </c>
      <c r="O37">
        <f t="shared" ref="O37:O38" si="90">2/(1/K37 + 1/M37)</f>
        <v>0.48571428571428577</v>
      </c>
      <c r="P37">
        <f t="shared" ref="P37:P38" si="91">2/(1/L37 + 1/N37)</f>
        <v>0.69565217391304346</v>
      </c>
      <c r="Q37">
        <f>1</f>
        <v>1</v>
      </c>
      <c r="R37">
        <f>1</f>
        <v>1</v>
      </c>
      <c r="S37" s="2">
        <f t="shared" si="77"/>
        <v>0.24175824175824176</v>
      </c>
      <c r="T37">
        <f t="shared" si="78"/>
        <v>0.96703296703296704</v>
      </c>
      <c r="U37">
        <f t="shared" si="79"/>
        <v>1</v>
      </c>
      <c r="V37">
        <f t="shared" si="80"/>
        <v>0.97777777777777775</v>
      </c>
      <c r="W37">
        <f t="shared" si="86"/>
        <v>0.38938053097345132</v>
      </c>
      <c r="X37">
        <f t="shared" si="87"/>
        <v>0.97237569060773488</v>
      </c>
      <c r="Y37">
        <f t="shared" si="83"/>
        <v>0.86363636363636365</v>
      </c>
      <c r="Z37" s="4">
        <f t="shared" si="84"/>
        <v>0.73134328358208955</v>
      </c>
    </row>
    <row r="38" spans="3:26" x14ac:dyDescent="0.45">
      <c r="C38">
        <f>3/98</f>
        <v>3.0612244897959183E-2</v>
      </c>
      <c r="D38">
        <f>23/98</f>
        <v>0.23469387755102042</v>
      </c>
      <c r="E38">
        <f>3/22</f>
        <v>0.13636363636363635</v>
      </c>
      <c r="F38">
        <f>23/88</f>
        <v>0.26136363636363635</v>
      </c>
      <c r="G38">
        <f t="shared" si="88"/>
        <v>0.05</v>
      </c>
      <c r="H38">
        <f t="shared" si="89"/>
        <v>0.24731182795698928</v>
      </c>
      <c r="I38">
        <f>1/3</f>
        <v>0.33333333333333331</v>
      </c>
      <c r="J38">
        <v>1</v>
      </c>
      <c r="K38" s="2" t="e">
        <f>NA()</f>
        <v>#N/A</v>
      </c>
      <c r="L38" t="e">
        <f>NA()</f>
        <v>#N/A</v>
      </c>
      <c r="M38">
        <f>0</f>
        <v>0</v>
      </c>
      <c r="N38">
        <f>0</f>
        <v>0</v>
      </c>
      <c r="O38" t="e">
        <f t="shared" si="90"/>
        <v>#N/A</v>
      </c>
      <c r="P38" t="e">
        <f t="shared" si="91"/>
        <v>#N/A</v>
      </c>
      <c r="Q38" t="e">
        <f>NA()</f>
        <v>#N/A</v>
      </c>
      <c r="R38" t="e">
        <f>NA()</f>
        <v>#N/A</v>
      </c>
      <c r="S38" s="2">
        <f t="shared" si="77"/>
        <v>0.24175824175824176</v>
      </c>
      <c r="T38">
        <f t="shared" si="78"/>
        <v>0.96703296703296704</v>
      </c>
      <c r="U38">
        <f t="shared" si="79"/>
        <v>1</v>
      </c>
      <c r="V38">
        <f t="shared" si="80"/>
        <v>0.97777777777777775</v>
      </c>
      <c r="W38">
        <f t="shared" si="86"/>
        <v>0.38938053097345132</v>
      </c>
      <c r="X38">
        <f t="shared" si="87"/>
        <v>0.97237569060773488</v>
      </c>
      <c r="Y38">
        <f>20/22</f>
        <v>0.90909090909090906</v>
      </c>
      <c r="Z38" s="4">
        <f>50/67</f>
        <v>0.74626865671641796</v>
      </c>
    </row>
    <row r="39" spans="3:26" x14ac:dyDescent="0.45">
      <c r="C39">
        <f t="shared" si="64"/>
        <v>0.26470588235294118</v>
      </c>
      <c r="D39">
        <f t="shared" si="65"/>
        <v>0.80882352941176472</v>
      </c>
      <c r="E39">
        <f t="shared" si="66"/>
        <v>0.81818181818181823</v>
      </c>
      <c r="F39">
        <f t="shared" si="67"/>
        <v>0.61111111111111116</v>
      </c>
      <c r="G39">
        <f t="shared" ref="G39" si="92">2/(1/C39 + 1/E39)</f>
        <v>0.4</v>
      </c>
      <c r="H39">
        <f t="shared" ref="H39" si="93">2/(1/D39 + 1/F39)</f>
        <v>0.69620253164556967</v>
      </c>
      <c r="I39">
        <f t="shared" si="70"/>
        <v>1</v>
      </c>
      <c r="J39">
        <f>1</f>
        <v>1</v>
      </c>
      <c r="K39" s="2">
        <f t="shared" si="71"/>
        <v>0.35416666666666669</v>
      </c>
      <c r="L39">
        <f t="shared" si="72"/>
        <v>1</v>
      </c>
      <c r="M39">
        <f t="shared" si="73"/>
        <v>0.77272727272727271</v>
      </c>
      <c r="N39">
        <f t="shared" si="74"/>
        <v>0.53333333333333333</v>
      </c>
      <c r="O39">
        <f t="shared" ref="O39" si="94">2/(1/K39 + 1/M39)</f>
        <v>0.48571428571428577</v>
      </c>
      <c r="P39">
        <f t="shared" ref="P39" si="95">2/(1/L39 + 1/N39)</f>
        <v>0.69565217391304346</v>
      </c>
      <c r="Q39">
        <f>1</f>
        <v>1</v>
      </c>
      <c r="R39">
        <f>1</f>
        <v>1</v>
      </c>
      <c r="S39" s="2">
        <f t="shared" si="77"/>
        <v>0.24175824175824176</v>
      </c>
      <c r="T39">
        <f t="shared" si="78"/>
        <v>0.96703296703296704</v>
      </c>
      <c r="U39">
        <f t="shared" si="79"/>
        <v>1</v>
      </c>
      <c r="V39">
        <f t="shared" si="80"/>
        <v>0.97777777777777775</v>
      </c>
      <c r="W39">
        <f t="shared" si="86"/>
        <v>0.38938053097345132</v>
      </c>
      <c r="X39">
        <f t="shared" si="87"/>
        <v>0.97237569060773488</v>
      </c>
      <c r="Y39">
        <f t="shared" si="83"/>
        <v>0.86363636363636365</v>
      </c>
      <c r="Z39" s="4">
        <f t="shared" si="84"/>
        <v>0.73134328358208955</v>
      </c>
    </row>
    <row r="40" spans="3:26" x14ac:dyDescent="0.45">
      <c r="C40">
        <f t="shared" si="64"/>
        <v>0.26470588235294118</v>
      </c>
      <c r="D40">
        <f t="shared" si="65"/>
        <v>0.80882352941176472</v>
      </c>
      <c r="E40">
        <f t="shared" si="66"/>
        <v>0.81818181818181823</v>
      </c>
      <c r="F40">
        <f t="shared" si="67"/>
        <v>0.61111111111111116</v>
      </c>
      <c r="G40">
        <f t="shared" ref="G40:G44" si="96">2/(1/C40 + 1/E40)</f>
        <v>0.4</v>
      </c>
      <c r="H40">
        <f t="shared" ref="H40:H44" si="97">2/(1/D40 + 1/F40)</f>
        <v>0.69620253164556967</v>
      </c>
      <c r="I40">
        <f t="shared" si="70"/>
        <v>1</v>
      </c>
      <c r="J40">
        <f>1</f>
        <v>1</v>
      </c>
      <c r="K40" s="2">
        <f t="shared" si="71"/>
        <v>0.35416666666666669</v>
      </c>
      <c r="L40">
        <f t="shared" si="72"/>
        <v>1</v>
      </c>
      <c r="M40">
        <f t="shared" si="73"/>
        <v>0.77272727272727271</v>
      </c>
      <c r="N40">
        <f t="shared" si="74"/>
        <v>0.53333333333333333</v>
      </c>
      <c r="O40">
        <f t="shared" ref="O40:P45" si="98">2/(1/K40 + 1/M40)</f>
        <v>0.48571428571428577</v>
      </c>
      <c r="P40">
        <f t="shared" ref="P40:P44" si="99">2/(1/L40 + 1/N40)</f>
        <v>0.69565217391304346</v>
      </c>
      <c r="Q40">
        <f>1</f>
        <v>1</v>
      </c>
      <c r="R40">
        <f>1</f>
        <v>1</v>
      </c>
      <c r="S40" s="2">
        <f t="shared" si="77"/>
        <v>0.24175824175824176</v>
      </c>
      <c r="T40">
        <f t="shared" si="78"/>
        <v>0.96703296703296704</v>
      </c>
      <c r="U40">
        <f t="shared" si="79"/>
        <v>1</v>
      </c>
      <c r="V40">
        <f t="shared" si="80"/>
        <v>0.97777777777777775</v>
      </c>
      <c r="W40">
        <f t="shared" si="86"/>
        <v>0.38938053097345132</v>
      </c>
      <c r="X40">
        <f t="shared" si="87"/>
        <v>0.97237569060773488</v>
      </c>
      <c r="Y40">
        <f t="shared" si="83"/>
        <v>0.86363636363636365</v>
      </c>
      <c r="Z40" s="4">
        <f t="shared" si="84"/>
        <v>0.73134328358208955</v>
      </c>
    </row>
    <row r="41" spans="3:26" x14ac:dyDescent="0.45">
      <c r="C41">
        <f t="shared" si="64"/>
        <v>0.26470588235294118</v>
      </c>
      <c r="D41">
        <f t="shared" si="65"/>
        <v>0.80882352941176472</v>
      </c>
      <c r="E41">
        <f t="shared" si="66"/>
        <v>0.81818181818181823</v>
      </c>
      <c r="F41">
        <f t="shared" si="67"/>
        <v>0.61111111111111116</v>
      </c>
      <c r="G41">
        <f t="shared" si="96"/>
        <v>0.4</v>
      </c>
      <c r="H41">
        <f t="shared" si="97"/>
        <v>0.69620253164556967</v>
      </c>
      <c r="I41">
        <f t="shared" si="70"/>
        <v>1</v>
      </c>
      <c r="J41">
        <f>1</f>
        <v>1</v>
      </c>
      <c r="K41" s="2">
        <f t="shared" si="71"/>
        <v>0.35416666666666669</v>
      </c>
      <c r="L41">
        <f t="shared" si="72"/>
        <v>1</v>
      </c>
      <c r="M41">
        <f t="shared" si="73"/>
        <v>0.77272727272727271</v>
      </c>
      <c r="N41">
        <f t="shared" si="74"/>
        <v>0.53333333333333333</v>
      </c>
      <c r="O41">
        <f t="shared" si="98"/>
        <v>0.48571428571428577</v>
      </c>
      <c r="P41">
        <f t="shared" si="99"/>
        <v>0.69565217391304346</v>
      </c>
      <c r="Q41">
        <f>1</f>
        <v>1</v>
      </c>
      <c r="R41">
        <f>1</f>
        <v>1</v>
      </c>
      <c r="S41" s="2">
        <f t="shared" si="77"/>
        <v>0.24175824175824176</v>
      </c>
      <c r="T41">
        <f t="shared" si="78"/>
        <v>0.96703296703296704</v>
      </c>
      <c r="U41">
        <f t="shared" si="79"/>
        <v>1</v>
      </c>
      <c r="V41">
        <f t="shared" si="80"/>
        <v>0.97777777777777775</v>
      </c>
      <c r="W41">
        <f t="shared" si="86"/>
        <v>0.38938053097345132</v>
      </c>
      <c r="X41">
        <f t="shared" si="87"/>
        <v>0.97237569060773488</v>
      </c>
      <c r="Y41">
        <f t="shared" si="83"/>
        <v>0.86363636363636365</v>
      </c>
      <c r="Z41" s="4">
        <f t="shared" si="84"/>
        <v>0.73134328358208955</v>
      </c>
    </row>
    <row r="42" spans="3:26" x14ac:dyDescent="0.45">
      <c r="C42">
        <f t="shared" si="64"/>
        <v>0.26470588235294118</v>
      </c>
      <c r="D42">
        <f t="shared" si="65"/>
        <v>0.80882352941176472</v>
      </c>
      <c r="E42">
        <f t="shared" si="66"/>
        <v>0.81818181818181823</v>
      </c>
      <c r="F42">
        <f t="shared" si="67"/>
        <v>0.61111111111111116</v>
      </c>
      <c r="G42">
        <f t="shared" si="96"/>
        <v>0.4</v>
      </c>
      <c r="H42">
        <f t="shared" si="97"/>
        <v>0.69620253164556967</v>
      </c>
      <c r="I42">
        <f t="shared" si="70"/>
        <v>1</v>
      </c>
      <c r="J42">
        <f>1</f>
        <v>1</v>
      </c>
      <c r="K42" s="2">
        <f t="shared" si="71"/>
        <v>0.35416666666666669</v>
      </c>
      <c r="L42">
        <f t="shared" si="72"/>
        <v>1</v>
      </c>
      <c r="M42">
        <f t="shared" si="73"/>
        <v>0.77272727272727271</v>
      </c>
      <c r="N42">
        <f t="shared" si="74"/>
        <v>0.53333333333333333</v>
      </c>
      <c r="O42">
        <f t="shared" si="98"/>
        <v>0.48571428571428577</v>
      </c>
      <c r="P42">
        <f t="shared" si="99"/>
        <v>0.69565217391304346</v>
      </c>
      <c r="Q42">
        <f>1</f>
        <v>1</v>
      </c>
      <c r="R42">
        <f>1</f>
        <v>1</v>
      </c>
      <c r="S42" s="2">
        <f t="shared" si="77"/>
        <v>0.24175824175824176</v>
      </c>
      <c r="T42">
        <f t="shared" si="78"/>
        <v>0.96703296703296704</v>
      </c>
      <c r="U42">
        <f t="shared" si="79"/>
        <v>1</v>
      </c>
      <c r="V42">
        <f t="shared" si="80"/>
        <v>0.97777777777777775</v>
      </c>
      <c r="W42">
        <f t="shared" si="86"/>
        <v>0.38938053097345132</v>
      </c>
      <c r="X42">
        <f t="shared" si="87"/>
        <v>0.97237569060773488</v>
      </c>
      <c r="Y42">
        <f t="shared" si="83"/>
        <v>0.86363636363636365</v>
      </c>
      <c r="Z42" s="4">
        <f t="shared" si="84"/>
        <v>0.73134328358208955</v>
      </c>
    </row>
    <row r="43" spans="3:26" x14ac:dyDescent="0.45">
      <c r="C43">
        <f t="shared" si="64"/>
        <v>0.26470588235294118</v>
      </c>
      <c r="D43">
        <f t="shared" si="65"/>
        <v>0.80882352941176472</v>
      </c>
      <c r="E43">
        <f t="shared" si="66"/>
        <v>0.81818181818181823</v>
      </c>
      <c r="F43">
        <f t="shared" si="67"/>
        <v>0.61111111111111116</v>
      </c>
      <c r="G43">
        <f t="shared" si="96"/>
        <v>0.4</v>
      </c>
      <c r="H43">
        <f t="shared" si="97"/>
        <v>0.69620253164556967</v>
      </c>
      <c r="I43">
        <f t="shared" si="70"/>
        <v>1</v>
      </c>
      <c r="J43">
        <f>1</f>
        <v>1</v>
      </c>
      <c r="K43" s="2">
        <f t="shared" si="71"/>
        <v>0.35416666666666669</v>
      </c>
      <c r="L43">
        <f t="shared" si="72"/>
        <v>1</v>
      </c>
      <c r="M43">
        <f t="shared" si="73"/>
        <v>0.77272727272727271</v>
      </c>
      <c r="N43">
        <f t="shared" si="74"/>
        <v>0.53333333333333333</v>
      </c>
      <c r="O43">
        <f t="shared" si="98"/>
        <v>0.48571428571428577</v>
      </c>
      <c r="P43">
        <f t="shared" si="99"/>
        <v>0.69565217391304346</v>
      </c>
      <c r="Q43">
        <f>1</f>
        <v>1</v>
      </c>
      <c r="R43">
        <f>1</f>
        <v>1</v>
      </c>
      <c r="S43" s="2">
        <f t="shared" si="77"/>
        <v>0.24175824175824176</v>
      </c>
      <c r="T43">
        <f t="shared" si="78"/>
        <v>0.96703296703296704</v>
      </c>
      <c r="U43">
        <f t="shared" si="79"/>
        <v>1</v>
      </c>
      <c r="V43">
        <f t="shared" si="80"/>
        <v>0.97777777777777775</v>
      </c>
      <c r="W43">
        <f t="shared" si="86"/>
        <v>0.38938053097345132</v>
      </c>
      <c r="X43">
        <f t="shared" si="87"/>
        <v>0.97237569060773488</v>
      </c>
      <c r="Y43">
        <f t="shared" si="83"/>
        <v>0.86363636363636365</v>
      </c>
      <c r="Z43" s="4">
        <f t="shared" si="84"/>
        <v>0.73134328358208955</v>
      </c>
    </row>
    <row r="44" spans="3:26" x14ac:dyDescent="0.45">
      <c r="C44">
        <f>3/98</f>
        <v>3.0612244897959183E-2</v>
      </c>
      <c r="D44">
        <f>23/98</f>
        <v>0.23469387755102042</v>
      </c>
      <c r="E44">
        <f>3/22</f>
        <v>0.13636363636363635</v>
      </c>
      <c r="F44">
        <f>23/88</f>
        <v>0.26136363636363635</v>
      </c>
      <c r="G44">
        <f t="shared" si="96"/>
        <v>0.05</v>
      </c>
      <c r="H44">
        <f t="shared" si="97"/>
        <v>0.24731182795698928</v>
      </c>
      <c r="I44">
        <v>0</v>
      </c>
      <c r="J44">
        <v>0</v>
      </c>
      <c r="K44" s="2" t="e">
        <f>NA()</f>
        <v>#N/A</v>
      </c>
      <c r="L44" t="e">
        <f>NA()</f>
        <v>#N/A</v>
      </c>
      <c r="M44">
        <f>0</f>
        <v>0</v>
      </c>
      <c r="N44">
        <f>0</f>
        <v>0</v>
      </c>
      <c r="O44" t="e">
        <f t="shared" si="98"/>
        <v>#N/A</v>
      </c>
      <c r="P44" t="e">
        <f t="shared" si="99"/>
        <v>#N/A</v>
      </c>
      <c r="Q44" t="e">
        <f>NA()</f>
        <v>#N/A</v>
      </c>
      <c r="R44" t="e">
        <f>NA()</f>
        <v>#N/A</v>
      </c>
      <c r="S44" s="2">
        <f t="shared" si="77"/>
        <v>0.24175824175824176</v>
      </c>
      <c r="T44">
        <f t="shared" si="78"/>
        <v>0.96703296703296704</v>
      </c>
      <c r="U44">
        <f t="shared" si="79"/>
        <v>1</v>
      </c>
      <c r="V44">
        <f t="shared" si="80"/>
        <v>0.97777777777777775</v>
      </c>
      <c r="W44">
        <f t="shared" si="86"/>
        <v>0.38938053097345132</v>
      </c>
      <c r="X44">
        <f t="shared" si="87"/>
        <v>0.97237569060773488</v>
      </c>
      <c r="Y44">
        <v>0</v>
      </c>
      <c r="Z44" s="4">
        <v>0</v>
      </c>
    </row>
    <row r="45" spans="3:26" x14ac:dyDescent="0.45">
      <c r="C45">
        <f>3/98</f>
        <v>3.0612244897959183E-2</v>
      </c>
      <c r="D45">
        <f>23/98</f>
        <v>0.23469387755102042</v>
      </c>
      <c r="E45">
        <f>3/22</f>
        <v>0.13636363636363635</v>
      </c>
      <c r="F45">
        <f>23/88</f>
        <v>0.26136363636363635</v>
      </c>
      <c r="G45">
        <f t="shared" ref="G45" si="100">2/(1/C45 + 1/E45)</f>
        <v>0.05</v>
      </c>
      <c r="H45">
        <f t="shared" ref="H45" si="101">2/(1/D45 + 1/F45)</f>
        <v>0.24731182795698928</v>
      </c>
      <c r="I45">
        <v>0</v>
      </c>
      <c r="J45">
        <v>0</v>
      </c>
      <c r="K45" s="2">
        <f>0</f>
        <v>0</v>
      </c>
      <c r="L45">
        <f>1</f>
        <v>1</v>
      </c>
      <c r="M45">
        <f>0</f>
        <v>0</v>
      </c>
      <c r="N45">
        <f>1/88</f>
        <v>1.1363636363636364E-2</v>
      </c>
      <c r="O45">
        <f>0</f>
        <v>0</v>
      </c>
      <c r="P45">
        <f t="shared" si="98"/>
        <v>2.247191011235955E-2</v>
      </c>
      <c r="Q45" t="e">
        <f>NA()</f>
        <v>#N/A</v>
      </c>
      <c r="R45">
        <v>1</v>
      </c>
      <c r="S45" s="2">
        <f t="shared" si="77"/>
        <v>0.24175824175824176</v>
      </c>
      <c r="T45">
        <f t="shared" si="78"/>
        <v>0.96703296703296704</v>
      </c>
      <c r="U45">
        <f t="shared" si="79"/>
        <v>1</v>
      </c>
      <c r="V45">
        <f t="shared" si="80"/>
        <v>0.97777777777777775</v>
      </c>
      <c r="W45">
        <f t="shared" si="86"/>
        <v>0.38938053097345132</v>
      </c>
      <c r="X45">
        <f t="shared" si="87"/>
        <v>0.97237569060773488</v>
      </c>
      <c r="Y45">
        <v>0</v>
      </c>
      <c r="Z45" s="4">
        <v>0</v>
      </c>
    </row>
    <row r="46" spans="3:26" x14ac:dyDescent="0.45">
      <c r="C46">
        <f t="shared" ref="C46:C51" si="102">18/68</f>
        <v>0.26470588235294118</v>
      </c>
      <c r="D46">
        <f t="shared" ref="D46:D51" si="103">55/68</f>
        <v>0.80882352941176472</v>
      </c>
      <c r="E46">
        <f t="shared" ref="E46:E51" si="104">18/22</f>
        <v>0.81818181818181823</v>
      </c>
      <c r="F46">
        <f t="shared" ref="F46:F51" si="105">55/90</f>
        <v>0.61111111111111116</v>
      </c>
      <c r="G46">
        <f t="shared" ref="G46" si="106">2/(1/C46 + 1/E46)</f>
        <v>0.4</v>
      </c>
      <c r="H46">
        <f t="shared" ref="H46" si="107">2/(1/D46 + 1/F46)</f>
        <v>0.69620253164556967</v>
      </c>
      <c r="I46">
        <f t="shared" ref="I46:I51" si="108">47/47</f>
        <v>1</v>
      </c>
      <c r="J46">
        <f>1</f>
        <v>1</v>
      </c>
      <c r="K46" s="2">
        <f t="shared" ref="K46:K51" si="109">17/48</f>
        <v>0.35416666666666669</v>
      </c>
      <c r="L46">
        <f t="shared" ref="L46:L51" si="110">48/48</f>
        <v>1</v>
      </c>
      <c r="M46">
        <f t="shared" ref="M46:M51" si="111">17/22</f>
        <v>0.77272727272727271</v>
      </c>
      <c r="N46">
        <f t="shared" ref="N46:N51" si="112">48/90</f>
        <v>0.53333333333333333</v>
      </c>
      <c r="O46">
        <f t="shared" ref="O46" si="113">2/(1/K46 + 1/M46)</f>
        <v>0.48571428571428577</v>
      </c>
      <c r="P46">
        <f t="shared" ref="P46" si="114">2/(1/L46 + 1/N46)</f>
        <v>0.69565217391304346</v>
      </c>
      <c r="Q46">
        <f>1</f>
        <v>1</v>
      </c>
      <c r="R46">
        <f>1</f>
        <v>1</v>
      </c>
      <c r="S46" s="2">
        <f t="shared" ref="S46:S51" si="115">22/91</f>
        <v>0.24175824175824176</v>
      </c>
      <c r="T46">
        <f t="shared" ref="T46:T51" si="116">88/91</f>
        <v>0.96703296703296704</v>
      </c>
      <c r="U46">
        <f t="shared" ref="U46:U51" si="117">22/22</f>
        <v>1</v>
      </c>
      <c r="V46">
        <f t="shared" si="80"/>
        <v>0.97777777777777775</v>
      </c>
      <c r="W46">
        <f t="shared" ref="W46" si="118">2/(1/S46 + 1/U46)</f>
        <v>0.38938053097345132</v>
      </c>
      <c r="X46">
        <f t="shared" ref="X46" si="119">2/(1/T46 + 1/V46)</f>
        <v>0.97237569060773488</v>
      </c>
      <c r="Y46">
        <f t="shared" ref="Y46:Y51" si="120">19/22</f>
        <v>0.86363636363636365</v>
      </c>
      <c r="Z46" s="4">
        <f t="shared" ref="Z46:Z51" si="121">49/67</f>
        <v>0.73134328358208955</v>
      </c>
    </row>
    <row r="47" spans="3:26" x14ac:dyDescent="0.45">
      <c r="C47">
        <f t="shared" si="102"/>
        <v>0.26470588235294118</v>
      </c>
      <c r="D47">
        <f t="shared" si="103"/>
        <v>0.80882352941176472</v>
      </c>
      <c r="E47">
        <f t="shared" si="104"/>
        <v>0.81818181818181823</v>
      </c>
      <c r="F47">
        <f t="shared" si="105"/>
        <v>0.61111111111111116</v>
      </c>
      <c r="G47">
        <f t="shared" ref="G47:G51" si="122">2/(1/C47 + 1/E47)</f>
        <v>0.4</v>
      </c>
      <c r="H47">
        <f t="shared" ref="H47:H51" si="123">2/(1/D47 + 1/F47)</f>
        <v>0.69620253164556967</v>
      </c>
      <c r="I47">
        <f t="shared" si="108"/>
        <v>1</v>
      </c>
      <c r="J47">
        <f>1</f>
        <v>1</v>
      </c>
      <c r="K47" s="2">
        <f t="shared" si="109"/>
        <v>0.35416666666666669</v>
      </c>
      <c r="L47">
        <f t="shared" si="110"/>
        <v>1</v>
      </c>
      <c r="M47">
        <f t="shared" si="111"/>
        <v>0.77272727272727271</v>
      </c>
      <c r="N47">
        <f t="shared" si="112"/>
        <v>0.53333333333333333</v>
      </c>
      <c r="O47">
        <f t="shared" ref="O47:O51" si="124">2/(1/K47 + 1/M47)</f>
        <v>0.48571428571428577</v>
      </c>
      <c r="P47">
        <f t="shared" ref="P47:P51" si="125">2/(1/L47 + 1/N47)</f>
        <v>0.69565217391304346</v>
      </c>
      <c r="Q47">
        <f>1</f>
        <v>1</v>
      </c>
      <c r="R47">
        <f>1</f>
        <v>1</v>
      </c>
      <c r="S47" s="2">
        <f t="shared" si="115"/>
        <v>0.24175824175824176</v>
      </c>
      <c r="T47">
        <f t="shared" si="116"/>
        <v>0.96703296703296704</v>
      </c>
      <c r="U47">
        <f t="shared" si="117"/>
        <v>1</v>
      </c>
      <c r="V47">
        <f t="shared" si="80"/>
        <v>0.97777777777777775</v>
      </c>
      <c r="W47">
        <f t="shared" ref="W47:W51" si="126">2/(1/S47 + 1/U47)</f>
        <v>0.38938053097345132</v>
      </c>
      <c r="X47">
        <f t="shared" ref="X47:X51" si="127">2/(1/T47 + 1/V47)</f>
        <v>0.97237569060773488</v>
      </c>
      <c r="Y47">
        <f t="shared" si="120"/>
        <v>0.86363636363636365</v>
      </c>
      <c r="Z47" s="4">
        <f t="shared" si="121"/>
        <v>0.73134328358208955</v>
      </c>
    </row>
    <row r="48" spans="3:26" x14ac:dyDescent="0.45">
      <c r="C48">
        <f t="shared" si="102"/>
        <v>0.26470588235294118</v>
      </c>
      <c r="D48">
        <f t="shared" si="103"/>
        <v>0.80882352941176472</v>
      </c>
      <c r="E48">
        <f t="shared" si="104"/>
        <v>0.81818181818181823</v>
      </c>
      <c r="F48">
        <f t="shared" si="105"/>
        <v>0.61111111111111116</v>
      </c>
      <c r="G48">
        <f t="shared" si="122"/>
        <v>0.4</v>
      </c>
      <c r="H48">
        <f t="shared" si="123"/>
        <v>0.69620253164556967</v>
      </c>
      <c r="I48">
        <f t="shared" si="108"/>
        <v>1</v>
      </c>
      <c r="J48">
        <f>1</f>
        <v>1</v>
      </c>
      <c r="K48" s="2">
        <f t="shared" si="109"/>
        <v>0.35416666666666669</v>
      </c>
      <c r="L48">
        <f t="shared" si="110"/>
        <v>1</v>
      </c>
      <c r="M48">
        <f t="shared" si="111"/>
        <v>0.77272727272727271</v>
      </c>
      <c r="N48">
        <f t="shared" si="112"/>
        <v>0.53333333333333333</v>
      </c>
      <c r="O48">
        <f t="shared" si="124"/>
        <v>0.48571428571428577</v>
      </c>
      <c r="P48">
        <f t="shared" si="125"/>
        <v>0.69565217391304346</v>
      </c>
      <c r="Q48">
        <f>1</f>
        <v>1</v>
      </c>
      <c r="R48">
        <f>1</f>
        <v>1</v>
      </c>
      <c r="S48" s="2">
        <f t="shared" si="115"/>
        <v>0.24175824175824176</v>
      </c>
      <c r="T48">
        <f t="shared" si="116"/>
        <v>0.96703296703296704</v>
      </c>
      <c r="U48">
        <f t="shared" si="117"/>
        <v>1</v>
      </c>
      <c r="V48">
        <f t="shared" si="80"/>
        <v>0.97777777777777775</v>
      </c>
      <c r="W48">
        <f t="shared" si="126"/>
        <v>0.38938053097345132</v>
      </c>
      <c r="X48">
        <f t="shared" si="127"/>
        <v>0.97237569060773488</v>
      </c>
      <c r="Y48">
        <f t="shared" si="120"/>
        <v>0.86363636363636365</v>
      </c>
      <c r="Z48" s="4">
        <f t="shared" si="121"/>
        <v>0.73134328358208955</v>
      </c>
    </row>
    <row r="49" spans="2:26" x14ac:dyDescent="0.45">
      <c r="C49">
        <f t="shared" si="102"/>
        <v>0.26470588235294118</v>
      </c>
      <c r="D49">
        <f t="shared" si="103"/>
        <v>0.80882352941176472</v>
      </c>
      <c r="E49">
        <f t="shared" si="104"/>
        <v>0.81818181818181823</v>
      </c>
      <c r="F49">
        <f t="shared" si="105"/>
        <v>0.61111111111111116</v>
      </c>
      <c r="G49">
        <f t="shared" si="122"/>
        <v>0.4</v>
      </c>
      <c r="H49">
        <f t="shared" si="123"/>
        <v>0.69620253164556967</v>
      </c>
      <c r="I49">
        <f t="shared" si="108"/>
        <v>1</v>
      </c>
      <c r="J49">
        <f>1</f>
        <v>1</v>
      </c>
      <c r="K49" s="2">
        <f t="shared" si="109"/>
        <v>0.35416666666666669</v>
      </c>
      <c r="L49">
        <f t="shared" si="110"/>
        <v>1</v>
      </c>
      <c r="M49">
        <f t="shared" si="111"/>
        <v>0.77272727272727271</v>
      </c>
      <c r="N49">
        <f t="shared" si="112"/>
        <v>0.53333333333333333</v>
      </c>
      <c r="O49">
        <f t="shared" si="124"/>
        <v>0.48571428571428577</v>
      </c>
      <c r="P49">
        <f t="shared" si="125"/>
        <v>0.69565217391304346</v>
      </c>
      <c r="Q49">
        <f>1</f>
        <v>1</v>
      </c>
      <c r="R49">
        <f>1</f>
        <v>1</v>
      </c>
      <c r="S49" s="2">
        <f t="shared" si="115"/>
        <v>0.24175824175824176</v>
      </c>
      <c r="T49">
        <f t="shared" si="116"/>
        <v>0.96703296703296704</v>
      </c>
      <c r="U49">
        <f t="shared" si="117"/>
        <v>1</v>
      </c>
      <c r="V49">
        <f t="shared" si="80"/>
        <v>0.97777777777777775</v>
      </c>
      <c r="W49">
        <f t="shared" si="126"/>
        <v>0.38938053097345132</v>
      </c>
      <c r="X49">
        <f t="shared" si="127"/>
        <v>0.97237569060773488</v>
      </c>
      <c r="Y49">
        <f t="shared" si="120"/>
        <v>0.86363636363636365</v>
      </c>
      <c r="Z49" s="4">
        <f t="shared" si="121"/>
        <v>0.73134328358208955</v>
      </c>
    </row>
    <row r="50" spans="2:26" x14ac:dyDescent="0.45">
      <c r="C50">
        <f t="shared" si="102"/>
        <v>0.26470588235294118</v>
      </c>
      <c r="D50">
        <f t="shared" si="103"/>
        <v>0.80882352941176472</v>
      </c>
      <c r="E50">
        <f t="shared" si="104"/>
        <v>0.81818181818181823</v>
      </c>
      <c r="F50">
        <f t="shared" si="105"/>
        <v>0.61111111111111116</v>
      </c>
      <c r="G50">
        <f t="shared" si="122"/>
        <v>0.4</v>
      </c>
      <c r="H50">
        <f t="shared" si="123"/>
        <v>0.69620253164556967</v>
      </c>
      <c r="I50">
        <f t="shared" si="108"/>
        <v>1</v>
      </c>
      <c r="J50">
        <f>1</f>
        <v>1</v>
      </c>
      <c r="K50" s="2">
        <f t="shared" si="109"/>
        <v>0.35416666666666669</v>
      </c>
      <c r="L50">
        <f t="shared" si="110"/>
        <v>1</v>
      </c>
      <c r="M50">
        <f t="shared" si="111"/>
        <v>0.77272727272727271</v>
      </c>
      <c r="N50">
        <f t="shared" si="112"/>
        <v>0.53333333333333333</v>
      </c>
      <c r="O50">
        <f t="shared" si="124"/>
        <v>0.48571428571428577</v>
      </c>
      <c r="P50">
        <f t="shared" si="125"/>
        <v>0.69565217391304346</v>
      </c>
      <c r="Q50">
        <f>1</f>
        <v>1</v>
      </c>
      <c r="R50">
        <f>1</f>
        <v>1</v>
      </c>
      <c r="S50" s="2">
        <f t="shared" si="115"/>
        <v>0.24175824175824176</v>
      </c>
      <c r="T50">
        <f t="shared" si="116"/>
        <v>0.96703296703296704</v>
      </c>
      <c r="U50">
        <f t="shared" si="117"/>
        <v>1</v>
      </c>
      <c r="V50">
        <f t="shared" si="80"/>
        <v>0.97777777777777775</v>
      </c>
      <c r="W50">
        <f t="shared" si="126"/>
        <v>0.38938053097345132</v>
      </c>
      <c r="X50">
        <f t="shared" si="127"/>
        <v>0.97237569060773488</v>
      </c>
      <c r="Y50">
        <f t="shared" si="120"/>
        <v>0.86363636363636365</v>
      </c>
      <c r="Z50" s="4">
        <f t="shared" si="121"/>
        <v>0.73134328358208955</v>
      </c>
    </row>
    <row r="51" spans="2:26" x14ac:dyDescent="0.45">
      <c r="C51">
        <f t="shared" si="102"/>
        <v>0.26470588235294118</v>
      </c>
      <c r="D51">
        <f t="shared" si="103"/>
        <v>0.80882352941176472</v>
      </c>
      <c r="E51">
        <f t="shared" si="104"/>
        <v>0.81818181818181823</v>
      </c>
      <c r="F51">
        <f t="shared" si="105"/>
        <v>0.61111111111111116</v>
      </c>
      <c r="G51">
        <f t="shared" si="122"/>
        <v>0.4</v>
      </c>
      <c r="H51">
        <f t="shared" si="123"/>
        <v>0.69620253164556967</v>
      </c>
      <c r="I51">
        <f t="shared" si="108"/>
        <v>1</v>
      </c>
      <c r="J51">
        <f>1</f>
        <v>1</v>
      </c>
      <c r="K51" s="2">
        <f t="shared" si="109"/>
        <v>0.35416666666666669</v>
      </c>
      <c r="L51">
        <f t="shared" si="110"/>
        <v>1</v>
      </c>
      <c r="M51">
        <f t="shared" si="111"/>
        <v>0.77272727272727271</v>
      </c>
      <c r="N51">
        <f t="shared" si="112"/>
        <v>0.53333333333333333</v>
      </c>
      <c r="O51">
        <f t="shared" si="124"/>
        <v>0.48571428571428577</v>
      </c>
      <c r="P51">
        <f t="shared" si="125"/>
        <v>0.69565217391304346</v>
      </c>
      <c r="Q51">
        <f>1</f>
        <v>1</v>
      </c>
      <c r="R51">
        <f>1</f>
        <v>1</v>
      </c>
      <c r="S51" s="2">
        <f t="shared" si="115"/>
        <v>0.24175824175824176</v>
      </c>
      <c r="T51">
        <f t="shared" si="116"/>
        <v>0.96703296703296704</v>
      </c>
      <c r="U51">
        <f t="shared" si="117"/>
        <v>1</v>
      </c>
      <c r="V51">
        <f t="shared" si="80"/>
        <v>0.97777777777777775</v>
      </c>
      <c r="W51">
        <f t="shared" si="126"/>
        <v>0.38938053097345132</v>
      </c>
      <c r="X51">
        <f t="shared" si="127"/>
        <v>0.97237569060773488</v>
      </c>
      <c r="Y51">
        <f t="shared" si="120"/>
        <v>0.86363636363636365</v>
      </c>
      <c r="Z51" s="4">
        <f t="shared" si="121"/>
        <v>0.73134328358208955</v>
      </c>
    </row>
    <row r="52" spans="2:26" x14ac:dyDescent="0.45">
      <c r="B52" s="3"/>
      <c r="C52" s="1">
        <f>AVERAGEIF(C29:C51, "&lt;&gt;#N/A")</f>
        <v>0.22399394540424863</v>
      </c>
      <c r="D52" s="1">
        <f t="shared" ref="D52:Z52" si="128">AVERAGEIF(D29:D51, "&lt;&gt;#N/A")</f>
        <v>0.70897489430554828</v>
      </c>
      <c r="E52" s="1">
        <f t="shared" si="128"/>
        <v>0.69960474308300402</v>
      </c>
      <c r="F52" s="1">
        <f t="shared" si="128"/>
        <v>0.55028546332894146</v>
      </c>
      <c r="G52" s="1">
        <f t="shared" si="128"/>
        <v>0.33913043478260879</v>
      </c>
      <c r="H52" s="1">
        <f t="shared" si="128"/>
        <v>0.61813458317799053</v>
      </c>
      <c r="I52" s="1">
        <f t="shared" si="128"/>
        <v>0.85507246376811585</v>
      </c>
      <c r="J52" s="1">
        <f t="shared" si="128"/>
        <v>0.91304347826086951</v>
      </c>
      <c r="K52" s="1">
        <f t="shared" si="128"/>
        <v>0.32043650793650802</v>
      </c>
      <c r="L52" s="1">
        <f t="shared" si="128"/>
        <v>1</v>
      </c>
      <c r="M52" s="1">
        <f t="shared" si="128"/>
        <v>0.6383399209486168</v>
      </c>
      <c r="N52" s="1">
        <f t="shared" si="128"/>
        <v>0.44156785243741759</v>
      </c>
      <c r="O52" s="1">
        <f t="shared" si="128"/>
        <v>0.4394557823129252</v>
      </c>
      <c r="P52" s="1">
        <f t="shared" si="128"/>
        <v>0.63153976783678767</v>
      </c>
      <c r="Q52" s="1">
        <f t="shared" si="128"/>
        <v>1</v>
      </c>
      <c r="R52" s="1">
        <f t="shared" si="128"/>
        <v>1</v>
      </c>
      <c r="S52" s="1">
        <f t="shared" si="128"/>
        <v>0.24175824175824176</v>
      </c>
      <c r="T52" s="1">
        <f t="shared" si="128"/>
        <v>0.96703296703296704</v>
      </c>
      <c r="U52" s="1">
        <f t="shared" si="128"/>
        <v>1</v>
      </c>
      <c r="V52" s="1">
        <f t="shared" si="128"/>
        <v>0.97777777777777775</v>
      </c>
      <c r="W52" s="1">
        <f t="shared" si="128"/>
        <v>0.38938053097345121</v>
      </c>
      <c r="X52" s="1">
        <f t="shared" si="128"/>
        <v>0.97237569060773443</v>
      </c>
      <c r="Y52" s="1">
        <f t="shared" si="128"/>
        <v>0.79249011857707496</v>
      </c>
      <c r="Z52" s="1">
        <f t="shared" si="128"/>
        <v>0.66904607397793658</v>
      </c>
    </row>
    <row r="54" spans="2:26" x14ac:dyDescent="0.45">
      <c r="C54" t="s">
        <v>27</v>
      </c>
    </row>
    <row r="55" spans="2:26" x14ac:dyDescent="0.45">
      <c r="C55">
        <f>6/601</f>
        <v>9.9833610648918467E-3</v>
      </c>
      <c r="D55">
        <f>6/601</f>
        <v>9.9833610648918467E-3</v>
      </c>
      <c r="E55">
        <f>6/6</f>
        <v>1</v>
      </c>
      <c r="F55">
        <f>6/9</f>
        <v>0.66666666666666663</v>
      </c>
      <c r="G55">
        <f t="shared" ref="G55" si="129">2/(1/C55 + 1/E55)</f>
        <v>1.9769357495881382E-2</v>
      </c>
      <c r="H55">
        <f t="shared" ref="H55" si="130">2/(1/D55 + 1/F55)</f>
        <v>1.9672131147540982E-2</v>
      </c>
      <c r="I55">
        <f>1</f>
        <v>1</v>
      </c>
      <c r="J55" t="e">
        <f>NA()</f>
        <v>#N/A</v>
      </c>
      <c r="K55" s="2">
        <f>6/6</f>
        <v>1</v>
      </c>
      <c r="L55" s="2">
        <f>6/6</f>
        <v>1</v>
      </c>
      <c r="M55">
        <f>6/6</f>
        <v>1</v>
      </c>
      <c r="N55">
        <f>6/9</f>
        <v>0.66666666666666663</v>
      </c>
      <c r="O55">
        <f t="shared" ref="O55:O61" si="131">2/(1/K55 + 1/M55)</f>
        <v>1</v>
      </c>
      <c r="P55">
        <f t="shared" ref="P55:P61" si="132">2/(1/L55 + 1/N55)</f>
        <v>0.8</v>
      </c>
      <c r="Q55">
        <f>6/6</f>
        <v>1</v>
      </c>
      <c r="R55" t="e">
        <f>NA()</f>
        <v>#N/A</v>
      </c>
      <c r="S55" s="2">
        <f>6/15</f>
        <v>0.4</v>
      </c>
      <c r="T55">
        <f>9/15</f>
        <v>0.6</v>
      </c>
      <c r="U55">
        <f>6/6</f>
        <v>1</v>
      </c>
      <c r="V55">
        <f>9/9</f>
        <v>1</v>
      </c>
      <c r="W55">
        <f t="shared" ref="W55:W61" si="133">2/(1/S55 + 1/U55)</f>
        <v>0.5714285714285714</v>
      </c>
      <c r="X55">
        <f t="shared" ref="X55:X61" si="134">2/(1/T55 + 1/V55)</f>
        <v>0.74999999999999989</v>
      </c>
      <c r="Y55">
        <f>0/6</f>
        <v>0</v>
      </c>
      <c r="Z55" s="4">
        <f>0/9</f>
        <v>0</v>
      </c>
    </row>
    <row r="56" spans="2:26" x14ac:dyDescent="0.45">
      <c r="C56">
        <f>6/28</f>
        <v>0.21428571428571427</v>
      </c>
      <c r="D56">
        <f>6/28</f>
        <v>0.21428571428571427</v>
      </c>
      <c r="E56">
        <f t="shared" ref="E56:E61" si="135">6/6</f>
        <v>1</v>
      </c>
      <c r="F56">
        <f t="shared" ref="F56:F61" si="136">6/9</f>
        <v>0.66666666666666663</v>
      </c>
      <c r="G56">
        <f t="shared" ref="G56:G61" si="137">2/(1/C56 + 1/E56)</f>
        <v>0.3529411764705882</v>
      </c>
      <c r="H56">
        <f t="shared" ref="H56:H61" si="138">2/(1/D56 + 1/F56)</f>
        <v>0.32432432432432429</v>
      </c>
      <c r="I56">
        <f>3/6</f>
        <v>0.5</v>
      </c>
      <c r="J56" t="e">
        <f>NA()</f>
        <v>#N/A</v>
      </c>
      <c r="K56" s="2">
        <f t="shared" ref="K56:M61" si="139">6/6</f>
        <v>1</v>
      </c>
      <c r="L56" s="2">
        <f t="shared" si="139"/>
        <v>1</v>
      </c>
      <c r="M56">
        <f t="shared" si="139"/>
        <v>1</v>
      </c>
      <c r="N56">
        <f t="shared" ref="N56:N61" si="140">6/9</f>
        <v>0.66666666666666663</v>
      </c>
      <c r="O56">
        <f t="shared" si="131"/>
        <v>1</v>
      </c>
      <c r="P56">
        <f t="shared" si="132"/>
        <v>0.8</v>
      </c>
      <c r="Q56">
        <f>3/6</f>
        <v>0.5</v>
      </c>
      <c r="R56" t="e">
        <f>NA()</f>
        <v>#N/A</v>
      </c>
      <c r="S56" s="2">
        <f t="shared" ref="S56:S61" si="141">6/15</f>
        <v>0.4</v>
      </c>
      <c r="T56">
        <f t="shared" ref="T56:T61" si="142">9/15</f>
        <v>0.6</v>
      </c>
      <c r="U56">
        <f t="shared" ref="U56:U61" si="143">6/6</f>
        <v>1</v>
      </c>
      <c r="V56">
        <f t="shared" ref="V56:V61" si="144">9/9</f>
        <v>1</v>
      </c>
      <c r="W56">
        <f t="shared" si="133"/>
        <v>0.5714285714285714</v>
      </c>
      <c r="X56">
        <f t="shared" si="134"/>
        <v>0.74999999999999989</v>
      </c>
      <c r="Y56">
        <f t="shared" ref="Y56:Y61" si="145">0/6</f>
        <v>0</v>
      </c>
      <c r="Z56" s="4">
        <f t="shared" ref="Z56:Z61" si="146">0/9</f>
        <v>0</v>
      </c>
    </row>
    <row r="57" spans="2:26" x14ac:dyDescent="0.45">
      <c r="C57">
        <f>6/601</f>
        <v>9.9833610648918467E-3</v>
      </c>
      <c r="D57">
        <f>6/601</f>
        <v>9.9833610648918467E-3</v>
      </c>
      <c r="E57">
        <f t="shared" si="135"/>
        <v>1</v>
      </c>
      <c r="F57">
        <f t="shared" si="136"/>
        <v>0.66666666666666663</v>
      </c>
      <c r="G57">
        <f t="shared" si="137"/>
        <v>1.9769357495881382E-2</v>
      </c>
      <c r="H57">
        <f t="shared" si="138"/>
        <v>1.9672131147540982E-2</v>
      </c>
      <c r="I57">
        <f>1</f>
        <v>1</v>
      </c>
      <c r="J57" t="e">
        <f>NA()</f>
        <v>#N/A</v>
      </c>
      <c r="K57" s="2">
        <f t="shared" si="139"/>
        <v>1</v>
      </c>
      <c r="L57" s="2">
        <f t="shared" si="139"/>
        <v>1</v>
      </c>
      <c r="M57">
        <f t="shared" si="139"/>
        <v>1</v>
      </c>
      <c r="N57">
        <f t="shared" si="140"/>
        <v>0.66666666666666663</v>
      </c>
      <c r="O57">
        <f t="shared" si="131"/>
        <v>1</v>
      </c>
      <c r="P57">
        <f t="shared" si="132"/>
        <v>0.8</v>
      </c>
      <c r="Q57">
        <f>6/6</f>
        <v>1</v>
      </c>
      <c r="R57" t="e">
        <f>NA()</f>
        <v>#N/A</v>
      </c>
      <c r="S57" s="2">
        <f t="shared" si="141"/>
        <v>0.4</v>
      </c>
      <c r="T57">
        <f t="shared" si="142"/>
        <v>0.6</v>
      </c>
      <c r="U57">
        <f t="shared" si="143"/>
        <v>1</v>
      </c>
      <c r="V57">
        <f t="shared" si="144"/>
        <v>1</v>
      </c>
      <c r="W57">
        <f t="shared" si="133"/>
        <v>0.5714285714285714</v>
      </c>
      <c r="X57">
        <f t="shared" si="134"/>
        <v>0.74999999999999989</v>
      </c>
      <c r="Y57">
        <f t="shared" si="145"/>
        <v>0</v>
      </c>
      <c r="Z57" s="4">
        <f t="shared" si="146"/>
        <v>0</v>
      </c>
    </row>
    <row r="58" spans="2:26" x14ac:dyDescent="0.45">
      <c r="C58">
        <f>6/28</f>
        <v>0.21428571428571427</v>
      </c>
      <c r="D58">
        <f>6/28</f>
        <v>0.21428571428571427</v>
      </c>
      <c r="E58">
        <f t="shared" si="135"/>
        <v>1</v>
      </c>
      <c r="F58">
        <f t="shared" si="136"/>
        <v>0.66666666666666663</v>
      </c>
      <c r="G58">
        <f t="shared" si="137"/>
        <v>0.3529411764705882</v>
      </c>
      <c r="H58">
        <f t="shared" si="138"/>
        <v>0.32432432432432429</v>
      </c>
      <c r="I58">
        <f>3/6</f>
        <v>0.5</v>
      </c>
      <c r="J58" t="e">
        <f>NA()</f>
        <v>#N/A</v>
      </c>
      <c r="K58" s="2">
        <f t="shared" si="139"/>
        <v>1</v>
      </c>
      <c r="L58" s="2">
        <f t="shared" si="139"/>
        <v>1</v>
      </c>
      <c r="M58">
        <f t="shared" si="139"/>
        <v>1</v>
      </c>
      <c r="N58">
        <f t="shared" si="140"/>
        <v>0.66666666666666663</v>
      </c>
      <c r="O58">
        <f t="shared" si="131"/>
        <v>1</v>
      </c>
      <c r="P58">
        <f t="shared" si="132"/>
        <v>0.8</v>
      </c>
      <c r="Q58">
        <f>3/6</f>
        <v>0.5</v>
      </c>
      <c r="R58" t="e">
        <f>NA()</f>
        <v>#N/A</v>
      </c>
      <c r="S58" s="2">
        <f t="shared" si="141"/>
        <v>0.4</v>
      </c>
      <c r="T58">
        <f t="shared" si="142"/>
        <v>0.6</v>
      </c>
      <c r="U58">
        <f t="shared" si="143"/>
        <v>1</v>
      </c>
      <c r="V58">
        <f t="shared" si="144"/>
        <v>1</v>
      </c>
      <c r="W58">
        <f t="shared" si="133"/>
        <v>0.5714285714285714</v>
      </c>
      <c r="X58">
        <f t="shared" si="134"/>
        <v>0.74999999999999989</v>
      </c>
      <c r="Y58">
        <f t="shared" si="145"/>
        <v>0</v>
      </c>
      <c r="Z58" s="4">
        <f t="shared" si="146"/>
        <v>0</v>
      </c>
    </row>
    <row r="59" spans="2:26" x14ac:dyDescent="0.45">
      <c r="C59">
        <f>6/28</f>
        <v>0.21428571428571427</v>
      </c>
      <c r="D59">
        <f>6/28</f>
        <v>0.21428571428571427</v>
      </c>
      <c r="E59">
        <f t="shared" si="135"/>
        <v>1</v>
      </c>
      <c r="F59">
        <f t="shared" si="136"/>
        <v>0.66666666666666663</v>
      </c>
      <c r="G59">
        <f t="shared" si="137"/>
        <v>0.3529411764705882</v>
      </c>
      <c r="H59">
        <f t="shared" si="138"/>
        <v>0.32432432432432429</v>
      </c>
      <c r="I59">
        <f>3/6</f>
        <v>0.5</v>
      </c>
      <c r="J59" t="e">
        <f>NA()</f>
        <v>#N/A</v>
      </c>
      <c r="K59" s="2">
        <f t="shared" si="139"/>
        <v>1</v>
      </c>
      <c r="L59" s="2">
        <f t="shared" si="139"/>
        <v>1</v>
      </c>
      <c r="M59">
        <f t="shared" si="139"/>
        <v>1</v>
      </c>
      <c r="N59">
        <f t="shared" si="140"/>
        <v>0.66666666666666663</v>
      </c>
      <c r="O59">
        <f t="shared" si="131"/>
        <v>1</v>
      </c>
      <c r="P59">
        <f t="shared" si="132"/>
        <v>0.8</v>
      </c>
      <c r="Q59">
        <f>3/6</f>
        <v>0.5</v>
      </c>
      <c r="R59" t="e">
        <f>NA()</f>
        <v>#N/A</v>
      </c>
      <c r="S59" s="2">
        <f t="shared" si="141"/>
        <v>0.4</v>
      </c>
      <c r="T59">
        <f t="shared" si="142"/>
        <v>0.6</v>
      </c>
      <c r="U59">
        <f t="shared" si="143"/>
        <v>1</v>
      </c>
      <c r="V59">
        <f t="shared" si="144"/>
        <v>1</v>
      </c>
      <c r="W59">
        <f t="shared" si="133"/>
        <v>0.5714285714285714</v>
      </c>
      <c r="X59">
        <f t="shared" si="134"/>
        <v>0.74999999999999989</v>
      </c>
      <c r="Y59">
        <f t="shared" si="145"/>
        <v>0</v>
      </c>
      <c r="Z59" s="4">
        <f t="shared" si="146"/>
        <v>0</v>
      </c>
    </row>
    <row r="60" spans="2:26" x14ac:dyDescent="0.45">
      <c r="C60">
        <f>6/601</f>
        <v>9.9833610648918467E-3</v>
      </c>
      <c r="D60">
        <f>6/601</f>
        <v>9.9833610648918467E-3</v>
      </c>
      <c r="E60">
        <f t="shared" si="135"/>
        <v>1</v>
      </c>
      <c r="F60">
        <f t="shared" si="136"/>
        <v>0.66666666666666663</v>
      </c>
      <c r="G60">
        <f t="shared" si="137"/>
        <v>1.9769357495881382E-2</v>
      </c>
      <c r="H60">
        <f t="shared" si="138"/>
        <v>1.9672131147540982E-2</v>
      </c>
      <c r="I60">
        <f>1</f>
        <v>1</v>
      </c>
      <c r="J60" t="e">
        <f>NA()</f>
        <v>#N/A</v>
      </c>
      <c r="K60" s="2">
        <f t="shared" si="139"/>
        <v>1</v>
      </c>
      <c r="L60" s="2">
        <f t="shared" si="139"/>
        <v>1</v>
      </c>
      <c r="M60">
        <f t="shared" si="139"/>
        <v>1</v>
      </c>
      <c r="N60">
        <f t="shared" si="140"/>
        <v>0.66666666666666663</v>
      </c>
      <c r="O60">
        <f t="shared" si="131"/>
        <v>1</v>
      </c>
      <c r="P60">
        <f t="shared" si="132"/>
        <v>0.8</v>
      </c>
      <c r="Q60">
        <f>6/6</f>
        <v>1</v>
      </c>
      <c r="R60" t="e">
        <f>NA()</f>
        <v>#N/A</v>
      </c>
      <c r="S60" s="2">
        <f t="shared" si="141"/>
        <v>0.4</v>
      </c>
      <c r="T60">
        <f t="shared" si="142"/>
        <v>0.6</v>
      </c>
      <c r="U60">
        <f t="shared" si="143"/>
        <v>1</v>
      </c>
      <c r="V60">
        <f t="shared" si="144"/>
        <v>1</v>
      </c>
      <c r="W60">
        <f t="shared" si="133"/>
        <v>0.5714285714285714</v>
      </c>
      <c r="X60">
        <f t="shared" si="134"/>
        <v>0.74999999999999989</v>
      </c>
      <c r="Y60">
        <f t="shared" si="145"/>
        <v>0</v>
      </c>
      <c r="Z60" s="4">
        <f t="shared" si="146"/>
        <v>0</v>
      </c>
    </row>
    <row r="61" spans="2:26" x14ac:dyDescent="0.45">
      <c r="C61">
        <f>6/28</f>
        <v>0.21428571428571427</v>
      </c>
      <c r="D61">
        <f>6/28</f>
        <v>0.21428571428571427</v>
      </c>
      <c r="E61">
        <f t="shared" si="135"/>
        <v>1</v>
      </c>
      <c r="F61">
        <f t="shared" si="136"/>
        <v>0.66666666666666663</v>
      </c>
      <c r="G61">
        <f t="shared" si="137"/>
        <v>0.3529411764705882</v>
      </c>
      <c r="H61">
        <f t="shared" si="138"/>
        <v>0.32432432432432429</v>
      </c>
      <c r="I61">
        <f>3/6</f>
        <v>0.5</v>
      </c>
      <c r="J61" t="e">
        <f>NA()</f>
        <v>#N/A</v>
      </c>
      <c r="K61" s="2">
        <f t="shared" si="139"/>
        <v>1</v>
      </c>
      <c r="L61" s="2">
        <f t="shared" si="139"/>
        <v>1</v>
      </c>
      <c r="M61">
        <f t="shared" si="139"/>
        <v>1</v>
      </c>
      <c r="N61">
        <f t="shared" si="140"/>
        <v>0.66666666666666663</v>
      </c>
      <c r="O61">
        <f t="shared" si="131"/>
        <v>1</v>
      </c>
      <c r="P61">
        <f t="shared" si="132"/>
        <v>0.8</v>
      </c>
      <c r="Q61">
        <f>3/6</f>
        <v>0.5</v>
      </c>
      <c r="R61" t="e">
        <f>NA()</f>
        <v>#N/A</v>
      </c>
      <c r="S61" s="2">
        <f t="shared" si="141"/>
        <v>0.4</v>
      </c>
      <c r="T61">
        <f t="shared" si="142"/>
        <v>0.6</v>
      </c>
      <c r="U61">
        <f t="shared" si="143"/>
        <v>1</v>
      </c>
      <c r="V61">
        <f t="shared" si="144"/>
        <v>1</v>
      </c>
      <c r="W61">
        <f t="shared" si="133"/>
        <v>0.5714285714285714</v>
      </c>
      <c r="X61">
        <f t="shared" si="134"/>
        <v>0.74999999999999989</v>
      </c>
      <c r="Y61">
        <f t="shared" si="145"/>
        <v>0</v>
      </c>
      <c r="Z61" s="4">
        <f t="shared" si="146"/>
        <v>0</v>
      </c>
    </row>
    <row r="62" spans="2:26" x14ac:dyDescent="0.45">
      <c r="C62" s="1">
        <f>AVERAGEIF(C55:C61, "&lt;&gt;#N/A")</f>
        <v>0.1267275629053618</v>
      </c>
      <c r="D62" s="1">
        <f t="shared" ref="D62:R62" si="147">AVERAGEIF(D55:D61, "&lt;&gt;#N/A")</f>
        <v>0.1267275629053618</v>
      </c>
      <c r="E62" s="1">
        <f t="shared" si="147"/>
        <v>1</v>
      </c>
      <c r="F62" s="1">
        <f t="shared" si="147"/>
        <v>0.66666666666666663</v>
      </c>
      <c r="G62" s="1">
        <f t="shared" si="147"/>
        <v>0.21015325405285676</v>
      </c>
      <c r="H62" s="1">
        <f t="shared" si="147"/>
        <v>0.19375909867713142</v>
      </c>
      <c r="I62" s="1">
        <f t="shared" si="147"/>
        <v>0.7142857142857143</v>
      </c>
      <c r="J62" s="1" t="e">
        <f t="shared" si="147"/>
        <v>#DIV/0!</v>
      </c>
      <c r="K62" s="1">
        <f t="shared" si="147"/>
        <v>1</v>
      </c>
      <c r="L62" s="1">
        <f t="shared" si="147"/>
        <v>1</v>
      </c>
      <c r="M62" s="1">
        <f t="shared" si="147"/>
        <v>1</v>
      </c>
      <c r="N62" s="1">
        <f t="shared" si="147"/>
        <v>0.66666666666666663</v>
      </c>
      <c r="O62" s="1">
        <f t="shared" si="147"/>
        <v>1</v>
      </c>
      <c r="P62" s="1">
        <f t="shared" si="147"/>
        <v>0.79999999999999993</v>
      </c>
      <c r="Q62" s="1">
        <f t="shared" si="147"/>
        <v>0.7142857142857143</v>
      </c>
      <c r="R62" s="1" t="e">
        <f t="shared" si="147"/>
        <v>#DIV/0!</v>
      </c>
      <c r="S62" s="1">
        <f>AVERAGEIF(S55:S61, "&lt;&gt;#N/A")</f>
        <v>0.39999999999999997</v>
      </c>
      <c r="T62" s="1">
        <f t="shared" ref="T62" si="148">AVERAGEIF(T55:T61, "&lt;&gt;#N/A")</f>
        <v>0.6</v>
      </c>
      <c r="U62" s="1">
        <f t="shared" ref="U62" si="149">AVERAGEIF(U55:U61, "&lt;&gt;#N/A")</f>
        <v>1</v>
      </c>
      <c r="V62" s="1">
        <f t="shared" ref="V62" si="150">AVERAGEIF(V55:V61, "&lt;&gt;#N/A")</f>
        <v>1</v>
      </c>
      <c r="W62" s="1">
        <f t="shared" ref="W62" si="151">AVERAGEIF(W55:W61, "&lt;&gt;#N/A")</f>
        <v>0.57142857142857129</v>
      </c>
      <c r="X62" s="1">
        <f t="shared" ref="X62" si="152">AVERAGEIF(X55:X61, "&lt;&gt;#N/A")</f>
        <v>0.74999999999999989</v>
      </c>
      <c r="Y62" s="1">
        <f t="shared" ref="Y62" si="153">AVERAGEIF(Y55:Y61, "&lt;&gt;#N/A")</f>
        <v>0</v>
      </c>
      <c r="Z62" s="1">
        <f t="shared" ref="Z62" si="154">AVERAGEIF(Z55:Z61, "&lt;&gt;#N/A")</f>
        <v>0</v>
      </c>
    </row>
    <row r="64" spans="2:26" x14ac:dyDescent="0.45">
      <c r="C64" t="s">
        <v>28</v>
      </c>
    </row>
    <row r="65" spans="2:26" x14ac:dyDescent="0.45">
      <c r="C65">
        <f>7/11</f>
        <v>0.63636363636363635</v>
      </c>
      <c r="D65">
        <f>11/11</f>
        <v>1</v>
      </c>
      <c r="E65">
        <f>7/9</f>
        <v>0.77777777777777779</v>
      </c>
      <c r="F65">
        <f>11/13</f>
        <v>0.84615384615384615</v>
      </c>
      <c r="G65">
        <f t="shared" ref="G65:H65" si="155">2/(1/C65 + 1/E65)</f>
        <v>0.70000000000000007</v>
      </c>
      <c r="H65">
        <f t="shared" si="155"/>
        <v>0.91666666666666674</v>
      </c>
      <c r="I65">
        <f>7/7</f>
        <v>1</v>
      </c>
      <c r="J65">
        <f>11/11</f>
        <v>1</v>
      </c>
      <c r="K65" s="2">
        <f>7/7</f>
        <v>1</v>
      </c>
      <c r="L65" s="2">
        <f>7/7</f>
        <v>1</v>
      </c>
      <c r="M65">
        <f>7/9</f>
        <v>0.77777777777777779</v>
      </c>
      <c r="N65">
        <f>7/13</f>
        <v>0.53846153846153844</v>
      </c>
      <c r="O65">
        <f t="shared" ref="O65:O74" si="156">2/(1/K65 + 1/M65)</f>
        <v>0.875</v>
      </c>
      <c r="P65">
        <f t="shared" ref="P65:P74" si="157">2/(1/L65 + 1/N65)</f>
        <v>0.7</v>
      </c>
      <c r="Q65">
        <f>7/7</f>
        <v>1</v>
      </c>
      <c r="R65" t="e">
        <f>NA()</f>
        <v>#N/A</v>
      </c>
      <c r="S65" s="2">
        <f>7/7</f>
        <v>1</v>
      </c>
      <c r="T65" s="2">
        <f>7/7</f>
        <v>1</v>
      </c>
      <c r="U65">
        <f>7/9</f>
        <v>0.77777777777777779</v>
      </c>
      <c r="V65">
        <f>7/13</f>
        <v>0.53846153846153844</v>
      </c>
      <c r="W65">
        <f t="shared" ref="W65:W74" si="158">2/(1/S65 + 1/U65)</f>
        <v>0.875</v>
      </c>
      <c r="X65">
        <f t="shared" ref="X65:X74" si="159">2/(1/T65 + 1/V65)</f>
        <v>0.7</v>
      </c>
      <c r="Y65">
        <f>0/7</f>
        <v>0</v>
      </c>
      <c r="Z65" t="e">
        <f>NA()</f>
        <v>#N/A</v>
      </c>
    </row>
    <row r="66" spans="2:26" x14ac:dyDescent="0.45">
      <c r="C66">
        <f>1/5</f>
        <v>0.2</v>
      </c>
      <c r="D66">
        <f>1/5</f>
        <v>0.2</v>
      </c>
      <c r="E66">
        <f>1/9</f>
        <v>0.1111111111111111</v>
      </c>
      <c r="F66">
        <f>1/13</f>
        <v>7.6923076923076927E-2</v>
      </c>
      <c r="G66">
        <f t="shared" ref="G66:G74" si="160">2/(1/C66 + 1/E66)</f>
        <v>0.14285714285714285</v>
      </c>
      <c r="H66">
        <f t="shared" ref="H66:H74" si="161">2/(1/D66 + 1/F66)</f>
        <v>0.1111111111111111</v>
      </c>
      <c r="I66">
        <f>1/1</f>
        <v>1</v>
      </c>
      <c r="J66">
        <f>1/1</f>
        <v>1</v>
      </c>
      <c r="K66" s="2">
        <f>1/1</f>
        <v>1</v>
      </c>
      <c r="L66" s="2">
        <f>1/1</f>
        <v>1</v>
      </c>
      <c r="M66">
        <f>1/9</f>
        <v>0.1111111111111111</v>
      </c>
      <c r="N66">
        <f>1/13</f>
        <v>7.6923076923076927E-2</v>
      </c>
      <c r="O66">
        <f t="shared" si="156"/>
        <v>0.2</v>
      </c>
      <c r="P66">
        <f t="shared" si="157"/>
        <v>0.14285714285714285</v>
      </c>
      <c r="Q66">
        <f>1/1</f>
        <v>1</v>
      </c>
      <c r="R66" t="e">
        <f>NA()</f>
        <v>#N/A</v>
      </c>
      <c r="S66" s="2">
        <f>1/7</f>
        <v>0.14285714285714285</v>
      </c>
      <c r="T66" s="2">
        <f>1/7</f>
        <v>0.14285714285714285</v>
      </c>
      <c r="U66">
        <f>1/9</f>
        <v>0.1111111111111111</v>
      </c>
      <c r="V66">
        <f>1/13</f>
        <v>7.6923076923076927E-2</v>
      </c>
      <c r="W66">
        <f t="shared" si="158"/>
        <v>0.125</v>
      </c>
      <c r="X66">
        <f t="shared" si="159"/>
        <v>0.1</v>
      </c>
      <c r="Y66">
        <f>1/1</f>
        <v>1</v>
      </c>
      <c r="Z66" t="e">
        <f>NA()</f>
        <v>#N/A</v>
      </c>
    </row>
    <row r="67" spans="2:26" x14ac:dyDescent="0.45">
      <c r="C67">
        <f>7/11</f>
        <v>0.63636363636363635</v>
      </c>
      <c r="D67">
        <f>11/11</f>
        <v>1</v>
      </c>
      <c r="E67">
        <f>7/9</f>
        <v>0.77777777777777779</v>
      </c>
      <c r="F67">
        <f>11/13</f>
        <v>0.84615384615384615</v>
      </c>
      <c r="G67">
        <f t="shared" si="160"/>
        <v>0.70000000000000007</v>
      </c>
      <c r="H67">
        <f t="shared" si="161"/>
        <v>0.91666666666666674</v>
      </c>
      <c r="I67">
        <f>7/7</f>
        <v>1</v>
      </c>
      <c r="J67">
        <f>11/11</f>
        <v>1</v>
      </c>
      <c r="K67" s="2">
        <f t="shared" ref="K67:L71" si="162">7/7</f>
        <v>1</v>
      </c>
      <c r="L67" s="2">
        <f t="shared" si="162"/>
        <v>1</v>
      </c>
      <c r="M67">
        <f>7/9</f>
        <v>0.77777777777777779</v>
      </c>
      <c r="N67">
        <f>7/13</f>
        <v>0.53846153846153844</v>
      </c>
      <c r="O67">
        <f t="shared" si="156"/>
        <v>0.875</v>
      </c>
      <c r="P67">
        <f t="shared" si="157"/>
        <v>0.7</v>
      </c>
      <c r="Q67">
        <f>7/7</f>
        <v>1</v>
      </c>
      <c r="R67" t="e">
        <f>NA()</f>
        <v>#N/A</v>
      </c>
      <c r="S67" s="2">
        <f t="shared" ref="S67:T71" si="163">7/7</f>
        <v>1</v>
      </c>
      <c r="T67" s="2">
        <f t="shared" si="163"/>
        <v>1</v>
      </c>
      <c r="U67">
        <f>7/9</f>
        <v>0.77777777777777779</v>
      </c>
      <c r="V67">
        <f>7/13</f>
        <v>0.53846153846153844</v>
      </c>
      <c r="W67">
        <f t="shared" si="158"/>
        <v>0.875</v>
      </c>
      <c r="X67">
        <f t="shared" si="159"/>
        <v>0.7</v>
      </c>
      <c r="Y67">
        <f>0/7</f>
        <v>0</v>
      </c>
      <c r="Z67" t="e">
        <f>NA()</f>
        <v>#N/A</v>
      </c>
    </row>
    <row r="68" spans="2:26" x14ac:dyDescent="0.45">
      <c r="C68">
        <f>7/11</f>
        <v>0.63636363636363635</v>
      </c>
      <c r="D68">
        <f>11/11</f>
        <v>1</v>
      </c>
      <c r="E68">
        <f>7/9</f>
        <v>0.77777777777777779</v>
      </c>
      <c r="F68">
        <f>11/13</f>
        <v>0.84615384615384615</v>
      </c>
      <c r="G68">
        <f t="shared" si="160"/>
        <v>0.70000000000000007</v>
      </c>
      <c r="H68">
        <f t="shared" si="161"/>
        <v>0.91666666666666674</v>
      </c>
      <c r="I68">
        <f>7/7</f>
        <v>1</v>
      </c>
      <c r="J68">
        <f>11/11</f>
        <v>1</v>
      </c>
      <c r="K68" s="2">
        <f t="shared" si="162"/>
        <v>1</v>
      </c>
      <c r="L68" s="2">
        <f t="shared" si="162"/>
        <v>1</v>
      </c>
      <c r="M68">
        <f>7/9</f>
        <v>0.77777777777777779</v>
      </c>
      <c r="N68">
        <f>7/13</f>
        <v>0.53846153846153844</v>
      </c>
      <c r="O68">
        <f t="shared" si="156"/>
        <v>0.875</v>
      </c>
      <c r="P68">
        <f t="shared" si="157"/>
        <v>0.7</v>
      </c>
      <c r="Q68">
        <f>7/7</f>
        <v>1</v>
      </c>
      <c r="R68" t="e">
        <f>NA()</f>
        <v>#N/A</v>
      </c>
      <c r="S68" s="2">
        <f t="shared" si="163"/>
        <v>1</v>
      </c>
      <c r="T68" s="2">
        <f t="shared" si="163"/>
        <v>1</v>
      </c>
      <c r="U68">
        <f>7/9</f>
        <v>0.77777777777777779</v>
      </c>
      <c r="V68">
        <f>7/13</f>
        <v>0.53846153846153844</v>
      </c>
      <c r="W68">
        <f t="shared" si="158"/>
        <v>0.875</v>
      </c>
      <c r="X68">
        <f t="shared" si="159"/>
        <v>0.7</v>
      </c>
      <c r="Y68">
        <f t="shared" ref="Y68:Y71" si="164">0/7</f>
        <v>0</v>
      </c>
      <c r="Z68" t="e">
        <f>NA()</f>
        <v>#N/A</v>
      </c>
    </row>
    <row r="69" spans="2:26" x14ac:dyDescent="0.45">
      <c r="C69">
        <f>7/11</f>
        <v>0.63636363636363635</v>
      </c>
      <c r="D69">
        <f>11/11</f>
        <v>1</v>
      </c>
      <c r="E69">
        <f>7/9</f>
        <v>0.77777777777777779</v>
      </c>
      <c r="F69">
        <f>11/13</f>
        <v>0.84615384615384615</v>
      </c>
      <c r="G69">
        <f t="shared" si="160"/>
        <v>0.70000000000000007</v>
      </c>
      <c r="H69">
        <f t="shared" si="161"/>
        <v>0.91666666666666674</v>
      </c>
      <c r="I69">
        <f>7/7</f>
        <v>1</v>
      </c>
      <c r="J69">
        <f>11/11</f>
        <v>1</v>
      </c>
      <c r="K69" s="2">
        <f t="shared" si="162"/>
        <v>1</v>
      </c>
      <c r="L69" s="2">
        <f t="shared" si="162"/>
        <v>1</v>
      </c>
      <c r="M69">
        <f>7/9</f>
        <v>0.77777777777777779</v>
      </c>
      <c r="N69">
        <f>7/13</f>
        <v>0.53846153846153844</v>
      </c>
      <c r="O69">
        <f t="shared" si="156"/>
        <v>0.875</v>
      </c>
      <c r="P69">
        <f t="shared" si="157"/>
        <v>0.7</v>
      </c>
      <c r="Q69">
        <f>7/7</f>
        <v>1</v>
      </c>
      <c r="R69" t="e">
        <f>NA()</f>
        <v>#N/A</v>
      </c>
      <c r="S69" s="2">
        <f t="shared" si="163"/>
        <v>1</v>
      </c>
      <c r="T69" s="2">
        <f t="shared" si="163"/>
        <v>1</v>
      </c>
      <c r="U69">
        <f>7/9</f>
        <v>0.77777777777777779</v>
      </c>
      <c r="V69">
        <f>7/13</f>
        <v>0.53846153846153844</v>
      </c>
      <c r="W69">
        <f t="shared" si="158"/>
        <v>0.875</v>
      </c>
      <c r="X69">
        <f t="shared" si="159"/>
        <v>0.7</v>
      </c>
      <c r="Y69">
        <f t="shared" si="164"/>
        <v>0</v>
      </c>
      <c r="Z69" t="e">
        <f>NA()</f>
        <v>#N/A</v>
      </c>
    </row>
    <row r="70" spans="2:26" x14ac:dyDescent="0.45">
      <c r="C70">
        <f>7/11</f>
        <v>0.63636363636363635</v>
      </c>
      <c r="D70">
        <f>11/11</f>
        <v>1</v>
      </c>
      <c r="E70">
        <f>7/9</f>
        <v>0.77777777777777779</v>
      </c>
      <c r="F70">
        <f>11/13</f>
        <v>0.84615384615384615</v>
      </c>
      <c r="G70">
        <f t="shared" si="160"/>
        <v>0.70000000000000007</v>
      </c>
      <c r="H70">
        <f t="shared" si="161"/>
        <v>0.91666666666666674</v>
      </c>
      <c r="I70">
        <f>7/7</f>
        <v>1</v>
      </c>
      <c r="J70">
        <f>11/11</f>
        <v>1</v>
      </c>
      <c r="K70" s="2">
        <f t="shared" si="162"/>
        <v>1</v>
      </c>
      <c r="L70" s="2">
        <f t="shared" si="162"/>
        <v>1</v>
      </c>
      <c r="M70">
        <f>7/9</f>
        <v>0.77777777777777779</v>
      </c>
      <c r="N70">
        <f>7/13</f>
        <v>0.53846153846153844</v>
      </c>
      <c r="O70">
        <f t="shared" si="156"/>
        <v>0.875</v>
      </c>
      <c r="P70">
        <f t="shared" si="157"/>
        <v>0.7</v>
      </c>
      <c r="Q70">
        <f>7/7</f>
        <v>1</v>
      </c>
      <c r="R70" t="e">
        <f>NA()</f>
        <v>#N/A</v>
      </c>
      <c r="S70" s="2">
        <f t="shared" si="163"/>
        <v>1</v>
      </c>
      <c r="T70" s="2">
        <f t="shared" si="163"/>
        <v>1</v>
      </c>
      <c r="U70">
        <f>7/9</f>
        <v>0.77777777777777779</v>
      </c>
      <c r="V70">
        <f>7/13</f>
        <v>0.53846153846153844</v>
      </c>
      <c r="W70">
        <f t="shared" si="158"/>
        <v>0.875</v>
      </c>
      <c r="X70">
        <f t="shared" si="159"/>
        <v>0.7</v>
      </c>
      <c r="Y70">
        <f t="shared" si="164"/>
        <v>0</v>
      </c>
      <c r="Z70" t="e">
        <f>NA()</f>
        <v>#N/A</v>
      </c>
    </row>
    <row r="71" spans="2:26" x14ac:dyDescent="0.45">
      <c r="C71">
        <f>7/11</f>
        <v>0.63636363636363635</v>
      </c>
      <c r="D71">
        <f>11/11</f>
        <v>1</v>
      </c>
      <c r="E71">
        <f>7/9</f>
        <v>0.77777777777777779</v>
      </c>
      <c r="F71">
        <f>11/13</f>
        <v>0.84615384615384615</v>
      </c>
      <c r="G71">
        <f t="shared" si="160"/>
        <v>0.70000000000000007</v>
      </c>
      <c r="H71">
        <f t="shared" si="161"/>
        <v>0.91666666666666674</v>
      </c>
      <c r="I71">
        <f>7/7</f>
        <v>1</v>
      </c>
      <c r="J71">
        <f>11/11</f>
        <v>1</v>
      </c>
      <c r="K71" s="2">
        <f t="shared" si="162"/>
        <v>1</v>
      </c>
      <c r="L71" s="2">
        <f t="shared" si="162"/>
        <v>1</v>
      </c>
      <c r="M71">
        <f>7/9</f>
        <v>0.77777777777777779</v>
      </c>
      <c r="N71">
        <f>7/13</f>
        <v>0.53846153846153844</v>
      </c>
      <c r="O71">
        <f t="shared" si="156"/>
        <v>0.875</v>
      </c>
      <c r="P71">
        <f t="shared" si="157"/>
        <v>0.7</v>
      </c>
      <c r="Q71">
        <f>7/7</f>
        <v>1</v>
      </c>
      <c r="R71" t="e">
        <f>NA()</f>
        <v>#N/A</v>
      </c>
      <c r="S71" s="2">
        <f t="shared" si="163"/>
        <v>1</v>
      </c>
      <c r="T71" s="2">
        <f t="shared" si="163"/>
        <v>1</v>
      </c>
      <c r="U71">
        <f>7/9</f>
        <v>0.77777777777777779</v>
      </c>
      <c r="V71">
        <f>7/13</f>
        <v>0.53846153846153844</v>
      </c>
      <c r="W71">
        <f t="shared" si="158"/>
        <v>0.875</v>
      </c>
      <c r="X71">
        <f t="shared" si="159"/>
        <v>0.7</v>
      </c>
      <c r="Y71">
        <f t="shared" si="164"/>
        <v>0</v>
      </c>
      <c r="Z71" t="e">
        <f>NA()</f>
        <v>#N/A</v>
      </c>
    </row>
    <row r="72" spans="2:26" x14ac:dyDescent="0.45">
      <c r="C72">
        <f>1/5</f>
        <v>0.2</v>
      </c>
      <c r="D72">
        <f>1/5</f>
        <v>0.2</v>
      </c>
      <c r="E72">
        <f>1/9</f>
        <v>0.1111111111111111</v>
      </c>
      <c r="F72">
        <f>1/13</f>
        <v>7.6923076923076927E-2</v>
      </c>
      <c r="G72">
        <f t="shared" ref="G72" si="165">2/(1/C72 + 1/E72)</f>
        <v>0.14285714285714285</v>
      </c>
      <c r="H72">
        <f t="shared" ref="H72" si="166">2/(1/D72 + 1/F72)</f>
        <v>0.1111111111111111</v>
      </c>
      <c r="I72">
        <f>1/1</f>
        <v>1</v>
      </c>
      <c r="J72">
        <f>1/1</f>
        <v>1</v>
      </c>
      <c r="K72" s="2">
        <f>1/1</f>
        <v>1</v>
      </c>
      <c r="L72" s="2">
        <f>1/1</f>
        <v>1</v>
      </c>
      <c r="M72">
        <f>1/9</f>
        <v>0.1111111111111111</v>
      </c>
      <c r="N72">
        <f>1/13</f>
        <v>7.6923076923076927E-2</v>
      </c>
      <c r="O72">
        <f t="shared" si="156"/>
        <v>0.2</v>
      </c>
      <c r="P72">
        <f t="shared" si="157"/>
        <v>0.14285714285714285</v>
      </c>
      <c r="Q72">
        <f>1/1</f>
        <v>1</v>
      </c>
      <c r="R72" t="e">
        <f>NA()</f>
        <v>#N/A</v>
      </c>
      <c r="S72" s="2">
        <f>1/7</f>
        <v>0.14285714285714285</v>
      </c>
      <c r="T72" s="2">
        <f>1/7</f>
        <v>0.14285714285714285</v>
      </c>
      <c r="U72">
        <f>1/9</f>
        <v>0.1111111111111111</v>
      </c>
      <c r="V72">
        <f>1/13</f>
        <v>7.6923076923076927E-2</v>
      </c>
      <c r="W72">
        <f t="shared" si="158"/>
        <v>0.125</v>
      </c>
      <c r="X72">
        <f t="shared" si="159"/>
        <v>0.1</v>
      </c>
      <c r="Y72">
        <f>1/1</f>
        <v>1</v>
      </c>
      <c r="Z72" t="e">
        <f>NA()</f>
        <v>#N/A</v>
      </c>
    </row>
    <row r="73" spans="2:26" x14ac:dyDescent="0.45">
      <c r="C73">
        <f>7/11</f>
        <v>0.63636363636363635</v>
      </c>
      <c r="D73">
        <f>11/11</f>
        <v>1</v>
      </c>
      <c r="E73">
        <f>7/9</f>
        <v>0.77777777777777779</v>
      </c>
      <c r="F73">
        <f>11/13</f>
        <v>0.84615384615384615</v>
      </c>
      <c r="G73">
        <f t="shared" si="160"/>
        <v>0.70000000000000007</v>
      </c>
      <c r="H73">
        <f t="shared" si="161"/>
        <v>0.91666666666666674</v>
      </c>
      <c r="I73">
        <f>7/7</f>
        <v>1</v>
      </c>
      <c r="J73">
        <f>11/11</f>
        <v>1</v>
      </c>
      <c r="K73" s="2">
        <f>7/7</f>
        <v>1</v>
      </c>
      <c r="L73" s="2">
        <f>7/7</f>
        <v>1</v>
      </c>
      <c r="M73">
        <f>7/9</f>
        <v>0.77777777777777779</v>
      </c>
      <c r="N73">
        <f>7/13</f>
        <v>0.53846153846153844</v>
      </c>
      <c r="O73">
        <f t="shared" si="156"/>
        <v>0.875</v>
      </c>
      <c r="P73">
        <f t="shared" si="157"/>
        <v>0.7</v>
      </c>
      <c r="Q73">
        <f>7/7</f>
        <v>1</v>
      </c>
      <c r="R73" t="e">
        <f>NA()</f>
        <v>#N/A</v>
      </c>
      <c r="S73" s="2">
        <f>7/7</f>
        <v>1</v>
      </c>
      <c r="T73" s="2">
        <f>7/7</f>
        <v>1</v>
      </c>
      <c r="U73">
        <f>7/9</f>
        <v>0.77777777777777779</v>
      </c>
      <c r="V73">
        <f>7/13</f>
        <v>0.53846153846153844</v>
      </c>
      <c r="W73">
        <f t="shared" si="158"/>
        <v>0.875</v>
      </c>
      <c r="X73">
        <f t="shared" si="159"/>
        <v>0.7</v>
      </c>
      <c r="Y73">
        <v>0</v>
      </c>
      <c r="Z73" t="e">
        <f>NA()</f>
        <v>#N/A</v>
      </c>
    </row>
    <row r="74" spans="2:26" x14ac:dyDescent="0.45">
      <c r="C74">
        <f>7/11</f>
        <v>0.63636363636363635</v>
      </c>
      <c r="D74">
        <f>11/11</f>
        <v>1</v>
      </c>
      <c r="E74">
        <f>7/9</f>
        <v>0.77777777777777779</v>
      </c>
      <c r="F74">
        <f>11/13</f>
        <v>0.84615384615384615</v>
      </c>
      <c r="G74">
        <f t="shared" si="160"/>
        <v>0.70000000000000007</v>
      </c>
      <c r="H74">
        <f t="shared" si="161"/>
        <v>0.91666666666666674</v>
      </c>
      <c r="I74">
        <f>7/7</f>
        <v>1</v>
      </c>
      <c r="J74">
        <f>11/11</f>
        <v>1</v>
      </c>
      <c r="K74" s="2">
        <f>7/7</f>
        <v>1</v>
      </c>
      <c r="L74" s="2">
        <f>7/7</f>
        <v>1</v>
      </c>
      <c r="M74">
        <f>7/9</f>
        <v>0.77777777777777779</v>
      </c>
      <c r="N74">
        <f>7/13</f>
        <v>0.53846153846153844</v>
      </c>
      <c r="O74">
        <f t="shared" si="156"/>
        <v>0.875</v>
      </c>
      <c r="P74">
        <f t="shared" si="157"/>
        <v>0.7</v>
      </c>
      <c r="Q74">
        <f>7/7</f>
        <v>1</v>
      </c>
      <c r="R74" t="e">
        <f>NA()</f>
        <v>#N/A</v>
      </c>
      <c r="S74" s="2">
        <f>7/7</f>
        <v>1</v>
      </c>
      <c r="T74" s="2">
        <f>7/7</f>
        <v>1</v>
      </c>
      <c r="U74">
        <f>7/9</f>
        <v>0.77777777777777779</v>
      </c>
      <c r="V74">
        <f>7/13</f>
        <v>0.53846153846153844</v>
      </c>
      <c r="W74">
        <f t="shared" si="158"/>
        <v>0.875</v>
      </c>
      <c r="X74">
        <f t="shared" si="159"/>
        <v>0.7</v>
      </c>
      <c r="Y74">
        <v>0</v>
      </c>
      <c r="Z74" t="e">
        <f>NA()</f>
        <v>#N/A</v>
      </c>
    </row>
    <row r="75" spans="2:26" x14ac:dyDescent="0.45">
      <c r="C75" s="1">
        <f>AVERAGEIF(C65:C74, "&lt;&gt;#N/A")</f>
        <v>0.54909090909090907</v>
      </c>
      <c r="D75" s="1">
        <f t="shared" ref="D75:J75" si="167">AVERAGEIF(D65:D74, "&lt;&gt;#N/A")</f>
        <v>0.84000000000000008</v>
      </c>
      <c r="E75" s="1">
        <f t="shared" si="167"/>
        <v>0.64444444444444438</v>
      </c>
      <c r="F75" s="1">
        <f>AVERAGEIF(F65:F74, "&lt;&gt;#N/A")</f>
        <v>0.69230769230769218</v>
      </c>
      <c r="G75" s="1">
        <f t="shared" si="167"/>
        <v>0.58857142857142875</v>
      </c>
      <c r="H75" s="1">
        <f t="shared" si="167"/>
        <v>0.75555555555555576</v>
      </c>
      <c r="I75" s="1">
        <f t="shared" si="167"/>
        <v>1</v>
      </c>
      <c r="J75" s="1">
        <f t="shared" si="167"/>
        <v>1</v>
      </c>
      <c r="K75" s="1">
        <f>AVERAGEIF(K65:K74, "&lt;&gt;#N/A")</f>
        <v>1</v>
      </c>
      <c r="L75" s="1">
        <f t="shared" ref="L75" si="168">AVERAGEIF(L65:L74, "&lt;&gt;#N/A")</f>
        <v>1</v>
      </c>
      <c r="M75" s="1">
        <f t="shared" ref="M75" si="169">AVERAGEIF(M65:M74, "&lt;&gt;#N/A")</f>
        <v>0.64444444444444438</v>
      </c>
      <c r="N75" s="1">
        <f>AVERAGEIF(N65:N74, "&lt;&gt;#N/A")</f>
        <v>0.44615384615384607</v>
      </c>
      <c r="O75" s="1">
        <f t="shared" ref="O75" si="170">AVERAGEIF(O65:O74, "&lt;&gt;#N/A")</f>
        <v>0.74</v>
      </c>
      <c r="P75" s="1">
        <f t="shared" ref="P75" si="171">AVERAGEIF(P65:P74, "&lt;&gt;#N/A")</f>
        <v>0.58857142857142875</v>
      </c>
      <c r="Q75" s="1">
        <f t="shared" ref="Q75" si="172">AVERAGEIF(Q65:Q74, "&lt;&gt;#N/A")</f>
        <v>1</v>
      </c>
      <c r="R75" s="1" t="e">
        <f t="shared" ref="R75" si="173">AVERAGEIF(R65:R74, "&lt;&gt;#N/A")</f>
        <v>#DIV/0!</v>
      </c>
      <c r="S75" s="1">
        <f>AVERAGEIF(S65:S74, "&lt;&gt;#N/A")</f>
        <v>0.82857142857142851</v>
      </c>
      <c r="T75" s="1">
        <f t="shared" ref="T75" si="174">AVERAGEIF(T65:T74, "&lt;&gt;#N/A")</f>
        <v>0.82857142857142851</v>
      </c>
      <c r="U75" s="1">
        <f t="shared" ref="U75" si="175">AVERAGEIF(U65:U74, "&lt;&gt;#N/A")</f>
        <v>0.64444444444444438</v>
      </c>
      <c r="V75" s="1">
        <f>AVERAGEIF(V65:V74, "&lt;&gt;#N/A")</f>
        <v>0.44615384615384607</v>
      </c>
      <c r="W75" s="1">
        <f t="shared" ref="W75" si="176">AVERAGEIF(W65:W74, "&lt;&gt;#N/A")</f>
        <v>0.72499999999999998</v>
      </c>
      <c r="X75" s="1">
        <f t="shared" ref="X75" si="177">AVERAGEIF(X65:X74, "&lt;&gt;#N/A")</f>
        <v>0.58000000000000007</v>
      </c>
      <c r="Y75" s="1">
        <f t="shared" ref="Y75" si="178">AVERAGEIF(Y65:Y74, "&lt;&gt;#N/A")</f>
        <v>0.2</v>
      </c>
      <c r="Z75" s="1" t="e">
        <f t="shared" ref="Z75" si="179">AVERAGEIF(Z65:Z74, "&lt;&gt;#N/A")</f>
        <v>#DIV/0!</v>
      </c>
    </row>
    <row r="77" spans="2:26" x14ac:dyDescent="0.45">
      <c r="C77" s="1">
        <f>(C13+C26+C52+C62+C75)/5</f>
        <v>0.19082680383826831</v>
      </c>
      <c r="D77" s="1">
        <f t="shared" ref="D77:Y77" si="180">(D13+D26+D52+D62+D75)/5</f>
        <v>0.34769614372423652</v>
      </c>
      <c r="E77" s="1">
        <f t="shared" si="180"/>
        <v>0.86880983750548957</v>
      </c>
      <c r="F77" s="1">
        <f t="shared" si="180"/>
        <v>0.78185196446066008</v>
      </c>
      <c r="G77" s="1">
        <f t="shared" si="180"/>
        <v>0.2486762667857923</v>
      </c>
      <c r="H77" s="1">
        <f t="shared" si="180"/>
        <v>0.33782579959586545</v>
      </c>
      <c r="I77" s="1">
        <f t="shared" si="180"/>
        <v>0.77164941338854376</v>
      </c>
      <c r="J77" s="1">
        <f>(J26+J52+J75)/3</f>
        <v>0.78768115942028982</v>
      </c>
      <c r="K77" s="1">
        <f t="shared" si="180"/>
        <v>0.8240873015873017</v>
      </c>
      <c r="L77" s="1">
        <f t="shared" si="180"/>
        <v>1</v>
      </c>
      <c r="M77" s="1">
        <f t="shared" si="180"/>
        <v>0.56322353974527894</v>
      </c>
      <c r="N77" s="1">
        <f t="shared" si="180"/>
        <v>0.41515117732509033</v>
      </c>
      <c r="O77" s="1">
        <f t="shared" si="180"/>
        <v>0.59096807953950814</v>
      </c>
      <c r="P77" s="1">
        <f t="shared" si="180"/>
        <v>0.55567059092999482</v>
      </c>
      <c r="Q77" s="1">
        <f t="shared" si="180"/>
        <v>0.70285714285714285</v>
      </c>
      <c r="R77" s="1">
        <f>(R26+R52)/2</f>
        <v>0.5</v>
      </c>
      <c r="S77" s="1">
        <f t="shared" si="180"/>
        <v>0.65406593406593405</v>
      </c>
      <c r="T77" s="1">
        <f t="shared" si="180"/>
        <v>0.87912087912087922</v>
      </c>
      <c r="U77" s="1">
        <f t="shared" si="180"/>
        <v>0.63555555555555554</v>
      </c>
      <c r="V77" s="1">
        <f t="shared" si="180"/>
        <v>0.58905982905982901</v>
      </c>
      <c r="W77" s="1">
        <f t="shared" si="180"/>
        <v>0.49223874355732755</v>
      </c>
      <c r="X77" s="1">
        <f t="shared" si="180"/>
        <v>0.6121234897698985</v>
      </c>
      <c r="Y77" s="1">
        <f t="shared" si="180"/>
        <v>0.358498023715415</v>
      </c>
      <c r="Z77" s="1">
        <f>(Z26+Z52+Z62)/3</f>
        <v>0.22301535799264552</v>
      </c>
    </row>
    <row r="79" spans="2:26" x14ac:dyDescent="0.45">
      <c r="B79" t="s">
        <v>29</v>
      </c>
      <c r="C79" t="s">
        <v>2</v>
      </c>
      <c r="D79" t="s">
        <v>4</v>
      </c>
      <c r="E79" t="s">
        <v>3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s="2" t="s">
        <v>10</v>
      </c>
      <c r="L79" t="s">
        <v>11</v>
      </c>
      <c r="M79" t="s">
        <v>12</v>
      </c>
      <c r="N79" t="s">
        <v>13</v>
      </c>
      <c r="O79" t="s">
        <v>14</v>
      </c>
      <c r="P79" t="s">
        <v>15</v>
      </c>
      <c r="Q79" t="s">
        <v>16</v>
      </c>
      <c r="R79" t="s">
        <v>17</v>
      </c>
      <c r="S79" s="2" t="s">
        <v>18</v>
      </c>
      <c r="T79" t="s">
        <v>19</v>
      </c>
      <c r="U79" t="s">
        <v>20</v>
      </c>
      <c r="V79" t="s">
        <v>21</v>
      </c>
      <c r="W79" t="s">
        <v>22</v>
      </c>
      <c r="X79" t="s">
        <v>23</v>
      </c>
      <c r="Y79" t="s">
        <v>24</v>
      </c>
      <c r="Z79" s="4" t="s">
        <v>25</v>
      </c>
    </row>
    <row r="80" spans="2:26" x14ac:dyDescent="0.45">
      <c r="C80">
        <f>C13</f>
        <v>3.5294117647058816E-2</v>
      </c>
      <c r="D80">
        <f t="shared" ref="D80:J80" si="181">D13</f>
        <v>3.5294117647058816E-2</v>
      </c>
      <c r="E80">
        <f t="shared" si="181"/>
        <v>1</v>
      </c>
      <c r="F80">
        <f t="shared" si="181"/>
        <v>1</v>
      </c>
      <c r="G80">
        <f t="shared" si="181"/>
        <v>6.8181818181818205E-2</v>
      </c>
      <c r="H80">
        <f t="shared" si="181"/>
        <v>6.8181818181818205E-2</v>
      </c>
      <c r="I80">
        <f t="shared" si="181"/>
        <v>0.82222222222222219</v>
      </c>
      <c r="J80" t="e">
        <f t="shared" si="181"/>
        <v>#DIV/0!</v>
      </c>
      <c r="K80">
        <f>K13</f>
        <v>1</v>
      </c>
      <c r="L80">
        <f t="shared" ref="L80:R80" si="182">L13</f>
        <v>1</v>
      </c>
      <c r="M80">
        <f t="shared" si="182"/>
        <v>0.44444444444444453</v>
      </c>
      <c r="N80">
        <f t="shared" si="182"/>
        <v>0.44444444444444453</v>
      </c>
      <c r="O80">
        <f t="shared" si="182"/>
        <v>0.61538461538461531</v>
      </c>
      <c r="P80">
        <f t="shared" si="182"/>
        <v>0.61538461538461531</v>
      </c>
      <c r="Q80">
        <f t="shared" si="182"/>
        <v>0.8</v>
      </c>
      <c r="R80" t="e">
        <f t="shared" si="182"/>
        <v>#DIV/0!</v>
      </c>
      <c r="S80">
        <f>S13</f>
        <v>1</v>
      </c>
      <c r="T80">
        <f t="shared" ref="T80:Z80" si="183">T13</f>
        <v>1</v>
      </c>
      <c r="U80">
        <f t="shared" si="183"/>
        <v>0.44444444444444453</v>
      </c>
      <c r="V80">
        <f t="shared" si="183"/>
        <v>0.44444444444444453</v>
      </c>
      <c r="W80">
        <f t="shared" si="183"/>
        <v>0.61538461538461531</v>
      </c>
      <c r="X80">
        <f t="shared" si="183"/>
        <v>0.61538461538461531</v>
      </c>
      <c r="Y80">
        <f t="shared" si="183"/>
        <v>0.8</v>
      </c>
      <c r="Z80" t="e">
        <f t="shared" si="183"/>
        <v>#DIV/0!</v>
      </c>
    </row>
    <row r="81" spans="2:26" x14ac:dyDescent="0.45">
      <c r="C81">
        <f>C26</f>
        <v>1.902748414376321E-2</v>
      </c>
      <c r="D81">
        <f t="shared" ref="D81:J81" si="184">D26</f>
        <v>2.748414376321353E-2</v>
      </c>
      <c r="E81">
        <f t="shared" si="184"/>
        <v>1</v>
      </c>
      <c r="F81">
        <f t="shared" si="184"/>
        <v>1</v>
      </c>
      <c r="G81">
        <f t="shared" si="184"/>
        <v>3.7344398340248955E-2</v>
      </c>
      <c r="H81">
        <f t="shared" si="184"/>
        <v>5.3497942386831268E-2</v>
      </c>
      <c r="I81">
        <f t="shared" si="184"/>
        <v>0.46666666666666667</v>
      </c>
      <c r="J81">
        <f t="shared" si="184"/>
        <v>0.45</v>
      </c>
      <c r="K81">
        <f>K26</f>
        <v>0.8</v>
      </c>
      <c r="L81">
        <f t="shared" ref="L81:R81" si="185">L26</f>
        <v>1</v>
      </c>
      <c r="M81">
        <f t="shared" si="185"/>
        <v>8.8888888888888906E-2</v>
      </c>
      <c r="N81">
        <f t="shared" si="185"/>
        <v>7.6923076923076913E-2</v>
      </c>
      <c r="O81">
        <f t="shared" si="185"/>
        <v>0.15999999999999998</v>
      </c>
      <c r="P81">
        <f t="shared" si="185"/>
        <v>0.14285714285714282</v>
      </c>
      <c r="Q81">
        <f t="shared" si="185"/>
        <v>0</v>
      </c>
      <c r="R81">
        <f t="shared" si="185"/>
        <v>0</v>
      </c>
      <c r="S81">
        <f>S26</f>
        <v>0.8</v>
      </c>
      <c r="T81">
        <f t="shared" ref="T81:Z81" si="186">T26</f>
        <v>1</v>
      </c>
      <c r="U81">
        <f t="shared" si="186"/>
        <v>8.8888888888888906E-2</v>
      </c>
      <c r="V81">
        <f t="shared" si="186"/>
        <v>7.6923076923076913E-2</v>
      </c>
      <c r="W81">
        <f t="shared" si="186"/>
        <v>0.15999999999999998</v>
      </c>
      <c r="X81">
        <f t="shared" si="186"/>
        <v>0.14285714285714282</v>
      </c>
      <c r="Y81">
        <f t="shared" si="186"/>
        <v>0</v>
      </c>
      <c r="Z81">
        <f t="shared" si="186"/>
        <v>0</v>
      </c>
    </row>
    <row r="82" spans="2:26" x14ac:dyDescent="0.45">
      <c r="C82">
        <f>C52</f>
        <v>0.22399394540424863</v>
      </c>
      <c r="D82">
        <f t="shared" ref="D82:J82" si="187">D52</f>
        <v>0.70897489430554828</v>
      </c>
      <c r="E82">
        <f t="shared" si="187"/>
        <v>0.69960474308300402</v>
      </c>
      <c r="F82">
        <f t="shared" si="187"/>
        <v>0.55028546332894146</v>
      </c>
      <c r="G82">
        <f t="shared" si="187"/>
        <v>0.33913043478260879</v>
      </c>
      <c r="H82">
        <f t="shared" si="187"/>
        <v>0.61813458317799053</v>
      </c>
      <c r="I82">
        <f t="shared" si="187"/>
        <v>0.85507246376811585</v>
      </c>
      <c r="J82">
        <f t="shared" si="187"/>
        <v>0.91304347826086951</v>
      </c>
      <c r="K82">
        <f>K52</f>
        <v>0.32043650793650802</v>
      </c>
      <c r="L82">
        <f t="shared" ref="L82:R82" si="188">L52</f>
        <v>1</v>
      </c>
      <c r="M82">
        <f t="shared" si="188"/>
        <v>0.6383399209486168</v>
      </c>
      <c r="N82">
        <f t="shared" si="188"/>
        <v>0.44156785243741759</v>
      </c>
      <c r="O82">
        <f t="shared" si="188"/>
        <v>0.4394557823129252</v>
      </c>
      <c r="P82">
        <f t="shared" si="188"/>
        <v>0.63153976783678767</v>
      </c>
      <c r="Q82">
        <f t="shared" si="188"/>
        <v>1</v>
      </c>
      <c r="R82">
        <f t="shared" si="188"/>
        <v>1</v>
      </c>
      <c r="S82">
        <f>S52</f>
        <v>0.24175824175824176</v>
      </c>
      <c r="T82">
        <f t="shared" ref="T82:Z82" si="189">T52</f>
        <v>0.96703296703296704</v>
      </c>
      <c r="U82">
        <f t="shared" si="189"/>
        <v>1</v>
      </c>
      <c r="V82">
        <f t="shared" si="189"/>
        <v>0.97777777777777775</v>
      </c>
      <c r="W82">
        <f t="shared" si="189"/>
        <v>0.38938053097345121</v>
      </c>
      <c r="X82">
        <f t="shared" si="189"/>
        <v>0.97237569060773443</v>
      </c>
      <c r="Y82">
        <f t="shared" si="189"/>
        <v>0.79249011857707496</v>
      </c>
      <c r="Z82">
        <f t="shared" si="189"/>
        <v>0.66904607397793658</v>
      </c>
    </row>
    <row r="83" spans="2:26" x14ac:dyDescent="0.45">
      <c r="C83">
        <f>C62</f>
        <v>0.1267275629053618</v>
      </c>
      <c r="D83">
        <f t="shared" ref="D83:J83" si="190">D62</f>
        <v>0.1267275629053618</v>
      </c>
      <c r="E83">
        <f t="shared" si="190"/>
        <v>1</v>
      </c>
      <c r="F83">
        <f t="shared" si="190"/>
        <v>0.66666666666666663</v>
      </c>
      <c r="G83">
        <f t="shared" si="190"/>
        <v>0.21015325405285676</v>
      </c>
      <c r="H83">
        <f t="shared" si="190"/>
        <v>0.19375909867713142</v>
      </c>
      <c r="I83">
        <f t="shared" si="190"/>
        <v>0.7142857142857143</v>
      </c>
      <c r="J83" t="e">
        <f t="shared" si="190"/>
        <v>#DIV/0!</v>
      </c>
      <c r="K83">
        <f>K62</f>
        <v>1</v>
      </c>
      <c r="L83">
        <f t="shared" ref="L83:R83" si="191">L62</f>
        <v>1</v>
      </c>
      <c r="M83">
        <f t="shared" si="191"/>
        <v>1</v>
      </c>
      <c r="N83">
        <f t="shared" si="191"/>
        <v>0.66666666666666663</v>
      </c>
      <c r="O83">
        <f t="shared" si="191"/>
        <v>1</v>
      </c>
      <c r="P83">
        <f t="shared" si="191"/>
        <v>0.79999999999999993</v>
      </c>
      <c r="Q83">
        <f t="shared" si="191"/>
        <v>0.7142857142857143</v>
      </c>
      <c r="R83" t="e">
        <f t="shared" si="191"/>
        <v>#DIV/0!</v>
      </c>
      <c r="S83">
        <f>S62</f>
        <v>0.39999999999999997</v>
      </c>
      <c r="T83">
        <f t="shared" ref="T83:Z83" si="192">T62</f>
        <v>0.6</v>
      </c>
      <c r="U83">
        <f t="shared" si="192"/>
        <v>1</v>
      </c>
      <c r="V83">
        <f t="shared" si="192"/>
        <v>1</v>
      </c>
      <c r="W83">
        <f t="shared" si="192"/>
        <v>0.57142857142857129</v>
      </c>
      <c r="X83">
        <f t="shared" si="192"/>
        <v>0.74999999999999989</v>
      </c>
      <c r="Y83">
        <f t="shared" si="192"/>
        <v>0</v>
      </c>
      <c r="Z83">
        <f t="shared" si="192"/>
        <v>0</v>
      </c>
    </row>
    <row r="84" spans="2:26" x14ac:dyDescent="0.45">
      <c r="C84">
        <f>C75</f>
        <v>0.54909090909090907</v>
      </c>
      <c r="D84">
        <f t="shared" ref="D84:J84" si="193">D75</f>
        <v>0.84000000000000008</v>
      </c>
      <c r="E84">
        <f t="shared" si="193"/>
        <v>0.64444444444444438</v>
      </c>
      <c r="F84">
        <f t="shared" si="193"/>
        <v>0.69230769230769218</v>
      </c>
      <c r="G84">
        <f t="shared" si="193"/>
        <v>0.58857142857142875</v>
      </c>
      <c r="H84">
        <f t="shared" si="193"/>
        <v>0.75555555555555576</v>
      </c>
      <c r="I84">
        <f t="shared" si="193"/>
        <v>1</v>
      </c>
      <c r="J84">
        <f t="shared" si="193"/>
        <v>1</v>
      </c>
      <c r="K84">
        <f>K75</f>
        <v>1</v>
      </c>
      <c r="L84">
        <f t="shared" ref="L84:R84" si="194">L75</f>
        <v>1</v>
      </c>
      <c r="M84">
        <f t="shared" si="194"/>
        <v>0.64444444444444438</v>
      </c>
      <c r="N84">
        <f t="shared" si="194"/>
        <v>0.44615384615384607</v>
      </c>
      <c r="O84">
        <f t="shared" si="194"/>
        <v>0.74</v>
      </c>
      <c r="P84">
        <f t="shared" si="194"/>
        <v>0.58857142857142875</v>
      </c>
      <c r="Q84">
        <f t="shared" si="194"/>
        <v>1</v>
      </c>
      <c r="R84" t="e">
        <f t="shared" si="194"/>
        <v>#DIV/0!</v>
      </c>
      <c r="S84">
        <f>S75</f>
        <v>0.82857142857142851</v>
      </c>
      <c r="T84">
        <f t="shared" ref="T84:Z84" si="195">T75</f>
        <v>0.82857142857142851</v>
      </c>
      <c r="U84">
        <f t="shared" si="195"/>
        <v>0.64444444444444438</v>
      </c>
      <c r="V84">
        <f t="shared" si="195"/>
        <v>0.44615384615384607</v>
      </c>
      <c r="W84">
        <f t="shared" si="195"/>
        <v>0.72499999999999998</v>
      </c>
      <c r="X84">
        <f t="shared" si="195"/>
        <v>0.58000000000000007</v>
      </c>
      <c r="Y84">
        <f t="shared" si="195"/>
        <v>0.2</v>
      </c>
      <c r="Z84" t="e">
        <f t="shared" si="195"/>
        <v>#DIV/0!</v>
      </c>
    </row>
    <row r="85" spans="2:26" x14ac:dyDescent="0.45">
      <c r="C85" s="1">
        <f>C77</f>
        <v>0.19082680383826831</v>
      </c>
      <c r="D85" s="1">
        <f t="shared" ref="D85:Z85" si="196">D77</f>
        <v>0.34769614372423652</v>
      </c>
      <c r="E85" s="1">
        <f t="shared" si="196"/>
        <v>0.86880983750548957</v>
      </c>
      <c r="F85" s="1">
        <f t="shared" si="196"/>
        <v>0.78185196446066008</v>
      </c>
      <c r="G85" s="1">
        <f t="shared" si="196"/>
        <v>0.2486762667857923</v>
      </c>
      <c r="H85" s="1">
        <f t="shared" si="196"/>
        <v>0.33782579959586545</v>
      </c>
      <c r="I85" s="1">
        <f t="shared" si="196"/>
        <v>0.77164941338854376</v>
      </c>
      <c r="J85" s="1">
        <f t="shared" si="196"/>
        <v>0.78768115942028982</v>
      </c>
      <c r="K85" s="1">
        <f t="shared" si="196"/>
        <v>0.8240873015873017</v>
      </c>
      <c r="L85" s="1">
        <f t="shared" si="196"/>
        <v>1</v>
      </c>
      <c r="M85" s="1">
        <f t="shared" si="196"/>
        <v>0.56322353974527894</v>
      </c>
      <c r="N85" s="1">
        <f t="shared" si="196"/>
        <v>0.41515117732509033</v>
      </c>
      <c r="O85" s="1">
        <f t="shared" si="196"/>
        <v>0.59096807953950814</v>
      </c>
      <c r="P85" s="1">
        <f t="shared" si="196"/>
        <v>0.55567059092999482</v>
      </c>
      <c r="Q85" s="1">
        <f t="shared" si="196"/>
        <v>0.70285714285714285</v>
      </c>
      <c r="R85" s="1">
        <f t="shared" si="196"/>
        <v>0.5</v>
      </c>
      <c r="S85" s="1">
        <f t="shared" si="196"/>
        <v>0.65406593406593405</v>
      </c>
      <c r="T85" s="1">
        <f t="shared" si="196"/>
        <v>0.87912087912087922</v>
      </c>
      <c r="U85" s="1">
        <f t="shared" si="196"/>
        <v>0.63555555555555554</v>
      </c>
      <c r="V85" s="1">
        <f t="shared" si="196"/>
        <v>0.58905982905982901</v>
      </c>
      <c r="W85" s="1">
        <f t="shared" si="196"/>
        <v>0.49223874355732755</v>
      </c>
      <c r="X85" s="1">
        <f t="shared" si="196"/>
        <v>0.6121234897698985</v>
      </c>
      <c r="Y85" s="1">
        <f t="shared" si="196"/>
        <v>0.358498023715415</v>
      </c>
      <c r="Z85" s="1">
        <f t="shared" si="196"/>
        <v>0.22301535799264552</v>
      </c>
    </row>
    <row r="87" spans="2:26" x14ac:dyDescent="0.45">
      <c r="B87" t="s">
        <v>42</v>
      </c>
      <c r="C87" t="s">
        <v>31</v>
      </c>
      <c r="D87" t="s">
        <v>32</v>
      </c>
      <c r="E87" t="s">
        <v>33</v>
      </c>
      <c r="G87" t="s">
        <v>30</v>
      </c>
      <c r="H87" t="s">
        <v>31</v>
      </c>
      <c r="I87" t="s">
        <v>32</v>
      </c>
      <c r="J87" t="s">
        <v>33</v>
      </c>
    </row>
    <row r="88" spans="2:26" x14ac:dyDescent="0.45">
      <c r="B88" t="s">
        <v>34</v>
      </c>
      <c r="C88">
        <f>C85</f>
        <v>0.19082680383826831</v>
      </c>
      <c r="D88">
        <f>K85</f>
        <v>0.8240873015873017</v>
      </c>
      <c r="E88">
        <f>S85</f>
        <v>0.65406593406593405</v>
      </c>
      <c r="G88" t="s">
        <v>34</v>
      </c>
      <c r="H88">
        <f>0.184547</f>
        <v>0.18454699999999999</v>
      </c>
      <c r="I88">
        <f>0.327252</f>
        <v>0.32725199999999999</v>
      </c>
      <c r="J88">
        <f>0.2961897</f>
        <v>0.2961897</v>
      </c>
    </row>
    <row r="89" spans="2:26" x14ac:dyDescent="0.45">
      <c r="B89" t="s">
        <v>35</v>
      </c>
      <c r="C89">
        <f>E85</f>
        <v>0.86880983750548957</v>
      </c>
      <c r="D89">
        <f>M85</f>
        <v>0.56322353974527894</v>
      </c>
      <c r="E89">
        <f>U85</f>
        <v>0.63555555555555554</v>
      </c>
      <c r="G89" t="s">
        <v>35</v>
      </c>
      <c r="H89">
        <f>0.5103173</f>
        <v>0.51031729999999997</v>
      </c>
      <c r="I89">
        <f>0.2634599</f>
        <v>0.26345990000000002</v>
      </c>
      <c r="J89">
        <f>0.2787673</f>
        <v>0.2787673</v>
      </c>
    </row>
    <row r="90" spans="2:26" x14ac:dyDescent="0.45">
      <c r="B90" t="s">
        <v>36</v>
      </c>
      <c r="C90">
        <f>G85</f>
        <v>0.2486762667857923</v>
      </c>
      <c r="D90">
        <f>O85</f>
        <v>0.59096807953950814</v>
      </c>
      <c r="E90">
        <f>W85</f>
        <v>0.49223874355732755</v>
      </c>
      <c r="G90" t="s">
        <v>36</v>
      </c>
      <c r="H90">
        <f>0.186248</f>
        <v>0.186248</v>
      </c>
      <c r="I90">
        <f>0.2413536</f>
        <v>0.2413536</v>
      </c>
      <c r="J90">
        <f>0.2237598</f>
        <v>0.22375980000000001</v>
      </c>
    </row>
    <row r="91" spans="2:26" x14ac:dyDescent="0.45">
      <c r="B91" t="s">
        <v>37</v>
      </c>
      <c r="C91">
        <f>I85</f>
        <v>0.77164941338854376</v>
      </c>
      <c r="D91">
        <f>Q85</f>
        <v>0.70285714285714285</v>
      </c>
      <c r="E91">
        <f>Y85</f>
        <v>0.358498023715415</v>
      </c>
      <c r="G91" t="s">
        <v>37</v>
      </c>
      <c r="H91">
        <f>0.649156</f>
        <v>0.64915599999999996</v>
      </c>
      <c r="I91">
        <f>0.6255952</f>
        <v>0.62559520000000002</v>
      </c>
      <c r="J91">
        <f>0.4821525</f>
        <v>0.48215249999999998</v>
      </c>
    </row>
    <row r="93" spans="2:26" x14ac:dyDescent="0.45">
      <c r="B93" t="s">
        <v>43</v>
      </c>
    </row>
    <row r="94" spans="2:26" x14ac:dyDescent="0.45">
      <c r="B94" t="s">
        <v>38</v>
      </c>
      <c r="C94">
        <f>D85</f>
        <v>0.34769614372423652</v>
      </c>
      <c r="D94">
        <f>L85</f>
        <v>1</v>
      </c>
      <c r="E94">
        <f>T85</f>
        <v>0.87912087912087922</v>
      </c>
    </row>
    <row r="95" spans="2:26" x14ac:dyDescent="0.45">
      <c r="B95" t="s">
        <v>39</v>
      </c>
      <c r="C95">
        <f>F85</f>
        <v>0.78185196446066008</v>
      </c>
      <c r="D95">
        <f>N85</f>
        <v>0.41515117732509033</v>
      </c>
      <c r="E95">
        <f>V85</f>
        <v>0.58905982905982901</v>
      </c>
    </row>
    <row r="96" spans="2:26" x14ac:dyDescent="0.45">
      <c r="B96" t="s">
        <v>40</v>
      </c>
      <c r="C96">
        <f>H85</f>
        <v>0.33782579959586545</v>
      </c>
      <c r="D96">
        <f>P85</f>
        <v>0.55567059092999482</v>
      </c>
      <c r="E96">
        <f>X85</f>
        <v>0.6121234897698985</v>
      </c>
    </row>
    <row r="97" spans="2:5" x14ac:dyDescent="0.45">
      <c r="B97" t="s">
        <v>41</v>
      </c>
      <c r="C97">
        <f>J85</f>
        <v>0.78768115942028982</v>
      </c>
      <c r="D97">
        <f>R85</f>
        <v>0.5</v>
      </c>
      <c r="E97">
        <f>Z85</f>
        <v>0.22301535799264552</v>
      </c>
    </row>
    <row r="99" spans="2:5" x14ac:dyDescent="0.45">
      <c r="B99" t="s">
        <v>44</v>
      </c>
    </row>
    <row r="100" spans="2:5" x14ac:dyDescent="0.45">
      <c r="B100" t="s">
        <v>34</v>
      </c>
      <c r="C100">
        <f>C82</f>
        <v>0.22399394540424863</v>
      </c>
      <c r="D100">
        <f>K82</f>
        <v>0.32043650793650802</v>
      </c>
      <c r="E100">
        <f>S82</f>
        <v>0.24175824175824176</v>
      </c>
    </row>
    <row r="101" spans="2:5" x14ac:dyDescent="0.45">
      <c r="B101" t="s">
        <v>35</v>
      </c>
      <c r="C101">
        <f>E82</f>
        <v>0.69960474308300402</v>
      </c>
      <c r="D101">
        <f>M82</f>
        <v>0.6383399209486168</v>
      </c>
      <c r="E101">
        <f>U82</f>
        <v>1</v>
      </c>
    </row>
    <row r="102" spans="2:5" x14ac:dyDescent="0.45">
      <c r="B102" t="s">
        <v>36</v>
      </c>
      <c r="C102">
        <f>G82</f>
        <v>0.33913043478260879</v>
      </c>
      <c r="D102">
        <f>O82</f>
        <v>0.4394557823129252</v>
      </c>
      <c r="E102">
        <f>W82</f>
        <v>0.38938053097345121</v>
      </c>
    </row>
    <row r="103" spans="2:5" x14ac:dyDescent="0.45">
      <c r="B103" t="s">
        <v>37</v>
      </c>
      <c r="C103">
        <f>I82</f>
        <v>0.85507246376811585</v>
      </c>
      <c r="D103">
        <f>Q82</f>
        <v>1</v>
      </c>
      <c r="E103">
        <f>Y82</f>
        <v>0.79249011857707496</v>
      </c>
    </row>
    <row r="105" spans="2:5" x14ac:dyDescent="0.45">
      <c r="B105" t="s">
        <v>45</v>
      </c>
    </row>
    <row r="106" spans="2:5" x14ac:dyDescent="0.45">
      <c r="B106" t="s">
        <v>38</v>
      </c>
      <c r="C106">
        <f>D82</f>
        <v>0.70897489430554828</v>
      </c>
      <c r="D106">
        <f>L82</f>
        <v>1</v>
      </c>
      <c r="E106">
        <f>T82</f>
        <v>0.96703296703296704</v>
      </c>
    </row>
    <row r="107" spans="2:5" x14ac:dyDescent="0.45">
      <c r="B107" t="s">
        <v>39</v>
      </c>
      <c r="C107">
        <f>F82</f>
        <v>0.55028546332894146</v>
      </c>
      <c r="D107">
        <f>N82</f>
        <v>0.44156785243741759</v>
      </c>
      <c r="E107">
        <f>V82</f>
        <v>0.97777777777777775</v>
      </c>
    </row>
    <row r="108" spans="2:5" x14ac:dyDescent="0.45">
      <c r="B108" t="s">
        <v>40</v>
      </c>
      <c r="C108">
        <f>H82</f>
        <v>0.61813458317799053</v>
      </c>
      <c r="D108">
        <f>P82</f>
        <v>0.63153976783678767</v>
      </c>
      <c r="E108">
        <f>X82</f>
        <v>0.97237569060773443</v>
      </c>
    </row>
    <row r="109" spans="2:5" x14ac:dyDescent="0.45">
      <c r="B109" t="s">
        <v>41</v>
      </c>
      <c r="C109">
        <f>J82</f>
        <v>0.91304347826086951</v>
      </c>
      <c r="D109">
        <f>R82</f>
        <v>1</v>
      </c>
      <c r="E109">
        <f>Z82</f>
        <v>0.66904607397793658</v>
      </c>
    </row>
    <row r="111" spans="2:5" x14ac:dyDescent="0.45">
      <c r="B111" t="s">
        <v>46</v>
      </c>
    </row>
    <row r="112" spans="2:5" x14ac:dyDescent="0.45">
      <c r="B112" t="s">
        <v>34</v>
      </c>
      <c r="C112">
        <f>C88</f>
        <v>0.19082680383826831</v>
      </c>
      <c r="D112">
        <f t="shared" ref="D112:E112" si="197">D88</f>
        <v>0.8240873015873017</v>
      </c>
      <c r="E112">
        <f t="shared" si="197"/>
        <v>0.65406593406593405</v>
      </c>
    </row>
    <row r="113" spans="2:5" x14ac:dyDescent="0.45">
      <c r="B113" t="s">
        <v>35</v>
      </c>
      <c r="C113">
        <f t="shared" ref="C113:E113" si="198">C89</f>
        <v>0.86880983750548957</v>
      </c>
      <c r="D113">
        <f t="shared" si="198"/>
        <v>0.56322353974527894</v>
      </c>
      <c r="E113">
        <f t="shared" si="198"/>
        <v>0.63555555555555554</v>
      </c>
    </row>
    <row r="114" spans="2:5" x14ac:dyDescent="0.45">
      <c r="B114" t="s">
        <v>36</v>
      </c>
      <c r="C114">
        <f t="shared" ref="C114:E114" si="199">C90</f>
        <v>0.2486762667857923</v>
      </c>
      <c r="D114">
        <f t="shared" si="199"/>
        <v>0.59096807953950814</v>
      </c>
      <c r="E114">
        <f t="shared" si="199"/>
        <v>0.49223874355732755</v>
      </c>
    </row>
    <row r="115" spans="2:5" x14ac:dyDescent="0.45">
      <c r="B115" t="s">
        <v>37</v>
      </c>
      <c r="C115">
        <f t="shared" ref="C115:E115" si="200">C91</f>
        <v>0.77164941338854376</v>
      </c>
      <c r="D115">
        <f t="shared" si="200"/>
        <v>0.70285714285714285</v>
      </c>
      <c r="E115">
        <f t="shared" si="200"/>
        <v>0.358498023715415</v>
      </c>
    </row>
    <row r="117" spans="2:5" ht="36" x14ac:dyDescent="0.45">
      <c r="B117" s="5" t="s">
        <v>47</v>
      </c>
      <c r="C117">
        <f>C94</f>
        <v>0.34769614372423652</v>
      </c>
      <c r="D117">
        <f>D94</f>
        <v>1</v>
      </c>
      <c r="E117">
        <f>E94</f>
        <v>0.87912087912087922</v>
      </c>
    </row>
    <row r="118" spans="2:5" ht="36" x14ac:dyDescent="0.45">
      <c r="B118" s="5" t="s">
        <v>48</v>
      </c>
      <c r="C118">
        <f>C95</f>
        <v>0.78185196446066008</v>
      </c>
      <c r="D118">
        <f>D95</f>
        <v>0.41515117732509033</v>
      </c>
      <c r="E118">
        <f>E95</f>
        <v>0.58905982905982901</v>
      </c>
    </row>
    <row r="119" spans="2:5" ht="36" x14ac:dyDescent="0.45">
      <c r="B119" s="5" t="s">
        <v>49</v>
      </c>
      <c r="C119">
        <f>C96</f>
        <v>0.33782579959586545</v>
      </c>
      <c r="D119">
        <f>D96</f>
        <v>0.55567059092999482</v>
      </c>
      <c r="E119">
        <f>E96</f>
        <v>0.6121234897698985</v>
      </c>
    </row>
    <row r="120" spans="2:5" ht="36" x14ac:dyDescent="0.45">
      <c r="B120" s="5" t="s">
        <v>50</v>
      </c>
      <c r="C120">
        <f>C97</f>
        <v>0.78768115942028982</v>
      </c>
      <c r="D120">
        <f>D97</f>
        <v>0.5</v>
      </c>
      <c r="E120">
        <f>E97</f>
        <v>0.22301535799264552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klan</dc:creator>
  <cp:lastModifiedBy>klan</cp:lastModifiedBy>
  <cp:lastPrinted>2023-02-08T12:48:49Z</cp:lastPrinted>
  <dcterms:created xsi:type="dcterms:W3CDTF">2023-01-22T05:42:32Z</dcterms:created>
  <dcterms:modified xsi:type="dcterms:W3CDTF">2023-02-08T13:08:15Z</dcterms:modified>
</cp:coreProperties>
</file>