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6315" windowWidth="28830" windowHeight="6375" tabRatio="955"/>
  </bookViews>
  <sheets>
    <sheet name="1-1. 지적통계체계표" sheetId="13" r:id="rId1"/>
    <sheet name="1-2.10년단위 지적공부등록지 변동추이" sheetId="16" r:id="rId2"/>
    <sheet name="1-3.지적공부등록지 평균공시지가현황" sheetId="31" r:id="rId3"/>
    <sheet name="1-4.지적공부등록지 평균공시지가 변동추이" sheetId="32" r:id="rId4"/>
    <sheet name="1-5.소유구분별지적공부등록지현황" sheetId="1" r:id="rId5"/>
    <sheet name="1-6.소유구분별 지적공부등록지 변동추이" sheetId="19" r:id="rId6"/>
    <sheet name="1-7.소유구분별 지적공부등록지 평균공시지가현황" sheetId="33" r:id="rId7"/>
    <sheet name="1-8.소유구분별 지적공부등록지 평균공시지가 변동" sheetId="34" r:id="rId8"/>
    <sheet name="2-1.시·도별 면적 및 지번수 현황" sheetId="5" r:id="rId9"/>
    <sheet name="2-2.10년단위 지역별 지적공부등록지 변동추이" sheetId="23" r:id="rId10"/>
    <sheet name="2-3.시·도별 지적공부등록지 평균공시지가 현황" sheetId="22" r:id="rId11"/>
    <sheet name="2-4.지역별 지적공부등록지 평균공시지가 변동추이" sheetId="24" r:id="rId12"/>
    <sheet name="3-1.지목별 현황 " sheetId="7" r:id="rId13"/>
    <sheet name="3-2.최근 10년간 주요 지목별 변동 추이" sheetId="14" r:id="rId14"/>
    <sheet name="3-3.지목별 지적공부등록지 평균공시지가 현황" sheetId="25" r:id="rId15"/>
    <sheet name="4-1.토지대장등록지" sheetId="3" r:id="rId16"/>
    <sheet name="4-2.10년단위 지역별 토지대장등록지 변동추이" sheetId="26" r:id="rId17"/>
    <sheet name="4-3.시·도별 토지대장등록지 평균공시지가 현황" sheetId="29" r:id="rId18"/>
    <sheet name="4-4.임야대장등록지" sheetId="4" r:id="rId19"/>
    <sheet name="4-5.10년단위 지역별 임야대장등록지 변동추이" sheetId="27" r:id="rId20"/>
    <sheet name="4-6.시·도별 임야대장등록지 평균공시지가 현황" sheetId="30" r:id="rId21"/>
    <sheet name="5.시·도별 지목별 면적현황" sheetId="2" r:id="rId22"/>
  </sheets>
  <calcPr calcId="144525" calcMode="autoNoTable"/>
</workbook>
</file>

<file path=xl/calcChain.xml><?xml version="1.0" encoding="utf-8"?>
<calcChain xmlns="http://schemas.openxmlformats.org/spreadsheetml/2006/main">
  <c r="O19" i="24" l="1"/>
  <c r="N19" i="24"/>
  <c r="BO16" i="2" l="1"/>
  <c r="BO15" i="2"/>
  <c r="BO14" i="2"/>
  <c r="BO13" i="2"/>
  <c r="BO12" i="2"/>
  <c r="BO11" i="2"/>
  <c r="BR21" i="2"/>
  <c r="BQ21" i="2"/>
  <c r="BP21" i="2"/>
  <c r="BN21" i="2"/>
  <c r="BM21" i="2"/>
  <c r="BO4" i="2"/>
  <c r="BO10" i="2"/>
  <c r="BO5" i="2"/>
  <c r="BO6" i="2"/>
  <c r="BO7" i="2"/>
  <c r="BO8" i="2"/>
  <c r="BO9" i="2"/>
  <c r="BO17" i="2"/>
  <c r="BO18" i="2"/>
  <c r="BO19" i="2"/>
  <c r="BO20" i="2"/>
  <c r="Y13" i="14"/>
  <c r="V6" i="14"/>
  <c r="X6" i="14" s="1"/>
  <c r="V5" i="14"/>
  <c r="V7" i="14"/>
  <c r="V8" i="14"/>
  <c r="V9" i="14"/>
  <c r="V10" i="14"/>
  <c r="V11" i="14"/>
  <c r="V12" i="14"/>
  <c r="BO21" i="2" l="1"/>
  <c r="BS21" i="2"/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3" i="5"/>
  <c r="CJ26" i="2" l="1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BM25" i="2"/>
  <c r="CI25" i="2" l="1"/>
  <c r="BU21" i="2" s="1"/>
  <c r="F16" i="23"/>
  <c r="B27" i="23"/>
  <c r="M8" i="16" l="1"/>
  <c r="G12" i="16" s="1"/>
  <c r="M7" i="16"/>
  <c r="G11" i="16" s="1"/>
  <c r="M6" i="16"/>
  <c r="C5" i="19"/>
  <c r="C6" i="19"/>
  <c r="C7" i="19"/>
  <c r="C8" i="19"/>
  <c r="C9" i="19"/>
  <c r="C10" i="19"/>
  <c r="C11" i="19"/>
  <c r="C12" i="19"/>
  <c r="C13" i="19"/>
  <c r="C14" i="19"/>
  <c r="X7" i="14" l="1"/>
  <c r="X8" i="14"/>
  <c r="X9" i="14"/>
  <c r="X10" i="14"/>
  <c r="X11" i="14"/>
  <c r="X12" i="14"/>
  <c r="K5" i="14"/>
  <c r="I5" i="14"/>
  <c r="E5" i="14"/>
  <c r="G5" i="14"/>
  <c r="M5" i="14"/>
  <c r="O5" i="14"/>
  <c r="Q5" i="14"/>
  <c r="S5" i="14"/>
  <c r="U5" i="14"/>
  <c r="E6" i="14"/>
  <c r="G6" i="14"/>
  <c r="I6" i="14"/>
  <c r="K6" i="14"/>
  <c r="M6" i="14"/>
  <c r="O6" i="14"/>
  <c r="Q6" i="14"/>
  <c r="S6" i="14"/>
  <c r="U6" i="14"/>
  <c r="E7" i="14"/>
  <c r="G7" i="14"/>
  <c r="I7" i="14"/>
  <c r="K7" i="14"/>
  <c r="M7" i="14"/>
  <c r="O7" i="14"/>
  <c r="Q7" i="14"/>
  <c r="S7" i="14"/>
  <c r="U7" i="14"/>
  <c r="E8" i="14"/>
  <c r="G8" i="14"/>
  <c r="I8" i="14"/>
  <c r="K8" i="14"/>
  <c r="M8" i="14"/>
  <c r="O8" i="14"/>
  <c r="Q8" i="14"/>
  <c r="S8" i="14"/>
  <c r="U8" i="14"/>
  <c r="E9" i="14"/>
  <c r="G9" i="14"/>
  <c r="I9" i="14"/>
  <c r="K9" i="14"/>
  <c r="M9" i="14"/>
  <c r="O9" i="14"/>
  <c r="Q9" i="14"/>
  <c r="S9" i="14"/>
  <c r="U9" i="14"/>
  <c r="E10" i="14"/>
  <c r="G10" i="14"/>
  <c r="I10" i="14"/>
  <c r="K10" i="14"/>
  <c r="M10" i="14"/>
  <c r="O10" i="14"/>
  <c r="Q10" i="14"/>
  <c r="S10" i="14"/>
  <c r="U10" i="14"/>
  <c r="E11" i="14"/>
  <c r="G11" i="14"/>
  <c r="I11" i="14"/>
  <c r="K11" i="14"/>
  <c r="M11" i="14"/>
  <c r="O11" i="14"/>
  <c r="Q11" i="14"/>
  <c r="S11" i="14"/>
  <c r="U11" i="14"/>
  <c r="E12" i="14"/>
  <c r="G12" i="14"/>
  <c r="I12" i="14"/>
  <c r="K12" i="14"/>
  <c r="M12" i="14"/>
  <c r="O12" i="14"/>
  <c r="Q12" i="14"/>
  <c r="S12" i="14"/>
  <c r="U12" i="14"/>
  <c r="I14" i="34" l="1"/>
  <c r="G14" i="34"/>
  <c r="E14" i="34"/>
  <c r="C14" i="34"/>
  <c r="I13" i="34"/>
  <c r="G13" i="34"/>
  <c r="E13" i="34"/>
  <c r="C13" i="34"/>
  <c r="I12" i="34"/>
  <c r="G12" i="34"/>
  <c r="E12" i="34"/>
  <c r="C12" i="34"/>
  <c r="I11" i="34"/>
  <c r="G11" i="34"/>
  <c r="E11" i="34"/>
  <c r="C11" i="34"/>
  <c r="I10" i="34"/>
  <c r="G10" i="34"/>
  <c r="E10" i="34"/>
  <c r="C10" i="34"/>
  <c r="I9" i="34"/>
  <c r="G9" i="34"/>
  <c r="E9" i="34"/>
  <c r="C9" i="34"/>
  <c r="I8" i="34"/>
  <c r="G8" i="34"/>
  <c r="E8" i="34"/>
  <c r="C8" i="34"/>
  <c r="I7" i="34"/>
  <c r="G7" i="34"/>
  <c r="E7" i="34"/>
  <c r="C7" i="34"/>
  <c r="I6" i="34"/>
  <c r="G6" i="34"/>
  <c r="E6" i="34"/>
  <c r="C6" i="34"/>
  <c r="E6" i="19"/>
  <c r="G6" i="19"/>
  <c r="I6" i="19"/>
  <c r="K6" i="19"/>
  <c r="E7" i="19"/>
  <c r="G7" i="19"/>
  <c r="I7" i="19"/>
  <c r="K7" i="19"/>
  <c r="E8" i="19"/>
  <c r="G8" i="19"/>
  <c r="I8" i="19"/>
  <c r="K8" i="19"/>
  <c r="E9" i="19"/>
  <c r="G9" i="19"/>
  <c r="I9" i="19"/>
  <c r="K9" i="19"/>
  <c r="E10" i="19"/>
  <c r="G10" i="19"/>
  <c r="I10" i="19"/>
  <c r="K10" i="19"/>
  <c r="E11" i="19"/>
  <c r="G11" i="19"/>
  <c r="I11" i="19"/>
  <c r="K11" i="19"/>
  <c r="E12" i="19"/>
  <c r="G12" i="19"/>
  <c r="I12" i="19"/>
  <c r="K12" i="19"/>
  <c r="E13" i="19"/>
  <c r="G13" i="19"/>
  <c r="I13" i="19"/>
  <c r="K13" i="19"/>
  <c r="E14" i="19"/>
  <c r="G14" i="19"/>
  <c r="I14" i="19"/>
  <c r="K14" i="19"/>
  <c r="I7" i="32"/>
  <c r="G7" i="32"/>
  <c r="E7" i="32"/>
  <c r="C7" i="32"/>
  <c r="I6" i="32"/>
  <c r="G6" i="32"/>
  <c r="E6" i="32"/>
  <c r="C6" i="32"/>
  <c r="E5" i="19" l="1"/>
  <c r="G5" i="19"/>
  <c r="I5" i="19"/>
  <c r="K5" i="19"/>
  <c r="R19" i="24" l="1"/>
  <c r="R20" i="24"/>
  <c r="R22" i="24"/>
  <c r="R23" i="24" s="1"/>
  <c r="R24" i="24"/>
  <c r="R25" i="24"/>
  <c r="R26" i="24"/>
  <c r="R27" i="24"/>
  <c r="R29" i="24"/>
  <c r="R30" i="24"/>
  <c r="R31" i="24"/>
  <c r="R33" i="24"/>
  <c r="R34" i="24"/>
  <c r="R35" i="24"/>
  <c r="R36" i="24"/>
  <c r="R37" i="24"/>
  <c r="R39" i="24"/>
  <c r="R40" i="24" s="1"/>
  <c r="Q39" i="24"/>
  <c r="Q40" i="24" s="1"/>
  <c r="Q37" i="24"/>
  <c r="Q36" i="24"/>
  <c r="Q35" i="24"/>
  <c r="Q34" i="24"/>
  <c r="Q33" i="24"/>
  <c r="Q31" i="24"/>
  <c r="Q30" i="24"/>
  <c r="Q29" i="24"/>
  <c r="Q27" i="24"/>
  <c r="Q26" i="24"/>
  <c r="Q25" i="24"/>
  <c r="Q24" i="24"/>
  <c r="Q22" i="24"/>
  <c r="Q23" i="24" s="1"/>
  <c r="Q20" i="24"/>
  <c r="Q19" i="24"/>
  <c r="R18" i="24"/>
  <c r="Q18" i="24"/>
  <c r="K6" i="34"/>
  <c r="S23" i="24" l="1"/>
  <c r="J7" i="24" s="1"/>
  <c r="Q21" i="24"/>
  <c r="R32" i="24"/>
  <c r="R21" i="24"/>
  <c r="S21" i="24" s="1"/>
  <c r="Q32" i="24"/>
  <c r="S40" i="24"/>
  <c r="J11" i="24" s="1"/>
  <c r="Q38" i="24"/>
  <c r="Q28" i="24"/>
  <c r="R28" i="24"/>
  <c r="S28" i="24" s="1"/>
  <c r="R38" i="24"/>
  <c r="J6" i="24" l="1"/>
  <c r="J8" i="24"/>
  <c r="S32" i="24"/>
  <c r="J9" i="24" s="1"/>
  <c r="S38" i="24"/>
  <c r="J10" i="24" s="1"/>
  <c r="AA43" i="7" l="1"/>
  <c r="AB43" i="7"/>
  <c r="AC43" i="7"/>
  <c r="AD43" i="7"/>
  <c r="AE43" i="7"/>
  <c r="AF43" i="7"/>
  <c r="AG43" i="7"/>
  <c r="AH43" i="7"/>
  <c r="AI43" i="7"/>
  <c r="AA28" i="7"/>
  <c r="AB28" i="7"/>
  <c r="AC28" i="7"/>
  <c r="AD28" i="7"/>
  <c r="AE28" i="7"/>
  <c r="AF28" i="7"/>
  <c r="AG28" i="7"/>
  <c r="AH28" i="7"/>
  <c r="AI28" i="7"/>
  <c r="AA29" i="7"/>
  <c r="AB29" i="7"/>
  <c r="AC29" i="7"/>
  <c r="AD29" i="7"/>
  <c r="AE29" i="7"/>
  <c r="AF29" i="7"/>
  <c r="AG29" i="7"/>
  <c r="AH29" i="7"/>
  <c r="AI29" i="7"/>
  <c r="AA30" i="7"/>
  <c r="AB30" i="7"/>
  <c r="AC30" i="7"/>
  <c r="AD30" i="7"/>
  <c r="AE30" i="7"/>
  <c r="AF30" i="7"/>
  <c r="AG30" i="7"/>
  <c r="AH30" i="7"/>
  <c r="AI30" i="7"/>
  <c r="AA31" i="7"/>
  <c r="AB31" i="7"/>
  <c r="AC31" i="7"/>
  <c r="AD31" i="7"/>
  <c r="AE31" i="7"/>
  <c r="AF31" i="7"/>
  <c r="AG31" i="7"/>
  <c r="AH31" i="7"/>
  <c r="AI31" i="7"/>
  <c r="AA32" i="7"/>
  <c r="AB32" i="7"/>
  <c r="AC32" i="7"/>
  <c r="AD32" i="7"/>
  <c r="AE32" i="7"/>
  <c r="AF32" i="7"/>
  <c r="AG32" i="7"/>
  <c r="AH32" i="7"/>
  <c r="AI32" i="7"/>
  <c r="AA33" i="7"/>
  <c r="AB33" i="7"/>
  <c r="AC33" i="7"/>
  <c r="AD33" i="7"/>
  <c r="AE33" i="7"/>
  <c r="AF33" i="7"/>
  <c r="AG33" i="7"/>
  <c r="AH33" i="7"/>
  <c r="AI33" i="7"/>
  <c r="AA34" i="7"/>
  <c r="AB34" i="7"/>
  <c r="AC34" i="7"/>
  <c r="AD34" i="7"/>
  <c r="AE34" i="7"/>
  <c r="AF34" i="7"/>
  <c r="AG34" i="7"/>
  <c r="AH34" i="7"/>
  <c r="AI34" i="7"/>
  <c r="AA35" i="7"/>
  <c r="AB35" i="7"/>
  <c r="AC35" i="7"/>
  <c r="AD35" i="7"/>
  <c r="AE35" i="7"/>
  <c r="AF35" i="7"/>
  <c r="AG35" i="7"/>
  <c r="AH35" i="7"/>
  <c r="AI35" i="7"/>
  <c r="AA36" i="7"/>
  <c r="AB36" i="7"/>
  <c r="AC36" i="7"/>
  <c r="AD36" i="7"/>
  <c r="AE36" i="7"/>
  <c r="AF36" i="7"/>
  <c r="AG36" i="7"/>
  <c r="AH36" i="7"/>
  <c r="AI36" i="7"/>
  <c r="AA37" i="7"/>
  <c r="AB37" i="7"/>
  <c r="AC37" i="7"/>
  <c r="AD37" i="7"/>
  <c r="AE37" i="7"/>
  <c r="AF37" i="7"/>
  <c r="AG37" i="7"/>
  <c r="AH37" i="7"/>
  <c r="AI37" i="7"/>
  <c r="AA38" i="7"/>
  <c r="AB38" i="7"/>
  <c r="AC38" i="7"/>
  <c r="AD38" i="7"/>
  <c r="AE38" i="7"/>
  <c r="AF38" i="7"/>
  <c r="AG38" i="7"/>
  <c r="AH38" i="7"/>
  <c r="AI38" i="7"/>
  <c r="AA39" i="7"/>
  <c r="AB39" i="7"/>
  <c r="AC39" i="7"/>
  <c r="AD39" i="7"/>
  <c r="AE39" i="7"/>
  <c r="AF39" i="7"/>
  <c r="AG39" i="7"/>
  <c r="AH39" i="7"/>
  <c r="AI39" i="7"/>
  <c r="AA40" i="7"/>
  <c r="AB40" i="7"/>
  <c r="AC40" i="7"/>
  <c r="AD40" i="7"/>
  <c r="AE40" i="7"/>
  <c r="AF40" i="7"/>
  <c r="AG40" i="7"/>
  <c r="AH40" i="7"/>
  <c r="AI40" i="7"/>
  <c r="AA41" i="7"/>
  <c r="AB41" i="7"/>
  <c r="AC41" i="7"/>
  <c r="AD41" i="7"/>
  <c r="AE41" i="7"/>
  <c r="AF41" i="7"/>
  <c r="AG41" i="7"/>
  <c r="AH41" i="7"/>
  <c r="AI41" i="7"/>
  <c r="AA42" i="7"/>
  <c r="AB42" i="7"/>
  <c r="AC42" i="7"/>
  <c r="AD42" i="7"/>
  <c r="AE42" i="7"/>
  <c r="AF42" i="7"/>
  <c r="AG42" i="7"/>
  <c r="AH42" i="7"/>
  <c r="AI42" i="7"/>
  <c r="AB27" i="7"/>
  <c r="AC27" i="7"/>
  <c r="AD27" i="7"/>
  <c r="AE27" i="7"/>
  <c r="AF27" i="7"/>
  <c r="AG27" i="7"/>
  <c r="AH27" i="7"/>
  <c r="AI27" i="7"/>
  <c r="AA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27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6" i="7"/>
  <c r="B35" i="27" l="1"/>
  <c r="B26" i="4"/>
  <c r="T5" i="7"/>
  <c r="S5" i="7"/>
  <c r="R5" i="7"/>
  <c r="Q5" i="7"/>
  <c r="P5" i="7"/>
  <c r="O5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C29" i="34" l="1"/>
  <c r="D54" i="27"/>
  <c r="D55" i="27" s="1"/>
  <c r="L12" i="27" s="1"/>
  <c r="D52" i="27"/>
  <c r="D51" i="27"/>
  <c r="D50" i="27"/>
  <c r="D49" i="27"/>
  <c r="D48" i="27"/>
  <c r="D46" i="27"/>
  <c r="D45" i="27"/>
  <c r="D44" i="27"/>
  <c r="D42" i="27"/>
  <c r="D41" i="27"/>
  <c r="D40" i="27"/>
  <c r="D39" i="27"/>
  <c r="D37" i="27"/>
  <c r="D38" i="27" s="1"/>
  <c r="L8" i="27" s="1"/>
  <c r="D35" i="27"/>
  <c r="D33" i="27"/>
  <c r="D34" i="27"/>
  <c r="D45" i="26"/>
  <c r="D46" i="26" s="1"/>
  <c r="D43" i="26"/>
  <c r="D42" i="26"/>
  <c r="D41" i="26"/>
  <c r="D40" i="26"/>
  <c r="D39" i="26"/>
  <c r="D37" i="26"/>
  <c r="D36" i="26"/>
  <c r="D35" i="26"/>
  <c r="D33" i="26"/>
  <c r="D32" i="26"/>
  <c r="D31" i="26"/>
  <c r="D30" i="26"/>
  <c r="D28" i="26"/>
  <c r="D29" i="26" s="1"/>
  <c r="D26" i="26"/>
  <c r="D25" i="26"/>
  <c r="D24" i="26"/>
  <c r="M8" i="27" l="1"/>
  <c r="G17" i="27" s="1"/>
  <c r="M12" i="27"/>
  <c r="G21" i="27" s="1"/>
  <c r="L8" i="26"/>
  <c r="M8" i="26" s="1"/>
  <c r="G17" i="26" s="1"/>
  <c r="L12" i="26"/>
  <c r="M12" i="26" s="1"/>
  <c r="G21" i="26" s="1"/>
  <c r="D53" i="27"/>
  <c r="L11" i="27" s="1"/>
  <c r="D47" i="27"/>
  <c r="L10" i="27" s="1"/>
  <c r="D43" i="27"/>
  <c r="L9" i="27" s="1"/>
  <c r="D36" i="27"/>
  <c r="L7" i="27" s="1"/>
  <c r="M7" i="27" s="1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AJ26" i="7"/>
  <c r="U5" i="7" s="1"/>
  <c r="I21" i="7" s="1"/>
  <c r="D28" i="23"/>
  <c r="D27" i="23"/>
  <c r="D26" i="23"/>
  <c r="D47" i="23"/>
  <c r="D48" i="23" s="1"/>
  <c r="L11" i="23" s="1"/>
  <c r="M11" i="23" s="1"/>
  <c r="G21" i="23" s="1"/>
  <c r="D45" i="23"/>
  <c r="D44" i="23"/>
  <c r="D43" i="23"/>
  <c r="D42" i="23"/>
  <c r="D41" i="23"/>
  <c r="D39" i="23"/>
  <c r="D38" i="23"/>
  <c r="D37" i="23"/>
  <c r="D35" i="23"/>
  <c r="D34" i="23"/>
  <c r="D33" i="23"/>
  <c r="D32" i="23"/>
  <c r="D30" i="23"/>
  <c r="D31" i="23" s="1"/>
  <c r="L7" i="23" s="1"/>
  <c r="M7" i="23" s="1"/>
  <c r="G17" i="23" s="1"/>
  <c r="E20" i="5"/>
  <c r="B20" i="5"/>
  <c r="M12" i="19"/>
  <c r="M13" i="19"/>
  <c r="M14" i="19"/>
  <c r="F24" i="19"/>
  <c r="F25" i="19"/>
  <c r="E24" i="19"/>
  <c r="E25" i="19"/>
  <c r="D25" i="19"/>
  <c r="C24" i="19"/>
  <c r="C25" i="19"/>
  <c r="B25" i="19"/>
  <c r="AB20" i="5" l="1"/>
  <c r="M9" i="27"/>
  <c r="G18" i="27" s="1"/>
  <c r="M10" i="27"/>
  <c r="G19" i="27" s="1"/>
  <c r="M11" i="27"/>
  <c r="G20" i="27" s="1"/>
  <c r="G23" i="19"/>
  <c r="N12" i="19"/>
  <c r="G25" i="19"/>
  <c r="N14" i="19"/>
  <c r="G24" i="19"/>
  <c r="N13" i="19"/>
  <c r="L6" i="27"/>
  <c r="M6" i="27" s="1"/>
  <c r="G16" i="27"/>
  <c r="U11" i="7"/>
  <c r="N11" i="7" s="1"/>
  <c r="B9" i="7" s="1"/>
  <c r="U18" i="7"/>
  <c r="N18" i="7" s="1"/>
  <c r="B16" i="7" s="1"/>
  <c r="U10" i="7"/>
  <c r="N10" i="7" s="1"/>
  <c r="B8" i="7" s="1"/>
  <c r="U17" i="7"/>
  <c r="N17" i="7" s="1"/>
  <c r="B15" i="7" s="1"/>
  <c r="U9" i="7"/>
  <c r="N9" i="7" s="1"/>
  <c r="B7" i="7" s="1"/>
  <c r="U16" i="7"/>
  <c r="N16" i="7" s="1"/>
  <c r="B14" i="7" s="1"/>
  <c r="U8" i="7"/>
  <c r="N8" i="7" s="1"/>
  <c r="B6" i="7" s="1"/>
  <c r="U7" i="7"/>
  <c r="N7" i="7" s="1"/>
  <c r="B5" i="7" s="1"/>
  <c r="U14" i="7"/>
  <c r="N14" i="7" s="1"/>
  <c r="B12" i="7" s="1"/>
  <c r="U21" i="7"/>
  <c r="N21" i="7" s="1"/>
  <c r="B19" i="7" s="1"/>
  <c r="U13" i="7"/>
  <c r="N13" i="7" s="1"/>
  <c r="B11" i="7" s="1"/>
  <c r="U19" i="7"/>
  <c r="N19" i="7" s="1"/>
  <c r="B17" i="7" s="1"/>
  <c r="U15" i="7"/>
  <c r="N15" i="7" s="1"/>
  <c r="B13" i="7" s="1"/>
  <c r="U22" i="7"/>
  <c r="N22" i="7" s="1"/>
  <c r="B20" i="7" s="1"/>
  <c r="U6" i="7"/>
  <c r="N6" i="7" s="1"/>
  <c r="U20" i="7"/>
  <c r="N20" i="7" s="1"/>
  <c r="B18" i="7" s="1"/>
  <c r="U12" i="7"/>
  <c r="N12" i="7" s="1"/>
  <c r="B10" i="7" s="1"/>
  <c r="D29" i="23"/>
  <c r="L6" i="23" s="1"/>
  <c r="G6" i="24"/>
  <c r="G7" i="24"/>
  <c r="G8" i="24"/>
  <c r="G9" i="24"/>
  <c r="G10" i="24"/>
  <c r="G11" i="24"/>
  <c r="M6" i="23" l="1"/>
  <c r="G16" i="23" s="1"/>
  <c r="I12" i="7"/>
  <c r="I18" i="7"/>
  <c r="I17" i="7"/>
  <c r="I5" i="7"/>
  <c r="I15" i="7"/>
  <c r="I10" i="7"/>
  <c r="I9" i="7"/>
  <c r="N5" i="7"/>
  <c r="B21" i="7" s="1"/>
  <c r="B4" i="7"/>
  <c r="I4" i="7"/>
  <c r="I6" i="7"/>
  <c r="I13" i="7"/>
  <c r="I7" i="7"/>
  <c r="I11" i="7"/>
  <c r="I8" i="7"/>
  <c r="I20" i="7"/>
  <c r="I19" i="7"/>
  <c r="I14" i="7"/>
  <c r="I16" i="7"/>
  <c r="K14" i="34"/>
  <c r="F29" i="34" s="1"/>
  <c r="E29" i="34"/>
  <c r="D29" i="34"/>
  <c r="B29" i="34"/>
  <c r="K13" i="34"/>
  <c r="F28" i="34" s="1"/>
  <c r="E28" i="34"/>
  <c r="D28" i="34"/>
  <c r="C28" i="34"/>
  <c r="B28" i="34"/>
  <c r="K12" i="34"/>
  <c r="F27" i="34" s="1"/>
  <c r="E27" i="34"/>
  <c r="D27" i="34"/>
  <c r="C27" i="34"/>
  <c r="B27" i="34"/>
  <c r="K11" i="34"/>
  <c r="F26" i="34" s="1"/>
  <c r="E26" i="34"/>
  <c r="D26" i="34"/>
  <c r="C26" i="34"/>
  <c r="B26" i="34"/>
  <c r="K10" i="34"/>
  <c r="F25" i="34" s="1"/>
  <c r="E25" i="34"/>
  <c r="D25" i="34"/>
  <c r="C25" i="34"/>
  <c r="B25" i="34"/>
  <c r="K9" i="34"/>
  <c r="F24" i="34" s="1"/>
  <c r="E24" i="34"/>
  <c r="D24" i="34"/>
  <c r="C24" i="34"/>
  <c r="B24" i="34"/>
  <c r="K8" i="34"/>
  <c r="F23" i="34" s="1"/>
  <c r="E23" i="34"/>
  <c r="D23" i="34"/>
  <c r="C23" i="34"/>
  <c r="B23" i="34"/>
  <c r="K7" i="34"/>
  <c r="F22" i="34" s="1"/>
  <c r="E22" i="34"/>
  <c r="D22" i="34"/>
  <c r="C22" i="34"/>
  <c r="B22" i="34"/>
  <c r="F21" i="34"/>
  <c r="E21" i="34"/>
  <c r="D21" i="34"/>
  <c r="C21" i="34"/>
  <c r="B21" i="34"/>
  <c r="K7" i="32"/>
  <c r="F16" i="32" s="1"/>
  <c r="E16" i="32"/>
  <c r="D16" i="32"/>
  <c r="C16" i="32"/>
  <c r="B16" i="32"/>
  <c r="K6" i="32"/>
  <c r="F15" i="32" s="1"/>
  <c r="E15" i="32"/>
  <c r="D15" i="32"/>
  <c r="C15" i="32"/>
  <c r="B15" i="32"/>
  <c r="B22" i="19" l="1"/>
  <c r="B23" i="19"/>
  <c r="B24" i="19"/>
  <c r="C17" i="19"/>
  <c r="C18" i="19"/>
  <c r="C19" i="19"/>
  <c r="C20" i="19"/>
  <c r="C21" i="19"/>
  <c r="C22" i="19"/>
  <c r="C23" i="19"/>
  <c r="D17" i="19"/>
  <c r="D18" i="19"/>
  <c r="D19" i="19"/>
  <c r="D20" i="19"/>
  <c r="D21" i="19"/>
  <c r="D22" i="19"/>
  <c r="D23" i="19"/>
  <c r="D24" i="19"/>
  <c r="E17" i="19"/>
  <c r="E18" i="19"/>
  <c r="E19" i="19"/>
  <c r="E20" i="19"/>
  <c r="E21" i="19"/>
  <c r="E22" i="19"/>
  <c r="E23" i="19"/>
  <c r="K3" i="2" l="1"/>
  <c r="L3" i="2"/>
  <c r="M3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V5" i="7"/>
  <c r="F22" i="19"/>
  <c r="F23" i="19"/>
  <c r="M6" i="19"/>
  <c r="M7" i="19"/>
  <c r="M8" i="19"/>
  <c r="M9" i="19"/>
  <c r="M10" i="19"/>
  <c r="M11" i="19"/>
  <c r="G19" i="19" l="1"/>
  <c r="N8" i="19"/>
  <c r="G22" i="19"/>
  <c r="N11" i="19"/>
  <c r="G20" i="19"/>
  <c r="N9" i="19"/>
  <c r="G18" i="19"/>
  <c r="N7" i="19"/>
  <c r="G21" i="19"/>
  <c r="N10" i="19"/>
  <c r="G17" i="19"/>
  <c r="N6" i="19"/>
  <c r="D3" i="2"/>
  <c r="D19" i="2"/>
  <c r="C19" i="5"/>
  <c r="C3" i="5"/>
  <c r="N4" i="2"/>
  <c r="B19" i="2"/>
  <c r="BK19" i="2" s="1"/>
  <c r="D44" i="26"/>
  <c r="D38" i="26"/>
  <c r="D34" i="26"/>
  <c r="D27" i="26"/>
  <c r="B42" i="26"/>
  <c r="B20" i="3"/>
  <c r="C20" i="3" s="1"/>
  <c r="L10" i="26" l="1"/>
  <c r="M10" i="26" s="1"/>
  <c r="G19" i="26" s="1"/>
  <c r="L7" i="26"/>
  <c r="M7" i="26" s="1"/>
  <c r="G16" i="26" s="1"/>
  <c r="L9" i="26"/>
  <c r="M9" i="26" s="1"/>
  <c r="G18" i="26" s="1"/>
  <c r="L11" i="26"/>
  <c r="M11" i="26" s="1"/>
  <c r="G20" i="26" s="1"/>
  <c r="E46" i="2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M5" i="19"/>
  <c r="K11" i="24"/>
  <c r="K10" i="24"/>
  <c r="K9" i="24"/>
  <c r="K8" i="24"/>
  <c r="K7" i="24"/>
  <c r="K6" i="24"/>
  <c r="I11" i="24"/>
  <c r="I10" i="24"/>
  <c r="I9" i="24"/>
  <c r="I8" i="24"/>
  <c r="I7" i="24"/>
  <c r="I6" i="24"/>
  <c r="E11" i="24"/>
  <c r="E10" i="24"/>
  <c r="E9" i="24"/>
  <c r="E8" i="24"/>
  <c r="E7" i="24"/>
  <c r="E6" i="24"/>
  <c r="L6" i="26" l="1"/>
  <c r="M6" i="26" s="1"/>
  <c r="BJ19" i="1"/>
  <c r="BJ22" i="1"/>
  <c r="BJ21" i="1"/>
  <c r="BJ20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K4" i="2" s="1"/>
  <c r="B5" i="2"/>
  <c r="BK5" i="2" s="1"/>
  <c r="B6" i="2"/>
  <c r="BK6" i="2" s="1"/>
  <c r="B7" i="2"/>
  <c r="BK7" i="2" s="1"/>
  <c r="B8" i="2"/>
  <c r="BK8" i="2" s="1"/>
  <c r="B9" i="2"/>
  <c r="BK9" i="2" s="1"/>
  <c r="B10" i="2"/>
  <c r="BK10" i="2" s="1"/>
  <c r="B11" i="2"/>
  <c r="BK11" i="2" s="1"/>
  <c r="B12" i="2"/>
  <c r="BK12" i="2" s="1"/>
  <c r="B13" i="2"/>
  <c r="BK13" i="2" s="1"/>
  <c r="B14" i="2"/>
  <c r="BK14" i="2" s="1"/>
  <c r="B15" i="2"/>
  <c r="BK15" i="2" s="1"/>
  <c r="B16" i="2"/>
  <c r="BK16" i="2" s="1"/>
  <c r="B17" i="2"/>
  <c r="BK17" i="2" s="1"/>
  <c r="B18" i="2"/>
  <c r="BK18" i="2" s="1"/>
  <c r="N3" i="2"/>
  <c r="H3" i="2"/>
  <c r="G3" i="2"/>
  <c r="C3" i="2"/>
  <c r="E3" i="2"/>
  <c r="I3" i="2"/>
  <c r="B3" i="2"/>
  <c r="BK3" i="2" s="1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C20" i="4"/>
  <c r="C19" i="4"/>
  <c r="C18" i="4"/>
  <c r="C17" i="4"/>
  <c r="C16" i="4"/>
  <c r="C15" i="4"/>
  <c r="C14" i="4"/>
  <c r="C13" i="4"/>
  <c r="C12" i="4"/>
  <c r="C11" i="4"/>
  <c r="B21" i="4"/>
  <c r="C10" i="4"/>
  <c r="C9" i="4"/>
  <c r="C8" i="4"/>
  <c r="C7" i="4"/>
  <c r="C6" i="4"/>
  <c r="C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  <c r="F3" i="2" l="1"/>
  <c r="F20" i="2" s="1"/>
  <c r="J3" i="2"/>
  <c r="N20" i="2"/>
  <c r="D57" i="27"/>
  <c r="D20" i="2"/>
  <c r="BJ20" i="2"/>
  <c r="H20" i="2"/>
  <c r="B20" i="2"/>
  <c r="G20" i="2"/>
  <c r="D46" i="23"/>
  <c r="L10" i="23" s="1"/>
  <c r="M10" i="23" s="1"/>
  <c r="G20" i="23" s="1"/>
  <c r="E6" i="26"/>
  <c r="G6" i="26"/>
  <c r="I6" i="26"/>
  <c r="E7" i="26"/>
  <c r="C16" i="26" s="1"/>
  <c r="G7" i="26"/>
  <c r="D16" i="26" s="1"/>
  <c r="I7" i="26"/>
  <c r="E16" i="26" s="1"/>
  <c r="E8" i="26"/>
  <c r="C17" i="26" s="1"/>
  <c r="G8" i="26"/>
  <c r="D17" i="26" s="1"/>
  <c r="I8" i="26"/>
  <c r="E17" i="26" s="1"/>
  <c r="K8" i="26"/>
  <c r="F17" i="26" s="1"/>
  <c r="E9" i="26"/>
  <c r="C18" i="26" s="1"/>
  <c r="G9" i="26"/>
  <c r="D18" i="26" s="1"/>
  <c r="I9" i="26"/>
  <c r="E18" i="26" s="1"/>
  <c r="K9" i="26"/>
  <c r="F18" i="26" s="1"/>
  <c r="E10" i="26"/>
  <c r="C19" i="26" s="1"/>
  <c r="G10" i="26"/>
  <c r="D19" i="26" s="1"/>
  <c r="I10" i="26"/>
  <c r="E19" i="26" s="1"/>
  <c r="K10" i="26"/>
  <c r="F19" i="26" s="1"/>
  <c r="E11" i="26"/>
  <c r="C20" i="26" s="1"/>
  <c r="G11" i="26"/>
  <c r="D20" i="26" s="1"/>
  <c r="I11" i="26"/>
  <c r="E20" i="26" s="1"/>
  <c r="K11" i="26"/>
  <c r="F20" i="26" s="1"/>
  <c r="E12" i="26"/>
  <c r="C21" i="26" s="1"/>
  <c r="G12" i="26"/>
  <c r="D21" i="26" s="1"/>
  <c r="I12" i="26"/>
  <c r="E21" i="26" s="1"/>
  <c r="K12" i="26"/>
  <c r="F21" i="26" s="1"/>
  <c r="B16" i="26"/>
  <c r="B17" i="26"/>
  <c r="B18" i="26"/>
  <c r="B19" i="26"/>
  <c r="B20" i="26"/>
  <c r="B21" i="26"/>
  <c r="D40" i="23"/>
  <c r="L9" i="23" s="1"/>
  <c r="M9" i="23" s="1"/>
  <c r="G19" i="23" s="1"/>
  <c r="D36" i="23"/>
  <c r="L8" i="23" s="1"/>
  <c r="F17" i="19"/>
  <c r="F18" i="19"/>
  <c r="F19" i="19"/>
  <c r="F20" i="19"/>
  <c r="F21" i="19"/>
  <c r="M8" i="23" l="1"/>
  <c r="G18" i="23" s="1"/>
  <c r="L5" i="23"/>
  <c r="M5" i="23" s="1"/>
  <c r="BK20" i="2"/>
  <c r="F22" i="7"/>
  <c r="E28" i="7" s="1"/>
  <c r="G22" i="7"/>
  <c r="F28" i="7" s="1"/>
  <c r="E22" i="7"/>
  <c r="D28" i="7" s="1"/>
  <c r="H22" i="7"/>
  <c r="G28" i="7" s="1"/>
  <c r="D22" i="7"/>
  <c r="C28" i="7" s="1"/>
  <c r="C22" i="7"/>
  <c r="I22" i="7"/>
  <c r="H28" i="7" s="1"/>
  <c r="W8" i="14"/>
  <c r="B22" i="7" l="1"/>
  <c r="B28" i="7"/>
  <c r="W12" i="14"/>
  <c r="L21" i="14" s="1"/>
  <c r="W11" i="14"/>
  <c r="L20" i="14" s="1"/>
  <c r="W10" i="14"/>
  <c r="L19" i="14" s="1"/>
  <c r="W9" i="14"/>
  <c r="L18" i="14" s="1"/>
  <c r="W7" i="14"/>
  <c r="L16" i="14" s="1"/>
  <c r="W6" i="14"/>
  <c r="L15" i="14" s="1"/>
  <c r="W5" i="14"/>
  <c r="L17" i="14"/>
  <c r="B21" i="19" l="1"/>
  <c r="B20" i="19"/>
  <c r="B19" i="19"/>
  <c r="B18" i="19"/>
  <c r="B17" i="19"/>
  <c r="B21" i="27"/>
  <c r="B20" i="27"/>
  <c r="B19" i="27"/>
  <c r="B18" i="27"/>
  <c r="B17" i="27"/>
  <c r="B16" i="27"/>
  <c r="K12" i="27"/>
  <c r="F21" i="27" s="1"/>
  <c r="I12" i="27"/>
  <c r="E21" i="27" s="1"/>
  <c r="G12" i="27"/>
  <c r="D21" i="27" s="1"/>
  <c r="E12" i="27"/>
  <c r="C21" i="27" s="1"/>
  <c r="K11" i="27"/>
  <c r="F20" i="27" s="1"/>
  <c r="I11" i="27"/>
  <c r="E20" i="27" s="1"/>
  <c r="G11" i="27"/>
  <c r="D20" i="27" s="1"/>
  <c r="E11" i="27"/>
  <c r="C20" i="27" s="1"/>
  <c r="K10" i="27"/>
  <c r="F19" i="27" s="1"/>
  <c r="I10" i="27"/>
  <c r="E19" i="27" s="1"/>
  <c r="G10" i="27"/>
  <c r="D19" i="27" s="1"/>
  <c r="E10" i="27"/>
  <c r="C19" i="27" s="1"/>
  <c r="K9" i="27"/>
  <c r="F18" i="27" s="1"/>
  <c r="I9" i="27"/>
  <c r="E18" i="27" s="1"/>
  <c r="G9" i="27"/>
  <c r="D18" i="27" s="1"/>
  <c r="E9" i="27"/>
  <c r="C18" i="27" s="1"/>
  <c r="K8" i="27"/>
  <c r="F17" i="27" s="1"/>
  <c r="I8" i="27"/>
  <c r="E17" i="27" s="1"/>
  <c r="G8" i="27"/>
  <c r="D17" i="27" s="1"/>
  <c r="E8" i="27"/>
  <c r="C17" i="27" s="1"/>
  <c r="K7" i="27"/>
  <c r="F16" i="27" s="1"/>
  <c r="I7" i="27"/>
  <c r="E16" i="27" s="1"/>
  <c r="G7" i="27"/>
  <c r="D16" i="27" s="1"/>
  <c r="E7" i="27"/>
  <c r="C16" i="27" s="1"/>
  <c r="K6" i="27"/>
  <c r="I6" i="27"/>
  <c r="G6" i="27"/>
  <c r="E6" i="27"/>
  <c r="B24" i="24"/>
  <c r="B23" i="24"/>
  <c r="B22" i="24"/>
  <c r="B21" i="24"/>
  <c r="B20" i="24"/>
  <c r="B19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B21" i="23"/>
  <c r="B20" i="23"/>
  <c r="B19" i="23"/>
  <c r="B18" i="23"/>
  <c r="K11" i="23"/>
  <c r="F21" i="23" s="1"/>
  <c r="I11" i="23"/>
  <c r="E21" i="23" s="1"/>
  <c r="G11" i="23"/>
  <c r="D21" i="23" s="1"/>
  <c r="E11" i="23"/>
  <c r="C21" i="23" s="1"/>
  <c r="I10" i="23"/>
  <c r="E20" i="23" s="1"/>
  <c r="G10" i="23"/>
  <c r="D20" i="23" s="1"/>
  <c r="E10" i="23"/>
  <c r="C20" i="23" s="1"/>
  <c r="I9" i="23"/>
  <c r="E19" i="23" s="1"/>
  <c r="G9" i="23"/>
  <c r="D19" i="23" s="1"/>
  <c r="E9" i="23"/>
  <c r="C19" i="23" s="1"/>
  <c r="I8" i="23"/>
  <c r="E18" i="23" s="1"/>
  <c r="G8" i="23"/>
  <c r="D18" i="23" s="1"/>
  <c r="E8" i="23"/>
  <c r="C18" i="23" s="1"/>
  <c r="B17" i="23"/>
  <c r="B16" i="23"/>
  <c r="K7" i="23"/>
  <c r="F17" i="23" s="1"/>
  <c r="I7" i="23"/>
  <c r="E17" i="23" s="1"/>
  <c r="G7" i="23"/>
  <c r="D17" i="23" s="1"/>
  <c r="E7" i="23"/>
  <c r="C17" i="23" s="1"/>
  <c r="I6" i="23"/>
  <c r="E16" i="23" s="1"/>
  <c r="G6" i="23"/>
  <c r="D16" i="23" s="1"/>
  <c r="E6" i="23"/>
  <c r="C16" i="23" s="1"/>
  <c r="I5" i="23"/>
  <c r="G5" i="23"/>
  <c r="E5" i="23"/>
  <c r="B12" i="16"/>
  <c r="B11" i="16"/>
  <c r="E7" i="16"/>
  <c r="C11" i="16" s="1"/>
  <c r="G7" i="16"/>
  <c r="D11" i="16" s="1"/>
  <c r="I7" i="16"/>
  <c r="E11" i="16" s="1"/>
  <c r="K7" i="16"/>
  <c r="F11" i="16" s="1"/>
  <c r="E8" i="16"/>
  <c r="C12" i="16" s="1"/>
  <c r="G8" i="16"/>
  <c r="D12" i="16" s="1"/>
  <c r="I8" i="16"/>
  <c r="E12" i="16" s="1"/>
  <c r="K8" i="16"/>
  <c r="F12" i="16" s="1"/>
  <c r="B21" i="14"/>
  <c r="B20" i="14"/>
  <c r="B19" i="14"/>
  <c r="B18" i="14"/>
  <c r="B17" i="14"/>
  <c r="B16" i="14"/>
  <c r="B15" i="14"/>
  <c r="K21" i="14"/>
  <c r="K20" i="14"/>
  <c r="K19" i="14"/>
  <c r="K18" i="14"/>
  <c r="K17" i="14"/>
  <c r="K16" i="14"/>
  <c r="K15" i="14"/>
  <c r="J21" i="14"/>
  <c r="J20" i="14"/>
  <c r="J19" i="14"/>
  <c r="J18" i="14"/>
  <c r="J17" i="14"/>
  <c r="J16" i="14"/>
  <c r="J15" i="14"/>
  <c r="I21" i="14"/>
  <c r="I20" i="14"/>
  <c r="I19" i="14"/>
  <c r="I18" i="14"/>
  <c r="I17" i="14"/>
  <c r="I16" i="14"/>
  <c r="I15" i="14"/>
  <c r="H21" i="14"/>
  <c r="H20" i="14"/>
  <c r="H19" i="14"/>
  <c r="H18" i="14"/>
  <c r="H17" i="14"/>
  <c r="H16" i="14"/>
  <c r="H15" i="14"/>
  <c r="G21" i="14"/>
  <c r="G20" i="14"/>
  <c r="G19" i="14"/>
  <c r="G18" i="14"/>
  <c r="G17" i="14"/>
  <c r="G16" i="14"/>
  <c r="G15" i="14"/>
  <c r="F21" i="14"/>
  <c r="F20" i="14"/>
  <c r="F19" i="14"/>
  <c r="F18" i="14"/>
  <c r="F17" i="14"/>
  <c r="F16" i="14"/>
  <c r="F15" i="14"/>
  <c r="E21" i="14"/>
  <c r="E20" i="14"/>
  <c r="E19" i="14"/>
  <c r="E18" i="14"/>
  <c r="E17" i="14"/>
  <c r="E16" i="14"/>
  <c r="E15" i="14"/>
  <c r="D21" i="14"/>
  <c r="D20" i="14"/>
  <c r="D19" i="14"/>
  <c r="D18" i="14"/>
  <c r="D17" i="14"/>
  <c r="D16" i="14"/>
  <c r="D15" i="14"/>
  <c r="C21" i="14"/>
  <c r="C20" i="14"/>
  <c r="C19" i="14"/>
  <c r="C18" i="14"/>
  <c r="C17" i="14"/>
  <c r="C16" i="14"/>
  <c r="C15" i="14"/>
  <c r="U15" i="5"/>
  <c r="W15" i="5" s="1"/>
  <c r="D10" i="5"/>
  <c r="V10" i="5" s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F28" i="1" s="1"/>
  <c r="AG18" i="1"/>
  <c r="AH18" i="1"/>
  <c r="AI18" i="1"/>
  <c r="AJ18" i="1"/>
  <c r="AK18" i="1"/>
  <c r="AL18" i="1"/>
  <c r="AM18" i="1"/>
  <c r="AN18" i="1"/>
  <c r="AO18" i="1"/>
  <c r="AP18" i="1"/>
  <c r="AQ18" i="1"/>
  <c r="AQ28" i="1" s="1"/>
  <c r="AR18" i="1"/>
  <c r="AS18" i="1"/>
  <c r="AT18" i="1"/>
  <c r="AU18" i="1"/>
  <c r="AV18" i="1"/>
  <c r="AW18" i="1"/>
  <c r="AX18" i="1"/>
  <c r="AX28" i="1" s="1"/>
  <c r="AY18" i="1"/>
  <c r="AZ18" i="1"/>
  <c r="BA18" i="1"/>
  <c r="BB18" i="1"/>
  <c r="BC18" i="1"/>
  <c r="BD18" i="1"/>
  <c r="BE18" i="1"/>
  <c r="BF18" i="1"/>
  <c r="BG18" i="1"/>
  <c r="BH18" i="1"/>
  <c r="BI1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U12" i="5"/>
  <c r="W12" i="5" s="1"/>
  <c r="I6" i="16"/>
  <c r="E6" i="16"/>
  <c r="K6" i="16"/>
  <c r="G6" i="16"/>
  <c r="AP28" i="1" l="1"/>
  <c r="AM28" i="1"/>
  <c r="AU28" i="1"/>
  <c r="BC28" i="1"/>
  <c r="BF28" i="1"/>
  <c r="AH28" i="1"/>
  <c r="BG28" i="1"/>
  <c r="AY28" i="1"/>
  <c r="AI28" i="1"/>
  <c r="AT28" i="1"/>
  <c r="BI28" i="1"/>
  <c r="AS28" i="1"/>
  <c r="AZ28" i="1"/>
  <c r="AR28" i="1"/>
  <c r="BE28" i="1"/>
  <c r="AW28" i="1"/>
  <c r="AO28" i="1"/>
  <c r="AG28" i="1"/>
  <c r="AL28" i="1"/>
  <c r="BA28" i="1"/>
  <c r="AK28" i="1"/>
  <c r="BH28" i="1"/>
  <c r="BD28" i="1"/>
  <c r="AV28" i="1"/>
  <c r="AN28" i="1"/>
  <c r="BB28" i="1"/>
  <c r="AJ28" i="1"/>
  <c r="E10" i="1"/>
  <c r="E18" i="1"/>
  <c r="D16" i="3"/>
  <c r="D12" i="3"/>
  <c r="D8" i="3"/>
  <c r="D4" i="3"/>
  <c r="D17" i="3"/>
  <c r="D13" i="3"/>
  <c r="D9" i="3"/>
  <c r="D5" i="3"/>
  <c r="D18" i="3"/>
  <c r="D14" i="3"/>
  <c r="D10" i="3"/>
  <c r="D6" i="3"/>
  <c r="D3" i="3"/>
  <c r="D19" i="3"/>
  <c r="D15" i="3"/>
  <c r="D11" i="3"/>
  <c r="D7" i="3"/>
  <c r="U3" i="5"/>
  <c r="W3" i="5" s="1"/>
  <c r="U13" i="5"/>
  <c r="W13" i="5" s="1"/>
  <c r="U10" i="5"/>
  <c r="W10" i="5" s="1"/>
  <c r="U8" i="5"/>
  <c r="W8" i="5" s="1"/>
  <c r="U17" i="5"/>
  <c r="W17" i="5" s="1"/>
  <c r="U11" i="5"/>
  <c r="W11" i="5" s="1"/>
  <c r="U9" i="5"/>
  <c r="W9" i="5" s="1"/>
  <c r="U7" i="5"/>
  <c r="W7" i="5" s="1"/>
  <c r="U18" i="5"/>
  <c r="W18" i="5" s="1"/>
  <c r="U5" i="5"/>
  <c r="W5" i="5" s="1"/>
  <c r="D10" i="1"/>
  <c r="D18" i="1"/>
  <c r="D4" i="5"/>
  <c r="V4" i="5" s="1"/>
  <c r="D8" i="5"/>
  <c r="V8" i="5" s="1"/>
  <c r="D13" i="5"/>
  <c r="V13" i="5" s="1"/>
  <c r="D17" i="5"/>
  <c r="V17" i="5" s="1"/>
  <c r="D15" i="5"/>
  <c r="V15" i="5" s="1"/>
  <c r="D9" i="5"/>
  <c r="V9" i="5" s="1"/>
  <c r="D11" i="5"/>
  <c r="V11" i="5" s="1"/>
  <c r="D18" i="5"/>
  <c r="V18" i="5" s="1"/>
  <c r="D7" i="5"/>
  <c r="V7" i="5" s="1"/>
  <c r="D19" i="5"/>
  <c r="V19" i="5" s="1"/>
  <c r="D6" i="5"/>
  <c r="V6" i="5" s="1"/>
  <c r="D3" i="5"/>
  <c r="V3" i="5" s="1"/>
  <c r="D5" i="5"/>
  <c r="V5" i="5" s="1"/>
  <c r="D16" i="5"/>
  <c r="V16" i="5" s="1"/>
  <c r="D14" i="5"/>
  <c r="V14" i="5" s="1"/>
  <c r="D12" i="5"/>
  <c r="V12" i="5" s="1"/>
  <c r="BJ23" i="1"/>
  <c r="BJ24" i="1"/>
  <c r="BJ27" i="1"/>
  <c r="BJ25" i="1"/>
  <c r="U6" i="5"/>
  <c r="W6" i="5" s="1"/>
  <c r="U19" i="5"/>
  <c r="W19" i="5" s="1"/>
  <c r="U16" i="5"/>
  <c r="W16" i="5" s="1"/>
  <c r="U14" i="5"/>
  <c r="W14" i="5" s="1"/>
  <c r="U4" i="5"/>
  <c r="W4" i="5" s="1"/>
  <c r="BJ26" i="1"/>
  <c r="BJ28" i="1" l="1"/>
  <c r="D20" i="3"/>
  <c r="C21" i="4"/>
  <c r="U20" i="5"/>
  <c r="W20" i="5" s="1"/>
  <c r="D20" i="5"/>
  <c r="V20" i="5" s="1"/>
  <c r="K9" i="23"/>
  <c r="F19" i="23" s="1"/>
  <c r="K10" i="23"/>
  <c r="F20" i="23" s="1"/>
  <c r="K6" i="23"/>
  <c r="K5" i="23"/>
  <c r="K8" i="23"/>
  <c r="F18" i="23" s="1"/>
  <c r="K7" i="26"/>
  <c r="F16" i="26" s="1"/>
  <c r="K6" i="26"/>
  <c r="C10" i="13" l="1"/>
  <c r="A11" i="13"/>
  <c r="C12" i="13"/>
  <c r="B11" i="13"/>
</calcChain>
</file>

<file path=xl/sharedStrings.xml><?xml version="1.0" encoding="utf-8"?>
<sst xmlns="http://schemas.openxmlformats.org/spreadsheetml/2006/main" count="1208" uniqueCount="358">
  <si>
    <t>총계</t>
  </si>
  <si>
    <t>총합계</t>
    <phoneticPr fontId="9" type="noConversion"/>
  </si>
  <si>
    <t>전</t>
    <phoneticPr fontId="9" type="noConversion"/>
  </si>
  <si>
    <t>답</t>
    <phoneticPr fontId="9" type="noConversion"/>
  </si>
  <si>
    <t>면적</t>
    <phoneticPr fontId="9" type="noConversion"/>
  </si>
  <si>
    <t>과수원</t>
    <phoneticPr fontId="9" type="noConversion"/>
  </si>
  <si>
    <t>목장용지</t>
    <phoneticPr fontId="9" type="noConversion"/>
  </si>
  <si>
    <t>임야</t>
    <phoneticPr fontId="9" type="noConversion"/>
  </si>
  <si>
    <t>광천지</t>
    <phoneticPr fontId="9" type="noConversion"/>
  </si>
  <si>
    <t>염전</t>
    <phoneticPr fontId="9" type="noConversion"/>
  </si>
  <si>
    <t>대</t>
    <phoneticPr fontId="9" type="noConversion"/>
  </si>
  <si>
    <t>공장용지</t>
    <phoneticPr fontId="9" type="noConversion"/>
  </si>
  <si>
    <t>학교용지</t>
    <phoneticPr fontId="9" type="noConversion"/>
  </si>
  <si>
    <t>주차장</t>
    <phoneticPr fontId="9" type="noConversion"/>
  </si>
  <si>
    <t>주유소용지</t>
    <phoneticPr fontId="9" type="noConversion"/>
  </si>
  <si>
    <t>창고용지</t>
    <phoneticPr fontId="9" type="noConversion"/>
  </si>
  <si>
    <t>도로</t>
    <phoneticPr fontId="9" type="noConversion"/>
  </si>
  <si>
    <t>철도용지</t>
    <phoneticPr fontId="9" type="noConversion"/>
  </si>
  <si>
    <t>제방</t>
    <phoneticPr fontId="9" type="noConversion"/>
  </si>
  <si>
    <t>하천</t>
    <phoneticPr fontId="9" type="noConversion"/>
  </si>
  <si>
    <t>구거</t>
    <phoneticPr fontId="9" type="noConversion"/>
  </si>
  <si>
    <t>유지</t>
    <phoneticPr fontId="9" type="noConversion"/>
  </si>
  <si>
    <t>양어장</t>
    <phoneticPr fontId="9" type="noConversion"/>
  </si>
  <si>
    <t>종교용지</t>
    <phoneticPr fontId="9" type="noConversion"/>
  </si>
  <si>
    <t>사적지</t>
    <phoneticPr fontId="9" type="noConversion"/>
  </si>
  <si>
    <t>묘지</t>
    <phoneticPr fontId="9" type="noConversion"/>
  </si>
  <si>
    <t>잡종지</t>
    <phoneticPr fontId="9" type="noConversion"/>
  </si>
  <si>
    <t>수도용지</t>
    <phoneticPr fontId="9" type="noConversion"/>
  </si>
  <si>
    <t>공원</t>
    <phoneticPr fontId="9" type="noConversion"/>
  </si>
  <si>
    <t>체육용지</t>
    <phoneticPr fontId="9" type="noConversion"/>
  </si>
  <si>
    <t>유원지</t>
    <phoneticPr fontId="9" type="noConversion"/>
  </si>
  <si>
    <t>서울특별시</t>
    <phoneticPr fontId="9" type="noConversion"/>
  </si>
  <si>
    <t>부산광역시</t>
    <phoneticPr fontId="9" type="noConversion"/>
  </si>
  <si>
    <t>대구광역시</t>
    <phoneticPr fontId="9" type="noConversion"/>
  </si>
  <si>
    <t>인천광역시</t>
    <phoneticPr fontId="9" type="noConversion"/>
  </si>
  <si>
    <t>광주광역시</t>
    <phoneticPr fontId="9" type="noConversion"/>
  </si>
  <si>
    <t>대전광역시</t>
    <phoneticPr fontId="9" type="noConversion"/>
  </si>
  <si>
    <t>울산광역시</t>
    <phoneticPr fontId="9" type="noConversion"/>
  </si>
  <si>
    <t>경기도</t>
    <phoneticPr fontId="9" type="noConversion"/>
  </si>
  <si>
    <t>강원도</t>
    <phoneticPr fontId="9" type="noConversion"/>
  </si>
  <si>
    <t>충청북도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</si>
  <si>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</si>
  <si>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</si>
  <si>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</si>
  <si>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</si>
  <si>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</si>
  <si>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토지대장등록지</t>
    <phoneticPr fontId="9" type="noConversion"/>
  </si>
  <si>
    <t>임야대장등록지</t>
    <phoneticPr fontId="9" type="noConversion"/>
  </si>
  <si>
    <t>합계</t>
    <phoneticPr fontId="9" type="noConversion"/>
  </si>
  <si>
    <t>지번수</t>
  </si>
  <si>
    <t>제주특별자치도</t>
    <phoneticPr fontId="9" type="noConversion"/>
  </si>
  <si>
    <t>%</t>
    <phoneticPr fontId="9" type="noConversion"/>
  </si>
  <si>
    <t xml:space="preserve">    </t>
    <phoneticPr fontId="9" type="noConversion"/>
  </si>
  <si>
    <t>계</t>
    <phoneticPr fontId="9" type="noConversion"/>
  </si>
  <si>
    <t>구분</t>
    <phoneticPr fontId="9" type="noConversion"/>
  </si>
  <si>
    <t>지번수</t>
    <phoneticPr fontId="9" type="noConversion"/>
  </si>
  <si>
    <t>전</t>
  </si>
  <si>
    <t>답</t>
  </si>
  <si>
    <t>임야</t>
  </si>
  <si>
    <t>대지</t>
  </si>
  <si>
    <t>도로</t>
  </si>
  <si>
    <t>하천</t>
  </si>
  <si>
    <t>기타</t>
  </si>
  <si>
    <t>년도</t>
  </si>
  <si>
    <t>세종특별자치시</t>
    <phoneticPr fontId="9" type="noConversion"/>
  </si>
  <si>
    <t>년도</t>
    <phoneticPr fontId="9" type="noConversion"/>
  </si>
  <si>
    <t>변동율</t>
    <phoneticPr fontId="9" type="noConversion"/>
  </si>
  <si>
    <t>1980년</t>
    <phoneticPr fontId="9" type="noConversion"/>
  </si>
  <si>
    <t>1990년</t>
    <phoneticPr fontId="9" type="noConversion"/>
  </si>
  <si>
    <t>2000년</t>
    <phoneticPr fontId="9" type="noConversion"/>
  </si>
  <si>
    <t>2010년</t>
    <phoneticPr fontId="9" type="noConversion"/>
  </si>
  <si>
    <t>1-2. 10년단위 지적공부등록지 변동추이</t>
    <phoneticPr fontId="9" type="noConversion"/>
  </si>
  <si>
    <t>평균공시지가</t>
    <phoneticPr fontId="9" type="noConversion"/>
  </si>
  <si>
    <t>1-6. 소유구분별 지적공부등록지 변동추이</t>
    <phoneticPr fontId="9" type="noConversion"/>
  </si>
  <si>
    <t>2-1. 시·도별 면적 및 지번수 현황</t>
    <phoneticPr fontId="9" type="noConversion"/>
  </si>
  <si>
    <t>시도</t>
  </si>
  <si>
    <t>평균 공시지가(원)</t>
  </si>
  <si>
    <t>서울</t>
  </si>
  <si>
    <t>부산</t>
  </si>
  <si>
    <t>인천</t>
  </si>
  <si>
    <t>대전</t>
  </si>
  <si>
    <t>대구</t>
  </si>
  <si>
    <t>경기</t>
  </si>
  <si>
    <t>광주</t>
  </si>
  <si>
    <t>울산</t>
  </si>
  <si>
    <t>세종</t>
  </si>
  <si>
    <t>경남</t>
  </si>
  <si>
    <t>제주</t>
  </si>
  <si>
    <t>충남</t>
  </si>
  <si>
    <t>강원</t>
  </si>
  <si>
    <t>충북</t>
  </si>
  <si>
    <t>경북</t>
  </si>
  <si>
    <t>전북</t>
  </si>
  <si>
    <t>전남</t>
  </si>
  <si>
    <t>수도권</t>
    <phoneticPr fontId="9" type="noConversion"/>
  </si>
  <si>
    <t>충청권</t>
    <phoneticPr fontId="9" type="noConversion"/>
  </si>
  <si>
    <t>강원권</t>
    <phoneticPr fontId="9" type="noConversion"/>
  </si>
  <si>
    <t>경상권</t>
    <phoneticPr fontId="9" type="noConversion"/>
  </si>
  <si>
    <t>전라권</t>
    <phoneticPr fontId="9" type="noConversion"/>
  </si>
  <si>
    <t>제주권</t>
    <phoneticPr fontId="9" type="noConversion"/>
  </si>
  <si>
    <t>2-2. 10년단위 지역별 지적공부등록지 변동추이</t>
    <phoneticPr fontId="9" type="noConversion"/>
  </si>
  <si>
    <t>2-3. 시·도별 지적공부등록지 평균공시지가현황</t>
    <phoneticPr fontId="9" type="noConversion"/>
  </si>
  <si>
    <t>3-1. 지목별 현황</t>
    <phoneticPr fontId="9" type="noConversion"/>
  </si>
  <si>
    <t>구분</t>
  </si>
  <si>
    <t>대</t>
  </si>
  <si>
    <t>%</t>
  </si>
  <si>
    <t>3-3. 지목별 지적공부등록지 평균공시지가현황</t>
    <phoneticPr fontId="9" type="noConversion"/>
  </si>
  <si>
    <t>지목</t>
  </si>
  <si>
    <t>광천지</t>
  </si>
  <si>
    <t>주유소용지</t>
  </si>
  <si>
    <t>주차장</t>
  </si>
  <si>
    <t>학교용지</t>
  </si>
  <si>
    <t>종교용지</t>
  </si>
  <si>
    <t>공장용지</t>
  </si>
  <si>
    <t>공원</t>
  </si>
  <si>
    <t>사적지</t>
  </si>
  <si>
    <t>잡종지</t>
  </si>
  <si>
    <t>창고용지</t>
  </si>
  <si>
    <t>유원지</t>
  </si>
  <si>
    <t>체육용지</t>
  </si>
  <si>
    <t>철도용지</t>
  </si>
  <si>
    <t>목장용지</t>
  </si>
  <si>
    <t>수도용지</t>
  </si>
  <si>
    <t>염전</t>
  </si>
  <si>
    <t>양어장</t>
  </si>
  <si>
    <t>과수원</t>
  </si>
  <si>
    <t>구거</t>
  </si>
  <si>
    <t>묘지</t>
  </si>
  <si>
    <t>제방</t>
  </si>
  <si>
    <t>유지</t>
  </si>
  <si>
    <t>순위</t>
  </si>
  <si>
    <t>2-4. 지역별 지적공부등록지 평균공시지가 변동추이</t>
    <phoneticPr fontId="9" type="noConversion"/>
  </si>
  <si>
    <t>4-3. 시·도별 토지대장등록지 평균공시지가현황</t>
    <phoneticPr fontId="9" type="noConversion"/>
  </si>
  <si>
    <t>4-5. 10년단위 지역별 임야대장등록지 변동추이</t>
    <phoneticPr fontId="9" type="noConversion"/>
  </si>
  <si>
    <t>4-6. 시·도별 임야대장등록지 평균공시지가현황</t>
    <phoneticPr fontId="9" type="noConversion"/>
  </si>
  <si>
    <t>순서</t>
    <phoneticPr fontId="9" type="noConversion"/>
  </si>
  <si>
    <t>순서</t>
    <phoneticPr fontId="9" type="noConversion"/>
  </si>
  <si>
    <t>(단위 : %)</t>
    <phoneticPr fontId="9" type="noConversion"/>
  </si>
  <si>
    <t>합계</t>
  </si>
  <si>
    <t>면적</t>
  </si>
  <si>
    <t>년도</t>
    <phoneticPr fontId="9" type="noConversion"/>
  </si>
  <si>
    <t>면적</t>
    <phoneticPr fontId="9" type="noConversion"/>
  </si>
  <si>
    <t>변동율</t>
    <phoneticPr fontId="9" type="noConversion"/>
  </si>
  <si>
    <t>합계</t>
    <phoneticPr fontId="9" type="noConversion"/>
  </si>
  <si>
    <t>구분</t>
    <phoneticPr fontId="9" type="noConversion"/>
  </si>
  <si>
    <t>1980년</t>
    <phoneticPr fontId="9" type="noConversion"/>
  </si>
  <si>
    <t>1990년</t>
    <phoneticPr fontId="9" type="noConversion"/>
  </si>
  <si>
    <t>2000년</t>
    <phoneticPr fontId="9" type="noConversion"/>
  </si>
  <si>
    <t>2010년</t>
    <phoneticPr fontId="9" type="noConversion"/>
  </si>
  <si>
    <t>면적</t>
    <phoneticPr fontId="9" type="noConversion"/>
  </si>
  <si>
    <t>지적공부등록지</t>
    <phoneticPr fontId="9" type="noConversion"/>
  </si>
  <si>
    <t>토지대장등록지</t>
    <phoneticPr fontId="9" type="noConversion"/>
  </si>
  <si>
    <t>민유지</t>
    <phoneticPr fontId="9" type="noConversion"/>
  </si>
  <si>
    <t>국유지</t>
    <phoneticPr fontId="9" type="noConversion"/>
  </si>
  <si>
    <t>도유지</t>
    <phoneticPr fontId="9" type="noConversion"/>
  </si>
  <si>
    <t>군유지</t>
    <phoneticPr fontId="9" type="noConversion"/>
  </si>
  <si>
    <t>법인</t>
    <phoneticPr fontId="9" type="noConversion"/>
  </si>
  <si>
    <t>비법인</t>
    <phoneticPr fontId="9" type="noConversion"/>
  </si>
  <si>
    <t>기타</t>
    <phoneticPr fontId="9" type="noConversion"/>
  </si>
  <si>
    <t>소계</t>
    <phoneticPr fontId="9" type="noConversion"/>
  </si>
  <si>
    <t>임야대장등록지</t>
    <phoneticPr fontId="9" type="noConversion"/>
  </si>
  <si>
    <t>1-5. 소유구분별 지적공부등록지현황</t>
    <phoneticPr fontId="9" type="noConversion"/>
  </si>
  <si>
    <t>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</si>
  <si>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</si>
  <si>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</si>
  <si>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</si>
  <si>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</si>
  <si>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</si>
  <si>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</si>
  <si>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</si>
  <si>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</si>
  <si>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</si>
  <si>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</si>
  <si>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</si>
  <si>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</si>
  <si>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</si>
  <si>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</si>
  <si>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</si>
  <si>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</si>
  <si>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</si>
  <si>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수도권 합계</t>
  </si>
  <si>
    <t>강원권 합계</t>
  </si>
  <si>
    <t>충청권 합계</t>
  </si>
  <si>
    <t>전라권 합계</t>
  </si>
  <si>
    <t>경상권 합계</t>
  </si>
  <si>
    <t>제주권 합계</t>
  </si>
  <si>
    <t>수도권</t>
    <phoneticPr fontId="9" type="noConversion"/>
  </si>
  <si>
    <t>강원권</t>
    <phoneticPr fontId="9" type="noConversion"/>
  </si>
  <si>
    <t>충청권</t>
    <phoneticPr fontId="9" type="noConversion"/>
  </si>
  <si>
    <t>전라권</t>
    <phoneticPr fontId="9" type="noConversion"/>
  </si>
  <si>
    <t>경상권</t>
    <phoneticPr fontId="9" type="noConversion"/>
  </si>
  <si>
    <t>제주권</t>
    <phoneticPr fontId="9" type="noConversion"/>
  </si>
  <si>
    <t>전</t>
    <phoneticPr fontId="9" type="noConversion"/>
  </si>
  <si>
    <t>답</t>
    <phoneticPr fontId="9" type="noConversion"/>
  </si>
  <si>
    <t>대</t>
    <phoneticPr fontId="9" type="noConversion"/>
  </si>
  <si>
    <t>도로</t>
    <phoneticPr fontId="9" type="noConversion"/>
  </si>
  <si>
    <t>임야</t>
    <phoneticPr fontId="9" type="noConversion"/>
  </si>
  <si>
    <t>하천</t>
    <phoneticPr fontId="9" type="noConversion"/>
  </si>
  <si>
    <t>기타</t>
    <phoneticPr fontId="9" type="noConversion"/>
  </si>
  <si>
    <t>변동률</t>
    <phoneticPr fontId="9" type="noConversion"/>
  </si>
  <si>
    <t>3-2. 최근 10년간 주요 지목별 변동 추이</t>
    <phoneticPr fontId="9" type="noConversion"/>
  </si>
  <si>
    <t>4-2. 10년단위 지역별 토지대장등록지 변동추이</t>
    <phoneticPr fontId="9" type="noConversion"/>
  </si>
  <si>
    <t>제주권</t>
    <phoneticPr fontId="9" type="noConversion"/>
  </si>
  <si>
    <t>합계</t>
    <phoneticPr fontId="9" type="noConversion"/>
  </si>
  <si>
    <t>년도</t>
    <phoneticPr fontId="9" type="noConversion"/>
  </si>
  <si>
    <t>면적</t>
    <phoneticPr fontId="9" type="noConversion"/>
  </si>
  <si>
    <t>변동율</t>
    <phoneticPr fontId="9" type="noConversion"/>
  </si>
  <si>
    <t>합계</t>
    <phoneticPr fontId="9" type="noConversion"/>
  </si>
  <si>
    <t>수도권</t>
    <phoneticPr fontId="9" type="noConversion"/>
  </si>
  <si>
    <t>강원권</t>
    <phoneticPr fontId="9" type="noConversion"/>
  </si>
  <si>
    <t>충청권</t>
    <phoneticPr fontId="9" type="noConversion"/>
  </si>
  <si>
    <t>전라권</t>
    <phoneticPr fontId="9" type="noConversion"/>
  </si>
  <si>
    <t>경상권</t>
    <phoneticPr fontId="9" type="noConversion"/>
  </si>
  <si>
    <t>제주권</t>
    <phoneticPr fontId="9" type="noConversion"/>
  </si>
  <si>
    <t>구분</t>
    <phoneticPr fontId="9" type="noConversion"/>
  </si>
  <si>
    <t>1980년</t>
    <phoneticPr fontId="9" type="noConversion"/>
  </si>
  <si>
    <t>1990년</t>
    <phoneticPr fontId="9" type="noConversion"/>
  </si>
  <si>
    <t>2000년</t>
    <phoneticPr fontId="9" type="noConversion"/>
  </si>
  <si>
    <t>2010년</t>
    <phoneticPr fontId="9" type="noConversion"/>
  </si>
  <si>
    <t>합계</t>
    <phoneticPr fontId="9" type="noConversion"/>
  </si>
  <si>
    <t>수도권 합계</t>
    <phoneticPr fontId="9" type="noConversion"/>
  </si>
  <si>
    <t>강원권 합계</t>
    <phoneticPr fontId="9" type="noConversion"/>
  </si>
  <si>
    <t>충청권 합계</t>
    <phoneticPr fontId="9" type="noConversion"/>
  </si>
  <si>
    <t>전라권 합계</t>
    <phoneticPr fontId="9" type="noConversion"/>
  </si>
  <si>
    <t>경상권 합계</t>
    <phoneticPr fontId="9" type="noConversion"/>
  </si>
  <si>
    <t>제주권 합계</t>
    <phoneticPr fontId="9" type="noConversion"/>
  </si>
  <si>
    <t>5. 시·도별  지목별 면적현황</t>
    <phoneticPr fontId="9" type="noConversion"/>
  </si>
  <si>
    <t>계</t>
    <phoneticPr fontId="9" type="noConversion"/>
  </si>
  <si>
    <t>대</t>
    <phoneticPr fontId="9" type="noConversion"/>
  </si>
  <si>
    <t>도로·하천</t>
    <phoneticPr fontId="9" type="noConversion"/>
  </si>
  <si>
    <t>전</t>
    <phoneticPr fontId="9" type="noConversion"/>
  </si>
  <si>
    <t>답</t>
    <phoneticPr fontId="9" type="noConversion"/>
  </si>
  <si>
    <t>임야</t>
    <phoneticPr fontId="9" type="noConversion"/>
  </si>
  <si>
    <t>기타</t>
    <phoneticPr fontId="9" type="noConversion"/>
  </si>
  <si>
    <t>도로·하천</t>
    <phoneticPr fontId="9" type="noConversion"/>
  </si>
  <si>
    <t>도로</t>
    <phoneticPr fontId="9" type="noConversion"/>
  </si>
  <si>
    <t>하천</t>
    <phoneticPr fontId="9" type="noConversion"/>
  </si>
  <si>
    <t>면적</t>
    <phoneticPr fontId="9" type="noConversion"/>
  </si>
  <si>
    <t>경기도</t>
    <phoneticPr fontId="9" type="noConversion"/>
  </si>
  <si>
    <t>강원도</t>
    <phoneticPr fontId="9" type="noConversion"/>
  </si>
  <si>
    <t>기타 합계</t>
    <phoneticPr fontId="9" type="noConversion"/>
  </si>
  <si>
    <t>1. 지적통계체계표</t>
    <phoneticPr fontId="9" type="noConversion"/>
  </si>
  <si>
    <t xml:space="preserve">                                             단위: ㎡ (%)
                                                     필</t>
    <phoneticPr fontId="9" type="noConversion"/>
  </si>
  <si>
    <t>총계</t>
    <phoneticPr fontId="9" type="noConversion"/>
  </si>
  <si>
    <t>1-1 토지·임야대장별 지적공부등록지 현황</t>
    <phoneticPr fontId="9" type="noConversion"/>
  </si>
  <si>
    <t>지번수(필)</t>
    <phoneticPr fontId="9" type="noConversion"/>
  </si>
  <si>
    <t>면적(㎡)</t>
    <phoneticPr fontId="9" type="noConversion"/>
  </si>
  <si>
    <t>비율(%)</t>
    <phoneticPr fontId="9" type="noConversion"/>
  </si>
  <si>
    <t>2014</t>
  </si>
  <si>
    <t>2013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</si>
  <si>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</si>
  <si>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</si>
  <si>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</si>
  <si>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</si>
  <si>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</si>
  <si>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</si>
  <si>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</si>
  <si>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</si>
  <si>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2015</t>
  </si>
  <si>
    <t>1-3.지적공부등록지 평균공시지가 현황</t>
    <phoneticPr fontId="9" type="noConversion"/>
  </si>
  <si>
    <t>평균공시지가</t>
    <phoneticPr fontId="9" type="noConversion"/>
  </si>
  <si>
    <t>1-4. 지적공부등록지 평균공시지가 변동추이</t>
    <phoneticPr fontId="9" type="noConversion"/>
  </si>
  <si>
    <t>년도</t>
    <phoneticPr fontId="9" type="noConversion"/>
  </si>
  <si>
    <t>( 단위 : % )</t>
    <phoneticPr fontId="9" type="noConversion"/>
  </si>
  <si>
    <t>소유구분별
지적공부등록지현황</t>
    <phoneticPr fontId="9" type="noConversion"/>
  </si>
  <si>
    <t>1-7. 소유구분별 지적공부등록지 평균공시지가 현황</t>
    <phoneticPr fontId="9" type="noConversion"/>
  </si>
  <si>
    <t>개인</t>
    <phoneticPr fontId="9" type="noConversion"/>
  </si>
  <si>
    <t>국유지</t>
    <phoneticPr fontId="9" type="noConversion"/>
  </si>
  <si>
    <t>도유지</t>
    <phoneticPr fontId="9" type="noConversion"/>
  </si>
  <si>
    <t>군유지</t>
    <phoneticPr fontId="9" type="noConversion"/>
  </si>
  <si>
    <t>종중</t>
    <phoneticPr fontId="9" type="noConversion"/>
  </si>
  <si>
    <t>종교단체</t>
    <phoneticPr fontId="9" type="noConversion"/>
  </si>
  <si>
    <t>기타단체</t>
    <phoneticPr fontId="9" type="noConversion"/>
  </si>
  <si>
    <t>1-8. 소유구분별 지적공부등록지 평균공시지가 변동추이</t>
    <phoneticPr fontId="9" type="noConversion"/>
  </si>
  <si>
    <t>기타</t>
    <phoneticPr fontId="11" type="noConversion"/>
  </si>
  <si>
    <t>합계</t>
    <phoneticPr fontId="9" type="noConversion"/>
  </si>
  <si>
    <t>2016</t>
  </si>
  <si>
    <t>2017</t>
  </si>
  <si>
    <t>2019년</t>
  </si>
  <si>
    <t>2018년</t>
  </si>
  <si>
    <t>도표함수</t>
    <phoneticPr fontId="9" type="noConversion"/>
  </si>
  <si>
    <t>도표들어가는값</t>
    <phoneticPr fontId="9" type="noConversion"/>
  </si>
  <si>
    <t>부산</t>
    <phoneticPr fontId="9" type="noConversion"/>
  </si>
  <si>
    <t>대구</t>
    <phoneticPr fontId="9" type="noConversion"/>
  </si>
  <si>
    <t>인천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</si>
  <si>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</si>
  <si>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</si>
  <si>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</si>
  <si>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</si>
  <si>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충북</t>
    <phoneticPr fontId="9" type="noConversion"/>
  </si>
  <si>
    <t>충남</t>
    <phoneticPr fontId="9" type="noConversion"/>
  </si>
  <si>
    <t>전북</t>
    <phoneticPr fontId="9" type="noConversion"/>
  </si>
  <si>
    <t>전남</t>
    <phoneticPr fontId="9" type="noConversion"/>
  </si>
  <si>
    <t>경북</t>
    <phoneticPr fontId="9" type="noConversion"/>
  </si>
  <si>
    <t>경남</t>
    <phoneticPr fontId="9" type="noConversion"/>
  </si>
  <si>
    <t>제주</t>
    <phoneticPr fontId="9" type="noConversion"/>
  </si>
  <si>
    <t>서울</t>
    <phoneticPr fontId="9" type="noConversion"/>
  </si>
  <si>
    <t>도표수정값</t>
    <phoneticPr fontId="9" type="noConversion"/>
  </si>
  <si>
    <t>2018</t>
  </si>
  <si>
    <t>2019</t>
  </si>
  <si>
    <t>토지가액</t>
  </si>
  <si>
    <t>평균공시지가</t>
    <phoneticPr fontId="9" type="noConversion"/>
  </si>
  <si>
    <t>2020년</t>
    <phoneticPr fontId="9" type="noConversion"/>
  </si>
  <si>
    <t>2020년</t>
  </si>
  <si>
    <t>2017년</t>
    <phoneticPr fontId="9" type="noConversion"/>
  </si>
  <si>
    <t>2020</t>
  </si>
  <si>
    <t>2021년</t>
  </si>
  <si>
    <t>* 공시지가: 국토교통부장관이 조사ㆍ평가하여 공시한 토지의 단위면적(㎡)당 가격</t>
    <phoneticPr fontId="9" type="noConversion"/>
  </si>
  <si>
    <t xml:space="preserve">  * 토지(임야)대장 : 토지에 대한 물리적 현황과 법적 권리관계를 공시하는 지적공부로, 토지의 소재ㆍ지번ㆍ지목ㆍ면적, 소유자의 주소ㆍ주민등록번호ㆍ성명 또는 명칭 등을 등록하여 소관청에 비치하는 장부</t>
    <phoneticPr fontId="9" type="noConversion"/>
  </si>
  <si>
    <t>○ 지목 : 토지의 주된 용도에 따라 토지의 종류를 구분하여 지적공부에 등록한 것. 대표적인 지목으로는 전, 답, 대, 임야, 도로 등이 있음.</t>
    <phoneticPr fontId="9" type="noConversion"/>
  </si>
  <si>
    <t>○ 토지대장등록지는 증가하고 있으며 임야대장등록지는 감소</t>
    <phoneticPr fontId="9" type="noConversion"/>
  </si>
  <si>
    <t>개인 :개인명의로 등록된 토지</t>
    <phoneticPr fontId="9" type="noConversion"/>
  </si>
  <si>
    <t>국유지 : 국가명의로 등록된 토지</t>
    <phoneticPr fontId="9" type="noConversion"/>
  </si>
  <si>
    <t>도유지 : 특별,광역시 또는 도 명의로 등록된 토지</t>
    <phoneticPr fontId="9" type="noConversion"/>
  </si>
  <si>
    <t>군유지 : 시.군.구 또는 읍.면.동 명의로 등록된 토지</t>
    <phoneticPr fontId="9" type="noConversion"/>
  </si>
  <si>
    <t>법인 : 주식회사, 합자회사,합명회사,정부투자기관, 사단법인, 학교법인, 조합등의 명의로 등록된 토지</t>
    <phoneticPr fontId="9" type="noConversion"/>
  </si>
  <si>
    <t>종중 : 법인이 아닌 공동선조의 후손들에 의해 형성된 종족단체 명의로 등록된 토지</t>
    <phoneticPr fontId="9" type="noConversion"/>
  </si>
  <si>
    <t>종교단체 : 법인이 아닌 종교단체 명의로 등록된 토지</t>
    <phoneticPr fontId="9" type="noConversion"/>
  </si>
  <si>
    <t>기타단체 : 법인이 아닌 마을공동재산, 동.리 등의 명의로 등록된 기타단체의 토지</t>
    <phoneticPr fontId="9" type="noConversion"/>
  </si>
  <si>
    <t>기타 : 소유자미복구, 창씨명, 외국인 등의 명의로 등록된 토지</t>
    <phoneticPr fontId="9" type="noConversion"/>
  </si>
  <si>
    <t xml:space="preserve">    </t>
    <phoneticPr fontId="9" type="noConversion"/>
  </si>
  <si>
    <t>4-4. 임야대장등록지 현황</t>
    <phoneticPr fontId="9" type="noConversion"/>
  </si>
  <si>
    <t>4-1. 토지대장등록지 현황</t>
    <phoneticPr fontId="9" type="noConversion"/>
  </si>
  <si>
    <t>○ 2022.12.31 기준 전국 지적공부에 등록된 필지 수는 39,514천 필지, 면적은 100,443.6㎢</t>
    <phoneticPr fontId="9" type="noConversion"/>
  </si>
  <si>
    <t>○ 전체면적 중 토지대장* 면적은 38.7% 이고, 임야대장 면적은 61.3% 우리나라 국토의 토지대비 임야면적은 1.59배</t>
    <phoneticPr fontId="9" type="noConversion"/>
  </si>
  <si>
    <t>2022년</t>
    <phoneticPr fontId="9" type="noConversion"/>
  </si>
  <si>
    <t>○ 80년대 기준 2022년 토지대장등록지는 17.38% 증가하였고, 임야대장은 5.13% 감소.</t>
    <phoneticPr fontId="9" type="noConversion"/>
  </si>
  <si>
    <t>2022년도</t>
    <phoneticPr fontId="9" type="noConversion"/>
  </si>
  <si>
    <t>2022년</t>
  </si>
  <si>
    <t>○ 전국 17개 광역자치단체 중 면적이 큰 순으로 경북 19,036.4㎢ (19.0%), 강원16,830.1㎢ (16.8%), 전남12,360.5㎢ (12.3%) 순으로 나타났으며, 작은순으로 세종 464.9㎢ (0.5%), 광주 501.0㎢ (0.5%), 대전 539.7㎢ (0.5%) 순</t>
    <phoneticPr fontId="9" type="noConversion"/>
  </si>
  <si>
    <t>○ 전국 6개 권역별로 80년 대비 지적공부등록지 면적은 강원(4.75%), 전라권(3.57%), 수도권(3.04%) 순으로 증가</t>
    <phoneticPr fontId="9" type="noConversion"/>
  </si>
  <si>
    <t>○ 지적공부에 등록된 지목(토지의 용도)을 기준으로 가장 높은 비율을 차지하는 지목은 임야(63.1%)이며, 답 10.9%, 전 7.5% 순으로 높으로 비율을 차지함</t>
    <phoneticPr fontId="9" type="noConversion"/>
  </si>
  <si>
    <t>2022</t>
  </si>
  <si>
    <t>2012</t>
    <phoneticPr fontId="9" type="noConversion"/>
  </si>
  <si>
    <t>2021</t>
  </si>
  <si>
    <t>○  지난 10년간 주요 지목별 변동 추이를 살펴본 결과 임야는 789㎢ 감소하였고, 대지는 516.1㎢ 증가</t>
    <phoneticPr fontId="9" type="noConversion"/>
  </si>
  <si>
    <t>○  전국 6개 권역별 토지대장등록지 면적은 수도권이 31.18% 상승으로 가장 높고, 제주권이 7.39%로 가장 낮음</t>
    <phoneticPr fontId="9" type="noConversion"/>
  </si>
  <si>
    <t>○  전국 17개 시도별 임야대장 등록지 면적이 큰 순으로 경북(13,563.2㎢), 강원(13,519.4㎢) 순이며, 서울(135.7㎢), 광주(183.8㎢)순으로 낮음</t>
    <phoneticPr fontId="9" type="noConversion"/>
  </si>
  <si>
    <t>토지대장등록지 평균공시지가 : 190,146원</t>
    <phoneticPr fontId="9" type="noConversion"/>
  </si>
  <si>
    <t>임야대장등록지 평균공시지가 : 4,193원</t>
    <phoneticPr fontId="9" type="noConversion"/>
  </si>
  <si>
    <t>○ 2022년 공시지가*는 토지대장등록지 평균 190,146원, 임야대장등록지 평균 4,193원</t>
    <phoneticPr fontId="9" type="noConversion"/>
  </si>
  <si>
    <t>2018년</t>
    <phoneticPr fontId="9" type="noConversion"/>
  </si>
  <si>
    <t>○ 2018년 대비 2022년 토지대장 평균공시지가는 37.49%증가하였고, 임야대장등록지는 22.67% 증가</t>
    <phoneticPr fontId="9" type="noConversion"/>
  </si>
  <si>
    <t>2022년도</t>
    <phoneticPr fontId="9" type="noConversion"/>
  </si>
  <si>
    <t>2018년</t>
    <phoneticPr fontId="9" type="noConversion"/>
  </si>
  <si>
    <t>ㅇ 토지(임야)대장의 평균공시지가는 상승하는 추이이며, 기타 소유는 2018년 대비 2배이상 상승</t>
    <phoneticPr fontId="9" type="noConversion"/>
  </si>
  <si>
    <t>○ 전국 17개 시도별 평균공시지가는 서울특별시가 3,824,705원으로 가장 높고, 강원도가 9,763원으로 가장 낮음</t>
    <phoneticPr fontId="9" type="noConversion"/>
  </si>
  <si>
    <t>2018년</t>
    <phoneticPr fontId="9" type="noConversion"/>
  </si>
  <si>
    <t>○  지목별 평균공시지가는 대(1,214,012원), 주유소용지(984,526원), 학교용지(980,144원) 순으로 높으며, 임야(5,393원), 유지(15,377원), 구거(23,972원) 순으로 낮음</t>
    <phoneticPr fontId="9" type="noConversion"/>
  </si>
  <si>
    <t>○  전국 17개 시도별 토지대장 등록지 평균공시지가는 가장 높은 서울특별시가 4,891,056원으로 가장 낮은 전라남도 27,911원의 약175배 높음</t>
    <phoneticPr fontId="9" type="noConversion"/>
  </si>
  <si>
    <t>○  전국 17개 시도별 임야대장 등록지 평균공시지가는 가장 높은 서울특별시가 186,480원으로 가장 낮은 경상북도 1,551원의 약120배 높음</t>
    <phoneticPr fontId="9" type="noConversion"/>
  </si>
  <si>
    <t>○ 2022년도 소유구분별 평균공시지가는 기타(252,895원), 법인(226,511원), 도유지(180,746원)순으로 높음</t>
    <phoneticPr fontId="9" type="noConversion"/>
  </si>
  <si>
    <t>○ 전국 6개 권역별 1980년 대비 임야대장등록지 면적은 강원도가 2.63% 상승으로 증가하였고, 나머지 5개 권역은 모두 감소</t>
    <phoneticPr fontId="9" type="noConversion"/>
  </si>
  <si>
    <t>ㅇ 시도별 지목의 비율은 서울 대지 면적이 222.9㎢로 서울 면적의 36.8%를 차지하고, 강원은 임야가 13,735.9㎢로 강원 면적의 81.6%를 차지</t>
    <phoneticPr fontId="9" type="noConversion"/>
  </si>
  <si>
    <t>○ 전국 17개 시도별 토지대장 등록지 면적이 큰 순은 전남(5,530.7㎢), 경북(5,473.2㎢), 경기(5,412.2㎢) 순이며, 세종(264.2㎢), 대전(268.4㎢) 순으로 낮음</t>
    <phoneticPr fontId="9" type="noConversion"/>
  </si>
  <si>
    <t>○ 2018년도 기준 전국 6개 권역별 평균공시지가 변동률은 수도권(43.38%)이 가장 높고, 충청권(30.25%)이 가장 낮음</t>
    <phoneticPr fontId="9" type="noConversion"/>
  </si>
  <si>
    <t>○ 소유구분별 변동추이는 법인소유(8.9%), 국공유지(국유지 1.6%, 도유지 3.1%, 군유지 5.1%) 소유 토지는 증가한 반면 개인소유(-2.6%) 토지는 감소</t>
    <phoneticPr fontId="9" type="noConversion"/>
  </si>
  <si>
    <t>○ 2022.12.31 기준 소유구분별 지적공부등록지 현황은 개인이 50.0%로 가장 많은 토지를 소유하고 있으며, 국유지(25.5%), 공유지(도유지/군유지)(8.4%), 법인(7.5%) 순으로 토지를 소유함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</si>
</sst>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.0_);[Red]\(#,##0.0\)"/>
    <numFmt numFmtId="178" formatCode="#,##0.0_);\(#,##0.0\)"/>
    <numFmt numFmtId="179" formatCode="#,##0.00_);[Red]\(#,##0.00\)"/>
    <numFmt numFmtId="180" formatCode="#,##0.0_ "/>
    <numFmt numFmtId="181" formatCode="#,##0.0_ ;[Red]\-#,##0.0\ "/>
    <numFmt numFmtId="182" formatCode="#,##0_ "/>
    <numFmt numFmtId="183" formatCode="#,##0.0;[Red]#,##0.0"/>
    <numFmt numFmtId="184" formatCode="#,##0_ ;[Red]\-#,##0\ "/>
    <numFmt numFmtId="185" formatCode="#,##0.00_ ;[Red]\-#,##0.00\ "/>
    <numFmt numFmtId="186" formatCode="#,##0;[Red]#,##0"/>
    <numFmt numFmtId="187" formatCode="_(* #,##0.00_);_(* \(#,##0.00\);_(* &quot;-&quot;??_);_(@_)"/>
    <numFmt numFmtId="188" formatCode="_-* #,##0.00_-;\-* #,##0.00_-;_-* &quot;-&quot;_-;_-@_-"/>
    <numFmt numFmtId="189" formatCode="_-* #,##0.0_-;\-* #,##0.0_-;_-* &quot;-&quot;_-;_-@_-"/>
    <numFmt numFmtId="190" formatCode="_-* #,##0_-;\-* #,##0_-;_-* &quot;-&quot;??_-;_-@_-"/>
    <numFmt numFmtId="191" formatCode="#,##0.0"/>
    <numFmt numFmtId="192" formatCode="0.0"/>
    <numFmt numFmtId="193" formatCode="0.0%"/>
  </numFmts>
  <fonts count="4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22"/>
      <name val="돋움"/>
      <family val="3"/>
      <charset val="129"/>
    </font>
    <font>
      <b/>
      <sz val="12"/>
      <name val="돋움"/>
      <family val="3"/>
      <charset val="129"/>
    </font>
    <font>
      <b/>
      <sz val="14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9"/>
      <color rgb="FF000000"/>
      <name val="휴먼명조"/>
      <family val="3"/>
      <charset val="129"/>
    </font>
    <font>
      <sz val="9"/>
      <color rgb="FF000000"/>
      <name val="HCI Poppy"/>
      <family val="2"/>
    </font>
    <font>
      <sz val="10"/>
      <color rgb="FF000000"/>
      <name val="맑은 고딕"/>
      <family val="3"/>
      <charset val="129"/>
    </font>
    <font>
      <sz val="8"/>
      <name val="굴림"/>
      <family val="3"/>
      <charset val="129"/>
    </font>
    <font>
      <sz val="8"/>
      <color indexed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name val="굴림"/>
      <family val="3"/>
      <charset val="129"/>
    </font>
    <font>
      <b/>
      <sz val="10"/>
      <name val="돋움"/>
      <family val="3"/>
      <charset val="129"/>
    </font>
    <font>
      <b/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8"/>
      <color rgb="FFFF0000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0"/>
      <color indexed="8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sz val="8"/>
      <color rgb="FFFF0000"/>
      <name val="굴림"/>
      <family val="3"/>
      <charset val="129"/>
    </font>
    <font>
      <sz val="11"/>
      <color rgb="FFFF0000"/>
      <name val="굴림"/>
      <family val="3"/>
      <charset val="129"/>
    </font>
    <font>
      <b/>
      <sz val="14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643">
    <xf numFmtId="0" fontId="0" fillId="0" borderId="0"/>
    <xf numFmtId="9" fontId="8" fillId="0" borderId="0" applyFont="0" applyFill="0" applyBorder="0" applyAlignment="0" applyProtection="0"/>
    <xf numFmtId="0" fontId="1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2" fillId="0" borderId="0"/>
    <xf numFmtId="187" fontId="22" fillId="0" borderId="0"/>
    <xf numFmtId="187" fontId="22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>
      <alignment vertical="center"/>
    </xf>
    <xf numFmtId="0" fontId="26" fillId="0" borderId="0">
      <alignment vertical="center"/>
    </xf>
    <xf numFmtId="0" fontId="8" fillId="0" borderId="0"/>
    <xf numFmtId="0" fontId="2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>
      <alignment vertical="center"/>
    </xf>
    <xf numFmtId="0" fontId="2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26" fillId="0" borderId="0">
      <alignment vertical="center"/>
    </xf>
    <xf numFmtId="0" fontId="26" fillId="0" borderId="0">
      <alignment vertical="center"/>
    </xf>
    <xf numFmtId="0" fontId="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2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2" fillId="0" borderId="0"/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2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2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8" fillId="0" borderId="0"/>
    <xf numFmtId="0" fontId="22" fillId="0" borderId="0"/>
    <xf numFmtId="0" fontId="21" fillId="0" borderId="0"/>
    <xf numFmtId="0" fontId="8" fillId="0" borderId="0"/>
    <xf numFmtId="0" fontId="22" fillId="0" borderId="0"/>
    <xf numFmtId="0" fontId="21" fillId="0" borderId="0"/>
    <xf numFmtId="0" fontId="8" fillId="0" borderId="0"/>
    <xf numFmtId="0" fontId="22" fillId="0" borderId="0"/>
    <xf numFmtId="0" fontId="21" fillId="0" borderId="0"/>
    <xf numFmtId="0" fontId="8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8" fillId="0" borderId="0"/>
    <xf numFmtId="0" fontId="22" fillId="0" borderId="0"/>
    <xf numFmtId="0" fontId="22" fillId="0" borderId="0">
      <alignment vertical="center"/>
    </xf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3" fillId="0" borderId="0">
      <alignment vertical="center"/>
    </xf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>
      <alignment vertical="center"/>
    </xf>
    <xf numFmtId="0" fontId="8" fillId="0" borderId="0"/>
    <xf numFmtId="0" fontId="22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6" fillId="0" borderId="0">
      <alignment vertical="center"/>
    </xf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6" fillId="0" borderId="0">
      <alignment vertical="center"/>
    </xf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8" fillId="0" borderId="0">
      <alignment vertical="center"/>
    </xf>
    <xf numFmtId="0" fontId="26" fillId="0" borderId="0">
      <alignment vertical="center"/>
    </xf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87" fontId="21" fillId="0" borderId="0"/>
    <xf numFmtId="187" fontId="21" fillId="0" borderId="0"/>
    <xf numFmtId="187" fontId="21" fillId="0" borderId="0"/>
    <xf numFmtId="187" fontId="21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8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>
      <alignment vertical="center"/>
    </xf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5">
    <xf numFmtId="0" fontId="0" fillId="0" borderId="0" xfId="0"/>
    <xf numFmtId="0" fontId="10" fillId="0" borderId="0" xfId="0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10" fillId="0" borderId="0" xfId="0" applyFont="1"/>
    <xf numFmtId="176" fontId="1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76" fontId="0" fillId="0" borderId="0" xfId="0" applyNumberFormat="1" applyFill="1" applyProtection="1">
      <protection locked="0"/>
    </xf>
    <xf numFmtId="0" fontId="0" fillId="0" borderId="0" xfId="0" applyFill="1"/>
    <xf numFmtId="180" fontId="0" fillId="0" borderId="0" xfId="0" applyNumberFormat="1"/>
    <xf numFmtId="182" fontId="0" fillId="0" borderId="0" xfId="0" applyNumberFormat="1"/>
    <xf numFmtId="180" fontId="0" fillId="0" borderId="0" xfId="0" applyNumberFormat="1" applyFill="1" applyProtection="1">
      <protection locked="0"/>
    </xf>
    <xf numFmtId="182" fontId="0" fillId="0" borderId="0" xfId="0" applyNumberFormat="1" applyFill="1"/>
    <xf numFmtId="180" fontId="0" fillId="0" borderId="0" xfId="0" applyNumberFormat="1" applyFill="1"/>
    <xf numFmtId="183" fontId="0" fillId="0" borderId="0" xfId="0" applyNumberFormat="1"/>
    <xf numFmtId="0" fontId="11" fillId="0" borderId="5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79" fontId="15" fillId="0" borderId="1" xfId="0" applyNumberFormat="1" applyFont="1" applyBorder="1" applyAlignment="1">
      <alignment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5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82" fontId="15" fillId="0" borderId="0" xfId="0" applyNumberFormat="1" applyFont="1"/>
    <xf numFmtId="0" fontId="15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vertical="center"/>
    </xf>
    <xf numFmtId="182" fontId="19" fillId="0" borderId="0" xfId="0" applyNumberFormat="1" applyFont="1" applyAlignment="1">
      <alignment vertical="center"/>
    </xf>
    <xf numFmtId="0" fontId="19" fillId="0" borderId="0" xfId="0" applyNumberFormat="1" applyFont="1" applyAlignment="1"/>
    <xf numFmtId="0" fontId="19" fillId="4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right" vertical="center"/>
    </xf>
    <xf numFmtId="179" fontId="19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79" fontId="19" fillId="0" borderId="1" xfId="0" applyNumberFormat="1" applyFont="1" applyBorder="1" applyAlignment="1">
      <alignment vertical="center"/>
    </xf>
    <xf numFmtId="177" fontId="19" fillId="0" borderId="1" xfId="0" applyNumberFormat="1" applyFont="1" applyFill="1" applyBorder="1" applyAlignment="1">
      <alignment horizontal="right" vertical="center"/>
    </xf>
    <xf numFmtId="179" fontId="19" fillId="0" borderId="1" xfId="0" applyNumberFormat="1" applyFont="1" applyFill="1" applyBorder="1" applyAlignment="1">
      <alignment horizontal="right" vertical="center"/>
    </xf>
    <xf numFmtId="49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180" fontId="19" fillId="0" borderId="1" xfId="0" applyNumberFormat="1" applyFont="1" applyFill="1" applyBorder="1" applyAlignment="1">
      <alignment vertical="center"/>
    </xf>
    <xf numFmtId="182" fontId="19" fillId="0" borderId="1" xfId="0" applyNumberFormat="1" applyFont="1" applyFill="1" applyBorder="1" applyAlignment="1">
      <alignment vertical="center"/>
    </xf>
    <xf numFmtId="176" fontId="19" fillId="0" borderId="1" xfId="0" applyNumberFormat="1" applyFont="1" applyFill="1" applyBorder="1" applyAlignment="1">
      <alignment vertical="center"/>
    </xf>
    <xf numFmtId="177" fontId="19" fillId="0" borderId="1" xfId="0" applyNumberFormat="1" applyFont="1" applyFill="1" applyBorder="1" applyAlignment="1">
      <alignment vertical="center"/>
    </xf>
    <xf numFmtId="180" fontId="19" fillId="0" borderId="1" xfId="0" applyNumberFormat="1" applyFont="1" applyFill="1" applyBorder="1" applyAlignment="1" applyProtection="1">
      <alignment vertical="center"/>
      <protection locked="0"/>
    </xf>
    <xf numFmtId="182" fontId="19" fillId="0" borderId="1" xfId="0" applyNumberFormat="1" applyFont="1" applyFill="1" applyBorder="1" applyAlignment="1" applyProtection="1">
      <alignment vertical="center"/>
      <protection locked="0"/>
    </xf>
    <xf numFmtId="176" fontId="19" fillId="0" borderId="1" xfId="0" applyNumberFormat="1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>
      <alignment vertical="center"/>
    </xf>
    <xf numFmtId="176" fontId="19" fillId="0" borderId="0" xfId="0" applyNumberFormat="1" applyFont="1" applyAlignment="1">
      <alignment vertical="center"/>
    </xf>
    <xf numFmtId="180" fontId="19" fillId="0" borderId="0" xfId="0" applyNumberFormat="1" applyFont="1" applyAlignment="1">
      <alignment vertical="center"/>
    </xf>
    <xf numFmtId="180" fontId="19" fillId="2" borderId="1" xfId="0" applyNumberFormat="1" applyFont="1" applyFill="1" applyBorder="1" applyAlignment="1" applyProtection="1">
      <alignment horizontal="center" vertical="center"/>
      <protection locked="0"/>
    </xf>
    <xf numFmtId="176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5" xfId="0" applyFont="1" applyBorder="1" applyAlignment="1">
      <alignment vertical="center"/>
    </xf>
    <xf numFmtId="180" fontId="19" fillId="0" borderId="1" xfId="0" applyNumberFormat="1" applyFont="1" applyBorder="1"/>
    <xf numFmtId="0" fontId="19" fillId="4" borderId="1" xfId="0" applyFont="1" applyFill="1" applyBorder="1" applyAlignment="1" applyProtection="1">
      <alignment vertical="center" wrapText="1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80" fontId="10" fillId="0" borderId="0" xfId="0" applyNumberFormat="1" applyFont="1" applyBorder="1"/>
    <xf numFmtId="180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180" fontId="19" fillId="0" borderId="1" xfId="0" applyNumberFormat="1" applyFont="1" applyFill="1" applyBorder="1"/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9" fillId="0" borderId="0" xfId="0" applyFont="1"/>
    <xf numFmtId="183" fontId="19" fillId="0" borderId="0" xfId="0" applyNumberFormat="1" applyFont="1"/>
    <xf numFmtId="180" fontId="19" fillId="0" borderId="0" xfId="0" applyNumberFormat="1" applyFont="1"/>
    <xf numFmtId="0" fontId="19" fillId="4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right" vertical="center"/>
    </xf>
    <xf numFmtId="179" fontId="19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Border="1" applyAlignment="1">
      <alignment vertical="center"/>
    </xf>
    <xf numFmtId="179" fontId="19" fillId="0" borderId="1" xfId="0" applyNumberFormat="1" applyFont="1" applyBorder="1" applyAlignment="1">
      <alignment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77" fontId="19" fillId="0" borderId="0" xfId="0" applyNumberFormat="1" applyFont="1" applyFill="1" applyAlignment="1">
      <alignment horizontal="center" vertical="center"/>
    </xf>
    <xf numFmtId="180" fontId="19" fillId="0" borderId="0" xfId="0" applyNumberFormat="1" applyFont="1" applyFill="1" applyBorder="1"/>
    <xf numFmtId="182" fontId="19" fillId="0" borderId="0" xfId="0" applyNumberFormat="1" applyFont="1" applyFill="1" applyBorder="1"/>
    <xf numFmtId="0" fontId="15" fillId="0" borderId="0" xfId="0" applyFont="1" applyFill="1" applyBorder="1"/>
    <xf numFmtId="0" fontId="19" fillId="0" borderId="0" xfId="0" applyFont="1" applyFill="1" applyBorder="1" applyAlignment="1" applyProtection="1">
      <alignment horizontal="center" vertical="center"/>
      <protection locked="0"/>
    </xf>
    <xf numFmtId="182" fontId="19" fillId="0" borderId="0" xfId="0" applyNumberFormat="1" applyFont="1"/>
    <xf numFmtId="177" fontId="19" fillId="0" borderId="0" xfId="0" applyNumberFormat="1" applyFont="1"/>
    <xf numFmtId="177" fontId="19" fillId="2" borderId="1" xfId="0" applyNumberFormat="1" applyFont="1" applyFill="1" applyBorder="1" applyAlignment="1">
      <alignment horizontal="center" vertical="center"/>
    </xf>
    <xf numFmtId="180" fontId="19" fillId="0" borderId="0" xfId="0" applyNumberFormat="1" applyFont="1" applyBorder="1"/>
    <xf numFmtId="0" fontId="19" fillId="0" borderId="0" xfId="0" applyFont="1" applyBorder="1"/>
    <xf numFmtId="180" fontId="19" fillId="0" borderId="0" xfId="0" applyNumberFormat="1" applyFont="1" applyProtection="1">
      <protection locked="0"/>
    </xf>
    <xf numFmtId="182" fontId="19" fillId="0" borderId="0" xfId="0" applyNumberFormat="1" applyFont="1" applyProtection="1">
      <protection locked="0"/>
    </xf>
    <xf numFmtId="177" fontId="19" fillId="0" borderId="1" xfId="0" applyNumberFormat="1" applyFont="1" applyBorder="1" applyAlignment="1">
      <alignment horizontal="center"/>
    </xf>
    <xf numFmtId="180" fontId="19" fillId="4" borderId="1" xfId="0" applyNumberFormat="1" applyFont="1" applyFill="1" applyBorder="1" applyAlignment="1">
      <alignment horizontal="center"/>
    </xf>
    <xf numFmtId="182" fontId="19" fillId="4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176" fontId="19" fillId="4" borderId="1" xfId="0" applyNumberFormat="1" applyFont="1" applyFill="1" applyBorder="1" applyAlignment="1">
      <alignment horizontal="center"/>
    </xf>
    <xf numFmtId="180" fontId="19" fillId="4" borderId="1" xfId="0" applyNumberFormat="1" applyFont="1" applyFill="1" applyBorder="1" applyAlignment="1" applyProtection="1">
      <alignment horizontal="center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180" fontId="19" fillId="0" borderId="0" xfId="0" applyNumberFormat="1" applyFont="1" applyBorder="1" applyAlignment="1">
      <alignment horizontal="center"/>
    </xf>
    <xf numFmtId="180" fontId="19" fillId="0" borderId="0" xfId="0" applyNumberFormat="1" applyFont="1" applyFill="1" applyBorder="1" applyAlignment="1">
      <alignment horizontal="center"/>
    </xf>
    <xf numFmtId="177" fontId="19" fillId="0" borderId="0" xfId="0" applyNumberFormat="1" applyFont="1" applyFill="1" applyBorder="1" applyAlignment="1">
      <alignment horizontal="center"/>
    </xf>
    <xf numFmtId="183" fontId="19" fillId="0" borderId="0" xfId="0" applyNumberFormat="1" applyFont="1" applyFill="1" applyBorder="1" applyAlignment="1">
      <alignment horizontal="center"/>
    </xf>
    <xf numFmtId="182" fontId="19" fillId="0" borderId="0" xfId="0" applyNumberFormat="1" applyFont="1" applyBorder="1" applyAlignment="1" applyProtection="1">
      <alignment horizontal="center"/>
      <protection locked="0"/>
    </xf>
    <xf numFmtId="177" fontId="19" fillId="0" borderId="0" xfId="0" applyNumberFormat="1" applyFont="1" applyBorder="1" applyAlignment="1">
      <alignment horizontal="center"/>
    </xf>
    <xf numFmtId="177" fontId="19" fillId="0" borderId="0" xfId="0" applyNumberFormat="1" applyFont="1" applyFill="1" applyBorder="1" applyAlignment="1">
      <alignment horizontal="center" vertical="center"/>
    </xf>
    <xf numFmtId="181" fontId="19" fillId="0" borderId="0" xfId="2" applyNumberFormat="1" applyFont="1">
      <alignment vertical="center"/>
    </xf>
    <xf numFmtId="0" fontId="19" fillId="0" borderId="0" xfId="2" applyFont="1">
      <alignment vertical="center"/>
    </xf>
    <xf numFmtId="185" fontId="19" fillId="0" borderId="0" xfId="2" applyNumberFormat="1" applyFont="1">
      <alignment vertical="center"/>
    </xf>
    <xf numFmtId="184" fontId="19" fillId="0" borderId="0" xfId="2" applyNumberFormat="1" applyFont="1">
      <alignment vertical="center"/>
    </xf>
    <xf numFmtId="0" fontId="19" fillId="0" borderId="0" xfId="2" applyFont="1" applyFill="1" applyBorder="1">
      <alignment vertical="center"/>
    </xf>
    <xf numFmtId="10" fontId="19" fillId="0" borderId="0" xfId="1" applyNumberFormat="1" applyFont="1" applyAlignment="1">
      <alignment vertical="center"/>
    </xf>
    <xf numFmtId="49" fontId="19" fillId="0" borderId="0" xfId="2" applyNumberFormat="1" applyFont="1" applyAlignment="1">
      <alignment horizontal="center" vertical="center"/>
    </xf>
    <xf numFmtId="49" fontId="19" fillId="2" borderId="1" xfId="2" applyNumberFormat="1" applyFont="1" applyFill="1" applyBorder="1" applyAlignment="1">
      <alignment horizontal="center" vertical="center"/>
    </xf>
    <xf numFmtId="49" fontId="19" fillId="0" borderId="0" xfId="2" applyNumberFormat="1" applyFont="1" applyFill="1" applyBorder="1" applyAlignment="1">
      <alignment horizontal="center" vertical="center" wrapText="1"/>
    </xf>
    <xf numFmtId="184" fontId="19" fillId="0" borderId="1" xfId="2" applyNumberFormat="1" applyFont="1" applyBorder="1">
      <alignment vertical="center"/>
    </xf>
    <xf numFmtId="185" fontId="19" fillId="0" borderId="1" xfId="2" applyNumberFormat="1" applyFont="1" applyBorder="1">
      <alignment vertical="center"/>
    </xf>
    <xf numFmtId="182" fontId="19" fillId="0" borderId="1" xfId="2" applyNumberFormat="1" applyFont="1" applyBorder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176" fontId="19" fillId="0" borderId="0" xfId="0" applyNumberFormat="1" applyFont="1"/>
    <xf numFmtId="179" fontId="19" fillId="0" borderId="1" xfId="0" applyNumberFormat="1" applyFont="1" applyFill="1" applyBorder="1"/>
    <xf numFmtId="176" fontId="19" fillId="0" borderId="1" xfId="0" applyNumberFormat="1" applyFont="1" applyFill="1" applyBorder="1" applyProtection="1">
      <protection locked="0"/>
    </xf>
    <xf numFmtId="0" fontId="19" fillId="4" borderId="1" xfId="0" applyFont="1" applyFill="1" applyBorder="1" applyAlignment="1">
      <alignment wrapText="1"/>
    </xf>
    <xf numFmtId="182" fontId="19" fillId="0" borderId="0" xfId="0" applyNumberFormat="1" applyFont="1" applyFill="1" applyBorder="1" applyAlignment="1" applyProtection="1">
      <alignment horizontal="center" vertical="center"/>
      <protection locked="0"/>
    </xf>
    <xf numFmtId="182" fontId="19" fillId="0" borderId="0" xfId="0" applyNumberFormat="1" applyFont="1" applyFill="1" applyBorder="1" applyAlignment="1">
      <alignment horizontal="center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right" vertical="center"/>
    </xf>
    <xf numFmtId="179" fontId="19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Border="1" applyAlignment="1">
      <alignment vertical="center"/>
    </xf>
    <xf numFmtId="179" fontId="19" fillId="0" borderId="1" xfId="0" applyNumberFormat="1" applyFont="1" applyBorder="1" applyAlignment="1">
      <alignment vertical="center"/>
    </xf>
    <xf numFmtId="180" fontId="19" fillId="0" borderId="1" xfId="0" applyNumberFormat="1" applyFont="1" applyFill="1" applyBorder="1" applyAlignment="1" applyProtection="1">
      <alignment horizontal="center" vertical="center"/>
      <protection locked="0"/>
    </xf>
    <xf numFmtId="180" fontId="19" fillId="0" borderId="1" xfId="0" applyNumberFormat="1" applyFont="1" applyFill="1" applyBorder="1"/>
    <xf numFmtId="182" fontId="19" fillId="0" borderId="1" xfId="0" applyNumberFormat="1" applyFont="1" applyFill="1" applyBorder="1"/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80" fontId="19" fillId="4" borderId="1" xfId="0" applyNumberFormat="1" applyFont="1" applyFill="1" applyBorder="1"/>
    <xf numFmtId="179" fontId="19" fillId="0" borderId="1" xfId="0" applyNumberFormat="1" applyFont="1" applyFill="1" applyBorder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80" fontId="19" fillId="4" borderId="1" xfId="0" applyNumberFormat="1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right" vertical="center"/>
    </xf>
    <xf numFmtId="180" fontId="19" fillId="4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/>
    <xf numFmtId="180" fontId="19" fillId="0" borderId="0" xfId="0" applyNumberFormat="1" applyFont="1" applyFill="1" applyBorder="1"/>
    <xf numFmtId="0" fontId="15" fillId="0" borderId="1" xfId="0" applyFont="1" applyBorder="1"/>
    <xf numFmtId="177" fontId="19" fillId="0" borderId="3" xfId="0" applyNumberFormat="1" applyFont="1" applyFill="1" applyBorder="1" applyAlignment="1">
      <alignment horizontal="center" vertical="center"/>
    </xf>
    <xf numFmtId="183" fontId="19" fillId="0" borderId="1" xfId="0" applyNumberFormat="1" applyFont="1" applyFill="1" applyBorder="1"/>
    <xf numFmtId="186" fontId="19" fillId="0" borderId="1" xfId="0" applyNumberFormat="1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left" vertical="center" wrapText="1"/>
      <protection locked="0"/>
    </xf>
    <xf numFmtId="180" fontId="19" fillId="0" borderId="1" xfId="0" applyNumberFormat="1" applyFont="1" applyFill="1" applyBorder="1" applyProtection="1">
      <protection locked="0"/>
    </xf>
    <xf numFmtId="180" fontId="19" fillId="0" borderId="0" xfId="0" applyNumberFormat="1" applyFont="1" applyFill="1" applyProtection="1">
      <protection locked="0"/>
    </xf>
    <xf numFmtId="176" fontId="19" fillId="0" borderId="0" xfId="0" applyNumberFormat="1" applyFont="1" applyFill="1" applyProtection="1">
      <protection locked="0"/>
    </xf>
    <xf numFmtId="177" fontId="19" fillId="0" borderId="0" xfId="0" applyNumberFormat="1" applyFont="1" applyAlignment="1">
      <alignment vertical="center"/>
    </xf>
    <xf numFmtId="0" fontId="19" fillId="2" borderId="2" xfId="0" applyFont="1" applyFill="1" applyBorder="1" applyAlignment="1" applyProtection="1">
      <alignment horizontal="left" vertical="center" wrapText="1"/>
      <protection locked="0"/>
    </xf>
    <xf numFmtId="180" fontId="19" fillId="4" borderId="1" xfId="0" applyNumberFormat="1" applyFont="1" applyFill="1" applyBorder="1" applyAlignment="1" applyProtection="1">
      <alignment horizontal="center" vertical="center"/>
      <protection locked="0"/>
    </xf>
    <xf numFmtId="177" fontId="19" fillId="4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180" fontId="19" fillId="0" borderId="0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Border="1"/>
    <xf numFmtId="180" fontId="20" fillId="0" borderId="1" xfId="0" applyNumberFormat="1" applyFont="1" applyBorder="1"/>
    <xf numFmtId="183" fontId="19" fillId="0" borderId="1" xfId="0" applyNumberFormat="1" applyFont="1" applyBorder="1"/>
    <xf numFmtId="176" fontId="19" fillId="0" borderId="1" xfId="0" applyNumberFormat="1" applyFont="1" applyFill="1" applyBorder="1"/>
    <xf numFmtId="0" fontId="19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9" fillId="0" borderId="0" xfId="0" applyFont="1" applyAlignment="1"/>
    <xf numFmtId="183" fontId="19" fillId="0" borderId="0" xfId="0" applyNumberFormat="1" applyFont="1" applyAlignment="1"/>
    <xf numFmtId="178" fontId="19" fillId="0" borderId="0" xfId="0" applyNumberFormat="1" applyFont="1" applyAlignment="1"/>
    <xf numFmtId="186" fontId="19" fillId="0" borderId="0" xfId="0" applyNumberFormat="1" applyFont="1" applyAlignment="1"/>
    <xf numFmtId="183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NumberFormat="1" applyFont="1" applyBorder="1" applyAlignment="1"/>
    <xf numFmtId="0" fontId="0" fillId="0" borderId="0" xfId="0" applyFill="1" applyBorder="1"/>
    <xf numFmtId="180" fontId="10" fillId="0" borderId="0" xfId="0" applyNumberFormat="1" applyFont="1" applyFill="1" applyBorder="1"/>
    <xf numFmtId="182" fontId="10" fillId="0" borderId="0" xfId="0" applyNumberFormat="1" applyFont="1" applyFill="1" applyBorder="1"/>
    <xf numFmtId="0" fontId="0" fillId="0" borderId="0" xfId="0" applyFill="1" applyBorder="1" applyAlignment="1"/>
    <xf numFmtId="186" fontId="0" fillId="0" borderId="0" xfId="0" applyNumberFormat="1" applyFont="1" applyFill="1" applyBorder="1" applyAlignment="1">
      <alignment wrapText="1"/>
    </xf>
    <xf numFmtId="183" fontId="0" fillId="0" borderId="0" xfId="0" applyNumberFormat="1" applyFont="1" applyFill="1" applyBorder="1" applyAlignment="1"/>
    <xf numFmtId="183" fontId="0" fillId="0" borderId="0" xfId="0" applyNumberFormat="1" applyFill="1" applyBorder="1"/>
    <xf numFmtId="178" fontId="0" fillId="0" borderId="0" xfId="0" applyNumberFormat="1" applyFont="1" applyFill="1" applyBorder="1" applyAlignment="1"/>
    <xf numFmtId="186" fontId="0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186" fontId="19" fillId="0" borderId="0" xfId="0" applyNumberFormat="1" applyFont="1" applyFill="1" applyBorder="1" applyAlignment="1">
      <alignment horizontal="center" wrapText="1"/>
    </xf>
    <xf numFmtId="178" fontId="19" fillId="0" borderId="0" xfId="0" applyNumberFormat="1" applyFont="1" applyFill="1" applyBorder="1" applyAlignment="1">
      <alignment horizontal="center"/>
    </xf>
    <xf numFmtId="181" fontId="19" fillId="4" borderId="1" xfId="2" applyNumberFormat="1" applyFont="1" applyFill="1" applyBorder="1" applyAlignment="1">
      <alignment horizontal="right" vertical="center"/>
    </xf>
    <xf numFmtId="0" fontId="19" fillId="4" borderId="1" xfId="2" applyFont="1" applyFill="1" applyBorder="1" applyAlignment="1">
      <alignment horizontal="right" vertical="center"/>
    </xf>
    <xf numFmtId="185" fontId="19" fillId="4" borderId="1" xfId="2" applyNumberFormat="1" applyFont="1" applyFill="1" applyBorder="1">
      <alignment vertical="center"/>
    </xf>
    <xf numFmtId="181" fontId="19" fillId="4" borderId="1" xfId="2" applyNumberFormat="1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0" fontId="0" fillId="0" borderId="0" xfId="0" applyBorder="1"/>
    <xf numFmtId="180" fontId="0" fillId="0" borderId="0" xfId="0" applyNumberFormat="1" applyBorder="1"/>
    <xf numFmtId="0" fontId="15" fillId="3" borderId="1" xfId="0" applyFont="1" applyFill="1" applyBorder="1" applyAlignment="1">
      <alignment horizontal="center" vertical="center"/>
    </xf>
    <xf numFmtId="176" fontId="0" fillId="0" borderId="0" xfId="0" applyNumberFormat="1" applyFont="1"/>
    <xf numFmtId="49" fontId="15" fillId="0" borderId="0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 applyAlignment="1">
      <alignment vertical="center"/>
    </xf>
    <xf numFmtId="0" fontId="15" fillId="0" borderId="0" xfId="0" applyFont="1" applyBorder="1"/>
    <xf numFmtId="179" fontId="15" fillId="0" borderId="0" xfId="0" applyNumberFormat="1" applyFont="1" applyBorder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80" fontId="15" fillId="0" borderId="1" xfId="0" applyNumberFormat="1" applyFont="1" applyBorder="1"/>
    <xf numFmtId="178" fontId="23" fillId="0" borderId="0" xfId="0" applyNumberFormat="1" applyFont="1" applyBorder="1" applyAlignment="1"/>
    <xf numFmtId="0" fontId="23" fillId="0" borderId="0" xfId="0" applyFont="1" applyBorder="1"/>
    <xf numFmtId="180" fontId="19" fillId="0" borderId="1" xfId="0" applyNumberFormat="1" applyFont="1" applyBorder="1" applyAlignment="1">
      <alignment horizontal="right" vertical="center"/>
    </xf>
    <xf numFmtId="180" fontId="24" fillId="0" borderId="1" xfId="0" applyNumberFormat="1" applyFont="1" applyBorder="1"/>
    <xf numFmtId="180" fontId="0" fillId="0" borderId="0" xfId="0" applyNumberFormat="1"/>
    <xf numFmtId="180" fontId="0" fillId="0" borderId="0" xfId="0" applyNumberFormat="1" applyFill="1"/>
    <xf numFmtId="180" fontId="15" fillId="0" borderId="0" xfId="0" applyNumberFormat="1" applyFont="1"/>
    <xf numFmtId="180" fontId="15" fillId="0" borderId="0" xfId="0" applyNumberFormat="1" applyFont="1" applyFill="1" applyBorder="1"/>
    <xf numFmtId="180" fontId="15" fillId="4" borderId="1" xfId="0" applyNumberFormat="1" applyFont="1" applyFill="1" applyBorder="1"/>
    <xf numFmtId="41" fontId="19" fillId="0" borderId="0" xfId="3" applyFont="1" applyFill="1" applyBorder="1">
      <alignment vertical="center"/>
    </xf>
    <xf numFmtId="176" fontId="19" fillId="0" borderId="0" xfId="0" applyNumberFormat="1" applyFont="1" applyFill="1" applyBorder="1" applyAlignment="1">
      <alignment horizontal="center"/>
    </xf>
    <xf numFmtId="41" fontId="19" fillId="0" borderId="0" xfId="3" applyFont="1" applyFill="1" applyBorder="1" applyAlignment="1">
      <alignment horizontal="center"/>
    </xf>
    <xf numFmtId="180" fontId="19" fillId="0" borderId="1" xfId="0" applyNumberFormat="1" applyFont="1" applyBorder="1" applyAlignment="1">
      <alignment horizontal="right" vertical="center" wrapText="1"/>
    </xf>
    <xf numFmtId="180" fontId="9" fillId="0" borderId="1" xfId="1024" applyNumberFormat="1" applyFont="1" applyBorder="1"/>
    <xf numFmtId="41" fontId="19" fillId="0" borderId="0" xfId="3" applyFont="1" applyFill="1" applyBorder="1" applyAlignment="1">
      <alignment horizontal="center" vertical="center" wrapText="1"/>
    </xf>
    <xf numFmtId="180" fontId="9" fillId="0" borderId="1" xfId="1122" applyNumberFormat="1" applyFont="1" applyBorder="1"/>
    <xf numFmtId="41" fontId="19" fillId="2" borderId="1" xfId="3" applyFont="1" applyFill="1" applyBorder="1" applyAlignment="1">
      <alignment horizontal="center" vertical="center"/>
    </xf>
    <xf numFmtId="41" fontId="19" fillId="0" borderId="0" xfId="3" applyFont="1">
      <alignment vertical="center"/>
    </xf>
    <xf numFmtId="180" fontId="19" fillId="6" borderId="1" xfId="0" applyNumberFormat="1" applyFont="1" applyFill="1" applyBorder="1" applyAlignment="1" applyProtection="1">
      <alignment horizontal="center" vertical="center"/>
      <protection locked="0"/>
    </xf>
    <xf numFmtId="180" fontId="9" fillId="0" borderId="1" xfId="1124" applyNumberFormat="1" applyFont="1" applyBorder="1"/>
    <xf numFmtId="180" fontId="25" fillId="6" borderId="1" xfId="1129" applyNumberFormat="1" applyFont="1" applyFill="1" applyBorder="1" applyAlignment="1" applyProtection="1">
      <alignment horizontal="center" vertical="center"/>
      <protection locked="0"/>
    </xf>
    <xf numFmtId="177" fontId="19" fillId="6" borderId="1" xfId="0" applyNumberFormat="1" applyFont="1" applyFill="1" applyBorder="1" applyAlignment="1">
      <alignment horizontal="center" vertical="center"/>
    </xf>
    <xf numFmtId="177" fontId="25" fillId="6" borderId="1" xfId="1129" applyNumberFormat="1" applyFont="1" applyFill="1" applyBorder="1" applyAlignment="1">
      <alignment horizontal="center" vertical="center"/>
    </xf>
    <xf numFmtId="177" fontId="25" fillId="6" borderId="3" xfId="1129" applyNumberFormat="1" applyFont="1" applyFill="1" applyBorder="1" applyAlignment="1">
      <alignment horizontal="center" vertical="center"/>
    </xf>
    <xf numFmtId="180" fontId="9" fillId="0" borderId="1" xfId="1128" applyNumberFormat="1" applyFont="1" applyBorder="1"/>
    <xf numFmtId="180" fontId="9" fillId="0" borderId="1" xfId="1127" applyNumberFormat="1" applyFont="1" applyBorder="1"/>
    <xf numFmtId="180" fontId="9" fillId="0" borderId="1" xfId="1125" applyNumberFormat="1" applyFont="1" applyBorder="1"/>
    <xf numFmtId="180" fontId="19" fillId="0" borderId="0" xfId="1142" applyNumberFormat="1" applyFont="1"/>
    <xf numFmtId="0" fontId="19" fillId="4" borderId="1" xfId="0" applyFont="1" applyFill="1" applyBorder="1" applyAlignment="1" applyProtection="1">
      <alignment horizontal="center" vertical="center"/>
      <protection locked="0"/>
    </xf>
    <xf numFmtId="41" fontId="32" fillId="0" borderId="0" xfId="3" applyFont="1">
      <alignment vertical="center"/>
    </xf>
    <xf numFmtId="180" fontId="32" fillId="0" borderId="0" xfId="0" applyNumberFormat="1" applyFont="1" applyBorder="1"/>
    <xf numFmtId="0" fontId="31" fillId="0" borderId="0" xfId="0" applyFont="1" applyAlignment="1">
      <alignment vertical="center"/>
    </xf>
    <xf numFmtId="0" fontId="32" fillId="0" borderId="0" xfId="0" applyFont="1"/>
    <xf numFmtId="180" fontId="15" fillId="0" borderId="1" xfId="0" applyNumberFormat="1" applyFont="1" applyFill="1" applyBorder="1"/>
    <xf numFmtId="0" fontId="15" fillId="7" borderId="1" xfId="0" applyFont="1" applyFill="1" applyBorder="1" applyAlignment="1" applyProtection="1">
      <alignment horizontal="center"/>
      <protection locked="0"/>
    </xf>
    <xf numFmtId="0" fontId="31" fillId="0" borderId="0" xfId="0" applyFont="1"/>
    <xf numFmtId="0" fontId="29" fillId="0" borderId="0" xfId="0" applyFont="1"/>
    <xf numFmtId="41" fontId="15" fillId="0" borderId="1" xfId="1144" applyFont="1" applyBorder="1"/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80" fontId="19" fillId="0" borderId="0" xfId="1142" applyNumberFormat="1" applyFont="1"/>
    <xf numFmtId="0" fontId="15" fillId="3" borderId="1" xfId="0" applyFont="1" applyFill="1" applyBorder="1" applyAlignment="1">
      <alignment horizontal="center" vertical="center"/>
    </xf>
    <xf numFmtId="179" fontId="15" fillId="0" borderId="4" xfId="0" applyNumberFormat="1" applyFont="1" applyBorder="1" applyAlignment="1">
      <alignment horizontal="right" vertical="center"/>
    </xf>
    <xf numFmtId="1" fontId="15" fillId="0" borderId="0" xfId="0" applyNumberFormat="1" applyFont="1"/>
    <xf numFmtId="41" fontId="33" fillId="0" borderId="0" xfId="3" applyFont="1">
      <alignment vertical="center"/>
    </xf>
    <xf numFmtId="190" fontId="34" fillId="0" borderId="0" xfId="2638" applyNumberFormat="1" applyFo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77" fontId="19" fillId="2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5" fillId="7" borderId="1" xfId="2639" applyNumberFormat="1" applyFont="1" applyFill="1" applyBorder="1" applyAlignment="1" applyProtection="1">
      <alignment horizontal="center"/>
      <protection locked="0"/>
    </xf>
    <xf numFmtId="189" fontId="19" fillId="0" borderId="0" xfId="0" applyNumberFormat="1" applyFont="1" applyFill="1"/>
    <xf numFmtId="0" fontId="15" fillId="0" borderId="0" xfId="0" applyFont="1" applyFill="1"/>
    <xf numFmtId="0" fontId="15" fillId="0" borderId="7" xfId="0" applyFont="1" applyFill="1" applyBorder="1" applyAlignment="1" applyProtection="1">
      <alignment horizontal="center"/>
      <protection locked="0"/>
    </xf>
    <xf numFmtId="189" fontId="19" fillId="0" borderId="1" xfId="0" applyNumberFormat="1" applyFont="1" applyFill="1" applyBorder="1"/>
    <xf numFmtId="41" fontId="24" fillId="0" borderId="1" xfId="3" applyFont="1" applyBorder="1" applyAlignment="1">
      <alignment horizontal="left" indent="1"/>
    </xf>
    <xf numFmtId="180" fontId="19" fillId="0" borderId="0" xfId="2" applyNumberFormat="1" applyFont="1" applyFill="1" applyBorder="1">
      <alignment vertical="center"/>
    </xf>
    <xf numFmtId="0" fontId="35" fillId="0" borderId="0" xfId="0" applyFont="1"/>
    <xf numFmtId="0" fontId="36" fillId="0" borderId="0" xfId="0" applyFont="1"/>
    <xf numFmtId="41" fontId="0" fillId="0" borderId="0" xfId="3" applyFont="1" applyAlignment="1"/>
    <xf numFmtId="0" fontId="35" fillId="0" borderId="0" xfId="0" applyFont="1" applyAlignment="1">
      <alignment vertical="center"/>
    </xf>
    <xf numFmtId="190" fontId="34" fillId="0" borderId="1" xfId="2640" applyNumberFormat="1" applyFont="1" applyBorder="1">
      <alignment vertical="center"/>
    </xf>
    <xf numFmtId="41" fontId="18" fillId="5" borderId="14" xfId="3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80" fontId="15" fillId="0" borderId="1" xfId="1144" applyNumberFormat="1" applyFont="1" applyBorder="1"/>
    <xf numFmtId="180" fontId="39" fillId="0" borderId="1" xfId="1144" applyNumberFormat="1" applyFont="1" applyBorder="1"/>
    <xf numFmtId="41" fontId="39" fillId="0" borderId="1" xfId="1144" applyFont="1" applyFill="1" applyBorder="1"/>
    <xf numFmtId="180" fontId="39" fillId="0" borderId="1" xfId="1144" applyNumberFormat="1" applyFont="1" applyFill="1" applyBorder="1"/>
    <xf numFmtId="49" fontId="32" fillId="0" borderId="0" xfId="2" applyNumberFormat="1" applyFont="1" applyAlignment="1">
      <alignment horizontal="center" vertical="center"/>
    </xf>
    <xf numFmtId="182" fontId="19" fillId="0" borderId="1" xfId="2" applyNumberFormat="1" applyFont="1" applyFill="1" applyBorder="1">
      <alignment vertical="center"/>
    </xf>
    <xf numFmtId="41" fontId="39" fillId="0" borderId="1" xfId="1144" applyFont="1" applyBorder="1" applyAlignment="1"/>
    <xf numFmtId="41" fontId="39" fillId="0" borderId="1" xfId="1144" applyFont="1" applyBorder="1"/>
    <xf numFmtId="189" fontId="15" fillId="0" borderId="1" xfId="1144" applyNumberFormat="1" applyFont="1" applyBorder="1"/>
    <xf numFmtId="180" fontId="24" fillId="0" borderId="1" xfId="1144" applyNumberFormat="1" applyFont="1" applyBorder="1"/>
    <xf numFmtId="41" fontId="24" fillId="0" borderId="1" xfId="1144" applyFont="1" applyBorder="1"/>
    <xf numFmtId="180" fontId="39" fillId="0" borderId="1" xfId="1144" applyNumberFormat="1" applyFont="1" applyBorder="1" applyAlignment="1">
      <alignment vertical="center"/>
    </xf>
    <xf numFmtId="41" fontId="39" fillId="0" borderId="1" xfId="1144" applyFont="1" applyBorder="1" applyAlignment="1">
      <alignment vertical="center"/>
    </xf>
    <xf numFmtId="180" fontId="35" fillId="0" borderId="0" xfId="0" applyNumberFormat="1" applyFont="1" applyBorder="1"/>
    <xf numFmtId="0" fontId="42" fillId="0" borderId="0" xfId="0" applyFont="1"/>
    <xf numFmtId="180" fontId="40" fillId="0" borderId="1" xfId="1144" applyNumberFormat="1" applyFont="1" applyBorder="1" applyAlignment="1">
      <alignment vertical="center"/>
    </xf>
    <xf numFmtId="0" fontId="42" fillId="0" borderId="0" xfId="2" applyFont="1">
      <alignment vertical="center"/>
    </xf>
    <xf numFmtId="180" fontId="42" fillId="0" borderId="0" xfId="0" applyNumberFormat="1" applyFont="1" applyBorder="1"/>
    <xf numFmtId="41" fontId="40" fillId="0" borderId="1" xfId="1144" applyFont="1" applyBorder="1"/>
    <xf numFmtId="189" fontId="41" fillId="0" borderId="1" xfId="1144" applyNumberFormat="1" applyFont="1" applyBorder="1" applyAlignment="1">
      <alignment vertical="center"/>
    </xf>
    <xf numFmtId="189" fontId="40" fillId="0" borderId="1" xfId="1144" applyNumberFormat="1" applyFont="1" applyBorder="1"/>
    <xf numFmtId="180" fontId="41" fillId="0" borderId="1" xfId="1144" applyNumberFormat="1" applyFont="1" applyBorder="1" applyAlignment="1">
      <alignment vertical="center"/>
    </xf>
    <xf numFmtId="180" fontId="40" fillId="0" borderId="1" xfId="1144" applyNumberFormat="1" applyFont="1" applyBorder="1"/>
    <xf numFmtId="0" fontId="36" fillId="0" borderId="0" xfId="0" applyFont="1" applyAlignment="1">
      <alignment horizontal="center" vertical="center"/>
    </xf>
    <xf numFmtId="180" fontId="41" fillId="0" borderId="1" xfId="5566" applyNumberFormat="1" applyFont="1" applyBorder="1" applyAlignment="1">
      <alignment vertical="center"/>
    </xf>
    <xf numFmtId="180" fontId="40" fillId="0" borderId="1" xfId="5566" applyNumberFormat="1" applyFont="1" applyBorder="1"/>
    <xf numFmtId="179" fontId="19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41" fontId="19" fillId="0" borderId="0" xfId="3" applyFont="1" applyFill="1" applyBorder="1" applyAlignment="1">
      <alignment horizontal="right" vertical="center"/>
    </xf>
    <xf numFmtId="188" fontId="15" fillId="0" borderId="0" xfId="3" applyNumberFormat="1" applyFont="1" applyFill="1" applyBorder="1" applyAlignment="1">
      <alignment horizontal="center"/>
    </xf>
    <xf numFmtId="41" fontId="15" fillId="0" borderId="0" xfId="3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180" fontId="8" fillId="0" borderId="1" xfId="1144" applyNumberFormat="1" applyFont="1" applyBorder="1"/>
    <xf numFmtId="41" fontId="8" fillId="0" borderId="1" xfId="1144" applyFont="1" applyBorder="1"/>
    <xf numFmtId="180" fontId="8" fillId="0" borderId="1" xfId="1144" applyNumberFormat="1" applyFont="1" applyBorder="1"/>
    <xf numFmtId="41" fontId="8" fillId="0" borderId="1" xfId="1144" applyFont="1" applyBorder="1"/>
    <xf numFmtId="189" fontId="8" fillId="0" borderId="1" xfId="1144" applyNumberFormat="1" applyFont="1" applyBorder="1"/>
    <xf numFmtId="41" fontId="8" fillId="0" borderId="1" xfId="1144" applyFont="1" applyBorder="1"/>
    <xf numFmtId="177" fontId="19" fillId="0" borderId="1" xfId="0" applyNumberFormat="1" applyFont="1" applyFill="1" applyBorder="1" applyAlignment="1">
      <alignment horizontal="right" vertical="center"/>
    </xf>
    <xf numFmtId="49" fontId="19" fillId="4" borderId="1" xfId="0" applyNumberFormat="1" applyFont="1" applyFill="1" applyBorder="1" applyAlignment="1">
      <alignment horizontal="center" vertical="center"/>
    </xf>
    <xf numFmtId="180" fontId="19" fillId="0" borderId="1" xfId="0" applyNumberFormat="1" applyFont="1" applyBorder="1"/>
    <xf numFmtId="180" fontId="19" fillId="0" borderId="0" xfId="0" applyNumberFormat="1" applyFont="1"/>
    <xf numFmtId="0" fontId="29" fillId="0" borderId="0" xfId="0" applyFont="1"/>
    <xf numFmtId="180" fontId="39" fillId="0" borderId="1" xfId="1144" applyNumberFormat="1" applyFont="1" applyBorder="1"/>
    <xf numFmtId="180" fontId="39" fillId="0" borderId="1" xfId="1144" applyNumberFormat="1" applyFont="1" applyFill="1" applyBorder="1"/>
    <xf numFmtId="189" fontId="40" fillId="0" borderId="1" xfId="1144" applyNumberFormat="1" applyFont="1" applyBorder="1"/>
    <xf numFmtId="180" fontId="40" fillId="0" borderId="1" xfId="1144" applyNumberFormat="1" applyFont="1" applyBorder="1"/>
    <xf numFmtId="0" fontId="42" fillId="0" borderId="0" xfId="0" applyFont="1" applyAlignment="1"/>
    <xf numFmtId="0" fontId="33" fillId="0" borderId="0" xfId="0" applyFont="1" applyAlignment="1">
      <alignment vertical="center"/>
    </xf>
    <xf numFmtId="180" fontId="34" fillId="0" borderId="0" xfId="0" applyNumberFormat="1" applyFont="1" applyFill="1" applyAlignment="1">
      <alignment vertical="center"/>
    </xf>
    <xf numFmtId="176" fontId="42" fillId="4" borderId="1" xfId="0" applyNumberFormat="1" applyFont="1" applyFill="1" applyBorder="1" applyAlignment="1">
      <alignment horizontal="center"/>
    </xf>
    <xf numFmtId="3" fontId="15" fillId="0" borderId="1" xfId="0" applyNumberFormat="1" applyFont="1" applyBorder="1"/>
    <xf numFmtId="3" fontId="15" fillId="4" borderId="1" xfId="0" applyNumberFormat="1" applyFont="1" applyFill="1" applyBorder="1"/>
    <xf numFmtId="4" fontId="15" fillId="0" borderId="1" xfId="0" applyNumberFormat="1" applyFont="1" applyBorder="1"/>
    <xf numFmtId="0" fontId="29" fillId="0" borderId="0" xfId="0" applyFont="1" applyAlignment="1">
      <alignment vertical="center"/>
    </xf>
    <xf numFmtId="0" fontId="15" fillId="4" borderId="1" xfId="0" applyFont="1" applyFill="1" applyBorder="1"/>
    <xf numFmtId="1" fontId="15" fillId="4" borderId="1" xfId="0" applyNumberFormat="1" applyFont="1" applyFill="1" applyBorder="1"/>
    <xf numFmtId="4" fontId="15" fillId="4" borderId="1" xfId="0" applyNumberFormat="1" applyFont="1" applyFill="1" applyBorder="1"/>
    <xf numFmtId="0" fontId="29" fillId="0" borderId="0" xfId="0" applyFont="1"/>
    <xf numFmtId="41" fontId="19" fillId="0" borderId="0" xfId="3" applyFont="1" applyFill="1" applyBorder="1">
      <alignment vertical="center"/>
    </xf>
    <xf numFmtId="0" fontId="29" fillId="0" borderId="0" xfId="0" applyFont="1"/>
    <xf numFmtId="182" fontId="19" fillId="0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 vertical="center"/>
    </xf>
    <xf numFmtId="41" fontId="19" fillId="0" borderId="0" xfId="3" applyFont="1" applyFill="1" applyBorder="1" applyAlignment="1">
      <alignment horizontal="center"/>
    </xf>
    <xf numFmtId="41" fontId="19" fillId="0" borderId="1" xfId="3" applyFont="1" applyBorder="1">
      <alignment vertical="center"/>
    </xf>
    <xf numFmtId="0" fontId="29" fillId="0" borderId="0" xfId="0" applyFont="1"/>
    <xf numFmtId="0" fontId="15" fillId="0" borderId="0" xfId="0" applyFont="1"/>
    <xf numFmtId="176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/>
    <xf numFmtId="0" fontId="29" fillId="0" borderId="0" xfId="0" applyFont="1"/>
    <xf numFmtId="0" fontId="30" fillId="0" borderId="0" xfId="0" applyFont="1"/>
    <xf numFmtId="0" fontId="44" fillId="0" borderId="0" xfId="0" applyFont="1" applyAlignment="1">
      <alignment vertical="center"/>
    </xf>
    <xf numFmtId="0" fontId="44" fillId="0" borderId="5" xfId="0" applyFont="1" applyBorder="1" applyAlignment="1">
      <alignment vertical="center"/>
    </xf>
    <xf numFmtId="0" fontId="44" fillId="0" borderId="0" xfId="0" applyFont="1"/>
    <xf numFmtId="0" fontId="44" fillId="0" borderId="0" xfId="0" applyFont="1" applyFill="1"/>
    <xf numFmtId="180" fontId="44" fillId="0" borderId="0" xfId="0" applyNumberFormat="1" applyFont="1"/>
    <xf numFmtId="0" fontId="1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44" fillId="0" borderId="0" xfId="2" applyFont="1">
      <alignment vertical="center"/>
    </xf>
    <xf numFmtId="0" fontId="12" fillId="0" borderId="0" xfId="0" applyFont="1" applyBorder="1" applyAlignment="1">
      <alignment horizontal="left" vertical="center"/>
    </xf>
    <xf numFmtId="0" fontId="30" fillId="0" borderId="0" xfId="0" applyFont="1" applyBorder="1"/>
    <xf numFmtId="4" fontId="15" fillId="0" borderId="0" xfId="0" applyNumberFormat="1" applyFont="1" applyBorder="1"/>
    <xf numFmtId="3" fontId="15" fillId="0" borderId="0" xfId="0" applyNumberFormat="1" applyFont="1" applyBorder="1"/>
    <xf numFmtId="4" fontId="15" fillId="0" borderId="0" xfId="0" applyNumberFormat="1" applyFont="1" applyFill="1" applyBorder="1"/>
    <xf numFmtId="3" fontId="15" fillId="0" borderId="0" xfId="0" applyNumberFormat="1" applyFont="1" applyFill="1" applyBorder="1"/>
    <xf numFmtId="1" fontId="15" fillId="0" borderId="0" xfId="0" applyNumberFormat="1" applyFont="1" applyFill="1" applyBorder="1"/>
    <xf numFmtId="185" fontId="19" fillId="0" borderId="0" xfId="2" applyNumberFormat="1" applyFont="1" applyFill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80" fontId="15" fillId="0" borderId="0" xfId="0" applyNumberFormat="1" applyFont="1" applyBorder="1"/>
    <xf numFmtId="0" fontId="19" fillId="4" borderId="1" xfId="0" applyFont="1" applyFill="1" applyBorder="1" applyAlignment="1">
      <alignment horizontal="center" vertical="center"/>
    </xf>
    <xf numFmtId="189" fontId="15" fillId="0" borderId="1" xfId="3" applyNumberFormat="1" applyFont="1" applyBorder="1" applyAlignment="1">
      <alignment horizontal="center" vertical="center"/>
    </xf>
    <xf numFmtId="188" fontId="15" fillId="0" borderId="1" xfId="3" applyNumberFormat="1" applyFont="1" applyBorder="1" applyAlignment="1">
      <alignment horizontal="center" vertical="center"/>
    </xf>
    <xf numFmtId="191" fontId="15" fillId="0" borderId="1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92" fontId="15" fillId="0" borderId="0" xfId="0" applyNumberFormat="1" applyFont="1" applyAlignment="1">
      <alignment horizontal="center" vertical="center"/>
    </xf>
    <xf numFmtId="43" fontId="15" fillId="0" borderId="0" xfId="0" applyNumberFormat="1" applyFont="1"/>
    <xf numFmtId="0" fontId="23" fillId="0" borderId="0" xfId="0" applyFont="1"/>
    <xf numFmtId="0" fontId="35" fillId="0" borderId="0" xfId="0" quotePrefix="1" applyFont="1"/>
    <xf numFmtId="176" fontId="19" fillId="0" borderId="0" xfId="0" applyNumberFormat="1" applyFont="1" applyFill="1" applyBorder="1"/>
    <xf numFmtId="179" fontId="15" fillId="0" borderId="0" xfId="0" applyNumberFormat="1" applyFont="1"/>
    <xf numFmtId="180" fontId="0" fillId="0" borderId="0" xfId="0" applyNumberFormat="1" applyAlignment="1">
      <alignment horizontal="left"/>
    </xf>
    <xf numFmtId="193" fontId="0" fillId="0" borderId="0" xfId="1" applyNumberFormat="1" applyFont="1"/>
    <xf numFmtId="10" fontId="19" fillId="0" borderId="0" xfId="1" applyNumberFormat="1" applyFont="1" applyFill="1" applyBorder="1"/>
    <xf numFmtId="179" fontId="19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83" fontId="0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9" xfId="0" applyFont="1" applyFill="1" applyBorder="1" applyAlignment="1" applyProtection="1">
      <alignment horizontal="center" vertical="center" wrapText="1"/>
      <protection locked="0"/>
    </xf>
    <xf numFmtId="0" fontId="19" fillId="4" borderId="10" xfId="0" applyFont="1" applyFill="1" applyBorder="1" applyAlignment="1" applyProtection="1">
      <alignment horizontal="center" vertical="center" wrapText="1"/>
      <protection locked="0"/>
    </xf>
    <xf numFmtId="0" fontId="19" fillId="4" borderId="11" xfId="0" applyFont="1" applyFill="1" applyBorder="1" applyAlignment="1" applyProtection="1">
      <alignment horizontal="center" vertical="center" wrapText="1"/>
      <protection locked="0"/>
    </xf>
    <xf numFmtId="0" fontId="19" fillId="4" borderId="12" xfId="0" applyFont="1" applyFill="1" applyBorder="1" applyAlignment="1" applyProtection="1">
      <alignment horizontal="center" vertical="center" wrapText="1"/>
      <protection locked="0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left" vertical="center"/>
    </xf>
    <xf numFmtId="0" fontId="44" fillId="0" borderId="5" xfId="0" applyFont="1" applyBorder="1" applyAlignment="1">
      <alignment horizontal="left" vertical="center"/>
    </xf>
    <xf numFmtId="0" fontId="30" fillId="4" borderId="11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19" fillId="0" borderId="2" xfId="0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19" fillId="6" borderId="2" xfId="0" applyFont="1" applyFill="1" applyBorder="1" applyAlignment="1" applyProtection="1">
      <alignment horizontal="left" vertical="center" wrapText="1"/>
      <protection locked="0"/>
    </xf>
    <xf numFmtId="0" fontId="19" fillId="6" borderId="2" xfId="0" applyFont="1" applyFill="1" applyBorder="1" applyAlignment="1" applyProtection="1">
      <alignment horizontal="left" vertical="center"/>
      <protection locked="0"/>
    </xf>
    <xf numFmtId="0" fontId="19" fillId="4" borderId="2" xfId="0" applyFont="1" applyFill="1" applyBorder="1" applyAlignment="1" applyProtection="1">
      <alignment horizontal="left" vertical="center" wrapText="1"/>
      <protection locked="0"/>
    </xf>
    <xf numFmtId="0" fontId="19" fillId="4" borderId="2" xfId="0" applyFont="1" applyFill="1" applyBorder="1" applyAlignment="1" applyProtection="1">
      <alignment horizontal="left" vertical="center"/>
      <protection locked="0"/>
    </xf>
    <xf numFmtId="49" fontId="19" fillId="2" borderId="3" xfId="2" applyNumberFormat="1" applyFont="1" applyFill="1" applyBorder="1" applyAlignment="1">
      <alignment horizontal="center" vertical="center"/>
    </xf>
    <xf numFmtId="49" fontId="19" fillId="2" borderId="4" xfId="2" applyNumberFormat="1" applyFont="1" applyFill="1" applyBorder="1" applyAlignment="1">
      <alignment horizontal="center" vertical="center"/>
    </xf>
    <xf numFmtId="49" fontId="19" fillId="4" borderId="1" xfId="2" applyNumberFormat="1" applyFont="1" applyFill="1" applyBorder="1" applyAlignment="1">
      <alignment horizontal="center" vertical="center"/>
    </xf>
    <xf numFmtId="0" fontId="44" fillId="0" borderId="5" xfId="0" applyFont="1" applyBorder="1" applyAlignment="1">
      <alignment horizontal="left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2" xfId="0" applyFont="1" applyFill="1" applyBorder="1" applyAlignment="1" applyProtection="1">
      <alignment horizontal="center" vertical="center" wrapText="1"/>
      <protection locked="0"/>
    </xf>
    <xf numFmtId="0" fontId="19" fillId="4" borderId="2" xfId="0" applyFont="1" applyFill="1" applyBorder="1" applyAlignment="1" applyProtection="1">
      <alignment horizontal="center" vertical="center"/>
      <protection locked="0"/>
    </xf>
    <xf numFmtId="177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44" fillId="0" borderId="5" xfId="0" applyFont="1" applyBorder="1" applyAlignment="1">
      <alignment horizontal="center" vertical="center" wrapText="1"/>
    </xf>
  </cellXfs>
  <cellStyles count="8643">
    <cellStyle name="백분율" xfId="1" builtinId="5"/>
    <cellStyle name="백분율 2" xfId="1235"/>
    <cellStyle name="백분율 2 2" xfId="2671"/>
    <cellStyle name="백분율 2 3" xfId="5565"/>
    <cellStyle name="백분율 3" xfId="2606"/>
    <cellStyle name="백분율 4" xfId="2636"/>
    <cellStyle name="쉼표 [0]" xfId="3" builtinId="6"/>
    <cellStyle name="쉼표 [0] 10" xfId="4"/>
    <cellStyle name="쉼표 [0] 10 10" xfId="5"/>
    <cellStyle name="쉼표 [0] 10 10 2" xfId="1236"/>
    <cellStyle name="쉼표 [0] 10 10 2 2" xfId="2674"/>
    <cellStyle name="쉼표 [0] 10 10 2 3" xfId="5569"/>
    <cellStyle name="쉼표 [0] 10 10 3" xfId="2673"/>
    <cellStyle name="쉼표 [0] 10 10 4" xfId="5568"/>
    <cellStyle name="쉼표 [0] 10 11" xfId="6"/>
    <cellStyle name="쉼표 [0] 10 11 2" xfId="1237"/>
    <cellStyle name="쉼표 [0] 10 11 2 2" xfId="2676"/>
    <cellStyle name="쉼표 [0] 10 11 2 3" xfId="5571"/>
    <cellStyle name="쉼표 [0] 10 11 3" xfId="2675"/>
    <cellStyle name="쉼표 [0] 10 11 4" xfId="5570"/>
    <cellStyle name="쉼표 [0] 10 12" xfId="7"/>
    <cellStyle name="쉼표 [0] 10 12 2" xfId="2677"/>
    <cellStyle name="쉼표 [0] 10 12 3" xfId="5572"/>
    <cellStyle name="쉼표 [0] 10 13" xfId="8"/>
    <cellStyle name="쉼표 [0] 10 13 2" xfId="2678"/>
    <cellStyle name="쉼표 [0] 10 13 3" xfId="5573"/>
    <cellStyle name="쉼표 [0] 10 14" xfId="1202"/>
    <cellStyle name="쉼표 [0] 10 14 2" xfId="2679"/>
    <cellStyle name="쉼표 [0] 10 14 3" xfId="5574"/>
    <cellStyle name="쉼표 [0] 10 15" xfId="1238"/>
    <cellStyle name="쉼표 [0] 10 15 2" xfId="2680"/>
    <cellStyle name="쉼표 [0] 10 15 3" xfId="5575"/>
    <cellStyle name="쉼표 [0] 10 16" xfId="1239"/>
    <cellStyle name="쉼표 [0] 10 16 2" xfId="2681"/>
    <cellStyle name="쉼표 [0] 10 16 3" xfId="5576"/>
    <cellStyle name="쉼표 [0] 10 17" xfId="1240"/>
    <cellStyle name="쉼표 [0] 10 17 2" xfId="2682"/>
    <cellStyle name="쉼표 [0] 10 17 3" xfId="5577"/>
    <cellStyle name="쉼표 [0] 10 18" xfId="1241"/>
    <cellStyle name="쉼표 [0] 10 18 2" xfId="2683"/>
    <cellStyle name="쉼표 [0] 10 18 3" xfId="5578"/>
    <cellStyle name="쉼표 [0] 10 19" xfId="1242"/>
    <cellStyle name="쉼표 [0] 10 19 2" xfId="2684"/>
    <cellStyle name="쉼표 [0] 10 19 3" xfId="5579"/>
    <cellStyle name="쉼표 [0] 10 2" xfId="9"/>
    <cellStyle name="쉼표 [0] 10 2 10" xfId="5580"/>
    <cellStyle name="쉼표 [0] 10 2 2" xfId="10"/>
    <cellStyle name="쉼표 [0] 10 2 2 2" xfId="11"/>
    <cellStyle name="쉼표 [0] 10 2 2 2 2" xfId="1243"/>
    <cellStyle name="쉼표 [0] 10 2 2 2 2 2" xfId="2688"/>
    <cellStyle name="쉼표 [0] 10 2 2 2 2 3" xfId="5583"/>
    <cellStyle name="쉼표 [0] 10 2 2 2 3" xfId="2687"/>
    <cellStyle name="쉼표 [0] 10 2 2 2 4" xfId="5582"/>
    <cellStyle name="쉼표 [0] 10 2 2 3" xfId="1244"/>
    <cellStyle name="쉼표 [0] 10 2 2 3 2" xfId="2689"/>
    <cellStyle name="쉼표 [0] 10 2 2 3 3" xfId="5584"/>
    <cellStyle name="쉼표 [0] 10 2 2 4" xfId="2686"/>
    <cellStyle name="쉼표 [0] 10 2 2 5" xfId="5581"/>
    <cellStyle name="쉼표 [0] 10 2 3" xfId="1203"/>
    <cellStyle name="쉼표 [0] 10 2 3 2" xfId="1245"/>
    <cellStyle name="쉼표 [0] 10 2 3 2 2" xfId="2691"/>
    <cellStyle name="쉼표 [0] 10 2 3 2 3" xfId="5586"/>
    <cellStyle name="쉼표 [0] 10 2 3 3" xfId="2690"/>
    <cellStyle name="쉼표 [0] 10 2 3 4" xfId="5585"/>
    <cellStyle name="쉼표 [0] 10 2 4" xfId="1246"/>
    <cellStyle name="쉼표 [0] 10 2 4 2" xfId="2692"/>
    <cellStyle name="쉼표 [0] 10 2 4 3" xfId="5587"/>
    <cellStyle name="쉼표 [0] 10 2 5" xfId="1247"/>
    <cellStyle name="쉼표 [0] 10 2 5 2" xfId="2693"/>
    <cellStyle name="쉼표 [0] 10 2 5 3" xfId="5588"/>
    <cellStyle name="쉼표 [0] 10 2 6" xfId="2694"/>
    <cellStyle name="쉼표 [0] 10 2 6 2" xfId="7880"/>
    <cellStyle name="쉼표 [0] 10 2 7" xfId="2695"/>
    <cellStyle name="쉼표 [0] 10 2 7 2" xfId="7881"/>
    <cellStyle name="쉼표 [0] 10 2 8" xfId="2696"/>
    <cellStyle name="쉼표 [0] 10 2 8 2" xfId="7882"/>
    <cellStyle name="쉼표 [0] 10 2 9" xfId="2685"/>
    <cellStyle name="쉼표 [0] 10 2 9 2" xfId="8442"/>
    <cellStyle name="쉼표 [0] 10 20" xfId="2697"/>
    <cellStyle name="쉼표 [0] 10 20 2" xfId="2698"/>
    <cellStyle name="쉼표 [0] 10 20 3" xfId="7883"/>
    <cellStyle name="쉼표 [0] 10 21" xfId="2699"/>
    <cellStyle name="쉼표 [0] 10 21 2" xfId="7884"/>
    <cellStyle name="쉼표 [0] 10 22" xfId="2672"/>
    <cellStyle name="쉼표 [0] 10 22 2" xfId="8443"/>
    <cellStyle name="쉼표 [0] 10 23" xfId="5567"/>
    <cellStyle name="쉼표 [0] 10 3" xfId="12"/>
    <cellStyle name="쉼표 [0] 10 3 2" xfId="1248"/>
    <cellStyle name="쉼표 [0] 10 3 2 2" xfId="2701"/>
    <cellStyle name="쉼표 [0] 10 3 2 3" xfId="5590"/>
    <cellStyle name="쉼표 [0] 10 3 3" xfId="2702"/>
    <cellStyle name="쉼표 [0] 10 3 3 2" xfId="7885"/>
    <cellStyle name="쉼표 [0] 10 3 4" xfId="2703"/>
    <cellStyle name="쉼표 [0] 10 3 4 2" xfId="7886"/>
    <cellStyle name="쉼표 [0] 10 3 5" xfId="2700"/>
    <cellStyle name="쉼표 [0] 10 3 5 2" xfId="8444"/>
    <cellStyle name="쉼표 [0] 10 3 6" xfId="5589"/>
    <cellStyle name="쉼표 [0] 10 4" xfId="13"/>
    <cellStyle name="쉼표 [0] 10 4 2" xfId="1249"/>
    <cellStyle name="쉼표 [0] 10 4 2 2" xfId="2705"/>
    <cellStyle name="쉼표 [0] 10 4 2 3" xfId="5592"/>
    <cellStyle name="쉼표 [0] 10 4 3" xfId="2706"/>
    <cellStyle name="쉼표 [0] 10 4 3 2" xfId="7887"/>
    <cellStyle name="쉼표 [0] 10 4 4" xfId="2707"/>
    <cellStyle name="쉼표 [0] 10 4 4 2" xfId="7888"/>
    <cellStyle name="쉼표 [0] 10 4 5" xfId="2704"/>
    <cellStyle name="쉼표 [0] 10 4 5 2" xfId="8445"/>
    <cellStyle name="쉼표 [0] 10 4 6" xfId="5591"/>
    <cellStyle name="쉼표 [0] 10 5" xfId="14"/>
    <cellStyle name="쉼표 [0] 10 5 2" xfId="1250"/>
    <cellStyle name="쉼표 [0] 10 5 2 2" xfId="2709"/>
    <cellStyle name="쉼표 [0] 10 5 2 3" xfId="5594"/>
    <cellStyle name="쉼표 [0] 10 5 3" xfId="2708"/>
    <cellStyle name="쉼표 [0] 10 5 4" xfId="5593"/>
    <cellStyle name="쉼표 [0] 10 6" xfId="15"/>
    <cellStyle name="쉼표 [0] 10 6 2" xfId="1251"/>
    <cellStyle name="쉼표 [0] 10 6 2 2" xfId="2711"/>
    <cellStyle name="쉼표 [0] 10 6 2 3" xfId="5596"/>
    <cellStyle name="쉼표 [0] 10 6 3" xfId="2710"/>
    <cellStyle name="쉼표 [0] 10 6 4" xfId="5595"/>
    <cellStyle name="쉼표 [0] 10 7" xfId="16"/>
    <cellStyle name="쉼표 [0] 10 7 2" xfId="1252"/>
    <cellStyle name="쉼표 [0] 10 7 2 2" xfId="2713"/>
    <cellStyle name="쉼표 [0] 10 7 2 3" xfId="5598"/>
    <cellStyle name="쉼표 [0] 10 7 3" xfId="2712"/>
    <cellStyle name="쉼표 [0] 10 7 4" xfId="5597"/>
    <cellStyle name="쉼표 [0] 10 8" xfId="17"/>
    <cellStyle name="쉼표 [0] 10 8 2" xfId="1253"/>
    <cellStyle name="쉼표 [0] 10 8 2 2" xfId="2715"/>
    <cellStyle name="쉼표 [0] 10 8 2 3" xfId="5600"/>
    <cellStyle name="쉼표 [0] 10 8 3" xfId="2714"/>
    <cellStyle name="쉼표 [0] 10 8 4" xfId="5599"/>
    <cellStyle name="쉼표 [0] 10 9" xfId="18"/>
    <cellStyle name="쉼표 [0] 10 9 2" xfId="1254"/>
    <cellStyle name="쉼표 [0] 10 9 2 2" xfId="2717"/>
    <cellStyle name="쉼표 [0] 10 9 2 3" xfId="5602"/>
    <cellStyle name="쉼표 [0] 10 9 3" xfId="1255"/>
    <cellStyle name="쉼표 [0] 10 9 3 2" xfId="2718"/>
    <cellStyle name="쉼표 [0] 10 9 3 3" xfId="5603"/>
    <cellStyle name="쉼표 [0] 10 9 4" xfId="2716"/>
    <cellStyle name="쉼표 [0] 10 9 5" xfId="5601"/>
    <cellStyle name="쉼표 [0] 100 2" xfId="2719"/>
    <cellStyle name="쉼표 [0] 100 2 2" xfId="7889"/>
    <cellStyle name="쉼표 [0] 100 3" xfId="2720"/>
    <cellStyle name="쉼표 [0] 100 3 2" xfId="7890"/>
    <cellStyle name="쉼표 [0] 101" xfId="19"/>
    <cellStyle name="쉼표 [0] 101 2" xfId="20"/>
    <cellStyle name="쉼표 [0] 101 2 2" xfId="2721"/>
    <cellStyle name="쉼표 [0] 101 2 3" xfId="5604"/>
    <cellStyle name="쉼표 [0] 101 3" xfId="21"/>
    <cellStyle name="쉼표 [0] 101 3 2" xfId="2722"/>
    <cellStyle name="쉼표 [0] 101 3 3" xfId="5605"/>
    <cellStyle name="쉼표 [0] 101 4" xfId="22"/>
    <cellStyle name="쉼표 [0] 101 4 2" xfId="2723"/>
    <cellStyle name="쉼표 [0] 101 4 3" xfId="5606"/>
    <cellStyle name="쉼표 [0] 102" xfId="1144"/>
    <cellStyle name="쉼표 [0] 102 2" xfId="5564"/>
    <cellStyle name="쉼표 [0] 104" xfId="23"/>
    <cellStyle name="쉼표 [0] 104 2" xfId="24"/>
    <cellStyle name="쉼표 [0] 104 2 2" xfId="2724"/>
    <cellStyle name="쉼표 [0] 104 2 3" xfId="5607"/>
    <cellStyle name="쉼표 [0] 104 3" xfId="25"/>
    <cellStyle name="쉼표 [0] 104 3 2" xfId="2725"/>
    <cellStyle name="쉼표 [0] 104 3 3" xfId="5608"/>
    <cellStyle name="쉼표 [0] 104 4" xfId="26"/>
    <cellStyle name="쉼표 [0] 104 4 2" xfId="2726"/>
    <cellStyle name="쉼표 [0] 104 4 3" xfId="5609"/>
    <cellStyle name="쉼표 [0] 11" xfId="1145"/>
    <cellStyle name="쉼표 [0] 11 10" xfId="27"/>
    <cellStyle name="쉼표 [0] 11 10 2" xfId="1256"/>
    <cellStyle name="쉼표 [0] 11 10 2 2" xfId="2728"/>
    <cellStyle name="쉼표 [0] 11 10 2 3" xfId="5611"/>
    <cellStyle name="쉼표 [0] 11 10 3" xfId="2727"/>
    <cellStyle name="쉼표 [0] 11 10 4" xfId="5610"/>
    <cellStyle name="쉼표 [0] 11 11" xfId="28"/>
    <cellStyle name="쉼표 [0] 11 11 2" xfId="1257"/>
    <cellStyle name="쉼표 [0] 11 11 2 2" xfId="2730"/>
    <cellStyle name="쉼표 [0] 11 11 2 3" xfId="5613"/>
    <cellStyle name="쉼표 [0] 11 11 3" xfId="2729"/>
    <cellStyle name="쉼표 [0] 11 11 4" xfId="5612"/>
    <cellStyle name="쉼표 [0] 11 12" xfId="29"/>
    <cellStyle name="쉼표 [0] 11 12 2" xfId="1258"/>
    <cellStyle name="쉼표 [0] 11 12 2 2" xfId="2732"/>
    <cellStyle name="쉼표 [0] 11 12 2 3" xfId="5615"/>
    <cellStyle name="쉼표 [0] 11 12 3" xfId="2731"/>
    <cellStyle name="쉼표 [0] 11 12 4" xfId="5614"/>
    <cellStyle name="쉼표 [0] 11 13" xfId="30"/>
    <cellStyle name="쉼표 [0] 11 13 2" xfId="1259"/>
    <cellStyle name="쉼표 [0] 11 13 2 2" xfId="2734"/>
    <cellStyle name="쉼표 [0] 11 13 2 3" xfId="5617"/>
    <cellStyle name="쉼표 [0] 11 13 3" xfId="2733"/>
    <cellStyle name="쉼표 [0] 11 13 4" xfId="5616"/>
    <cellStyle name="쉼표 [0] 11 14" xfId="31"/>
    <cellStyle name="쉼표 [0] 11 14 2" xfId="1260"/>
    <cellStyle name="쉼표 [0] 11 14 2 2" xfId="2736"/>
    <cellStyle name="쉼표 [0] 11 14 2 3" xfId="5619"/>
    <cellStyle name="쉼표 [0] 11 14 3" xfId="2735"/>
    <cellStyle name="쉼표 [0] 11 14 4" xfId="5618"/>
    <cellStyle name="쉼표 [0] 11 15" xfId="32"/>
    <cellStyle name="쉼표 [0] 11 15 2" xfId="1261"/>
    <cellStyle name="쉼표 [0] 11 15 2 2" xfId="2738"/>
    <cellStyle name="쉼표 [0] 11 15 2 3" xfId="5621"/>
    <cellStyle name="쉼표 [0] 11 15 3" xfId="2737"/>
    <cellStyle name="쉼표 [0] 11 15 4" xfId="5620"/>
    <cellStyle name="쉼표 [0] 11 16" xfId="33"/>
    <cellStyle name="쉼표 [0] 11 16 2" xfId="1262"/>
    <cellStyle name="쉼표 [0] 11 16 2 2" xfId="2740"/>
    <cellStyle name="쉼표 [0] 11 16 2 3" xfId="5623"/>
    <cellStyle name="쉼표 [0] 11 16 3" xfId="2739"/>
    <cellStyle name="쉼표 [0] 11 16 4" xfId="5622"/>
    <cellStyle name="쉼표 [0] 11 17" xfId="34"/>
    <cellStyle name="쉼표 [0] 11 17 2" xfId="1263"/>
    <cellStyle name="쉼표 [0] 11 17 2 2" xfId="2742"/>
    <cellStyle name="쉼표 [0] 11 17 2 3" xfId="5625"/>
    <cellStyle name="쉼표 [0] 11 17 3" xfId="2741"/>
    <cellStyle name="쉼표 [0] 11 17 4" xfId="5624"/>
    <cellStyle name="쉼표 [0] 11 18" xfId="35"/>
    <cellStyle name="쉼표 [0] 11 18 2" xfId="1264"/>
    <cellStyle name="쉼표 [0] 11 18 2 2" xfId="2744"/>
    <cellStyle name="쉼표 [0] 11 18 2 3" xfId="5627"/>
    <cellStyle name="쉼표 [0] 11 18 3" xfId="2743"/>
    <cellStyle name="쉼표 [0] 11 18 4" xfId="5626"/>
    <cellStyle name="쉼표 [0] 11 19" xfId="36"/>
    <cellStyle name="쉼표 [0] 11 19 2" xfId="1265"/>
    <cellStyle name="쉼표 [0] 11 19 2 2" xfId="2746"/>
    <cellStyle name="쉼표 [0] 11 19 2 3" xfId="5629"/>
    <cellStyle name="쉼표 [0] 11 19 3" xfId="2745"/>
    <cellStyle name="쉼표 [0] 11 19 4" xfId="5628"/>
    <cellStyle name="쉼표 [0] 11 2" xfId="37"/>
    <cellStyle name="쉼표 [0] 11 2 2" xfId="1205"/>
    <cellStyle name="쉼표 [0] 11 2 2 2" xfId="2748"/>
    <cellStyle name="쉼표 [0] 11 2 2 3" xfId="5631"/>
    <cellStyle name="쉼표 [0] 11 2 3" xfId="2749"/>
    <cellStyle name="쉼표 [0] 11 2 3 2" xfId="7891"/>
    <cellStyle name="쉼표 [0] 11 2 4" xfId="2750"/>
    <cellStyle name="쉼표 [0] 11 2 4 2" xfId="7892"/>
    <cellStyle name="쉼표 [0] 11 2 5" xfId="2747"/>
    <cellStyle name="쉼표 [0] 11 2 6" xfId="5630"/>
    <cellStyle name="쉼표 [0] 11 20" xfId="38"/>
    <cellStyle name="쉼표 [0] 11 20 2" xfId="1266"/>
    <cellStyle name="쉼표 [0] 11 20 2 2" xfId="2752"/>
    <cellStyle name="쉼표 [0] 11 20 2 3" xfId="5633"/>
    <cellStyle name="쉼표 [0] 11 20 3" xfId="2751"/>
    <cellStyle name="쉼표 [0] 11 20 4" xfId="5632"/>
    <cellStyle name="쉼표 [0] 11 21" xfId="39"/>
    <cellStyle name="쉼표 [0] 11 21 2" xfId="1267"/>
    <cellStyle name="쉼표 [0] 11 21 2 2" xfId="2754"/>
    <cellStyle name="쉼표 [0] 11 21 2 3" xfId="5635"/>
    <cellStyle name="쉼표 [0] 11 21 3" xfId="2753"/>
    <cellStyle name="쉼표 [0] 11 21 4" xfId="5634"/>
    <cellStyle name="쉼표 [0] 11 22" xfId="40"/>
    <cellStyle name="쉼표 [0] 11 22 2" xfId="1268"/>
    <cellStyle name="쉼표 [0] 11 22 2 2" xfId="2756"/>
    <cellStyle name="쉼표 [0] 11 22 2 3" xfId="5637"/>
    <cellStyle name="쉼표 [0] 11 22 3" xfId="2755"/>
    <cellStyle name="쉼표 [0] 11 22 4" xfId="5636"/>
    <cellStyle name="쉼표 [0] 11 23" xfId="41"/>
    <cellStyle name="쉼표 [0] 11 23 2" xfId="1269"/>
    <cellStyle name="쉼표 [0] 11 23 2 2" xfId="2758"/>
    <cellStyle name="쉼표 [0] 11 23 2 3" xfId="5639"/>
    <cellStyle name="쉼표 [0] 11 23 3" xfId="2757"/>
    <cellStyle name="쉼표 [0] 11 23 4" xfId="5638"/>
    <cellStyle name="쉼표 [0] 11 24" xfId="1204"/>
    <cellStyle name="쉼표 [0] 11 24 2" xfId="2759"/>
    <cellStyle name="쉼표 [0] 11 24 3" xfId="5640"/>
    <cellStyle name="쉼표 [0] 11 25" xfId="1270"/>
    <cellStyle name="쉼표 [0] 11 25 2" xfId="2760"/>
    <cellStyle name="쉼표 [0] 11 25 3" xfId="5641"/>
    <cellStyle name="쉼표 [0] 11 26" xfId="1271"/>
    <cellStyle name="쉼표 [0] 11 26 2" xfId="2761"/>
    <cellStyle name="쉼표 [0] 11 26 3" xfId="5642"/>
    <cellStyle name="쉼표 [0] 11 27" xfId="1272"/>
    <cellStyle name="쉼표 [0] 11 27 2" xfId="2762"/>
    <cellStyle name="쉼표 [0] 11 27 3" xfId="5643"/>
    <cellStyle name="쉼표 [0] 11 28" xfId="2763"/>
    <cellStyle name="쉼표 [0] 11 28 2" xfId="7893"/>
    <cellStyle name="쉼표 [0] 11 3" xfId="42"/>
    <cellStyle name="쉼표 [0] 11 3 2" xfId="1206"/>
    <cellStyle name="쉼표 [0] 11 3 2 2" xfId="2765"/>
    <cellStyle name="쉼표 [0] 11 3 2 3" xfId="5645"/>
    <cellStyle name="쉼표 [0] 11 3 3" xfId="2766"/>
    <cellStyle name="쉼표 [0] 11 3 3 2" xfId="7894"/>
    <cellStyle name="쉼표 [0] 11 3 4" xfId="2764"/>
    <cellStyle name="쉼표 [0] 11 3 5" xfId="5644"/>
    <cellStyle name="쉼표 [0] 11 4" xfId="43"/>
    <cellStyle name="쉼표 [0] 11 4 2" xfId="1273"/>
    <cellStyle name="쉼표 [0] 11 4 2 2" xfId="2768"/>
    <cellStyle name="쉼표 [0] 11 4 2 3" xfId="5647"/>
    <cellStyle name="쉼표 [0] 11 4 3" xfId="2767"/>
    <cellStyle name="쉼표 [0] 11 4 4" xfId="5646"/>
    <cellStyle name="쉼표 [0] 11 5" xfId="44"/>
    <cellStyle name="쉼표 [0] 11 5 2" xfId="1274"/>
    <cellStyle name="쉼표 [0] 11 5 2 2" xfId="2770"/>
    <cellStyle name="쉼표 [0] 11 5 2 3" xfId="5649"/>
    <cellStyle name="쉼표 [0] 11 5 3" xfId="2769"/>
    <cellStyle name="쉼표 [0] 11 5 4" xfId="5648"/>
    <cellStyle name="쉼표 [0] 11 6" xfId="45"/>
    <cellStyle name="쉼표 [0] 11 6 2" xfId="1275"/>
    <cellStyle name="쉼표 [0] 11 6 2 2" xfId="2772"/>
    <cellStyle name="쉼표 [0] 11 6 2 3" xfId="5651"/>
    <cellStyle name="쉼표 [0] 11 6 3" xfId="2771"/>
    <cellStyle name="쉼표 [0] 11 6 4" xfId="5650"/>
    <cellStyle name="쉼표 [0] 11 7" xfId="46"/>
    <cellStyle name="쉼표 [0] 11 7 2" xfId="1276"/>
    <cellStyle name="쉼표 [0] 11 7 2 2" xfId="2774"/>
    <cellStyle name="쉼표 [0] 11 7 2 3" xfId="5653"/>
    <cellStyle name="쉼표 [0] 11 7 3" xfId="2773"/>
    <cellStyle name="쉼표 [0] 11 7 4" xfId="5652"/>
    <cellStyle name="쉼표 [0] 11 8" xfId="47"/>
    <cellStyle name="쉼표 [0] 11 8 2" xfId="1277"/>
    <cellStyle name="쉼표 [0] 11 8 2 2" xfId="2776"/>
    <cellStyle name="쉼표 [0] 11 8 2 3" xfId="5655"/>
    <cellStyle name="쉼표 [0] 11 8 3" xfId="2775"/>
    <cellStyle name="쉼표 [0] 11 8 4" xfId="5654"/>
    <cellStyle name="쉼표 [0] 11 9" xfId="48"/>
    <cellStyle name="쉼표 [0] 11 9 2" xfId="1278"/>
    <cellStyle name="쉼표 [0] 11 9 2 2" xfId="2778"/>
    <cellStyle name="쉼표 [0] 11 9 2 3" xfId="5657"/>
    <cellStyle name="쉼표 [0] 11 9 3" xfId="2777"/>
    <cellStyle name="쉼표 [0] 11 9 4" xfId="5656"/>
    <cellStyle name="쉼표 [0] 118" xfId="49"/>
    <cellStyle name="쉼표 [0] 118 2" xfId="50"/>
    <cellStyle name="쉼표 [0] 118 2 2" xfId="2779"/>
    <cellStyle name="쉼표 [0] 118 2 3" xfId="5658"/>
    <cellStyle name="쉼표 [0] 118 3" xfId="51"/>
    <cellStyle name="쉼표 [0] 118 3 2" xfId="2780"/>
    <cellStyle name="쉼표 [0] 118 3 3" xfId="5659"/>
    <cellStyle name="쉼표 [0] 118 4" xfId="52"/>
    <cellStyle name="쉼표 [0] 118 4 2" xfId="2781"/>
    <cellStyle name="쉼표 [0] 118 4 3" xfId="5660"/>
    <cellStyle name="쉼표 [0] 119" xfId="53"/>
    <cellStyle name="쉼표 [0] 119 2" xfId="54"/>
    <cellStyle name="쉼표 [0] 119 2 2" xfId="2782"/>
    <cellStyle name="쉼표 [0] 119 2 3" xfId="5661"/>
    <cellStyle name="쉼표 [0] 119 3" xfId="55"/>
    <cellStyle name="쉼표 [0] 119 3 2" xfId="2783"/>
    <cellStyle name="쉼표 [0] 119 3 3" xfId="5662"/>
    <cellStyle name="쉼표 [0] 119 4" xfId="56"/>
    <cellStyle name="쉼표 [0] 119 4 2" xfId="2784"/>
    <cellStyle name="쉼표 [0] 119 4 3" xfId="5663"/>
    <cellStyle name="쉼표 [0] 12" xfId="1013"/>
    <cellStyle name="쉼표 [0] 12 10" xfId="57"/>
    <cellStyle name="쉼표 [0] 12 10 2" xfId="1279"/>
    <cellStyle name="쉼표 [0] 12 10 2 2" xfId="2786"/>
    <cellStyle name="쉼표 [0] 12 10 2 3" xfId="5665"/>
    <cellStyle name="쉼표 [0] 12 10 3" xfId="2787"/>
    <cellStyle name="쉼표 [0] 12 10 3 2" xfId="7895"/>
    <cellStyle name="쉼표 [0] 12 10 4" xfId="2788"/>
    <cellStyle name="쉼표 [0] 12 10 4 2" xfId="7896"/>
    <cellStyle name="쉼표 [0] 12 10 5" xfId="2785"/>
    <cellStyle name="쉼표 [0] 12 10 6" xfId="5664"/>
    <cellStyle name="쉼표 [0] 12 11" xfId="58"/>
    <cellStyle name="쉼표 [0] 12 11 2" xfId="1280"/>
    <cellStyle name="쉼표 [0] 12 11 2 2" xfId="2790"/>
    <cellStyle name="쉼표 [0] 12 11 2 3" xfId="5667"/>
    <cellStyle name="쉼표 [0] 12 11 3" xfId="2791"/>
    <cellStyle name="쉼표 [0] 12 11 3 2" xfId="7897"/>
    <cellStyle name="쉼표 [0] 12 11 4" xfId="2792"/>
    <cellStyle name="쉼표 [0] 12 11 4 2" xfId="7898"/>
    <cellStyle name="쉼표 [0] 12 11 5" xfId="2789"/>
    <cellStyle name="쉼표 [0] 12 11 6" xfId="5666"/>
    <cellStyle name="쉼표 [0] 12 12" xfId="59"/>
    <cellStyle name="쉼표 [0] 12 12 2" xfId="1281"/>
    <cellStyle name="쉼표 [0] 12 12 2 2" xfId="2794"/>
    <cellStyle name="쉼표 [0] 12 12 2 3" xfId="5669"/>
    <cellStyle name="쉼표 [0] 12 12 3" xfId="2793"/>
    <cellStyle name="쉼표 [0] 12 12 4" xfId="5668"/>
    <cellStyle name="쉼표 [0] 12 13" xfId="60"/>
    <cellStyle name="쉼표 [0] 12 13 2" xfId="1282"/>
    <cellStyle name="쉼표 [0] 12 13 2 2" xfId="2796"/>
    <cellStyle name="쉼표 [0] 12 13 2 3" xfId="5671"/>
    <cellStyle name="쉼표 [0] 12 13 3" xfId="2795"/>
    <cellStyle name="쉼표 [0] 12 13 4" xfId="5670"/>
    <cellStyle name="쉼표 [0] 12 14" xfId="61"/>
    <cellStyle name="쉼표 [0] 12 14 2" xfId="1283"/>
    <cellStyle name="쉼표 [0] 12 14 2 2" xfId="2798"/>
    <cellStyle name="쉼표 [0] 12 14 2 3" xfId="5673"/>
    <cellStyle name="쉼표 [0] 12 14 3" xfId="2797"/>
    <cellStyle name="쉼표 [0] 12 14 4" xfId="5672"/>
    <cellStyle name="쉼표 [0] 12 15" xfId="62"/>
    <cellStyle name="쉼표 [0] 12 15 2" xfId="1284"/>
    <cellStyle name="쉼표 [0] 12 15 2 2" xfId="2800"/>
    <cellStyle name="쉼표 [0] 12 15 2 3" xfId="5675"/>
    <cellStyle name="쉼표 [0] 12 15 3" xfId="2799"/>
    <cellStyle name="쉼표 [0] 12 15 4" xfId="5674"/>
    <cellStyle name="쉼표 [0] 12 16" xfId="63"/>
    <cellStyle name="쉼표 [0] 12 16 2" xfId="1285"/>
    <cellStyle name="쉼표 [0] 12 16 2 2" xfId="2802"/>
    <cellStyle name="쉼표 [0] 12 16 2 3" xfId="5677"/>
    <cellStyle name="쉼표 [0] 12 16 3" xfId="2801"/>
    <cellStyle name="쉼표 [0] 12 16 4" xfId="5676"/>
    <cellStyle name="쉼표 [0] 12 17" xfId="64"/>
    <cellStyle name="쉼표 [0] 12 17 2" xfId="1286"/>
    <cellStyle name="쉼표 [0] 12 17 2 2" xfId="2804"/>
    <cellStyle name="쉼표 [0] 12 17 2 3" xfId="5679"/>
    <cellStyle name="쉼표 [0] 12 17 3" xfId="2803"/>
    <cellStyle name="쉼표 [0] 12 17 4" xfId="5678"/>
    <cellStyle name="쉼표 [0] 12 18" xfId="65"/>
    <cellStyle name="쉼표 [0] 12 18 2" xfId="1287"/>
    <cellStyle name="쉼표 [0] 12 18 2 2" xfId="2806"/>
    <cellStyle name="쉼표 [0] 12 18 2 3" xfId="5681"/>
    <cellStyle name="쉼표 [0] 12 18 3" xfId="2805"/>
    <cellStyle name="쉼표 [0] 12 18 4" xfId="5680"/>
    <cellStyle name="쉼표 [0] 12 19" xfId="66"/>
    <cellStyle name="쉼표 [0] 12 19 2" xfId="1288"/>
    <cellStyle name="쉼표 [0] 12 19 2 2" xfId="2808"/>
    <cellStyle name="쉼표 [0] 12 19 2 3" xfId="5683"/>
    <cellStyle name="쉼표 [0] 12 19 3" xfId="2807"/>
    <cellStyle name="쉼표 [0] 12 19 4" xfId="5682"/>
    <cellStyle name="쉼표 [0] 12 2" xfId="67"/>
    <cellStyle name="쉼표 [0] 12 2 2" xfId="1289"/>
    <cellStyle name="쉼표 [0] 12 2 2 2" xfId="1290"/>
    <cellStyle name="쉼표 [0] 12 2 2 2 2" xfId="2811"/>
    <cellStyle name="쉼표 [0] 12 2 2 2 3" xfId="5686"/>
    <cellStyle name="쉼표 [0] 12 2 2 3" xfId="2810"/>
    <cellStyle name="쉼표 [0] 12 2 2 4" xfId="5685"/>
    <cellStyle name="쉼표 [0] 12 2 3" xfId="1291"/>
    <cellStyle name="쉼표 [0] 12 2 3 2" xfId="2812"/>
    <cellStyle name="쉼표 [0] 12 2 3 3" xfId="5687"/>
    <cellStyle name="쉼표 [0] 12 2 4" xfId="2813"/>
    <cellStyle name="쉼표 [0] 12 2 4 2" xfId="7899"/>
    <cellStyle name="쉼표 [0] 12 2 5" xfId="2814"/>
    <cellStyle name="쉼표 [0] 12 2 5 2" xfId="7900"/>
    <cellStyle name="쉼표 [0] 12 2 6" xfId="2809"/>
    <cellStyle name="쉼표 [0] 12 2 7" xfId="5684"/>
    <cellStyle name="쉼표 [0] 12 20" xfId="68"/>
    <cellStyle name="쉼표 [0] 12 20 2" xfId="1292"/>
    <cellStyle name="쉼표 [0] 12 20 2 2" xfId="2816"/>
    <cellStyle name="쉼표 [0] 12 20 2 3" xfId="5689"/>
    <cellStyle name="쉼표 [0] 12 20 3" xfId="2815"/>
    <cellStyle name="쉼표 [0] 12 20 4" xfId="5688"/>
    <cellStyle name="쉼표 [0] 12 21" xfId="69"/>
    <cellStyle name="쉼표 [0] 12 21 2" xfId="1293"/>
    <cellStyle name="쉼표 [0] 12 21 2 2" xfId="2818"/>
    <cellStyle name="쉼표 [0] 12 21 2 3" xfId="5691"/>
    <cellStyle name="쉼표 [0] 12 21 3" xfId="2817"/>
    <cellStyle name="쉼표 [0] 12 21 4" xfId="5690"/>
    <cellStyle name="쉼표 [0] 12 22" xfId="70"/>
    <cellStyle name="쉼표 [0] 12 22 2" xfId="1294"/>
    <cellStyle name="쉼표 [0] 12 22 2 2" xfId="2820"/>
    <cellStyle name="쉼표 [0] 12 22 2 3" xfId="5693"/>
    <cellStyle name="쉼표 [0] 12 22 3" xfId="2819"/>
    <cellStyle name="쉼표 [0] 12 22 4" xfId="5692"/>
    <cellStyle name="쉼표 [0] 12 23" xfId="71"/>
    <cellStyle name="쉼표 [0] 12 23 2" xfId="1295"/>
    <cellStyle name="쉼표 [0] 12 23 2 2" xfId="2822"/>
    <cellStyle name="쉼표 [0] 12 23 2 3" xfId="5695"/>
    <cellStyle name="쉼표 [0] 12 23 3" xfId="2821"/>
    <cellStyle name="쉼표 [0] 12 23 4" xfId="5694"/>
    <cellStyle name="쉼표 [0] 12 24" xfId="1207"/>
    <cellStyle name="쉼표 [0] 12 24 2" xfId="2823"/>
    <cellStyle name="쉼표 [0] 12 24 3" xfId="5696"/>
    <cellStyle name="쉼표 [0] 12 25" xfId="1296"/>
    <cellStyle name="쉼표 [0] 12 25 2" xfId="2824"/>
    <cellStyle name="쉼표 [0] 12 25 3" xfId="5697"/>
    <cellStyle name="쉼표 [0] 12 26" xfId="2825"/>
    <cellStyle name="쉼표 [0] 12 26 2" xfId="7901"/>
    <cellStyle name="쉼표 [0] 12 27" xfId="2826"/>
    <cellStyle name="쉼표 [0] 12 27 2" xfId="7902"/>
    <cellStyle name="쉼표 [0] 12 28" xfId="8446"/>
    <cellStyle name="쉼표 [0] 12 3" xfId="72"/>
    <cellStyle name="쉼표 [0] 12 3 2" xfId="1297"/>
    <cellStyle name="쉼표 [0] 12 3 2 2" xfId="2828"/>
    <cellStyle name="쉼표 [0] 12 3 2 3" xfId="5699"/>
    <cellStyle name="쉼표 [0] 12 3 3" xfId="1298"/>
    <cellStyle name="쉼표 [0] 12 3 3 2" xfId="2829"/>
    <cellStyle name="쉼표 [0] 12 3 3 3" xfId="5700"/>
    <cellStyle name="쉼표 [0] 12 3 4" xfId="2830"/>
    <cellStyle name="쉼표 [0] 12 3 4 2" xfId="7903"/>
    <cellStyle name="쉼표 [0] 12 3 5" xfId="2831"/>
    <cellStyle name="쉼표 [0] 12 3 5 2" xfId="7904"/>
    <cellStyle name="쉼표 [0] 12 3 6" xfId="2827"/>
    <cellStyle name="쉼표 [0] 12 3 7" xfId="5698"/>
    <cellStyle name="쉼표 [0] 12 4" xfId="73"/>
    <cellStyle name="쉼표 [0] 12 4 2" xfId="1299"/>
    <cellStyle name="쉼표 [0] 12 4 2 2" xfId="2833"/>
    <cellStyle name="쉼표 [0] 12 4 2 3" xfId="5702"/>
    <cellStyle name="쉼표 [0] 12 4 3" xfId="1300"/>
    <cellStyle name="쉼표 [0] 12 4 3 2" xfId="2834"/>
    <cellStyle name="쉼표 [0] 12 4 3 3" xfId="5703"/>
    <cellStyle name="쉼표 [0] 12 4 4" xfId="2835"/>
    <cellStyle name="쉼표 [0] 12 4 4 2" xfId="7905"/>
    <cellStyle name="쉼표 [0] 12 4 5" xfId="2836"/>
    <cellStyle name="쉼표 [0] 12 4 5 2" xfId="7906"/>
    <cellStyle name="쉼표 [0] 12 4 6" xfId="2832"/>
    <cellStyle name="쉼표 [0] 12 4 7" xfId="5701"/>
    <cellStyle name="쉼표 [0] 12 5" xfId="74"/>
    <cellStyle name="쉼표 [0] 12 5 2" xfId="1301"/>
    <cellStyle name="쉼표 [0] 12 5 2 2" xfId="2838"/>
    <cellStyle name="쉼표 [0] 12 5 2 3" xfId="5705"/>
    <cellStyle name="쉼표 [0] 12 5 3" xfId="2839"/>
    <cellStyle name="쉼표 [0] 12 5 3 2" xfId="7907"/>
    <cellStyle name="쉼표 [0] 12 5 4" xfId="2840"/>
    <cellStyle name="쉼표 [0] 12 5 4 2" xfId="7908"/>
    <cellStyle name="쉼표 [0] 12 5 5" xfId="2837"/>
    <cellStyle name="쉼표 [0] 12 5 6" xfId="5704"/>
    <cellStyle name="쉼표 [0] 12 6" xfId="75"/>
    <cellStyle name="쉼표 [0] 12 6 2" xfId="1302"/>
    <cellStyle name="쉼표 [0] 12 6 2 2" xfId="2842"/>
    <cellStyle name="쉼표 [0] 12 6 2 3" xfId="5707"/>
    <cellStyle name="쉼표 [0] 12 6 3" xfId="2843"/>
    <cellStyle name="쉼표 [0] 12 6 3 2" xfId="7909"/>
    <cellStyle name="쉼표 [0] 12 6 4" xfId="2844"/>
    <cellStyle name="쉼표 [0] 12 6 4 2" xfId="7910"/>
    <cellStyle name="쉼표 [0] 12 6 5" xfId="2841"/>
    <cellStyle name="쉼표 [0] 12 6 6" xfId="5706"/>
    <cellStyle name="쉼표 [0] 12 7" xfId="76"/>
    <cellStyle name="쉼표 [0] 12 7 2" xfId="1303"/>
    <cellStyle name="쉼표 [0] 12 7 2 2" xfId="2846"/>
    <cellStyle name="쉼표 [0] 12 7 2 3" xfId="5709"/>
    <cellStyle name="쉼표 [0] 12 7 3" xfId="2847"/>
    <cellStyle name="쉼표 [0] 12 7 3 2" xfId="7911"/>
    <cellStyle name="쉼표 [0] 12 7 4" xfId="2848"/>
    <cellStyle name="쉼표 [0] 12 7 4 2" xfId="7912"/>
    <cellStyle name="쉼표 [0] 12 7 5" xfId="2845"/>
    <cellStyle name="쉼표 [0] 12 7 6" xfId="5708"/>
    <cellStyle name="쉼표 [0] 12 8" xfId="77"/>
    <cellStyle name="쉼표 [0] 12 8 2" xfId="1304"/>
    <cellStyle name="쉼표 [0] 12 8 2 2" xfId="2850"/>
    <cellStyle name="쉼표 [0] 12 8 2 3" xfId="5711"/>
    <cellStyle name="쉼표 [0] 12 8 3" xfId="2851"/>
    <cellStyle name="쉼표 [0] 12 8 3 2" xfId="7913"/>
    <cellStyle name="쉼표 [0] 12 8 4" xfId="2852"/>
    <cellStyle name="쉼표 [0] 12 8 4 2" xfId="7914"/>
    <cellStyle name="쉼표 [0] 12 8 5" xfId="2849"/>
    <cellStyle name="쉼표 [0] 12 8 6" xfId="5710"/>
    <cellStyle name="쉼표 [0] 12 9" xfId="78"/>
    <cellStyle name="쉼표 [0] 12 9 2" xfId="1305"/>
    <cellStyle name="쉼표 [0] 12 9 2 2" xfId="2854"/>
    <cellStyle name="쉼표 [0] 12 9 2 3" xfId="5713"/>
    <cellStyle name="쉼표 [0] 12 9 3" xfId="2855"/>
    <cellStyle name="쉼표 [0] 12 9 3 2" xfId="7915"/>
    <cellStyle name="쉼표 [0] 12 9 4" xfId="2856"/>
    <cellStyle name="쉼표 [0] 12 9 4 2" xfId="7916"/>
    <cellStyle name="쉼표 [0] 12 9 5" xfId="2853"/>
    <cellStyle name="쉼표 [0] 12 9 6" xfId="5712"/>
    <cellStyle name="쉼표 [0] 120" xfId="79"/>
    <cellStyle name="쉼표 [0] 120 2" xfId="80"/>
    <cellStyle name="쉼표 [0] 120 2 2" xfId="2857"/>
    <cellStyle name="쉼표 [0] 120 2 3" xfId="5714"/>
    <cellStyle name="쉼표 [0] 120 3" xfId="81"/>
    <cellStyle name="쉼표 [0] 120 3 2" xfId="2858"/>
    <cellStyle name="쉼표 [0] 120 3 3" xfId="5715"/>
    <cellStyle name="쉼표 [0] 120 4" xfId="82"/>
    <cellStyle name="쉼표 [0] 120 4 2" xfId="2859"/>
    <cellStyle name="쉼표 [0] 120 4 3" xfId="5716"/>
    <cellStyle name="쉼표 [0] 121" xfId="83"/>
    <cellStyle name="쉼표 [0] 121 2" xfId="84"/>
    <cellStyle name="쉼표 [0] 121 2 2" xfId="2860"/>
    <cellStyle name="쉼표 [0] 121 2 3" xfId="5717"/>
    <cellStyle name="쉼표 [0] 121 3" xfId="85"/>
    <cellStyle name="쉼표 [0] 121 3 2" xfId="2861"/>
    <cellStyle name="쉼표 [0] 121 3 3" xfId="5718"/>
    <cellStyle name="쉼표 [0] 121 4" xfId="86"/>
    <cellStyle name="쉼표 [0] 121 4 2" xfId="2862"/>
    <cellStyle name="쉼표 [0] 121 4 3" xfId="5719"/>
    <cellStyle name="쉼표 [0] 122" xfId="87"/>
    <cellStyle name="쉼표 [0] 122 2" xfId="88"/>
    <cellStyle name="쉼표 [0] 122 2 2" xfId="2863"/>
    <cellStyle name="쉼표 [0] 122 2 3" xfId="5720"/>
    <cellStyle name="쉼표 [0] 122 3" xfId="89"/>
    <cellStyle name="쉼표 [0] 122 3 2" xfId="2864"/>
    <cellStyle name="쉼표 [0] 122 3 3" xfId="5721"/>
    <cellStyle name="쉼표 [0] 122 4" xfId="90"/>
    <cellStyle name="쉼표 [0] 122 4 2" xfId="2865"/>
    <cellStyle name="쉼표 [0] 122 4 3" xfId="5722"/>
    <cellStyle name="쉼표 [0] 125" xfId="91"/>
    <cellStyle name="쉼표 [0] 125 2" xfId="92"/>
    <cellStyle name="쉼표 [0] 125 2 2" xfId="2866"/>
    <cellStyle name="쉼표 [0] 125 2 3" xfId="5723"/>
    <cellStyle name="쉼표 [0] 125 3" xfId="93"/>
    <cellStyle name="쉼표 [0] 125 3 2" xfId="2867"/>
    <cellStyle name="쉼표 [0] 125 3 3" xfId="5724"/>
    <cellStyle name="쉼표 [0] 125 4" xfId="94"/>
    <cellStyle name="쉼표 [0] 125 4 2" xfId="2868"/>
    <cellStyle name="쉼표 [0] 125 4 3" xfId="5725"/>
    <cellStyle name="쉼표 [0] 126" xfId="95"/>
    <cellStyle name="쉼표 [0] 126 2" xfId="96"/>
    <cellStyle name="쉼표 [0] 126 2 2" xfId="2869"/>
    <cellStyle name="쉼표 [0] 126 2 3" xfId="5726"/>
    <cellStyle name="쉼표 [0] 126 3" xfId="97"/>
    <cellStyle name="쉼표 [0] 126 3 2" xfId="2870"/>
    <cellStyle name="쉼표 [0] 126 3 3" xfId="5727"/>
    <cellStyle name="쉼표 [0] 126 4" xfId="98"/>
    <cellStyle name="쉼표 [0] 126 4 2" xfId="2871"/>
    <cellStyle name="쉼표 [0] 126 4 3" xfId="5728"/>
    <cellStyle name="쉼표 [0] 127" xfId="99"/>
    <cellStyle name="쉼표 [0] 127 2" xfId="100"/>
    <cellStyle name="쉼표 [0] 127 2 2" xfId="2872"/>
    <cellStyle name="쉼표 [0] 127 2 3" xfId="5729"/>
    <cellStyle name="쉼표 [0] 127 3" xfId="101"/>
    <cellStyle name="쉼표 [0] 127 3 2" xfId="2873"/>
    <cellStyle name="쉼표 [0] 127 3 3" xfId="5730"/>
    <cellStyle name="쉼표 [0] 127 4" xfId="102"/>
    <cellStyle name="쉼표 [0] 127 4 2" xfId="2874"/>
    <cellStyle name="쉼표 [0] 127 4 3" xfId="5731"/>
    <cellStyle name="쉼표 [0] 128" xfId="103"/>
    <cellStyle name="쉼표 [0] 128 2" xfId="104"/>
    <cellStyle name="쉼표 [0] 128 2 2" xfId="2875"/>
    <cellStyle name="쉼표 [0] 128 2 3" xfId="5732"/>
    <cellStyle name="쉼표 [0] 128 3" xfId="105"/>
    <cellStyle name="쉼표 [0] 128 3 2" xfId="2876"/>
    <cellStyle name="쉼표 [0] 128 3 3" xfId="5733"/>
    <cellStyle name="쉼표 [0] 128 4" xfId="106"/>
    <cellStyle name="쉼표 [0] 128 4 2" xfId="2877"/>
    <cellStyle name="쉼표 [0] 128 4 3" xfId="5734"/>
    <cellStyle name="쉼표 [0] 129" xfId="107"/>
    <cellStyle name="쉼표 [0] 129 2" xfId="108"/>
    <cellStyle name="쉼표 [0] 129 2 2" xfId="2878"/>
    <cellStyle name="쉼표 [0] 129 2 3" xfId="5735"/>
    <cellStyle name="쉼표 [0] 129 3" xfId="109"/>
    <cellStyle name="쉼표 [0] 129 3 2" xfId="2879"/>
    <cellStyle name="쉼표 [0] 129 3 3" xfId="5736"/>
    <cellStyle name="쉼표 [0] 129 4" xfId="110"/>
    <cellStyle name="쉼표 [0] 129 4 2" xfId="2880"/>
    <cellStyle name="쉼표 [0] 129 4 3" xfId="5737"/>
    <cellStyle name="쉼표 [0] 13" xfId="2605"/>
    <cellStyle name="쉼표 [0] 13 10" xfId="111"/>
    <cellStyle name="쉼표 [0] 13 10 2" xfId="1306"/>
    <cellStyle name="쉼표 [0] 13 10 2 2" xfId="2882"/>
    <cellStyle name="쉼표 [0] 13 10 2 3" xfId="5739"/>
    <cellStyle name="쉼표 [0] 13 10 3" xfId="2881"/>
    <cellStyle name="쉼표 [0] 13 10 4" xfId="5738"/>
    <cellStyle name="쉼표 [0] 13 11" xfId="112"/>
    <cellStyle name="쉼표 [0] 13 11 2" xfId="1307"/>
    <cellStyle name="쉼표 [0] 13 11 2 2" xfId="2884"/>
    <cellStyle name="쉼표 [0] 13 11 2 3" xfId="5741"/>
    <cellStyle name="쉼표 [0] 13 11 3" xfId="2883"/>
    <cellStyle name="쉼표 [0] 13 11 4" xfId="5740"/>
    <cellStyle name="쉼표 [0] 13 12" xfId="113"/>
    <cellStyle name="쉼표 [0] 13 12 2" xfId="1308"/>
    <cellStyle name="쉼표 [0] 13 12 2 2" xfId="2886"/>
    <cellStyle name="쉼표 [0] 13 12 2 3" xfId="5743"/>
    <cellStyle name="쉼표 [0] 13 12 3" xfId="2885"/>
    <cellStyle name="쉼표 [0] 13 12 4" xfId="5742"/>
    <cellStyle name="쉼표 [0] 13 13" xfId="114"/>
    <cellStyle name="쉼표 [0] 13 13 2" xfId="1309"/>
    <cellStyle name="쉼표 [0] 13 13 2 2" xfId="2888"/>
    <cellStyle name="쉼표 [0] 13 13 2 3" xfId="5745"/>
    <cellStyle name="쉼표 [0] 13 13 3" xfId="2887"/>
    <cellStyle name="쉼표 [0] 13 13 4" xfId="5744"/>
    <cellStyle name="쉼표 [0] 13 14" xfId="115"/>
    <cellStyle name="쉼표 [0] 13 14 2" xfId="1310"/>
    <cellStyle name="쉼표 [0] 13 14 2 2" xfId="2890"/>
    <cellStyle name="쉼표 [0] 13 14 2 3" xfId="5747"/>
    <cellStyle name="쉼표 [0] 13 14 3" xfId="2889"/>
    <cellStyle name="쉼표 [0] 13 14 4" xfId="5746"/>
    <cellStyle name="쉼표 [0] 13 15" xfId="116"/>
    <cellStyle name="쉼표 [0] 13 15 2" xfId="1311"/>
    <cellStyle name="쉼표 [0] 13 15 2 2" xfId="2892"/>
    <cellStyle name="쉼표 [0] 13 15 2 3" xfId="5749"/>
    <cellStyle name="쉼표 [0] 13 15 3" xfId="2891"/>
    <cellStyle name="쉼표 [0] 13 15 4" xfId="5748"/>
    <cellStyle name="쉼표 [0] 13 16" xfId="117"/>
    <cellStyle name="쉼표 [0] 13 16 2" xfId="1312"/>
    <cellStyle name="쉼표 [0] 13 16 2 2" xfId="2894"/>
    <cellStyle name="쉼표 [0] 13 16 2 3" xfId="5751"/>
    <cellStyle name="쉼표 [0] 13 16 3" xfId="2893"/>
    <cellStyle name="쉼표 [0] 13 16 4" xfId="5750"/>
    <cellStyle name="쉼표 [0] 13 17" xfId="118"/>
    <cellStyle name="쉼표 [0] 13 17 2" xfId="1313"/>
    <cellStyle name="쉼표 [0] 13 17 2 2" xfId="2896"/>
    <cellStyle name="쉼표 [0] 13 17 2 3" xfId="5753"/>
    <cellStyle name="쉼표 [0] 13 17 3" xfId="2895"/>
    <cellStyle name="쉼표 [0] 13 17 4" xfId="5752"/>
    <cellStyle name="쉼표 [0] 13 18" xfId="119"/>
    <cellStyle name="쉼표 [0] 13 18 2" xfId="1314"/>
    <cellStyle name="쉼표 [0] 13 18 2 2" xfId="2898"/>
    <cellStyle name="쉼표 [0] 13 18 2 3" xfId="5755"/>
    <cellStyle name="쉼표 [0] 13 18 3" xfId="2897"/>
    <cellStyle name="쉼표 [0] 13 18 4" xfId="5754"/>
    <cellStyle name="쉼표 [0] 13 19" xfId="120"/>
    <cellStyle name="쉼표 [0] 13 19 2" xfId="1315"/>
    <cellStyle name="쉼표 [0] 13 19 2 2" xfId="2900"/>
    <cellStyle name="쉼표 [0] 13 19 2 3" xfId="5757"/>
    <cellStyle name="쉼표 [0] 13 19 3" xfId="2899"/>
    <cellStyle name="쉼표 [0] 13 19 4" xfId="5756"/>
    <cellStyle name="쉼표 [0] 13 2" xfId="121"/>
    <cellStyle name="쉼표 [0] 13 2 2" xfId="1316"/>
    <cellStyle name="쉼표 [0] 13 2 2 2" xfId="2902"/>
    <cellStyle name="쉼표 [0] 13 2 2 3" xfId="5759"/>
    <cellStyle name="쉼표 [0] 13 2 3" xfId="2903"/>
    <cellStyle name="쉼표 [0] 13 2 3 2" xfId="7917"/>
    <cellStyle name="쉼표 [0] 13 2 4" xfId="2904"/>
    <cellStyle name="쉼표 [0] 13 2 4 2" xfId="7918"/>
    <cellStyle name="쉼표 [0] 13 2 5" xfId="2901"/>
    <cellStyle name="쉼표 [0] 13 2 6" xfId="5758"/>
    <cellStyle name="쉼표 [0] 13 20" xfId="122"/>
    <cellStyle name="쉼표 [0] 13 20 2" xfId="1317"/>
    <cellStyle name="쉼표 [0] 13 20 2 2" xfId="2906"/>
    <cellStyle name="쉼표 [0] 13 20 2 3" xfId="5761"/>
    <cellStyle name="쉼표 [0] 13 20 3" xfId="2905"/>
    <cellStyle name="쉼표 [0] 13 20 4" xfId="5760"/>
    <cellStyle name="쉼표 [0] 13 21" xfId="123"/>
    <cellStyle name="쉼표 [0] 13 21 2" xfId="1318"/>
    <cellStyle name="쉼표 [0] 13 21 2 2" xfId="2908"/>
    <cellStyle name="쉼표 [0] 13 21 2 3" xfId="5763"/>
    <cellStyle name="쉼표 [0] 13 21 3" xfId="2907"/>
    <cellStyle name="쉼표 [0] 13 21 4" xfId="5762"/>
    <cellStyle name="쉼표 [0] 13 22" xfId="124"/>
    <cellStyle name="쉼표 [0] 13 22 2" xfId="1319"/>
    <cellStyle name="쉼표 [0] 13 22 2 2" xfId="2910"/>
    <cellStyle name="쉼표 [0] 13 22 2 3" xfId="5765"/>
    <cellStyle name="쉼표 [0] 13 22 3" xfId="2909"/>
    <cellStyle name="쉼표 [0] 13 22 4" xfId="5764"/>
    <cellStyle name="쉼표 [0] 13 23" xfId="125"/>
    <cellStyle name="쉼표 [0] 13 23 2" xfId="1320"/>
    <cellStyle name="쉼표 [0] 13 23 2 2" xfId="2912"/>
    <cellStyle name="쉼표 [0] 13 23 2 3" xfId="5767"/>
    <cellStyle name="쉼표 [0] 13 23 3" xfId="2911"/>
    <cellStyle name="쉼표 [0] 13 23 4" xfId="5766"/>
    <cellStyle name="쉼표 [0] 13 24" xfId="1208"/>
    <cellStyle name="쉼표 [0] 13 24 2" xfId="2913"/>
    <cellStyle name="쉼표 [0] 13 24 3" xfId="5768"/>
    <cellStyle name="쉼표 [0] 13 25" xfId="1321"/>
    <cellStyle name="쉼표 [0] 13 25 2" xfId="2607"/>
    <cellStyle name="쉼표 [0] 13 25 2 2" xfId="2608"/>
    <cellStyle name="쉼표 [0] 13 25 2 2 2" xfId="2646"/>
    <cellStyle name="쉼표 [0] 13 25 2 2 2 2" xfId="7950"/>
    <cellStyle name="쉼표 [0] 13 25 2 2 2 3" xfId="8586"/>
    <cellStyle name="쉼표 [0] 13 25 2 2 3" xfId="8525"/>
    <cellStyle name="쉼표 [0] 13 25 2 2 3 2" xfId="8618"/>
    <cellStyle name="쉼표 [0] 13 25 2 2 4" xfId="7986"/>
    <cellStyle name="쉼표 [0] 13 25 2 2 5" xfId="8554"/>
    <cellStyle name="쉼표 [0] 13 25 2 3" xfId="2645"/>
    <cellStyle name="쉼표 [0] 13 25 2 3 2" xfId="7951"/>
    <cellStyle name="쉼표 [0] 13 25 2 3 3" xfId="8585"/>
    <cellStyle name="쉼표 [0] 13 25 2 4" xfId="8524"/>
    <cellStyle name="쉼표 [0] 13 25 2 4 2" xfId="8617"/>
    <cellStyle name="쉼표 [0] 13 25 2 5" xfId="7987"/>
    <cellStyle name="쉼표 [0] 13 25 2 6" xfId="8553"/>
    <cellStyle name="쉼표 [0] 13 25 3" xfId="2609"/>
    <cellStyle name="쉼표 [0] 13 25 3 2" xfId="2647"/>
    <cellStyle name="쉼표 [0] 13 25 3 2 2" xfId="7949"/>
    <cellStyle name="쉼표 [0] 13 25 3 2 3" xfId="8587"/>
    <cellStyle name="쉼표 [0] 13 25 3 3" xfId="8526"/>
    <cellStyle name="쉼표 [0] 13 25 3 3 2" xfId="8619"/>
    <cellStyle name="쉼표 [0] 13 25 3 4" xfId="7985"/>
    <cellStyle name="쉼표 [0] 13 25 3 5" xfId="8555"/>
    <cellStyle name="쉼표 [0] 13 25 4" xfId="2914"/>
    <cellStyle name="쉼표 [0] 13 25 5" xfId="5769"/>
    <cellStyle name="쉼표 [0] 13 26" xfId="1322"/>
    <cellStyle name="쉼표 [0] 13 26 2" xfId="2610"/>
    <cellStyle name="쉼표 [0] 13 26 2 2" xfId="2611"/>
    <cellStyle name="쉼표 [0] 13 26 2 2 2" xfId="2649"/>
    <cellStyle name="쉼표 [0] 13 26 2 2 2 2" xfId="7947"/>
    <cellStyle name="쉼표 [0] 13 26 2 2 2 3" xfId="8589"/>
    <cellStyle name="쉼표 [0] 13 26 2 2 3" xfId="8528"/>
    <cellStyle name="쉼표 [0] 13 26 2 2 3 2" xfId="8621"/>
    <cellStyle name="쉼표 [0] 13 26 2 2 4" xfId="7981"/>
    <cellStyle name="쉼표 [0] 13 26 2 2 5" xfId="8557"/>
    <cellStyle name="쉼표 [0] 13 26 2 3" xfId="2648"/>
    <cellStyle name="쉼표 [0] 13 26 2 3 2" xfId="7948"/>
    <cellStyle name="쉼표 [0] 13 26 2 3 3" xfId="8588"/>
    <cellStyle name="쉼표 [0] 13 26 2 4" xfId="8527"/>
    <cellStyle name="쉼표 [0] 13 26 2 4 2" xfId="8620"/>
    <cellStyle name="쉼표 [0] 13 26 2 5" xfId="7983"/>
    <cellStyle name="쉼표 [0] 13 26 2 6" xfId="8556"/>
    <cellStyle name="쉼표 [0] 13 26 3" xfId="2612"/>
    <cellStyle name="쉼표 [0] 13 26 3 2" xfId="2650"/>
    <cellStyle name="쉼표 [0] 13 26 3 2 2" xfId="7946"/>
    <cellStyle name="쉼표 [0] 13 26 3 2 3" xfId="8590"/>
    <cellStyle name="쉼표 [0] 13 26 3 3" xfId="8529"/>
    <cellStyle name="쉼표 [0] 13 26 3 3 2" xfId="8622"/>
    <cellStyle name="쉼표 [0] 13 26 3 4" xfId="7980"/>
    <cellStyle name="쉼표 [0] 13 26 3 5" xfId="8558"/>
    <cellStyle name="쉼표 [0] 13 26 4" xfId="2915"/>
    <cellStyle name="쉼표 [0] 13 26 5" xfId="5770"/>
    <cellStyle name="쉼표 [0] 13 27" xfId="1323"/>
    <cellStyle name="쉼표 [0] 13 27 2" xfId="2613"/>
    <cellStyle name="쉼표 [0] 13 27 2 2" xfId="2651"/>
    <cellStyle name="쉼표 [0] 13 27 2 2 2" xfId="7945"/>
    <cellStyle name="쉼표 [0] 13 27 2 2 3" xfId="8591"/>
    <cellStyle name="쉼표 [0] 13 27 2 3" xfId="8530"/>
    <cellStyle name="쉼표 [0] 13 27 2 3 2" xfId="8623"/>
    <cellStyle name="쉼표 [0] 13 27 2 4" xfId="7979"/>
    <cellStyle name="쉼표 [0] 13 27 2 5" xfId="8559"/>
    <cellStyle name="쉼표 [0] 13 27 3" xfId="2916"/>
    <cellStyle name="쉼표 [0] 13 27 4" xfId="5771"/>
    <cellStyle name="쉼표 [0] 13 28" xfId="1324"/>
    <cellStyle name="쉼표 [0] 13 28 2" xfId="2917"/>
    <cellStyle name="쉼표 [0] 13 28 3" xfId="5772"/>
    <cellStyle name="쉼표 [0] 13 29" xfId="2644"/>
    <cellStyle name="쉼표 [0] 13 29 2" xfId="2918"/>
    <cellStyle name="쉼표 [0] 13 29 3" xfId="5773"/>
    <cellStyle name="쉼표 [0] 13 29 4" xfId="7952"/>
    <cellStyle name="쉼표 [0] 13 29 5" xfId="8584"/>
    <cellStyle name="쉼표 [0] 13 3" xfId="126"/>
    <cellStyle name="쉼표 [0] 13 3 2" xfId="1325"/>
    <cellStyle name="쉼표 [0] 13 3 2 2" xfId="2920"/>
    <cellStyle name="쉼표 [0] 13 3 2 3" xfId="5775"/>
    <cellStyle name="쉼표 [0] 13 3 3" xfId="2921"/>
    <cellStyle name="쉼표 [0] 13 3 4" xfId="2919"/>
    <cellStyle name="쉼표 [0] 13 3 5" xfId="5774"/>
    <cellStyle name="쉼표 [0] 13 30" xfId="8523"/>
    <cellStyle name="쉼표 [0] 13 30 2" xfId="8616"/>
    <cellStyle name="쉼표 [0] 13 31" xfId="7988"/>
    <cellStyle name="쉼표 [0] 13 32" xfId="8552"/>
    <cellStyle name="쉼표 [0] 13 4" xfId="127"/>
    <cellStyle name="쉼표 [0] 13 4 2" xfId="1326"/>
    <cellStyle name="쉼표 [0] 13 4 2 2" xfId="2923"/>
    <cellStyle name="쉼표 [0] 13 4 2 3" xfId="5777"/>
    <cellStyle name="쉼표 [0] 13 4 3" xfId="2924"/>
    <cellStyle name="쉼표 [0] 13 4 4" xfId="2922"/>
    <cellStyle name="쉼표 [0] 13 4 5" xfId="5776"/>
    <cellStyle name="쉼표 [0] 13 5" xfId="128"/>
    <cellStyle name="쉼표 [0] 13 5 2" xfId="1327"/>
    <cellStyle name="쉼표 [0] 13 5 2 2" xfId="2926"/>
    <cellStyle name="쉼표 [0] 13 5 2 3" xfId="5779"/>
    <cellStyle name="쉼표 [0] 13 5 3" xfId="2925"/>
    <cellStyle name="쉼표 [0] 13 5 4" xfId="5778"/>
    <cellStyle name="쉼표 [0] 13 6" xfId="129"/>
    <cellStyle name="쉼표 [0] 13 6 2" xfId="1328"/>
    <cellStyle name="쉼표 [0] 13 6 2 2" xfId="2928"/>
    <cellStyle name="쉼표 [0] 13 6 2 3" xfId="5781"/>
    <cellStyle name="쉼표 [0] 13 6 3" xfId="2927"/>
    <cellStyle name="쉼표 [0] 13 6 4" xfId="5780"/>
    <cellStyle name="쉼표 [0] 13 7" xfId="130"/>
    <cellStyle name="쉼표 [0] 13 7 2" xfId="1329"/>
    <cellStyle name="쉼표 [0] 13 7 2 2" xfId="2930"/>
    <cellStyle name="쉼표 [0] 13 7 2 3" xfId="5783"/>
    <cellStyle name="쉼표 [0] 13 7 3" xfId="2929"/>
    <cellStyle name="쉼표 [0] 13 7 4" xfId="5782"/>
    <cellStyle name="쉼표 [0] 13 8" xfId="131"/>
    <cellStyle name="쉼표 [0] 13 8 2" xfId="1330"/>
    <cellStyle name="쉼표 [0] 13 8 2 2" xfId="2932"/>
    <cellStyle name="쉼표 [0] 13 8 2 3" xfId="5785"/>
    <cellStyle name="쉼표 [0] 13 8 3" xfId="2931"/>
    <cellStyle name="쉼표 [0] 13 8 4" xfId="5784"/>
    <cellStyle name="쉼표 [0] 13 9" xfId="132"/>
    <cellStyle name="쉼표 [0] 13 9 2" xfId="1331"/>
    <cellStyle name="쉼표 [0] 13 9 2 2" xfId="2934"/>
    <cellStyle name="쉼표 [0] 13 9 2 3" xfId="5787"/>
    <cellStyle name="쉼표 [0] 13 9 3" xfId="2933"/>
    <cellStyle name="쉼표 [0] 13 9 4" xfId="5786"/>
    <cellStyle name="쉼표 [0] 132" xfId="133"/>
    <cellStyle name="쉼표 [0] 132 2" xfId="134"/>
    <cellStyle name="쉼표 [0] 132 2 2" xfId="2935"/>
    <cellStyle name="쉼표 [0] 132 2 3" xfId="5788"/>
    <cellStyle name="쉼표 [0] 132 3" xfId="135"/>
    <cellStyle name="쉼표 [0] 132 3 2" xfId="2936"/>
    <cellStyle name="쉼표 [0] 132 3 3" xfId="5789"/>
    <cellStyle name="쉼표 [0] 132 4" xfId="136"/>
    <cellStyle name="쉼표 [0] 132 4 2" xfId="2937"/>
    <cellStyle name="쉼표 [0] 132 4 3" xfId="5790"/>
    <cellStyle name="쉼표 [0] 133" xfId="137"/>
    <cellStyle name="쉼표 [0] 133 2" xfId="138"/>
    <cellStyle name="쉼표 [0] 133 2 2" xfId="2938"/>
    <cellStyle name="쉼표 [0] 133 2 3" xfId="5791"/>
    <cellStyle name="쉼표 [0] 133 3" xfId="139"/>
    <cellStyle name="쉼표 [0] 133 3 2" xfId="2939"/>
    <cellStyle name="쉼표 [0] 133 3 3" xfId="5792"/>
    <cellStyle name="쉼표 [0] 133 4" xfId="140"/>
    <cellStyle name="쉼표 [0] 133 4 2" xfId="2940"/>
    <cellStyle name="쉼표 [0] 133 4 3" xfId="5793"/>
    <cellStyle name="쉼표 [0] 134" xfId="141"/>
    <cellStyle name="쉼표 [0] 134 2" xfId="142"/>
    <cellStyle name="쉼표 [0] 134 2 2" xfId="2941"/>
    <cellStyle name="쉼표 [0] 134 2 3" xfId="5794"/>
    <cellStyle name="쉼표 [0] 134 3" xfId="143"/>
    <cellStyle name="쉼표 [0] 134 3 2" xfId="2942"/>
    <cellStyle name="쉼표 [0] 134 3 3" xfId="5795"/>
    <cellStyle name="쉼표 [0] 134 4" xfId="144"/>
    <cellStyle name="쉼표 [0] 134 4 2" xfId="2943"/>
    <cellStyle name="쉼표 [0] 134 4 3" xfId="5796"/>
    <cellStyle name="쉼표 [0] 135" xfId="145"/>
    <cellStyle name="쉼표 [0] 135 2" xfId="146"/>
    <cellStyle name="쉼표 [0] 135 2 2" xfId="2944"/>
    <cellStyle name="쉼표 [0] 135 2 3" xfId="5797"/>
    <cellStyle name="쉼표 [0] 135 3" xfId="147"/>
    <cellStyle name="쉼표 [0] 135 3 2" xfId="2945"/>
    <cellStyle name="쉼표 [0] 135 3 3" xfId="5798"/>
    <cellStyle name="쉼표 [0] 135 4" xfId="148"/>
    <cellStyle name="쉼표 [0] 135 4 2" xfId="2946"/>
    <cellStyle name="쉼표 [0] 135 4 3" xfId="5799"/>
    <cellStyle name="쉼표 [0] 136" xfId="149"/>
    <cellStyle name="쉼표 [0] 136 2" xfId="150"/>
    <cellStyle name="쉼표 [0] 136 2 2" xfId="2947"/>
    <cellStyle name="쉼표 [0] 136 2 3" xfId="5800"/>
    <cellStyle name="쉼표 [0] 136 3" xfId="151"/>
    <cellStyle name="쉼표 [0] 136 3 2" xfId="2948"/>
    <cellStyle name="쉼표 [0] 136 3 3" xfId="5801"/>
    <cellStyle name="쉼표 [0] 136 4" xfId="152"/>
    <cellStyle name="쉼표 [0] 136 4 2" xfId="2949"/>
    <cellStyle name="쉼표 [0] 136 4 3" xfId="5802"/>
    <cellStyle name="쉼표 [0] 139" xfId="153"/>
    <cellStyle name="쉼표 [0] 139 2" xfId="154"/>
    <cellStyle name="쉼표 [0] 139 2 2" xfId="2950"/>
    <cellStyle name="쉼표 [0] 139 2 3" xfId="5803"/>
    <cellStyle name="쉼표 [0] 139 3" xfId="155"/>
    <cellStyle name="쉼표 [0] 139 3 2" xfId="2951"/>
    <cellStyle name="쉼표 [0] 139 3 3" xfId="5804"/>
    <cellStyle name="쉼표 [0] 139 4" xfId="156"/>
    <cellStyle name="쉼표 [0] 139 4 2" xfId="2952"/>
    <cellStyle name="쉼표 [0] 139 4 3" xfId="5805"/>
    <cellStyle name="쉼표 [0] 14" xfId="1014"/>
    <cellStyle name="쉼표 [0] 14 10" xfId="157"/>
    <cellStyle name="쉼표 [0] 14 10 2" xfId="1332"/>
    <cellStyle name="쉼표 [0] 14 10 2 2" xfId="2954"/>
    <cellStyle name="쉼표 [0] 14 10 2 3" xfId="5807"/>
    <cellStyle name="쉼표 [0] 14 10 3" xfId="2953"/>
    <cellStyle name="쉼표 [0] 14 10 4" xfId="5806"/>
    <cellStyle name="쉼표 [0] 14 11" xfId="158"/>
    <cellStyle name="쉼표 [0] 14 11 2" xfId="1333"/>
    <cellStyle name="쉼표 [0] 14 11 2 2" xfId="2956"/>
    <cellStyle name="쉼표 [0] 14 11 2 3" xfId="5809"/>
    <cellStyle name="쉼표 [0] 14 11 3" xfId="2955"/>
    <cellStyle name="쉼표 [0] 14 11 4" xfId="5808"/>
    <cellStyle name="쉼표 [0] 14 12" xfId="159"/>
    <cellStyle name="쉼표 [0] 14 12 2" xfId="1334"/>
    <cellStyle name="쉼표 [0] 14 12 2 2" xfId="2958"/>
    <cellStyle name="쉼표 [0] 14 12 2 3" xfId="5811"/>
    <cellStyle name="쉼표 [0] 14 12 3" xfId="2957"/>
    <cellStyle name="쉼표 [0] 14 12 4" xfId="5810"/>
    <cellStyle name="쉼표 [0] 14 13" xfId="1209"/>
    <cellStyle name="쉼표 [0] 14 13 2" xfId="2959"/>
    <cellStyle name="쉼표 [0] 14 13 3" xfId="5812"/>
    <cellStyle name="쉼표 [0] 14 14" xfId="1335"/>
    <cellStyle name="쉼표 [0] 14 14 2" xfId="2960"/>
    <cellStyle name="쉼표 [0] 14 14 3" xfId="5813"/>
    <cellStyle name="쉼표 [0] 14 15" xfId="1336"/>
    <cellStyle name="쉼표 [0] 14 15 2" xfId="2961"/>
    <cellStyle name="쉼표 [0] 14 15 3" xfId="5814"/>
    <cellStyle name="쉼표 [0] 14 16" xfId="1337"/>
    <cellStyle name="쉼표 [0] 14 16 2" xfId="2962"/>
    <cellStyle name="쉼표 [0] 14 16 3" xfId="5815"/>
    <cellStyle name="쉼표 [0] 14 17" xfId="1338"/>
    <cellStyle name="쉼표 [0] 14 17 2" xfId="2963"/>
    <cellStyle name="쉼표 [0] 14 17 3" xfId="5816"/>
    <cellStyle name="쉼표 [0] 14 18" xfId="1339"/>
    <cellStyle name="쉼표 [0] 14 18 2" xfId="2964"/>
    <cellStyle name="쉼표 [0] 14 18 3" xfId="5817"/>
    <cellStyle name="쉼표 [0] 14 19" xfId="1340"/>
    <cellStyle name="쉼표 [0] 14 19 2" xfId="2965"/>
    <cellStyle name="쉼표 [0] 14 19 3" xfId="5818"/>
    <cellStyle name="쉼표 [0] 14 2" xfId="160"/>
    <cellStyle name="쉼표 [0] 14 2 2" xfId="1341"/>
    <cellStyle name="쉼표 [0] 14 2 2 2" xfId="2967"/>
    <cellStyle name="쉼표 [0] 14 2 2 3" xfId="5820"/>
    <cellStyle name="쉼표 [0] 14 2 3" xfId="2968"/>
    <cellStyle name="쉼표 [0] 14 2 3 2" xfId="7919"/>
    <cellStyle name="쉼표 [0] 14 2 4" xfId="2969"/>
    <cellStyle name="쉼표 [0] 14 2 4 2" xfId="7920"/>
    <cellStyle name="쉼표 [0] 14 2 5" xfId="2966"/>
    <cellStyle name="쉼표 [0] 14 2 5 2" xfId="8447"/>
    <cellStyle name="쉼표 [0] 14 2 6" xfId="5819"/>
    <cellStyle name="쉼표 [0] 14 20" xfId="1342"/>
    <cellStyle name="쉼표 [0] 14 20 2" xfId="2970"/>
    <cellStyle name="쉼표 [0] 14 20 3" xfId="5821"/>
    <cellStyle name="쉼표 [0] 14 21" xfId="2971"/>
    <cellStyle name="쉼표 [0] 14 22" xfId="2972"/>
    <cellStyle name="쉼표 [0] 14 22 2" xfId="7924"/>
    <cellStyle name="쉼표 [0] 14 3" xfId="161"/>
    <cellStyle name="쉼표 [0] 14 3 2" xfId="1343"/>
    <cellStyle name="쉼표 [0] 14 3 2 2" xfId="2974"/>
    <cellStyle name="쉼표 [0] 14 3 2 3" xfId="5823"/>
    <cellStyle name="쉼표 [0] 14 3 3" xfId="2975"/>
    <cellStyle name="쉼표 [0] 14 3 3 2" xfId="7928"/>
    <cellStyle name="쉼표 [0] 14 3 4" xfId="2976"/>
    <cellStyle name="쉼표 [0] 14 3 4 2" xfId="7930"/>
    <cellStyle name="쉼표 [0] 14 3 5" xfId="2973"/>
    <cellStyle name="쉼표 [0] 14 3 5 2" xfId="8448"/>
    <cellStyle name="쉼표 [0] 14 3 6" xfId="5822"/>
    <cellStyle name="쉼표 [0] 14 4" xfId="162"/>
    <cellStyle name="쉼표 [0] 14 4 2" xfId="1344"/>
    <cellStyle name="쉼표 [0] 14 4 2 2" xfId="2978"/>
    <cellStyle name="쉼표 [0] 14 4 2 3" xfId="5825"/>
    <cellStyle name="쉼표 [0] 14 4 3" xfId="2979"/>
    <cellStyle name="쉼표 [0] 14 4 3 2" xfId="7934"/>
    <cellStyle name="쉼표 [0] 14 4 4" xfId="2980"/>
    <cellStyle name="쉼표 [0] 14 4 4 2" xfId="7936"/>
    <cellStyle name="쉼표 [0] 14 4 5" xfId="2977"/>
    <cellStyle name="쉼표 [0] 14 4 6" xfId="5824"/>
    <cellStyle name="쉼표 [0] 14 5" xfId="163"/>
    <cellStyle name="쉼표 [0] 14 5 2" xfId="1345"/>
    <cellStyle name="쉼표 [0] 14 5 2 2" xfId="2982"/>
    <cellStyle name="쉼표 [0] 14 5 2 3" xfId="5827"/>
    <cellStyle name="쉼표 [0] 14 5 3" xfId="2981"/>
    <cellStyle name="쉼표 [0] 14 5 4" xfId="5826"/>
    <cellStyle name="쉼표 [0] 14 6" xfId="164"/>
    <cellStyle name="쉼표 [0] 14 6 2" xfId="1346"/>
    <cellStyle name="쉼표 [0] 14 6 2 2" xfId="2984"/>
    <cellStyle name="쉼표 [0] 14 6 2 3" xfId="5829"/>
    <cellStyle name="쉼표 [0] 14 6 3" xfId="2983"/>
    <cellStyle name="쉼표 [0] 14 6 4" xfId="5828"/>
    <cellStyle name="쉼표 [0] 14 7" xfId="165"/>
    <cellStyle name="쉼표 [0] 14 7 2" xfId="1347"/>
    <cellStyle name="쉼표 [0] 14 7 2 2" xfId="2986"/>
    <cellStyle name="쉼표 [0] 14 7 2 3" xfId="5831"/>
    <cellStyle name="쉼표 [0] 14 7 3" xfId="2985"/>
    <cellStyle name="쉼표 [0] 14 7 4" xfId="5830"/>
    <cellStyle name="쉼표 [0] 14 8" xfId="166"/>
    <cellStyle name="쉼표 [0] 14 8 2" xfId="1348"/>
    <cellStyle name="쉼표 [0] 14 8 2 2" xfId="2988"/>
    <cellStyle name="쉼표 [0] 14 8 2 3" xfId="5833"/>
    <cellStyle name="쉼표 [0] 14 8 3" xfId="2987"/>
    <cellStyle name="쉼표 [0] 14 8 4" xfId="5832"/>
    <cellStyle name="쉼표 [0] 14 9" xfId="167"/>
    <cellStyle name="쉼표 [0] 14 9 2" xfId="1349"/>
    <cellStyle name="쉼표 [0] 14 9 2 2" xfId="2990"/>
    <cellStyle name="쉼표 [0] 14 9 2 3" xfId="5835"/>
    <cellStyle name="쉼표 [0] 14 9 3" xfId="2989"/>
    <cellStyle name="쉼표 [0] 14 9 4" xfId="5834"/>
    <cellStyle name="쉼표 [0] 140" xfId="168"/>
    <cellStyle name="쉼표 [0] 140 2" xfId="169"/>
    <cellStyle name="쉼표 [0] 140 2 2" xfId="2991"/>
    <cellStyle name="쉼표 [0] 140 2 3" xfId="5836"/>
    <cellStyle name="쉼표 [0] 140 3" xfId="170"/>
    <cellStyle name="쉼표 [0] 140 3 2" xfId="2992"/>
    <cellStyle name="쉼표 [0] 140 3 3" xfId="5837"/>
    <cellStyle name="쉼표 [0] 140 4" xfId="171"/>
    <cellStyle name="쉼표 [0] 140 4 2" xfId="2993"/>
    <cellStyle name="쉼표 [0] 140 4 3" xfId="5838"/>
    <cellStyle name="쉼표 [0] 141" xfId="172"/>
    <cellStyle name="쉼표 [0] 141 2" xfId="173"/>
    <cellStyle name="쉼표 [0] 141 2 2" xfId="2994"/>
    <cellStyle name="쉼표 [0] 141 2 3" xfId="5839"/>
    <cellStyle name="쉼표 [0] 141 3" xfId="174"/>
    <cellStyle name="쉼표 [0] 141 3 2" xfId="2995"/>
    <cellStyle name="쉼표 [0] 141 3 3" xfId="5840"/>
    <cellStyle name="쉼표 [0] 141 4" xfId="175"/>
    <cellStyle name="쉼표 [0] 141 4 2" xfId="2996"/>
    <cellStyle name="쉼표 [0] 141 4 3" xfId="5841"/>
    <cellStyle name="쉼표 [0] 142" xfId="176"/>
    <cellStyle name="쉼표 [0] 142 2" xfId="177"/>
    <cellStyle name="쉼표 [0] 142 2 2" xfId="2997"/>
    <cellStyle name="쉼표 [0] 142 2 3" xfId="5842"/>
    <cellStyle name="쉼표 [0] 142 3" xfId="178"/>
    <cellStyle name="쉼표 [0] 142 3 2" xfId="2998"/>
    <cellStyle name="쉼표 [0] 142 3 3" xfId="5843"/>
    <cellStyle name="쉼표 [0] 142 4" xfId="179"/>
    <cellStyle name="쉼표 [0] 142 4 2" xfId="2999"/>
    <cellStyle name="쉼표 [0] 142 4 3" xfId="5844"/>
    <cellStyle name="쉼표 [0] 143" xfId="180"/>
    <cellStyle name="쉼표 [0] 143 2" xfId="181"/>
    <cellStyle name="쉼표 [0] 143 2 2" xfId="3000"/>
    <cellStyle name="쉼표 [0] 143 2 3" xfId="5845"/>
    <cellStyle name="쉼표 [0] 143 3" xfId="182"/>
    <cellStyle name="쉼표 [0] 143 3 2" xfId="3001"/>
    <cellStyle name="쉼표 [0] 143 3 3" xfId="5846"/>
    <cellStyle name="쉼표 [0] 143 4" xfId="183"/>
    <cellStyle name="쉼표 [0] 143 4 2" xfId="3002"/>
    <cellStyle name="쉼표 [0] 143 4 3" xfId="5847"/>
    <cellStyle name="쉼표 [0] 146" xfId="184"/>
    <cellStyle name="쉼표 [0] 146 2" xfId="185"/>
    <cellStyle name="쉼표 [0] 146 2 2" xfId="3003"/>
    <cellStyle name="쉼표 [0] 146 2 3" xfId="5848"/>
    <cellStyle name="쉼표 [0] 146 3" xfId="186"/>
    <cellStyle name="쉼표 [0] 146 3 2" xfId="3004"/>
    <cellStyle name="쉼표 [0] 146 3 3" xfId="5849"/>
    <cellStyle name="쉼표 [0] 146 4" xfId="187"/>
    <cellStyle name="쉼표 [0] 146 4 2" xfId="3005"/>
    <cellStyle name="쉼표 [0] 146 4 3" xfId="5850"/>
    <cellStyle name="쉼표 [0] 147" xfId="188"/>
    <cellStyle name="쉼표 [0] 147 2" xfId="189"/>
    <cellStyle name="쉼표 [0] 147 2 2" xfId="3006"/>
    <cellStyle name="쉼표 [0] 147 2 3" xfId="5851"/>
    <cellStyle name="쉼표 [0] 147 3" xfId="190"/>
    <cellStyle name="쉼표 [0] 147 3 2" xfId="3007"/>
    <cellStyle name="쉼표 [0] 147 3 3" xfId="5852"/>
    <cellStyle name="쉼표 [0] 147 4" xfId="191"/>
    <cellStyle name="쉼표 [0] 147 4 2" xfId="3008"/>
    <cellStyle name="쉼표 [0] 147 4 3" xfId="5853"/>
    <cellStyle name="쉼표 [0] 148" xfId="192"/>
    <cellStyle name="쉼표 [0] 148 2" xfId="193"/>
    <cellStyle name="쉼표 [0] 148 2 2" xfId="3009"/>
    <cellStyle name="쉼표 [0] 148 2 3" xfId="5854"/>
    <cellStyle name="쉼표 [0] 148 3" xfId="194"/>
    <cellStyle name="쉼표 [0] 148 3 2" xfId="3010"/>
    <cellStyle name="쉼표 [0] 148 3 3" xfId="5855"/>
    <cellStyle name="쉼표 [0] 148 4" xfId="195"/>
    <cellStyle name="쉼표 [0] 148 4 2" xfId="3011"/>
    <cellStyle name="쉼표 [0] 148 4 3" xfId="5856"/>
    <cellStyle name="쉼표 [0] 149" xfId="196"/>
    <cellStyle name="쉼표 [0] 149 2" xfId="197"/>
    <cellStyle name="쉼표 [0] 149 2 2" xfId="3012"/>
    <cellStyle name="쉼표 [0] 149 2 3" xfId="5857"/>
    <cellStyle name="쉼표 [0] 149 3" xfId="198"/>
    <cellStyle name="쉼표 [0] 149 3 2" xfId="3013"/>
    <cellStyle name="쉼표 [0] 149 3 3" xfId="5858"/>
    <cellStyle name="쉼표 [0] 149 4" xfId="199"/>
    <cellStyle name="쉼표 [0] 149 4 2" xfId="3014"/>
    <cellStyle name="쉼표 [0] 149 4 3" xfId="5859"/>
    <cellStyle name="쉼표 [0] 15" xfId="1018"/>
    <cellStyle name="쉼표 [0] 15 10" xfId="200"/>
    <cellStyle name="쉼표 [0] 15 10 2" xfId="1350"/>
    <cellStyle name="쉼표 [0] 15 10 2 2" xfId="3016"/>
    <cellStyle name="쉼표 [0] 15 10 2 3" xfId="5861"/>
    <cellStyle name="쉼표 [0] 15 10 3" xfId="3015"/>
    <cellStyle name="쉼표 [0] 15 10 4" xfId="5860"/>
    <cellStyle name="쉼표 [0] 15 11" xfId="201"/>
    <cellStyle name="쉼표 [0] 15 11 2" xfId="1351"/>
    <cellStyle name="쉼표 [0] 15 11 2 2" xfId="3018"/>
    <cellStyle name="쉼표 [0] 15 11 2 3" xfId="5863"/>
    <cellStyle name="쉼표 [0] 15 11 3" xfId="3017"/>
    <cellStyle name="쉼표 [0] 15 11 4" xfId="5862"/>
    <cellStyle name="쉼표 [0] 15 12" xfId="202"/>
    <cellStyle name="쉼표 [0] 15 12 2" xfId="1352"/>
    <cellStyle name="쉼표 [0] 15 12 2 2" xfId="3020"/>
    <cellStyle name="쉼표 [0] 15 12 2 3" xfId="5865"/>
    <cellStyle name="쉼표 [0] 15 12 3" xfId="3019"/>
    <cellStyle name="쉼표 [0] 15 12 4" xfId="5864"/>
    <cellStyle name="쉼표 [0] 15 13" xfId="1146"/>
    <cellStyle name="쉼표 [0] 15 13 2" xfId="3021"/>
    <cellStyle name="쉼표 [0] 15 13 3" xfId="5866"/>
    <cellStyle name="쉼표 [0] 15 14" xfId="1353"/>
    <cellStyle name="쉼표 [0] 15 14 2" xfId="3022"/>
    <cellStyle name="쉼표 [0] 15 14 3" xfId="5867"/>
    <cellStyle name="쉼표 [0] 15 15" xfId="1354"/>
    <cellStyle name="쉼표 [0] 15 15 2" xfId="3023"/>
    <cellStyle name="쉼표 [0] 15 15 3" xfId="5868"/>
    <cellStyle name="쉼표 [0] 15 16" xfId="3024"/>
    <cellStyle name="쉼표 [0] 15 16 2" xfId="7976"/>
    <cellStyle name="쉼표 [0] 15 17" xfId="3025"/>
    <cellStyle name="쉼표 [0] 15 17 2" xfId="7978"/>
    <cellStyle name="쉼표 [0] 15 18" xfId="8449"/>
    <cellStyle name="쉼표 [0] 15 2" xfId="203"/>
    <cellStyle name="쉼표 [0] 15 2 10" xfId="1355"/>
    <cellStyle name="쉼표 [0] 15 2 10 2" xfId="3027"/>
    <cellStyle name="쉼표 [0] 15 2 10 3" xfId="5870"/>
    <cellStyle name="쉼표 [0] 15 2 11" xfId="1356"/>
    <cellStyle name="쉼표 [0] 15 2 11 2" xfId="3028"/>
    <cellStyle name="쉼표 [0] 15 2 11 3" xfId="5871"/>
    <cellStyle name="쉼표 [0] 15 2 12" xfId="3029"/>
    <cellStyle name="쉼표 [0] 15 2 12 2" xfId="7982"/>
    <cellStyle name="쉼표 [0] 15 2 13" xfId="3030"/>
    <cellStyle name="쉼표 [0] 15 2 13 2" xfId="7984"/>
    <cellStyle name="쉼표 [0] 15 2 14" xfId="3026"/>
    <cellStyle name="쉼표 [0] 15 2 15" xfId="5869"/>
    <cellStyle name="쉼표 [0] 15 2 2" xfId="1147"/>
    <cellStyle name="쉼표 [0] 15 2 2 2" xfId="3031"/>
    <cellStyle name="쉼표 [0] 15 2 2 3" xfId="5872"/>
    <cellStyle name="쉼표 [0] 15 2 3" xfId="1357"/>
    <cellStyle name="쉼표 [0] 15 2 3 2" xfId="3032"/>
    <cellStyle name="쉼표 [0] 15 2 3 3" xfId="5873"/>
    <cellStyle name="쉼표 [0] 15 2 4" xfId="1358"/>
    <cellStyle name="쉼표 [0] 15 2 4 2" xfId="3033"/>
    <cellStyle name="쉼표 [0] 15 2 4 3" xfId="5874"/>
    <cellStyle name="쉼표 [0] 15 2 5" xfId="1359"/>
    <cellStyle name="쉼표 [0] 15 2 5 2" xfId="3034"/>
    <cellStyle name="쉼표 [0] 15 2 5 3" xfId="5875"/>
    <cellStyle name="쉼표 [0] 15 2 6" xfId="1360"/>
    <cellStyle name="쉼표 [0] 15 2 6 2" xfId="3035"/>
    <cellStyle name="쉼표 [0] 15 2 6 3" xfId="5876"/>
    <cellStyle name="쉼표 [0] 15 2 7" xfId="1361"/>
    <cellStyle name="쉼표 [0] 15 2 7 2" xfId="3036"/>
    <cellStyle name="쉼표 [0] 15 2 7 3" xfId="5877"/>
    <cellStyle name="쉼표 [0] 15 2 8" xfId="1362"/>
    <cellStyle name="쉼표 [0] 15 2 8 2" xfId="3037"/>
    <cellStyle name="쉼표 [0] 15 2 8 3" xfId="5878"/>
    <cellStyle name="쉼표 [0] 15 2 9" xfId="1363"/>
    <cellStyle name="쉼표 [0] 15 2 9 2" xfId="3038"/>
    <cellStyle name="쉼표 [0] 15 2 9 3" xfId="5879"/>
    <cellStyle name="쉼표 [0] 15 3" xfId="204"/>
    <cellStyle name="쉼표 [0] 15 3 10" xfId="1364"/>
    <cellStyle name="쉼표 [0] 15 3 10 2" xfId="3040"/>
    <cellStyle name="쉼표 [0] 15 3 10 3" xfId="5881"/>
    <cellStyle name="쉼표 [0] 15 3 11" xfId="1365"/>
    <cellStyle name="쉼표 [0] 15 3 11 2" xfId="3041"/>
    <cellStyle name="쉼표 [0] 15 3 11 3" xfId="5882"/>
    <cellStyle name="쉼표 [0] 15 3 12" xfId="3042"/>
    <cellStyle name="쉼표 [0] 15 3 12 2" xfId="7991"/>
    <cellStyle name="쉼표 [0] 15 3 13" xfId="3043"/>
    <cellStyle name="쉼표 [0] 15 3 13 2" xfId="7992"/>
    <cellStyle name="쉼표 [0] 15 3 14" xfId="3039"/>
    <cellStyle name="쉼표 [0] 15 3 15" xfId="5880"/>
    <cellStyle name="쉼표 [0] 15 3 2" xfId="1148"/>
    <cellStyle name="쉼표 [0] 15 3 2 2" xfId="3044"/>
    <cellStyle name="쉼표 [0] 15 3 2 3" xfId="5883"/>
    <cellStyle name="쉼표 [0] 15 3 3" xfId="1366"/>
    <cellStyle name="쉼표 [0] 15 3 3 2" xfId="3045"/>
    <cellStyle name="쉼표 [0] 15 3 3 3" xfId="5884"/>
    <cellStyle name="쉼표 [0] 15 3 4" xfId="1367"/>
    <cellStyle name="쉼표 [0] 15 3 4 2" xfId="3046"/>
    <cellStyle name="쉼표 [0] 15 3 4 3" xfId="5885"/>
    <cellStyle name="쉼표 [0] 15 3 5" xfId="1368"/>
    <cellStyle name="쉼표 [0] 15 3 5 2" xfId="3047"/>
    <cellStyle name="쉼표 [0] 15 3 5 3" xfId="5886"/>
    <cellStyle name="쉼표 [0] 15 3 6" xfId="1369"/>
    <cellStyle name="쉼표 [0] 15 3 6 2" xfId="3048"/>
    <cellStyle name="쉼표 [0] 15 3 6 3" xfId="5887"/>
    <cellStyle name="쉼표 [0] 15 3 7" xfId="1370"/>
    <cellStyle name="쉼표 [0] 15 3 7 2" xfId="3049"/>
    <cellStyle name="쉼표 [0] 15 3 7 3" xfId="5888"/>
    <cellStyle name="쉼표 [0] 15 3 8" xfId="1371"/>
    <cellStyle name="쉼표 [0] 15 3 8 2" xfId="3050"/>
    <cellStyle name="쉼표 [0] 15 3 8 3" xfId="5889"/>
    <cellStyle name="쉼표 [0] 15 3 9" xfId="1372"/>
    <cellStyle name="쉼표 [0] 15 3 9 2" xfId="3051"/>
    <cellStyle name="쉼표 [0] 15 3 9 3" xfId="5890"/>
    <cellStyle name="쉼표 [0] 15 4" xfId="205"/>
    <cellStyle name="쉼표 [0] 15 4 10" xfId="3052"/>
    <cellStyle name="쉼표 [0] 15 4 11" xfId="5891"/>
    <cellStyle name="쉼표 [0] 15 4 2" xfId="1149"/>
    <cellStyle name="쉼표 [0] 15 4 2 2" xfId="3053"/>
    <cellStyle name="쉼표 [0] 15 4 2 3" xfId="5892"/>
    <cellStyle name="쉼표 [0] 15 4 3" xfId="1373"/>
    <cellStyle name="쉼표 [0] 15 4 3 2" xfId="3054"/>
    <cellStyle name="쉼표 [0] 15 4 3 3" xfId="5893"/>
    <cellStyle name="쉼표 [0] 15 4 4" xfId="1374"/>
    <cellStyle name="쉼표 [0] 15 4 4 2" xfId="3055"/>
    <cellStyle name="쉼표 [0] 15 4 4 3" xfId="5894"/>
    <cellStyle name="쉼표 [0] 15 4 5" xfId="1375"/>
    <cellStyle name="쉼표 [0] 15 4 5 2" xfId="3056"/>
    <cellStyle name="쉼표 [0] 15 4 5 3" xfId="5895"/>
    <cellStyle name="쉼표 [0] 15 4 6" xfId="1376"/>
    <cellStyle name="쉼표 [0] 15 4 6 2" xfId="3057"/>
    <cellStyle name="쉼표 [0] 15 4 6 3" xfId="5896"/>
    <cellStyle name="쉼표 [0] 15 4 7" xfId="1377"/>
    <cellStyle name="쉼표 [0] 15 4 7 2" xfId="3058"/>
    <cellStyle name="쉼표 [0] 15 4 7 3" xfId="5897"/>
    <cellStyle name="쉼표 [0] 15 4 8" xfId="3059"/>
    <cellStyle name="쉼표 [0] 15 4 8 2" xfId="7993"/>
    <cellStyle name="쉼표 [0] 15 4 9" xfId="3060"/>
    <cellStyle name="쉼표 [0] 15 4 9 2" xfId="7994"/>
    <cellStyle name="쉼표 [0] 15 5" xfId="206"/>
    <cellStyle name="쉼표 [0] 15 5 2" xfId="1378"/>
    <cellStyle name="쉼표 [0] 15 5 2 2" xfId="3062"/>
    <cellStyle name="쉼표 [0] 15 5 2 3" xfId="5899"/>
    <cellStyle name="쉼표 [0] 15 5 3" xfId="3063"/>
    <cellStyle name="쉼표 [0] 15 5 3 2" xfId="7995"/>
    <cellStyle name="쉼표 [0] 15 5 4" xfId="3064"/>
    <cellStyle name="쉼표 [0] 15 5 4 2" xfId="7996"/>
    <cellStyle name="쉼표 [0] 15 5 5" xfId="3061"/>
    <cellStyle name="쉼표 [0] 15 5 6" xfId="5898"/>
    <cellStyle name="쉼표 [0] 15 6" xfId="207"/>
    <cellStyle name="쉼표 [0] 15 6 2" xfId="1379"/>
    <cellStyle name="쉼표 [0] 15 6 2 2" xfId="3066"/>
    <cellStyle name="쉼표 [0] 15 6 2 3" xfId="5901"/>
    <cellStyle name="쉼표 [0] 15 6 3" xfId="3065"/>
    <cellStyle name="쉼표 [0] 15 6 4" xfId="5900"/>
    <cellStyle name="쉼표 [0] 15 7" xfId="208"/>
    <cellStyle name="쉼표 [0] 15 7 2" xfId="1380"/>
    <cellStyle name="쉼표 [0] 15 7 2 2" xfId="3068"/>
    <cellStyle name="쉼표 [0] 15 7 2 3" xfId="5903"/>
    <cellStyle name="쉼표 [0] 15 7 3" xfId="3067"/>
    <cellStyle name="쉼표 [0] 15 7 4" xfId="5902"/>
    <cellStyle name="쉼표 [0] 15 8" xfId="209"/>
    <cellStyle name="쉼표 [0] 15 8 2" xfId="1381"/>
    <cellStyle name="쉼표 [0] 15 8 2 2" xfId="3070"/>
    <cellStyle name="쉼표 [0] 15 8 2 3" xfId="5905"/>
    <cellStyle name="쉼표 [0] 15 8 3" xfId="3069"/>
    <cellStyle name="쉼표 [0] 15 8 4" xfId="5904"/>
    <cellStyle name="쉼표 [0] 15 9" xfId="210"/>
    <cellStyle name="쉼표 [0] 15 9 2" xfId="1382"/>
    <cellStyle name="쉼표 [0] 15 9 2 2" xfId="3072"/>
    <cellStyle name="쉼표 [0] 15 9 2 3" xfId="5907"/>
    <cellStyle name="쉼표 [0] 15 9 3" xfId="3071"/>
    <cellStyle name="쉼표 [0] 15 9 4" xfId="5906"/>
    <cellStyle name="쉼표 [0] 150" xfId="211"/>
    <cellStyle name="쉼표 [0] 150 2" xfId="212"/>
    <cellStyle name="쉼표 [0] 150 2 2" xfId="3073"/>
    <cellStyle name="쉼표 [0] 150 2 3" xfId="5908"/>
    <cellStyle name="쉼표 [0] 150 3" xfId="213"/>
    <cellStyle name="쉼표 [0] 150 3 2" xfId="3074"/>
    <cellStyle name="쉼표 [0] 150 3 3" xfId="5909"/>
    <cellStyle name="쉼표 [0] 150 4" xfId="214"/>
    <cellStyle name="쉼표 [0] 150 4 2" xfId="3075"/>
    <cellStyle name="쉼표 [0] 150 4 3" xfId="5910"/>
    <cellStyle name="쉼표 [0] 153" xfId="215"/>
    <cellStyle name="쉼표 [0] 153 2" xfId="216"/>
    <cellStyle name="쉼표 [0] 153 2 2" xfId="3076"/>
    <cellStyle name="쉼표 [0] 153 2 3" xfId="5911"/>
    <cellStyle name="쉼표 [0] 153 3" xfId="217"/>
    <cellStyle name="쉼표 [0] 153 3 2" xfId="3077"/>
    <cellStyle name="쉼표 [0] 153 3 3" xfId="5912"/>
    <cellStyle name="쉼표 [0] 153 4" xfId="218"/>
    <cellStyle name="쉼표 [0] 153 4 2" xfId="3078"/>
    <cellStyle name="쉼표 [0] 153 4 3" xfId="5913"/>
    <cellStyle name="쉼표 [0] 154" xfId="219"/>
    <cellStyle name="쉼표 [0] 154 2" xfId="220"/>
    <cellStyle name="쉼표 [0] 154 2 2" xfId="3079"/>
    <cellStyle name="쉼표 [0] 154 2 3" xfId="5914"/>
    <cellStyle name="쉼표 [0] 154 3" xfId="221"/>
    <cellStyle name="쉼표 [0] 154 3 2" xfId="3080"/>
    <cellStyle name="쉼표 [0] 154 3 3" xfId="5915"/>
    <cellStyle name="쉼표 [0] 154 4" xfId="222"/>
    <cellStyle name="쉼표 [0] 154 4 2" xfId="3081"/>
    <cellStyle name="쉼표 [0] 154 4 3" xfId="5916"/>
    <cellStyle name="쉼표 [0] 155" xfId="223"/>
    <cellStyle name="쉼표 [0] 155 2" xfId="224"/>
    <cellStyle name="쉼표 [0] 155 2 2" xfId="3082"/>
    <cellStyle name="쉼표 [0] 155 2 3" xfId="5917"/>
    <cellStyle name="쉼표 [0] 155 3" xfId="225"/>
    <cellStyle name="쉼표 [0] 155 3 2" xfId="3083"/>
    <cellStyle name="쉼표 [0] 155 3 3" xfId="5918"/>
    <cellStyle name="쉼표 [0] 155 4" xfId="226"/>
    <cellStyle name="쉼표 [0] 155 4 2" xfId="3084"/>
    <cellStyle name="쉼표 [0] 155 4 3" xfId="5919"/>
    <cellStyle name="쉼표 [0] 156" xfId="227"/>
    <cellStyle name="쉼표 [0] 156 2" xfId="228"/>
    <cellStyle name="쉼표 [0] 156 2 2" xfId="3085"/>
    <cellStyle name="쉼표 [0] 156 2 3" xfId="5920"/>
    <cellStyle name="쉼표 [0] 156 3" xfId="229"/>
    <cellStyle name="쉼표 [0] 156 3 2" xfId="3086"/>
    <cellStyle name="쉼표 [0] 156 3 3" xfId="5921"/>
    <cellStyle name="쉼표 [0] 156 4" xfId="230"/>
    <cellStyle name="쉼표 [0] 156 4 2" xfId="3087"/>
    <cellStyle name="쉼표 [0] 156 4 3" xfId="5922"/>
    <cellStyle name="쉼표 [0] 157" xfId="231"/>
    <cellStyle name="쉼표 [0] 157 2" xfId="232"/>
    <cellStyle name="쉼표 [0] 157 2 2" xfId="3088"/>
    <cellStyle name="쉼표 [0] 157 2 3" xfId="5923"/>
    <cellStyle name="쉼표 [0] 157 3" xfId="233"/>
    <cellStyle name="쉼표 [0] 157 3 2" xfId="3089"/>
    <cellStyle name="쉼표 [0] 157 3 3" xfId="5924"/>
    <cellStyle name="쉼표 [0] 157 4" xfId="234"/>
    <cellStyle name="쉼표 [0] 157 4 2" xfId="3090"/>
    <cellStyle name="쉼표 [0] 157 4 3" xfId="5925"/>
    <cellStyle name="쉼표 [0] 16" xfId="1021"/>
    <cellStyle name="쉼표 [0] 16 10" xfId="235"/>
    <cellStyle name="쉼표 [0] 16 10 2" xfId="1383"/>
    <cellStyle name="쉼표 [0] 16 10 2 2" xfId="3092"/>
    <cellStyle name="쉼표 [0] 16 10 2 3" xfId="5927"/>
    <cellStyle name="쉼표 [0] 16 10 3" xfId="3091"/>
    <cellStyle name="쉼표 [0] 16 10 4" xfId="5926"/>
    <cellStyle name="쉼표 [0] 16 11" xfId="236"/>
    <cellStyle name="쉼표 [0] 16 11 2" xfId="1384"/>
    <cellStyle name="쉼표 [0] 16 11 2 2" xfId="3094"/>
    <cellStyle name="쉼표 [0] 16 11 2 3" xfId="5929"/>
    <cellStyle name="쉼표 [0] 16 11 3" xfId="3093"/>
    <cellStyle name="쉼표 [0] 16 11 4" xfId="5928"/>
    <cellStyle name="쉼표 [0] 16 12" xfId="237"/>
    <cellStyle name="쉼표 [0] 16 12 2" xfId="1385"/>
    <cellStyle name="쉼표 [0] 16 12 2 2" xfId="3096"/>
    <cellStyle name="쉼표 [0] 16 12 2 3" xfId="5931"/>
    <cellStyle name="쉼표 [0] 16 12 3" xfId="3095"/>
    <cellStyle name="쉼표 [0] 16 12 4" xfId="5930"/>
    <cellStyle name="쉼표 [0] 16 13" xfId="1150"/>
    <cellStyle name="쉼표 [0] 16 13 2" xfId="3097"/>
    <cellStyle name="쉼표 [0] 16 13 3" xfId="5932"/>
    <cellStyle name="쉼표 [0] 16 14" xfId="1386"/>
    <cellStyle name="쉼표 [0] 16 14 2" xfId="3098"/>
    <cellStyle name="쉼표 [0] 16 14 3" xfId="5933"/>
    <cellStyle name="쉼표 [0] 16 15" xfId="1387"/>
    <cellStyle name="쉼표 [0] 16 15 2" xfId="3099"/>
    <cellStyle name="쉼표 [0] 16 15 3" xfId="5934"/>
    <cellStyle name="쉼표 [0] 16 16" xfId="1388"/>
    <cellStyle name="쉼표 [0] 16 16 2" xfId="3100"/>
    <cellStyle name="쉼표 [0] 16 16 3" xfId="5935"/>
    <cellStyle name="쉼표 [0] 16 17" xfId="1389"/>
    <cellStyle name="쉼표 [0] 16 17 2" xfId="3101"/>
    <cellStyle name="쉼표 [0] 16 17 3" xfId="5936"/>
    <cellStyle name="쉼표 [0] 16 18" xfId="1390"/>
    <cellStyle name="쉼표 [0] 16 18 2" xfId="3102"/>
    <cellStyle name="쉼표 [0] 16 18 3" xfId="5937"/>
    <cellStyle name="쉼표 [0] 16 19" xfId="1391"/>
    <cellStyle name="쉼표 [0] 16 19 2" xfId="3103"/>
    <cellStyle name="쉼표 [0] 16 19 3" xfId="5938"/>
    <cellStyle name="쉼표 [0] 16 2" xfId="238"/>
    <cellStyle name="쉼표 [0] 16 2 10" xfId="3104"/>
    <cellStyle name="쉼표 [0] 16 2 11" xfId="5939"/>
    <cellStyle name="쉼표 [0] 16 2 2" xfId="1151"/>
    <cellStyle name="쉼표 [0] 16 2 2 2" xfId="3105"/>
    <cellStyle name="쉼표 [0] 16 2 2 3" xfId="5940"/>
    <cellStyle name="쉼표 [0] 16 2 3" xfId="1392"/>
    <cellStyle name="쉼표 [0] 16 2 3 2" xfId="3106"/>
    <cellStyle name="쉼표 [0] 16 2 3 3" xfId="5941"/>
    <cellStyle name="쉼표 [0] 16 2 4" xfId="1393"/>
    <cellStyle name="쉼표 [0] 16 2 4 2" xfId="3107"/>
    <cellStyle name="쉼표 [0] 16 2 4 3" xfId="5942"/>
    <cellStyle name="쉼표 [0] 16 2 5" xfId="1394"/>
    <cellStyle name="쉼표 [0] 16 2 5 2" xfId="3108"/>
    <cellStyle name="쉼표 [0] 16 2 5 3" xfId="5943"/>
    <cellStyle name="쉼표 [0] 16 2 6" xfId="1395"/>
    <cellStyle name="쉼표 [0] 16 2 6 2" xfId="3109"/>
    <cellStyle name="쉼표 [0] 16 2 6 3" xfId="5944"/>
    <cellStyle name="쉼표 [0] 16 2 7" xfId="1396"/>
    <cellStyle name="쉼표 [0] 16 2 7 2" xfId="3110"/>
    <cellStyle name="쉼표 [0] 16 2 7 3" xfId="5945"/>
    <cellStyle name="쉼표 [0] 16 2 8" xfId="3111"/>
    <cellStyle name="쉼표 [0] 16 2 8 2" xfId="7997"/>
    <cellStyle name="쉼표 [0] 16 2 9" xfId="3112"/>
    <cellStyle name="쉼표 [0] 16 2 9 2" xfId="7998"/>
    <cellStyle name="쉼표 [0] 16 20" xfId="1397"/>
    <cellStyle name="쉼표 [0] 16 20 2" xfId="3113"/>
    <cellStyle name="쉼표 [0] 16 20 3" xfId="5946"/>
    <cellStyle name="쉼표 [0] 16 21" xfId="1398"/>
    <cellStyle name="쉼표 [0] 16 21 2" xfId="3114"/>
    <cellStyle name="쉼표 [0] 16 21 3" xfId="5947"/>
    <cellStyle name="쉼표 [0] 16 22" xfId="1399"/>
    <cellStyle name="쉼표 [0] 16 22 2" xfId="3115"/>
    <cellStyle name="쉼표 [0] 16 22 3" xfId="5948"/>
    <cellStyle name="쉼표 [0] 16 23" xfId="1400"/>
    <cellStyle name="쉼표 [0] 16 23 2" xfId="3116"/>
    <cellStyle name="쉼표 [0] 16 23 3" xfId="5949"/>
    <cellStyle name="쉼표 [0] 16 24" xfId="1401"/>
    <cellStyle name="쉼표 [0] 16 24 2" xfId="3117"/>
    <cellStyle name="쉼표 [0] 16 24 3" xfId="5950"/>
    <cellStyle name="쉼표 [0] 16 25" xfId="3118"/>
    <cellStyle name="쉼표 [0] 16 25 2" xfId="7999"/>
    <cellStyle name="쉼표 [0] 16 26" xfId="3119"/>
    <cellStyle name="쉼표 [0] 16 26 2" xfId="8000"/>
    <cellStyle name="쉼표 [0] 16 27" xfId="8450"/>
    <cellStyle name="쉼표 [0] 16 3" xfId="239"/>
    <cellStyle name="쉼표 [0] 16 3 10" xfId="3120"/>
    <cellStyle name="쉼표 [0] 16 3 11" xfId="5951"/>
    <cellStyle name="쉼표 [0] 16 3 2" xfId="1152"/>
    <cellStyle name="쉼표 [0] 16 3 2 2" xfId="3121"/>
    <cellStyle name="쉼표 [0] 16 3 2 3" xfId="5952"/>
    <cellStyle name="쉼표 [0] 16 3 3" xfId="1402"/>
    <cellStyle name="쉼표 [0] 16 3 3 2" xfId="3122"/>
    <cellStyle name="쉼표 [0] 16 3 3 3" xfId="5953"/>
    <cellStyle name="쉼표 [0] 16 3 4" xfId="1403"/>
    <cellStyle name="쉼표 [0] 16 3 4 2" xfId="3123"/>
    <cellStyle name="쉼표 [0] 16 3 4 3" xfId="5954"/>
    <cellStyle name="쉼표 [0] 16 3 5" xfId="1404"/>
    <cellStyle name="쉼표 [0] 16 3 5 2" xfId="3124"/>
    <cellStyle name="쉼표 [0] 16 3 5 3" xfId="5955"/>
    <cellStyle name="쉼표 [0] 16 3 6" xfId="1405"/>
    <cellStyle name="쉼표 [0] 16 3 6 2" xfId="3125"/>
    <cellStyle name="쉼표 [0] 16 3 6 3" xfId="5956"/>
    <cellStyle name="쉼표 [0] 16 3 7" xfId="1406"/>
    <cellStyle name="쉼표 [0] 16 3 7 2" xfId="3126"/>
    <cellStyle name="쉼표 [0] 16 3 7 3" xfId="5957"/>
    <cellStyle name="쉼표 [0] 16 3 8" xfId="3127"/>
    <cellStyle name="쉼표 [0] 16 3 8 2" xfId="8001"/>
    <cellStyle name="쉼표 [0] 16 3 9" xfId="3128"/>
    <cellStyle name="쉼표 [0] 16 3 9 2" xfId="8002"/>
    <cellStyle name="쉼표 [0] 16 4" xfId="240"/>
    <cellStyle name="쉼표 [0] 16 4 10" xfId="3129"/>
    <cellStyle name="쉼표 [0] 16 4 11" xfId="5958"/>
    <cellStyle name="쉼표 [0] 16 4 2" xfId="1153"/>
    <cellStyle name="쉼표 [0] 16 4 2 2" xfId="3130"/>
    <cellStyle name="쉼표 [0] 16 4 2 3" xfId="5959"/>
    <cellStyle name="쉼표 [0] 16 4 3" xfId="1407"/>
    <cellStyle name="쉼표 [0] 16 4 3 2" xfId="3131"/>
    <cellStyle name="쉼표 [0] 16 4 3 3" xfId="5960"/>
    <cellStyle name="쉼표 [0] 16 4 4" xfId="1408"/>
    <cellStyle name="쉼표 [0] 16 4 4 2" xfId="3132"/>
    <cellStyle name="쉼표 [0] 16 4 4 3" xfId="5961"/>
    <cellStyle name="쉼표 [0] 16 4 5" xfId="1409"/>
    <cellStyle name="쉼표 [0] 16 4 5 2" xfId="3133"/>
    <cellStyle name="쉼표 [0] 16 4 5 3" xfId="5962"/>
    <cellStyle name="쉼표 [0] 16 4 6" xfId="1410"/>
    <cellStyle name="쉼표 [0] 16 4 6 2" xfId="3134"/>
    <cellStyle name="쉼표 [0] 16 4 6 3" xfId="5963"/>
    <cellStyle name="쉼표 [0] 16 4 7" xfId="1411"/>
    <cellStyle name="쉼표 [0] 16 4 7 2" xfId="3135"/>
    <cellStyle name="쉼표 [0] 16 4 7 3" xfId="5964"/>
    <cellStyle name="쉼표 [0] 16 4 8" xfId="3136"/>
    <cellStyle name="쉼표 [0] 16 4 8 2" xfId="8003"/>
    <cellStyle name="쉼표 [0] 16 4 9" xfId="3137"/>
    <cellStyle name="쉼표 [0] 16 4 9 2" xfId="8004"/>
    <cellStyle name="쉼표 [0] 16 5" xfId="241"/>
    <cellStyle name="쉼표 [0] 16 5 2" xfId="1412"/>
    <cellStyle name="쉼표 [0] 16 5 2 2" xfId="3139"/>
    <cellStyle name="쉼표 [0] 16 5 2 3" xfId="5966"/>
    <cellStyle name="쉼표 [0] 16 5 3" xfId="3140"/>
    <cellStyle name="쉼표 [0] 16 5 3 2" xfId="8005"/>
    <cellStyle name="쉼표 [0] 16 5 4" xfId="3141"/>
    <cellStyle name="쉼표 [0] 16 5 4 2" xfId="8006"/>
    <cellStyle name="쉼표 [0] 16 5 5" xfId="3138"/>
    <cellStyle name="쉼표 [0] 16 5 6" xfId="5965"/>
    <cellStyle name="쉼표 [0] 16 6" xfId="242"/>
    <cellStyle name="쉼표 [0] 16 6 2" xfId="1413"/>
    <cellStyle name="쉼표 [0] 16 6 2 2" xfId="3143"/>
    <cellStyle name="쉼표 [0] 16 6 2 3" xfId="5968"/>
    <cellStyle name="쉼표 [0] 16 6 3" xfId="3142"/>
    <cellStyle name="쉼표 [0] 16 6 4" xfId="5967"/>
    <cellStyle name="쉼표 [0] 16 7" xfId="243"/>
    <cellStyle name="쉼표 [0] 16 7 2" xfId="1414"/>
    <cellStyle name="쉼표 [0] 16 7 2 2" xfId="3145"/>
    <cellStyle name="쉼표 [0] 16 7 2 3" xfId="5970"/>
    <cellStyle name="쉼표 [0] 16 7 3" xfId="3144"/>
    <cellStyle name="쉼표 [0] 16 7 4" xfId="5969"/>
    <cellStyle name="쉼표 [0] 16 8" xfId="244"/>
    <cellStyle name="쉼표 [0] 16 8 2" xfId="1415"/>
    <cellStyle name="쉼표 [0] 16 8 2 2" xfId="3147"/>
    <cellStyle name="쉼표 [0] 16 8 2 3" xfId="5972"/>
    <cellStyle name="쉼표 [0] 16 8 3" xfId="3146"/>
    <cellStyle name="쉼표 [0] 16 8 4" xfId="5971"/>
    <cellStyle name="쉼표 [0] 16 9" xfId="245"/>
    <cellStyle name="쉼표 [0] 16 9 2" xfId="1416"/>
    <cellStyle name="쉼표 [0] 16 9 2 2" xfId="3149"/>
    <cellStyle name="쉼표 [0] 16 9 2 3" xfId="5974"/>
    <cellStyle name="쉼표 [0] 16 9 3" xfId="3148"/>
    <cellStyle name="쉼표 [0] 16 9 4" xfId="5973"/>
    <cellStyle name="쉼표 [0] 160" xfId="246"/>
    <cellStyle name="쉼표 [0] 160 2" xfId="247"/>
    <cellStyle name="쉼표 [0] 160 2 2" xfId="3150"/>
    <cellStyle name="쉼표 [0] 160 2 3" xfId="5975"/>
    <cellStyle name="쉼표 [0] 160 3" xfId="248"/>
    <cellStyle name="쉼표 [0] 160 3 2" xfId="3151"/>
    <cellStyle name="쉼표 [0] 160 3 3" xfId="5976"/>
    <cellStyle name="쉼표 [0] 160 4" xfId="249"/>
    <cellStyle name="쉼표 [0] 160 4 2" xfId="3152"/>
    <cellStyle name="쉼표 [0] 160 4 3" xfId="5977"/>
    <cellStyle name="쉼표 [0] 161" xfId="250"/>
    <cellStyle name="쉼표 [0] 161 2" xfId="251"/>
    <cellStyle name="쉼표 [0] 161 2 2" xfId="3153"/>
    <cellStyle name="쉼표 [0] 161 2 3" xfId="5978"/>
    <cellStyle name="쉼표 [0] 161 3" xfId="252"/>
    <cellStyle name="쉼표 [0] 161 3 2" xfId="3154"/>
    <cellStyle name="쉼표 [0] 161 3 3" xfId="5979"/>
    <cellStyle name="쉼표 [0] 161 4" xfId="253"/>
    <cellStyle name="쉼표 [0] 161 4 2" xfId="3155"/>
    <cellStyle name="쉼표 [0] 161 4 3" xfId="5980"/>
    <cellStyle name="쉼표 [0] 162" xfId="254"/>
    <cellStyle name="쉼표 [0] 162 2" xfId="255"/>
    <cellStyle name="쉼표 [0] 162 2 2" xfId="3156"/>
    <cellStyle name="쉼표 [0] 162 2 3" xfId="5981"/>
    <cellStyle name="쉼표 [0] 162 3" xfId="256"/>
    <cellStyle name="쉼표 [0] 162 3 2" xfId="3157"/>
    <cellStyle name="쉼표 [0] 162 3 3" xfId="5982"/>
    <cellStyle name="쉼표 [0] 162 4" xfId="257"/>
    <cellStyle name="쉼표 [0] 162 4 2" xfId="3158"/>
    <cellStyle name="쉼표 [0] 162 4 3" xfId="5983"/>
    <cellStyle name="쉼표 [0] 163" xfId="258"/>
    <cellStyle name="쉼표 [0] 163 2" xfId="259"/>
    <cellStyle name="쉼표 [0] 163 2 2" xfId="3159"/>
    <cellStyle name="쉼표 [0] 163 2 3" xfId="5984"/>
    <cellStyle name="쉼표 [0] 163 3" xfId="260"/>
    <cellStyle name="쉼표 [0] 163 3 2" xfId="3160"/>
    <cellStyle name="쉼표 [0] 163 3 3" xfId="5985"/>
    <cellStyle name="쉼표 [0] 163 4" xfId="261"/>
    <cellStyle name="쉼표 [0] 163 4 2" xfId="3161"/>
    <cellStyle name="쉼표 [0] 163 4 3" xfId="5986"/>
    <cellStyle name="쉼표 [0] 164" xfId="262"/>
    <cellStyle name="쉼표 [0] 164 2" xfId="263"/>
    <cellStyle name="쉼표 [0] 164 2 2" xfId="3162"/>
    <cellStyle name="쉼표 [0] 164 2 3" xfId="5987"/>
    <cellStyle name="쉼표 [0] 164 3" xfId="264"/>
    <cellStyle name="쉼표 [0] 164 3 2" xfId="3163"/>
    <cellStyle name="쉼표 [0] 164 3 3" xfId="5988"/>
    <cellStyle name="쉼표 [0] 164 4" xfId="265"/>
    <cellStyle name="쉼표 [0] 164 4 2" xfId="3164"/>
    <cellStyle name="쉼표 [0] 164 4 3" xfId="5989"/>
    <cellStyle name="쉼표 [0] 168" xfId="266"/>
    <cellStyle name="쉼표 [0] 168 2" xfId="267"/>
    <cellStyle name="쉼표 [0] 168 2 2" xfId="3165"/>
    <cellStyle name="쉼표 [0] 168 2 3" xfId="5990"/>
    <cellStyle name="쉼표 [0] 168 3" xfId="268"/>
    <cellStyle name="쉼표 [0] 168 3 2" xfId="3166"/>
    <cellStyle name="쉼표 [0] 168 3 3" xfId="5991"/>
    <cellStyle name="쉼표 [0] 168 4" xfId="269"/>
    <cellStyle name="쉼표 [0] 168 4 2" xfId="3167"/>
    <cellStyle name="쉼표 [0] 168 4 3" xfId="5992"/>
    <cellStyle name="쉼표 [0] 169" xfId="270"/>
    <cellStyle name="쉼표 [0] 169 2" xfId="271"/>
    <cellStyle name="쉼표 [0] 169 2 2" xfId="3168"/>
    <cellStyle name="쉼표 [0] 169 2 3" xfId="5993"/>
    <cellStyle name="쉼표 [0] 169 3" xfId="272"/>
    <cellStyle name="쉼표 [0] 169 3 2" xfId="3169"/>
    <cellStyle name="쉼표 [0] 169 3 3" xfId="5994"/>
    <cellStyle name="쉼표 [0] 169 4" xfId="273"/>
    <cellStyle name="쉼표 [0] 169 4 2" xfId="3170"/>
    <cellStyle name="쉼표 [0] 169 4 3" xfId="5995"/>
    <cellStyle name="쉼표 [0] 17" xfId="1017"/>
    <cellStyle name="쉼표 [0] 17 10" xfId="274"/>
    <cellStyle name="쉼표 [0] 17 10 2" xfId="1417"/>
    <cellStyle name="쉼표 [0] 17 10 2 2" xfId="3172"/>
    <cellStyle name="쉼표 [0] 17 10 2 3" xfId="5997"/>
    <cellStyle name="쉼표 [0] 17 10 3" xfId="3171"/>
    <cellStyle name="쉼표 [0] 17 10 4" xfId="5996"/>
    <cellStyle name="쉼표 [0] 17 11" xfId="275"/>
    <cellStyle name="쉼표 [0] 17 11 2" xfId="1418"/>
    <cellStyle name="쉼표 [0] 17 11 2 2" xfId="3174"/>
    <cellStyle name="쉼표 [0] 17 11 2 3" xfId="5999"/>
    <cellStyle name="쉼표 [0] 17 11 3" xfId="3173"/>
    <cellStyle name="쉼표 [0] 17 11 4" xfId="5998"/>
    <cellStyle name="쉼표 [0] 17 12" xfId="276"/>
    <cellStyle name="쉼표 [0] 17 12 2" xfId="1419"/>
    <cellStyle name="쉼표 [0] 17 12 2 2" xfId="3176"/>
    <cellStyle name="쉼표 [0] 17 12 2 3" xfId="6001"/>
    <cellStyle name="쉼표 [0] 17 12 3" xfId="3175"/>
    <cellStyle name="쉼표 [0] 17 12 4" xfId="6000"/>
    <cellStyle name="쉼표 [0] 17 13" xfId="1420"/>
    <cellStyle name="쉼표 [0] 17 13 2" xfId="3177"/>
    <cellStyle name="쉼표 [0] 17 13 3" xfId="6002"/>
    <cellStyle name="쉼표 [0] 17 14" xfId="1421"/>
    <cellStyle name="쉼표 [0] 17 14 2" xfId="3178"/>
    <cellStyle name="쉼표 [0] 17 14 3" xfId="6003"/>
    <cellStyle name="쉼표 [0] 17 15" xfId="1422"/>
    <cellStyle name="쉼표 [0] 17 15 2" xfId="3179"/>
    <cellStyle name="쉼표 [0] 17 15 3" xfId="6004"/>
    <cellStyle name="쉼표 [0] 17 16" xfId="1423"/>
    <cellStyle name="쉼표 [0] 17 16 2" xfId="3180"/>
    <cellStyle name="쉼표 [0] 17 16 3" xfId="6005"/>
    <cellStyle name="쉼표 [0] 17 17" xfId="1424"/>
    <cellStyle name="쉼표 [0] 17 17 2" xfId="3181"/>
    <cellStyle name="쉼표 [0] 17 17 3" xfId="6006"/>
    <cellStyle name="쉼표 [0] 17 18" xfId="1425"/>
    <cellStyle name="쉼표 [0] 17 18 2" xfId="3182"/>
    <cellStyle name="쉼표 [0] 17 18 3" xfId="6007"/>
    <cellStyle name="쉼표 [0] 17 19" xfId="1426"/>
    <cellStyle name="쉼표 [0] 17 19 2" xfId="3183"/>
    <cellStyle name="쉼표 [0] 17 19 3" xfId="6008"/>
    <cellStyle name="쉼표 [0] 17 2" xfId="277"/>
    <cellStyle name="쉼표 [0] 17 2 2" xfId="1427"/>
    <cellStyle name="쉼표 [0] 17 2 2 2" xfId="3185"/>
    <cellStyle name="쉼표 [0] 17 2 2 3" xfId="6010"/>
    <cellStyle name="쉼표 [0] 17 2 3" xfId="3186"/>
    <cellStyle name="쉼표 [0] 17 2 3 2" xfId="8007"/>
    <cellStyle name="쉼표 [0] 17 2 4" xfId="3187"/>
    <cellStyle name="쉼표 [0] 17 2 4 2" xfId="8008"/>
    <cellStyle name="쉼표 [0] 17 2 5" xfId="3184"/>
    <cellStyle name="쉼표 [0] 17 2 5 2" xfId="8451"/>
    <cellStyle name="쉼표 [0] 17 2 6" xfId="6009"/>
    <cellStyle name="쉼표 [0] 17 20" xfId="3188"/>
    <cellStyle name="쉼표 [0] 17 20 2" xfId="8009"/>
    <cellStyle name="쉼표 [0] 17 3" xfId="278"/>
    <cellStyle name="쉼표 [0] 17 3 2" xfId="1428"/>
    <cellStyle name="쉼표 [0] 17 3 2 2" xfId="3190"/>
    <cellStyle name="쉼표 [0] 17 3 2 3" xfId="6012"/>
    <cellStyle name="쉼표 [0] 17 3 3" xfId="3191"/>
    <cellStyle name="쉼표 [0] 17 3 3 2" xfId="8010"/>
    <cellStyle name="쉼표 [0] 17 3 4" xfId="3192"/>
    <cellStyle name="쉼표 [0] 17 3 4 2" xfId="8011"/>
    <cellStyle name="쉼표 [0] 17 3 5" xfId="3189"/>
    <cellStyle name="쉼표 [0] 17 3 5 2" xfId="8452"/>
    <cellStyle name="쉼표 [0] 17 3 6" xfId="6011"/>
    <cellStyle name="쉼표 [0] 17 4" xfId="279"/>
    <cellStyle name="쉼표 [0] 17 4 2" xfId="1429"/>
    <cellStyle name="쉼표 [0] 17 4 2 2" xfId="3194"/>
    <cellStyle name="쉼표 [0] 17 4 2 3" xfId="6014"/>
    <cellStyle name="쉼표 [0] 17 4 3" xfId="3195"/>
    <cellStyle name="쉼표 [0] 17 4 3 2" xfId="8012"/>
    <cellStyle name="쉼표 [0] 17 4 4" xfId="3196"/>
    <cellStyle name="쉼표 [0] 17 4 4 2" xfId="8013"/>
    <cellStyle name="쉼표 [0] 17 4 5" xfId="3193"/>
    <cellStyle name="쉼표 [0] 17 4 6" xfId="6013"/>
    <cellStyle name="쉼표 [0] 17 5" xfId="280"/>
    <cellStyle name="쉼표 [0] 17 5 2" xfId="1430"/>
    <cellStyle name="쉼표 [0] 17 5 2 2" xfId="3198"/>
    <cellStyle name="쉼표 [0] 17 5 2 3" xfId="6016"/>
    <cellStyle name="쉼표 [0] 17 5 3" xfId="3197"/>
    <cellStyle name="쉼표 [0] 17 5 4" xfId="6015"/>
    <cellStyle name="쉼표 [0] 17 6" xfId="281"/>
    <cellStyle name="쉼표 [0] 17 6 2" xfId="1431"/>
    <cellStyle name="쉼표 [0] 17 6 2 2" xfId="3200"/>
    <cellStyle name="쉼표 [0] 17 6 2 3" xfId="6018"/>
    <cellStyle name="쉼표 [0] 17 6 3" xfId="3199"/>
    <cellStyle name="쉼표 [0] 17 6 4" xfId="6017"/>
    <cellStyle name="쉼표 [0] 17 7" xfId="282"/>
    <cellStyle name="쉼표 [0] 17 7 2" xfId="1432"/>
    <cellStyle name="쉼표 [0] 17 7 2 2" xfId="3202"/>
    <cellStyle name="쉼표 [0] 17 7 2 3" xfId="6020"/>
    <cellStyle name="쉼표 [0] 17 7 3" xfId="3201"/>
    <cellStyle name="쉼표 [0] 17 7 4" xfId="6019"/>
    <cellStyle name="쉼표 [0] 17 8" xfId="283"/>
    <cellStyle name="쉼표 [0] 17 8 2" xfId="1433"/>
    <cellStyle name="쉼표 [0] 17 8 2 2" xfId="3204"/>
    <cellStyle name="쉼표 [0] 17 8 2 3" xfId="6022"/>
    <cellStyle name="쉼표 [0] 17 8 3" xfId="3203"/>
    <cellStyle name="쉼표 [0] 17 8 4" xfId="6021"/>
    <cellStyle name="쉼표 [0] 17 9" xfId="284"/>
    <cellStyle name="쉼표 [0] 17 9 2" xfId="1434"/>
    <cellStyle name="쉼표 [0] 17 9 2 2" xfId="3206"/>
    <cellStyle name="쉼표 [0] 17 9 2 3" xfId="6024"/>
    <cellStyle name="쉼표 [0] 17 9 3" xfId="3205"/>
    <cellStyle name="쉼표 [0] 17 9 4" xfId="6023"/>
    <cellStyle name="쉼표 [0] 170" xfId="285"/>
    <cellStyle name="쉼표 [0] 170 2" xfId="286"/>
    <cellStyle name="쉼표 [0] 170 2 2" xfId="3207"/>
    <cellStyle name="쉼표 [0] 170 2 3" xfId="6025"/>
    <cellStyle name="쉼표 [0] 170 3" xfId="287"/>
    <cellStyle name="쉼표 [0] 170 3 2" xfId="3208"/>
    <cellStyle name="쉼표 [0] 170 3 3" xfId="6026"/>
    <cellStyle name="쉼표 [0] 170 4" xfId="288"/>
    <cellStyle name="쉼표 [0] 170 4 2" xfId="3209"/>
    <cellStyle name="쉼표 [0] 170 4 3" xfId="6027"/>
    <cellStyle name="쉼표 [0] 171" xfId="289"/>
    <cellStyle name="쉼표 [0] 171 2" xfId="290"/>
    <cellStyle name="쉼표 [0] 171 2 2" xfId="3210"/>
    <cellStyle name="쉼표 [0] 171 2 3" xfId="6028"/>
    <cellStyle name="쉼표 [0] 171 3" xfId="291"/>
    <cellStyle name="쉼표 [0] 171 3 2" xfId="3211"/>
    <cellStyle name="쉼표 [0] 171 3 3" xfId="6029"/>
    <cellStyle name="쉼표 [0] 171 4" xfId="292"/>
    <cellStyle name="쉼표 [0] 171 4 2" xfId="3212"/>
    <cellStyle name="쉼표 [0] 171 4 3" xfId="6030"/>
    <cellStyle name="쉼표 [0] 172" xfId="293"/>
    <cellStyle name="쉼표 [0] 172 2" xfId="294"/>
    <cellStyle name="쉼표 [0] 172 2 2" xfId="3213"/>
    <cellStyle name="쉼표 [0] 172 2 3" xfId="6031"/>
    <cellStyle name="쉼표 [0] 172 3" xfId="295"/>
    <cellStyle name="쉼표 [0] 172 3 2" xfId="3214"/>
    <cellStyle name="쉼표 [0] 172 3 3" xfId="6032"/>
    <cellStyle name="쉼표 [0] 172 4" xfId="296"/>
    <cellStyle name="쉼표 [0] 172 4 2" xfId="3215"/>
    <cellStyle name="쉼표 [0] 172 4 3" xfId="6033"/>
    <cellStyle name="쉼표 [0] 175" xfId="297"/>
    <cellStyle name="쉼표 [0] 175 2" xfId="298"/>
    <cellStyle name="쉼표 [0] 175 2 2" xfId="3216"/>
    <cellStyle name="쉼표 [0] 175 2 3" xfId="6034"/>
    <cellStyle name="쉼표 [0] 175 3" xfId="299"/>
    <cellStyle name="쉼표 [0] 175 3 2" xfId="3217"/>
    <cellStyle name="쉼표 [0] 175 3 3" xfId="6035"/>
    <cellStyle name="쉼표 [0] 175 4" xfId="300"/>
    <cellStyle name="쉼표 [0] 175 4 2" xfId="3218"/>
    <cellStyle name="쉼표 [0] 175 4 3" xfId="6036"/>
    <cellStyle name="쉼표 [0] 176" xfId="301"/>
    <cellStyle name="쉼표 [0] 176 2" xfId="302"/>
    <cellStyle name="쉼표 [0] 176 2 2" xfId="3219"/>
    <cellStyle name="쉼표 [0] 176 2 3" xfId="6037"/>
    <cellStyle name="쉼표 [0] 176 3" xfId="303"/>
    <cellStyle name="쉼표 [0] 176 3 2" xfId="3220"/>
    <cellStyle name="쉼표 [0] 176 3 3" xfId="6038"/>
    <cellStyle name="쉼표 [0] 176 4" xfId="304"/>
    <cellStyle name="쉼표 [0] 176 4 2" xfId="3221"/>
    <cellStyle name="쉼표 [0] 176 4 3" xfId="6039"/>
    <cellStyle name="쉼표 [0] 177" xfId="305"/>
    <cellStyle name="쉼표 [0] 177 2" xfId="306"/>
    <cellStyle name="쉼표 [0] 177 2 2" xfId="3222"/>
    <cellStyle name="쉼표 [0] 177 2 3" xfId="6040"/>
    <cellStyle name="쉼표 [0] 177 3" xfId="307"/>
    <cellStyle name="쉼표 [0] 177 3 2" xfId="3223"/>
    <cellStyle name="쉼표 [0] 177 3 3" xfId="6041"/>
    <cellStyle name="쉼표 [0] 177 4" xfId="308"/>
    <cellStyle name="쉼표 [0] 177 4 2" xfId="3224"/>
    <cellStyle name="쉼표 [0] 177 4 3" xfId="6042"/>
    <cellStyle name="쉼표 [0] 178" xfId="309"/>
    <cellStyle name="쉼표 [0] 178 2" xfId="310"/>
    <cellStyle name="쉼표 [0] 178 2 2" xfId="3225"/>
    <cellStyle name="쉼표 [0] 178 2 3" xfId="6043"/>
    <cellStyle name="쉼표 [0] 178 3" xfId="311"/>
    <cellStyle name="쉼표 [0] 178 3 2" xfId="3226"/>
    <cellStyle name="쉼표 [0] 178 3 3" xfId="6044"/>
    <cellStyle name="쉼표 [0] 178 4" xfId="312"/>
    <cellStyle name="쉼표 [0] 178 4 2" xfId="3227"/>
    <cellStyle name="쉼표 [0] 178 4 3" xfId="6045"/>
    <cellStyle name="쉼표 [0] 179" xfId="313"/>
    <cellStyle name="쉼표 [0] 179 2" xfId="314"/>
    <cellStyle name="쉼표 [0] 179 2 2" xfId="3228"/>
    <cellStyle name="쉼표 [0] 179 2 3" xfId="6046"/>
    <cellStyle name="쉼표 [0] 179 3" xfId="315"/>
    <cellStyle name="쉼표 [0] 179 3 2" xfId="3229"/>
    <cellStyle name="쉼표 [0] 179 3 3" xfId="6047"/>
    <cellStyle name="쉼표 [0] 179 4" xfId="316"/>
    <cellStyle name="쉼표 [0] 179 4 2" xfId="3230"/>
    <cellStyle name="쉼표 [0] 179 4 3" xfId="6048"/>
    <cellStyle name="쉼표 [0] 18" xfId="317"/>
    <cellStyle name="쉼표 [0] 18 10" xfId="1435"/>
    <cellStyle name="쉼표 [0] 18 10 2" xfId="3232"/>
    <cellStyle name="쉼표 [0] 18 10 3" xfId="6050"/>
    <cellStyle name="쉼표 [0] 18 11" xfId="1436"/>
    <cellStyle name="쉼표 [0] 18 11 2" xfId="3233"/>
    <cellStyle name="쉼표 [0] 18 11 3" xfId="6051"/>
    <cellStyle name="쉼표 [0] 18 12" xfId="1437"/>
    <cellStyle name="쉼표 [0] 18 12 2" xfId="3234"/>
    <cellStyle name="쉼표 [0] 18 12 3" xfId="6052"/>
    <cellStyle name="쉼표 [0] 18 13" xfId="3235"/>
    <cellStyle name="쉼표 [0] 18 13 2" xfId="3236"/>
    <cellStyle name="쉼표 [0] 18 13 3" xfId="8014"/>
    <cellStyle name="쉼표 [0] 18 14" xfId="3231"/>
    <cellStyle name="쉼표 [0] 18 15" xfId="6049"/>
    <cellStyle name="쉼표 [0] 18 2" xfId="1438"/>
    <cellStyle name="쉼표 [0] 18 2 2" xfId="3238"/>
    <cellStyle name="쉼표 [0] 18 2 2 2" xfId="8015"/>
    <cellStyle name="쉼표 [0] 18 2 3" xfId="3239"/>
    <cellStyle name="쉼표 [0] 18 2 3 2" xfId="8016"/>
    <cellStyle name="쉼표 [0] 18 2 4" xfId="3237"/>
    <cellStyle name="쉼표 [0] 18 2 4 2" xfId="8453"/>
    <cellStyle name="쉼표 [0] 18 2 5" xfId="6053"/>
    <cellStyle name="쉼표 [0] 18 3" xfId="1439"/>
    <cellStyle name="쉼표 [0] 18 3 2" xfId="3241"/>
    <cellStyle name="쉼표 [0] 18 3 2 2" xfId="8017"/>
    <cellStyle name="쉼표 [0] 18 3 3" xfId="3242"/>
    <cellStyle name="쉼표 [0] 18 3 3 2" xfId="8018"/>
    <cellStyle name="쉼표 [0] 18 3 4" xfId="3240"/>
    <cellStyle name="쉼표 [0] 18 3 4 2" xfId="8454"/>
    <cellStyle name="쉼표 [0] 18 3 5" xfId="6054"/>
    <cellStyle name="쉼표 [0] 18 4" xfId="1440"/>
    <cellStyle name="쉼표 [0] 18 4 2" xfId="3244"/>
    <cellStyle name="쉼표 [0] 18 4 2 2" xfId="8019"/>
    <cellStyle name="쉼표 [0] 18 4 3" xfId="3245"/>
    <cellStyle name="쉼표 [0] 18 4 3 2" xfId="8020"/>
    <cellStyle name="쉼표 [0] 18 4 4" xfId="3243"/>
    <cellStyle name="쉼표 [0] 18 4 5" xfId="6055"/>
    <cellStyle name="쉼표 [0] 18 5" xfId="1441"/>
    <cellStyle name="쉼표 [0] 18 5 2" xfId="3246"/>
    <cellStyle name="쉼표 [0] 18 5 3" xfId="6056"/>
    <cellStyle name="쉼표 [0] 18 6" xfId="1442"/>
    <cellStyle name="쉼표 [0] 18 6 2" xfId="3247"/>
    <cellStyle name="쉼표 [0] 18 6 3" xfId="6057"/>
    <cellStyle name="쉼표 [0] 18 7" xfId="1443"/>
    <cellStyle name="쉼표 [0] 18 7 2" xfId="3248"/>
    <cellStyle name="쉼표 [0] 18 7 3" xfId="6058"/>
    <cellStyle name="쉼표 [0] 18 8" xfId="1444"/>
    <cellStyle name="쉼표 [0] 18 8 2" xfId="3249"/>
    <cellStyle name="쉼표 [0] 18 8 3" xfId="6059"/>
    <cellStyle name="쉼표 [0] 18 9" xfId="1445"/>
    <cellStyle name="쉼표 [0] 18 9 2" xfId="3250"/>
    <cellStyle name="쉼표 [0] 18 9 3" xfId="6060"/>
    <cellStyle name="쉼표 [0] 183" xfId="318"/>
    <cellStyle name="쉼표 [0] 183 2" xfId="319"/>
    <cellStyle name="쉼표 [0] 183 2 2" xfId="3251"/>
    <cellStyle name="쉼표 [0] 183 2 3" xfId="6061"/>
    <cellStyle name="쉼표 [0] 183 3" xfId="320"/>
    <cellStyle name="쉼표 [0] 183 3 2" xfId="3252"/>
    <cellStyle name="쉼표 [0] 183 3 3" xfId="6062"/>
    <cellStyle name="쉼표 [0] 183 4" xfId="321"/>
    <cellStyle name="쉼표 [0] 183 4 2" xfId="3253"/>
    <cellStyle name="쉼표 [0] 183 4 3" xfId="6063"/>
    <cellStyle name="쉼표 [0] 184" xfId="322"/>
    <cellStyle name="쉼표 [0] 184 2" xfId="323"/>
    <cellStyle name="쉼표 [0] 184 2 2" xfId="3254"/>
    <cellStyle name="쉼표 [0] 184 2 3" xfId="6064"/>
    <cellStyle name="쉼표 [0] 184 3" xfId="324"/>
    <cellStyle name="쉼표 [0] 184 3 2" xfId="3255"/>
    <cellStyle name="쉼표 [0] 184 3 3" xfId="6065"/>
    <cellStyle name="쉼표 [0] 184 4" xfId="325"/>
    <cellStyle name="쉼표 [0] 184 4 2" xfId="3256"/>
    <cellStyle name="쉼표 [0] 184 4 3" xfId="6066"/>
    <cellStyle name="쉼표 [0] 185" xfId="326"/>
    <cellStyle name="쉼표 [0] 185 2" xfId="327"/>
    <cellStyle name="쉼표 [0] 185 2 2" xfId="3257"/>
    <cellStyle name="쉼표 [0] 185 2 3" xfId="6067"/>
    <cellStyle name="쉼표 [0] 185 3" xfId="328"/>
    <cellStyle name="쉼표 [0] 185 3 2" xfId="3258"/>
    <cellStyle name="쉼표 [0] 185 3 3" xfId="6068"/>
    <cellStyle name="쉼표 [0] 185 4" xfId="329"/>
    <cellStyle name="쉼표 [0] 185 4 2" xfId="3259"/>
    <cellStyle name="쉼표 [0] 185 4 3" xfId="6069"/>
    <cellStyle name="쉼표 [0] 186" xfId="330"/>
    <cellStyle name="쉼표 [0] 186 2" xfId="331"/>
    <cellStyle name="쉼표 [0] 186 2 2" xfId="3260"/>
    <cellStyle name="쉼표 [0] 186 2 3" xfId="6070"/>
    <cellStyle name="쉼표 [0] 186 3" xfId="332"/>
    <cellStyle name="쉼표 [0] 186 3 2" xfId="3261"/>
    <cellStyle name="쉼표 [0] 186 3 3" xfId="6071"/>
    <cellStyle name="쉼표 [0] 186 4" xfId="333"/>
    <cellStyle name="쉼표 [0] 186 4 2" xfId="3262"/>
    <cellStyle name="쉼표 [0] 186 4 3" xfId="6072"/>
    <cellStyle name="쉼표 [0] 187" xfId="334"/>
    <cellStyle name="쉼표 [0] 187 2" xfId="335"/>
    <cellStyle name="쉼표 [0] 187 2 2" xfId="3263"/>
    <cellStyle name="쉼표 [0] 187 2 3" xfId="6073"/>
    <cellStyle name="쉼표 [0] 187 3" xfId="336"/>
    <cellStyle name="쉼표 [0] 187 3 2" xfId="3264"/>
    <cellStyle name="쉼표 [0] 187 3 3" xfId="6074"/>
    <cellStyle name="쉼표 [0] 187 4" xfId="337"/>
    <cellStyle name="쉼표 [0] 187 4 2" xfId="3265"/>
    <cellStyle name="쉼표 [0] 187 4 3" xfId="6075"/>
    <cellStyle name="쉼표 [0] 19" xfId="338"/>
    <cellStyle name="쉼표 [0] 19 10" xfId="1446"/>
    <cellStyle name="쉼표 [0] 19 10 2" xfId="3267"/>
    <cellStyle name="쉼표 [0] 19 10 3" xfId="6077"/>
    <cellStyle name="쉼표 [0] 19 11" xfId="1447"/>
    <cellStyle name="쉼표 [0] 19 11 2" xfId="3268"/>
    <cellStyle name="쉼표 [0] 19 11 3" xfId="6078"/>
    <cellStyle name="쉼표 [0] 19 12" xfId="1448"/>
    <cellStyle name="쉼표 [0] 19 12 2" xfId="3269"/>
    <cellStyle name="쉼표 [0] 19 12 3" xfId="6079"/>
    <cellStyle name="쉼표 [0] 19 13" xfId="1449"/>
    <cellStyle name="쉼표 [0] 19 13 2" xfId="3270"/>
    <cellStyle name="쉼표 [0] 19 13 3" xfId="6080"/>
    <cellStyle name="쉼표 [0] 19 14" xfId="1450"/>
    <cellStyle name="쉼표 [0] 19 14 2" xfId="3271"/>
    <cellStyle name="쉼표 [0] 19 14 3" xfId="6081"/>
    <cellStyle name="쉼표 [0] 19 15" xfId="3272"/>
    <cellStyle name="쉼표 [0] 19 15 2" xfId="3273"/>
    <cellStyle name="쉼표 [0] 19 15 3" xfId="8021"/>
    <cellStyle name="쉼표 [0] 19 16" xfId="3266"/>
    <cellStyle name="쉼표 [0] 19 17" xfId="6076"/>
    <cellStyle name="쉼표 [0] 19 2" xfId="1451"/>
    <cellStyle name="쉼표 [0] 19 2 2" xfId="3275"/>
    <cellStyle name="쉼표 [0] 19 2 2 2" xfId="8022"/>
    <cellStyle name="쉼표 [0] 19 2 3" xfId="3276"/>
    <cellStyle name="쉼표 [0] 19 2 3 2" xfId="8023"/>
    <cellStyle name="쉼표 [0] 19 2 4" xfId="3274"/>
    <cellStyle name="쉼표 [0] 19 2 4 2" xfId="8455"/>
    <cellStyle name="쉼표 [0] 19 2 5" xfId="6082"/>
    <cellStyle name="쉼표 [0] 19 3" xfId="1452"/>
    <cellStyle name="쉼표 [0] 19 3 2" xfId="3278"/>
    <cellStyle name="쉼표 [0] 19 3 2 2" xfId="8024"/>
    <cellStyle name="쉼표 [0] 19 3 3" xfId="3279"/>
    <cellStyle name="쉼표 [0] 19 3 3 2" xfId="8025"/>
    <cellStyle name="쉼표 [0] 19 3 4" xfId="3277"/>
    <cellStyle name="쉼표 [0] 19 3 4 2" xfId="8456"/>
    <cellStyle name="쉼표 [0] 19 3 5" xfId="6083"/>
    <cellStyle name="쉼표 [0] 19 4" xfId="1453"/>
    <cellStyle name="쉼표 [0] 19 4 2" xfId="3281"/>
    <cellStyle name="쉼표 [0] 19 4 2 2" xfId="8026"/>
    <cellStyle name="쉼표 [0] 19 4 3" xfId="3282"/>
    <cellStyle name="쉼표 [0] 19 4 3 2" xfId="8027"/>
    <cellStyle name="쉼표 [0] 19 4 4" xfId="3280"/>
    <cellStyle name="쉼표 [0] 19 4 5" xfId="6084"/>
    <cellStyle name="쉼표 [0] 19 5" xfId="1454"/>
    <cellStyle name="쉼표 [0] 19 5 2" xfId="3283"/>
    <cellStyle name="쉼표 [0] 19 5 3" xfId="6085"/>
    <cellStyle name="쉼표 [0] 19 6" xfId="1455"/>
    <cellStyle name="쉼표 [0] 19 6 2" xfId="3284"/>
    <cellStyle name="쉼표 [0] 19 6 3" xfId="6086"/>
    <cellStyle name="쉼표 [0] 19 7" xfId="1456"/>
    <cellStyle name="쉼표 [0] 19 7 2" xfId="3285"/>
    <cellStyle name="쉼표 [0] 19 7 3" xfId="6087"/>
    <cellStyle name="쉼표 [0] 19 8" xfId="1457"/>
    <cellStyle name="쉼표 [0] 19 8 2" xfId="3286"/>
    <cellStyle name="쉼표 [0] 19 8 3" xfId="6088"/>
    <cellStyle name="쉼표 [0] 19 9" xfId="1458"/>
    <cellStyle name="쉼표 [0] 19 9 2" xfId="3287"/>
    <cellStyle name="쉼표 [0] 19 9 3" xfId="6089"/>
    <cellStyle name="쉼표 [0] 190" xfId="339"/>
    <cellStyle name="쉼표 [0] 190 2" xfId="340"/>
    <cellStyle name="쉼표 [0] 190 2 2" xfId="3288"/>
    <cellStyle name="쉼표 [0] 190 2 3" xfId="6090"/>
    <cellStyle name="쉼표 [0] 190 3" xfId="341"/>
    <cellStyle name="쉼표 [0] 190 3 2" xfId="3289"/>
    <cellStyle name="쉼표 [0] 190 3 3" xfId="6091"/>
    <cellStyle name="쉼표 [0] 190 4" xfId="342"/>
    <cellStyle name="쉼표 [0] 190 4 2" xfId="3290"/>
    <cellStyle name="쉼표 [0] 190 4 3" xfId="6092"/>
    <cellStyle name="쉼표 [0] 191" xfId="343"/>
    <cellStyle name="쉼표 [0] 191 2" xfId="344"/>
    <cellStyle name="쉼표 [0] 191 2 2" xfId="3291"/>
    <cellStyle name="쉼표 [0] 191 2 3" xfId="6093"/>
    <cellStyle name="쉼표 [0] 191 3" xfId="345"/>
    <cellStyle name="쉼표 [0] 191 3 2" xfId="3292"/>
    <cellStyle name="쉼표 [0] 191 3 3" xfId="6094"/>
    <cellStyle name="쉼표 [0] 191 4" xfId="346"/>
    <cellStyle name="쉼표 [0] 191 4 2" xfId="3293"/>
    <cellStyle name="쉼표 [0] 191 4 3" xfId="6095"/>
    <cellStyle name="쉼표 [0] 192" xfId="347"/>
    <cellStyle name="쉼표 [0] 192 2" xfId="348"/>
    <cellStyle name="쉼표 [0] 192 2 2" xfId="3294"/>
    <cellStyle name="쉼표 [0] 192 2 3" xfId="6096"/>
    <cellStyle name="쉼표 [0] 192 3" xfId="349"/>
    <cellStyle name="쉼표 [0] 192 3 2" xfId="3295"/>
    <cellStyle name="쉼표 [0] 192 3 3" xfId="6097"/>
    <cellStyle name="쉼표 [0] 192 4" xfId="350"/>
    <cellStyle name="쉼표 [0] 192 4 2" xfId="3296"/>
    <cellStyle name="쉼표 [0] 192 4 3" xfId="6098"/>
    <cellStyle name="쉼표 [0] 193" xfId="351"/>
    <cellStyle name="쉼표 [0] 193 2" xfId="352"/>
    <cellStyle name="쉼표 [0] 193 2 2" xfId="3297"/>
    <cellStyle name="쉼표 [0] 193 2 3" xfId="6099"/>
    <cellStyle name="쉼표 [0] 193 3" xfId="353"/>
    <cellStyle name="쉼표 [0] 193 3 2" xfId="3298"/>
    <cellStyle name="쉼표 [0] 193 3 3" xfId="6100"/>
    <cellStyle name="쉼표 [0] 193 4" xfId="354"/>
    <cellStyle name="쉼표 [0] 193 4 2" xfId="3299"/>
    <cellStyle name="쉼표 [0] 193 4 3" xfId="6101"/>
    <cellStyle name="쉼표 [0] 194" xfId="355"/>
    <cellStyle name="쉼표 [0] 194 2" xfId="356"/>
    <cellStyle name="쉼표 [0] 194 2 2" xfId="3300"/>
    <cellStyle name="쉼표 [0] 194 2 3" xfId="6102"/>
    <cellStyle name="쉼표 [0] 194 3" xfId="357"/>
    <cellStyle name="쉼표 [0] 194 3 2" xfId="3301"/>
    <cellStyle name="쉼표 [0] 194 3 3" xfId="6103"/>
    <cellStyle name="쉼표 [0] 194 4" xfId="358"/>
    <cellStyle name="쉼표 [0] 194 4 2" xfId="3302"/>
    <cellStyle name="쉼표 [0] 194 4 3" xfId="6104"/>
    <cellStyle name="쉼표 [0] 198" xfId="359"/>
    <cellStyle name="쉼표 [0] 198 2" xfId="360"/>
    <cellStyle name="쉼표 [0] 198 2 2" xfId="3303"/>
    <cellStyle name="쉼표 [0] 198 2 3" xfId="6105"/>
    <cellStyle name="쉼표 [0] 198 3" xfId="361"/>
    <cellStyle name="쉼표 [0] 198 3 2" xfId="3304"/>
    <cellStyle name="쉼표 [0] 198 3 3" xfId="6106"/>
    <cellStyle name="쉼표 [0] 198 4" xfId="362"/>
    <cellStyle name="쉼표 [0] 198 4 2" xfId="3305"/>
    <cellStyle name="쉼표 [0] 198 4 3" xfId="6107"/>
    <cellStyle name="쉼표 [0] 199" xfId="363"/>
    <cellStyle name="쉼표 [0] 199 2" xfId="364"/>
    <cellStyle name="쉼표 [0] 199 2 2" xfId="3306"/>
    <cellStyle name="쉼표 [0] 199 2 3" xfId="6108"/>
    <cellStyle name="쉼표 [0] 199 3" xfId="365"/>
    <cellStyle name="쉼표 [0] 199 3 2" xfId="3307"/>
    <cellStyle name="쉼표 [0] 199 3 3" xfId="6109"/>
    <cellStyle name="쉼표 [0] 199 4" xfId="366"/>
    <cellStyle name="쉼표 [0] 199 4 2" xfId="3308"/>
    <cellStyle name="쉼표 [0] 199 4 3" xfId="6110"/>
    <cellStyle name="쉼표 [0] 2" xfId="1143"/>
    <cellStyle name="쉼표 [0] 2 10" xfId="367"/>
    <cellStyle name="쉼표 [0] 2 10 2" xfId="1459"/>
    <cellStyle name="쉼표 [0] 2 10 2 2" xfId="3310"/>
    <cellStyle name="쉼표 [0] 2 10 2 3" xfId="6112"/>
    <cellStyle name="쉼표 [0] 2 10 3" xfId="3309"/>
    <cellStyle name="쉼표 [0] 2 10 4" xfId="6111"/>
    <cellStyle name="쉼표 [0] 2 100" xfId="368"/>
    <cellStyle name="쉼표 [0] 2 100 2" xfId="1460"/>
    <cellStyle name="쉼표 [0] 2 100 2 2" xfId="3312"/>
    <cellStyle name="쉼표 [0] 2 100 2 3" xfId="6114"/>
    <cellStyle name="쉼표 [0] 2 100 3" xfId="3311"/>
    <cellStyle name="쉼표 [0] 2 100 4" xfId="6113"/>
    <cellStyle name="쉼표 [0] 2 101" xfId="369"/>
    <cellStyle name="쉼표 [0] 2 101 2" xfId="1461"/>
    <cellStyle name="쉼표 [0] 2 101 2 2" xfId="3314"/>
    <cellStyle name="쉼표 [0] 2 101 2 3" xfId="6116"/>
    <cellStyle name="쉼표 [0] 2 101 3" xfId="3313"/>
    <cellStyle name="쉼표 [0] 2 101 4" xfId="6115"/>
    <cellStyle name="쉼표 [0] 2 102" xfId="370"/>
    <cellStyle name="쉼표 [0] 2 102 2" xfId="1462"/>
    <cellStyle name="쉼표 [0] 2 102 2 2" xfId="3316"/>
    <cellStyle name="쉼표 [0] 2 102 2 3" xfId="6118"/>
    <cellStyle name="쉼표 [0] 2 102 3" xfId="3315"/>
    <cellStyle name="쉼표 [0] 2 102 4" xfId="6117"/>
    <cellStyle name="쉼표 [0] 2 103" xfId="371"/>
    <cellStyle name="쉼표 [0] 2 103 2" xfId="1463"/>
    <cellStyle name="쉼표 [0] 2 103 2 2" xfId="3318"/>
    <cellStyle name="쉼표 [0] 2 103 2 3" xfId="6120"/>
    <cellStyle name="쉼표 [0] 2 103 3" xfId="3317"/>
    <cellStyle name="쉼표 [0] 2 103 4" xfId="6119"/>
    <cellStyle name="쉼표 [0] 2 104" xfId="372"/>
    <cellStyle name="쉼표 [0] 2 104 2" xfId="1464"/>
    <cellStyle name="쉼표 [0] 2 104 2 2" xfId="3320"/>
    <cellStyle name="쉼표 [0] 2 104 2 3" xfId="6122"/>
    <cellStyle name="쉼표 [0] 2 104 3" xfId="3319"/>
    <cellStyle name="쉼표 [0] 2 104 4" xfId="6121"/>
    <cellStyle name="쉼표 [0] 2 105" xfId="373"/>
    <cellStyle name="쉼표 [0] 2 105 2" xfId="1465"/>
    <cellStyle name="쉼표 [0] 2 105 2 2" xfId="3322"/>
    <cellStyle name="쉼표 [0] 2 105 2 3" xfId="6124"/>
    <cellStyle name="쉼표 [0] 2 105 3" xfId="3321"/>
    <cellStyle name="쉼표 [0] 2 105 4" xfId="6123"/>
    <cellStyle name="쉼표 [0] 2 106" xfId="374"/>
    <cellStyle name="쉼표 [0] 2 106 2" xfId="1466"/>
    <cellStyle name="쉼표 [0] 2 106 2 2" xfId="3324"/>
    <cellStyle name="쉼표 [0] 2 106 2 3" xfId="6126"/>
    <cellStyle name="쉼표 [0] 2 106 3" xfId="3323"/>
    <cellStyle name="쉼표 [0] 2 106 4" xfId="6125"/>
    <cellStyle name="쉼표 [0] 2 107" xfId="375"/>
    <cellStyle name="쉼표 [0] 2 107 2" xfId="1467"/>
    <cellStyle name="쉼표 [0] 2 107 2 2" xfId="3326"/>
    <cellStyle name="쉼표 [0] 2 107 2 3" xfId="6128"/>
    <cellStyle name="쉼표 [0] 2 107 3" xfId="3325"/>
    <cellStyle name="쉼표 [0] 2 107 4" xfId="6127"/>
    <cellStyle name="쉼표 [0] 2 108" xfId="376"/>
    <cellStyle name="쉼표 [0] 2 108 2" xfId="1468"/>
    <cellStyle name="쉼표 [0] 2 108 2 2" xfId="3328"/>
    <cellStyle name="쉼표 [0] 2 108 2 3" xfId="6130"/>
    <cellStyle name="쉼표 [0] 2 108 3" xfId="3327"/>
    <cellStyle name="쉼표 [0] 2 108 4" xfId="6129"/>
    <cellStyle name="쉼표 [0] 2 109" xfId="377"/>
    <cellStyle name="쉼표 [0] 2 109 2" xfId="1469"/>
    <cellStyle name="쉼표 [0] 2 109 2 2" xfId="3330"/>
    <cellStyle name="쉼표 [0] 2 109 2 3" xfId="6132"/>
    <cellStyle name="쉼표 [0] 2 109 3" xfId="3329"/>
    <cellStyle name="쉼표 [0] 2 109 4" xfId="6131"/>
    <cellStyle name="쉼표 [0] 2 11" xfId="378"/>
    <cellStyle name="쉼표 [0] 2 11 2" xfId="1470"/>
    <cellStyle name="쉼표 [0] 2 11 2 2" xfId="3332"/>
    <cellStyle name="쉼표 [0] 2 11 2 3" xfId="6134"/>
    <cellStyle name="쉼표 [0] 2 11 3" xfId="1471"/>
    <cellStyle name="쉼표 [0] 2 11 3 2" xfId="3333"/>
    <cellStyle name="쉼표 [0] 2 11 3 3" xfId="6135"/>
    <cellStyle name="쉼표 [0] 2 11 4" xfId="1472"/>
    <cellStyle name="쉼표 [0] 2 11 4 2" xfId="3334"/>
    <cellStyle name="쉼표 [0] 2 11 4 3" xfId="6136"/>
    <cellStyle name="쉼표 [0] 2 11 5" xfId="3331"/>
    <cellStyle name="쉼표 [0] 2 11 6" xfId="6133"/>
    <cellStyle name="쉼표 [0] 2 110" xfId="379"/>
    <cellStyle name="쉼표 [0] 2 110 2" xfId="1473"/>
    <cellStyle name="쉼표 [0] 2 110 2 2" xfId="3336"/>
    <cellStyle name="쉼표 [0] 2 110 2 3" xfId="6138"/>
    <cellStyle name="쉼표 [0] 2 110 3" xfId="3335"/>
    <cellStyle name="쉼표 [0] 2 110 4" xfId="6137"/>
    <cellStyle name="쉼표 [0] 2 111" xfId="380"/>
    <cellStyle name="쉼표 [0] 2 111 2" xfId="1474"/>
    <cellStyle name="쉼표 [0] 2 111 2 2" xfId="3338"/>
    <cellStyle name="쉼표 [0] 2 111 2 3" xfId="6140"/>
    <cellStyle name="쉼표 [0] 2 111 3" xfId="3337"/>
    <cellStyle name="쉼표 [0] 2 111 4" xfId="6139"/>
    <cellStyle name="쉼표 [0] 2 112" xfId="381"/>
    <cellStyle name="쉼표 [0] 2 112 2" xfId="1475"/>
    <cellStyle name="쉼표 [0] 2 112 2 2" xfId="3340"/>
    <cellStyle name="쉼표 [0] 2 112 2 3" xfId="6142"/>
    <cellStyle name="쉼표 [0] 2 112 3" xfId="3339"/>
    <cellStyle name="쉼표 [0] 2 112 4" xfId="6141"/>
    <cellStyle name="쉼표 [0] 2 113" xfId="382"/>
    <cellStyle name="쉼표 [0] 2 113 2" xfId="1476"/>
    <cellStyle name="쉼표 [0] 2 113 2 2" xfId="3342"/>
    <cellStyle name="쉼표 [0] 2 113 2 3" xfId="6144"/>
    <cellStyle name="쉼표 [0] 2 113 3" xfId="3341"/>
    <cellStyle name="쉼표 [0] 2 113 4" xfId="6143"/>
    <cellStyle name="쉼표 [0] 2 114" xfId="383"/>
    <cellStyle name="쉼표 [0] 2 114 2" xfId="1477"/>
    <cellStyle name="쉼표 [0] 2 114 2 2" xfId="3344"/>
    <cellStyle name="쉼표 [0] 2 114 2 3" xfId="6146"/>
    <cellStyle name="쉼표 [0] 2 114 3" xfId="3343"/>
    <cellStyle name="쉼표 [0] 2 114 4" xfId="6145"/>
    <cellStyle name="쉼표 [0] 2 115" xfId="384"/>
    <cellStyle name="쉼표 [0] 2 115 2" xfId="1478"/>
    <cellStyle name="쉼표 [0] 2 115 2 2" xfId="3346"/>
    <cellStyle name="쉼표 [0] 2 115 2 3" xfId="6148"/>
    <cellStyle name="쉼표 [0] 2 115 3" xfId="3345"/>
    <cellStyle name="쉼표 [0] 2 115 4" xfId="6147"/>
    <cellStyle name="쉼표 [0] 2 116" xfId="385"/>
    <cellStyle name="쉼표 [0] 2 116 2" xfId="1479"/>
    <cellStyle name="쉼표 [0] 2 116 2 2" xfId="3348"/>
    <cellStyle name="쉼표 [0] 2 116 2 3" xfId="6150"/>
    <cellStyle name="쉼표 [0] 2 116 3" xfId="3347"/>
    <cellStyle name="쉼표 [0] 2 116 4" xfId="6149"/>
    <cellStyle name="쉼표 [0] 2 117" xfId="386"/>
    <cellStyle name="쉼표 [0] 2 117 2" xfId="1480"/>
    <cellStyle name="쉼표 [0] 2 117 2 2" xfId="3350"/>
    <cellStyle name="쉼표 [0] 2 117 2 3" xfId="6152"/>
    <cellStyle name="쉼표 [0] 2 117 3" xfId="3349"/>
    <cellStyle name="쉼표 [0] 2 117 4" xfId="6151"/>
    <cellStyle name="쉼표 [0] 2 118" xfId="387"/>
    <cellStyle name="쉼표 [0] 2 118 2" xfId="1481"/>
    <cellStyle name="쉼표 [0] 2 118 2 2" xfId="3352"/>
    <cellStyle name="쉼표 [0] 2 118 2 3" xfId="6154"/>
    <cellStyle name="쉼표 [0] 2 118 3" xfId="3351"/>
    <cellStyle name="쉼표 [0] 2 118 4" xfId="6153"/>
    <cellStyle name="쉼표 [0] 2 119" xfId="388"/>
    <cellStyle name="쉼표 [0] 2 119 2" xfId="1482"/>
    <cellStyle name="쉼표 [0] 2 119 2 2" xfId="3354"/>
    <cellStyle name="쉼표 [0] 2 119 2 3" xfId="6156"/>
    <cellStyle name="쉼표 [0] 2 119 3" xfId="3353"/>
    <cellStyle name="쉼표 [0] 2 119 4" xfId="6155"/>
    <cellStyle name="쉼표 [0] 2 12" xfId="389"/>
    <cellStyle name="쉼표 [0] 2 12 2" xfId="1483"/>
    <cellStyle name="쉼표 [0] 2 12 2 2" xfId="3356"/>
    <cellStyle name="쉼표 [0] 2 12 2 3" xfId="6158"/>
    <cellStyle name="쉼표 [0] 2 12 3" xfId="1484"/>
    <cellStyle name="쉼표 [0] 2 12 3 2" xfId="3357"/>
    <cellStyle name="쉼표 [0] 2 12 3 3" xfId="6159"/>
    <cellStyle name="쉼표 [0] 2 12 4" xfId="1485"/>
    <cellStyle name="쉼표 [0] 2 12 4 2" xfId="3358"/>
    <cellStyle name="쉼표 [0] 2 12 4 3" xfId="6160"/>
    <cellStyle name="쉼표 [0] 2 12 5" xfId="3355"/>
    <cellStyle name="쉼표 [0] 2 12 6" xfId="6157"/>
    <cellStyle name="쉼표 [0] 2 120" xfId="390"/>
    <cellStyle name="쉼표 [0] 2 120 2" xfId="1486"/>
    <cellStyle name="쉼표 [0] 2 120 2 2" xfId="3360"/>
    <cellStyle name="쉼표 [0] 2 120 2 3" xfId="6162"/>
    <cellStyle name="쉼표 [0] 2 120 3" xfId="3359"/>
    <cellStyle name="쉼표 [0] 2 120 4" xfId="6161"/>
    <cellStyle name="쉼표 [0] 2 121" xfId="391"/>
    <cellStyle name="쉼표 [0] 2 121 2" xfId="1487"/>
    <cellStyle name="쉼표 [0] 2 121 2 2" xfId="3362"/>
    <cellStyle name="쉼표 [0] 2 121 2 3" xfId="6164"/>
    <cellStyle name="쉼표 [0] 2 121 3" xfId="3361"/>
    <cellStyle name="쉼표 [0] 2 121 4" xfId="6163"/>
    <cellStyle name="쉼표 [0] 2 122" xfId="392"/>
    <cellStyle name="쉼표 [0] 2 122 2" xfId="1488"/>
    <cellStyle name="쉼표 [0] 2 122 2 2" xfId="3364"/>
    <cellStyle name="쉼표 [0] 2 122 2 3" xfId="6166"/>
    <cellStyle name="쉼표 [0] 2 122 3" xfId="3363"/>
    <cellStyle name="쉼표 [0] 2 122 4" xfId="6165"/>
    <cellStyle name="쉼표 [0] 2 123" xfId="393"/>
    <cellStyle name="쉼표 [0] 2 123 2" xfId="1489"/>
    <cellStyle name="쉼표 [0] 2 123 2 2" xfId="3366"/>
    <cellStyle name="쉼표 [0] 2 123 2 3" xfId="6168"/>
    <cellStyle name="쉼표 [0] 2 123 3" xfId="3365"/>
    <cellStyle name="쉼표 [0] 2 123 4" xfId="6167"/>
    <cellStyle name="쉼표 [0] 2 124" xfId="394"/>
    <cellStyle name="쉼표 [0] 2 124 2" xfId="1490"/>
    <cellStyle name="쉼표 [0] 2 124 2 2" xfId="3368"/>
    <cellStyle name="쉼표 [0] 2 124 2 3" xfId="6170"/>
    <cellStyle name="쉼표 [0] 2 124 3" xfId="3367"/>
    <cellStyle name="쉼표 [0] 2 124 4" xfId="6169"/>
    <cellStyle name="쉼표 [0] 2 125" xfId="395"/>
    <cellStyle name="쉼표 [0] 2 125 2" xfId="1491"/>
    <cellStyle name="쉼표 [0] 2 125 2 2" xfId="3370"/>
    <cellStyle name="쉼표 [0] 2 125 2 3" xfId="6172"/>
    <cellStyle name="쉼표 [0] 2 125 3" xfId="3369"/>
    <cellStyle name="쉼표 [0] 2 125 4" xfId="6171"/>
    <cellStyle name="쉼표 [0] 2 126" xfId="396"/>
    <cellStyle name="쉼표 [0] 2 126 2" xfId="1492"/>
    <cellStyle name="쉼표 [0] 2 126 2 2" xfId="3372"/>
    <cellStyle name="쉼표 [0] 2 126 2 3" xfId="6174"/>
    <cellStyle name="쉼표 [0] 2 126 3" xfId="3371"/>
    <cellStyle name="쉼표 [0] 2 126 4" xfId="6173"/>
    <cellStyle name="쉼표 [0] 2 127" xfId="397"/>
    <cellStyle name="쉼표 [0] 2 127 2" xfId="1493"/>
    <cellStyle name="쉼표 [0] 2 127 2 2" xfId="3374"/>
    <cellStyle name="쉼표 [0] 2 127 2 3" xfId="6176"/>
    <cellStyle name="쉼표 [0] 2 127 3" xfId="3373"/>
    <cellStyle name="쉼표 [0] 2 127 4" xfId="6175"/>
    <cellStyle name="쉼표 [0] 2 128" xfId="398"/>
    <cellStyle name="쉼표 [0] 2 128 2" xfId="1494"/>
    <cellStyle name="쉼표 [0] 2 128 2 2" xfId="3376"/>
    <cellStyle name="쉼표 [0] 2 128 2 3" xfId="6178"/>
    <cellStyle name="쉼표 [0] 2 128 3" xfId="3375"/>
    <cellStyle name="쉼표 [0] 2 128 4" xfId="6177"/>
    <cellStyle name="쉼표 [0] 2 129" xfId="399"/>
    <cellStyle name="쉼표 [0] 2 129 2" xfId="1495"/>
    <cellStyle name="쉼표 [0] 2 129 2 2" xfId="3378"/>
    <cellStyle name="쉼표 [0] 2 129 2 3" xfId="6180"/>
    <cellStyle name="쉼표 [0] 2 129 3" xfId="3377"/>
    <cellStyle name="쉼표 [0] 2 129 4" xfId="6179"/>
    <cellStyle name="쉼표 [0] 2 13" xfId="400"/>
    <cellStyle name="쉼표 [0] 2 13 2" xfId="1496"/>
    <cellStyle name="쉼표 [0] 2 13 2 2" xfId="3379"/>
    <cellStyle name="쉼표 [0] 2 13 2 3" xfId="6181"/>
    <cellStyle name="쉼표 [0] 2 13 3" xfId="1497"/>
    <cellStyle name="쉼표 [0] 2 13 3 2" xfId="3380"/>
    <cellStyle name="쉼표 [0] 2 13 3 3" xfId="6182"/>
    <cellStyle name="쉼표 [0] 2 13 4" xfId="1498"/>
    <cellStyle name="쉼표 [0] 2 13 4 2" xfId="3381"/>
    <cellStyle name="쉼표 [0] 2 13 4 3" xfId="6183"/>
    <cellStyle name="쉼표 [0] 2 13 5" xfId="3382"/>
    <cellStyle name="쉼표 [0] 2 13 5 2" xfId="8028"/>
    <cellStyle name="쉼표 [0] 2 13 6" xfId="8029"/>
    <cellStyle name="쉼표 [0] 2 130" xfId="401"/>
    <cellStyle name="쉼표 [0] 2 130 2" xfId="1499"/>
    <cellStyle name="쉼표 [0] 2 130 2 2" xfId="3384"/>
    <cellStyle name="쉼표 [0] 2 130 2 3" xfId="6185"/>
    <cellStyle name="쉼표 [0] 2 130 3" xfId="3383"/>
    <cellStyle name="쉼표 [0] 2 130 4" xfId="6184"/>
    <cellStyle name="쉼표 [0] 2 131" xfId="402"/>
    <cellStyle name="쉼표 [0] 2 131 2" xfId="1500"/>
    <cellStyle name="쉼표 [0] 2 131 2 2" xfId="3386"/>
    <cellStyle name="쉼표 [0] 2 131 2 3" xfId="6187"/>
    <cellStyle name="쉼표 [0] 2 131 3" xfId="3385"/>
    <cellStyle name="쉼표 [0] 2 131 4" xfId="6186"/>
    <cellStyle name="쉼표 [0] 2 132" xfId="403"/>
    <cellStyle name="쉼표 [0] 2 132 2" xfId="1501"/>
    <cellStyle name="쉼표 [0] 2 132 2 2" xfId="3388"/>
    <cellStyle name="쉼표 [0] 2 132 2 3" xfId="6189"/>
    <cellStyle name="쉼표 [0] 2 132 3" xfId="3387"/>
    <cellStyle name="쉼표 [0] 2 132 4" xfId="6188"/>
    <cellStyle name="쉼표 [0] 2 133" xfId="404"/>
    <cellStyle name="쉼표 [0] 2 133 2" xfId="1502"/>
    <cellStyle name="쉼표 [0] 2 133 2 2" xfId="3390"/>
    <cellStyle name="쉼표 [0] 2 133 2 3" xfId="6191"/>
    <cellStyle name="쉼표 [0] 2 133 3" xfId="3389"/>
    <cellStyle name="쉼표 [0] 2 133 4" xfId="6190"/>
    <cellStyle name="쉼표 [0] 2 134" xfId="405"/>
    <cellStyle name="쉼표 [0] 2 134 2" xfId="1503"/>
    <cellStyle name="쉼표 [0] 2 134 2 2" xfId="3392"/>
    <cellStyle name="쉼표 [0] 2 134 2 3" xfId="6193"/>
    <cellStyle name="쉼표 [0] 2 134 3" xfId="3391"/>
    <cellStyle name="쉼표 [0] 2 134 4" xfId="6192"/>
    <cellStyle name="쉼표 [0] 2 135" xfId="406"/>
    <cellStyle name="쉼표 [0] 2 135 2" xfId="1504"/>
    <cellStyle name="쉼표 [0] 2 135 2 2" xfId="3394"/>
    <cellStyle name="쉼표 [0] 2 135 2 3" xfId="6195"/>
    <cellStyle name="쉼표 [0] 2 135 3" xfId="3393"/>
    <cellStyle name="쉼표 [0] 2 135 4" xfId="6194"/>
    <cellStyle name="쉼표 [0] 2 136" xfId="407"/>
    <cellStyle name="쉼표 [0] 2 136 2" xfId="1505"/>
    <cellStyle name="쉼표 [0] 2 136 2 2" xfId="3396"/>
    <cellStyle name="쉼표 [0] 2 136 2 3" xfId="6197"/>
    <cellStyle name="쉼표 [0] 2 136 3" xfId="3395"/>
    <cellStyle name="쉼표 [0] 2 136 4" xfId="6196"/>
    <cellStyle name="쉼표 [0] 2 137" xfId="408"/>
    <cellStyle name="쉼표 [0] 2 137 2" xfId="1506"/>
    <cellStyle name="쉼표 [0] 2 137 2 2" xfId="3398"/>
    <cellStyle name="쉼표 [0] 2 137 2 3" xfId="6199"/>
    <cellStyle name="쉼표 [0] 2 137 3" xfId="3397"/>
    <cellStyle name="쉼표 [0] 2 137 4" xfId="6198"/>
    <cellStyle name="쉼표 [0] 2 138" xfId="409"/>
    <cellStyle name="쉼표 [0] 2 138 2" xfId="1507"/>
    <cellStyle name="쉼표 [0] 2 138 2 2" xfId="3400"/>
    <cellStyle name="쉼표 [0] 2 138 2 3" xfId="6201"/>
    <cellStyle name="쉼표 [0] 2 138 3" xfId="3399"/>
    <cellStyle name="쉼표 [0] 2 138 4" xfId="6200"/>
    <cellStyle name="쉼표 [0] 2 139" xfId="410"/>
    <cellStyle name="쉼표 [0] 2 139 2" xfId="1508"/>
    <cellStyle name="쉼표 [0] 2 139 2 2" xfId="3402"/>
    <cellStyle name="쉼표 [0] 2 139 2 3" xfId="6203"/>
    <cellStyle name="쉼표 [0] 2 139 3" xfId="3401"/>
    <cellStyle name="쉼표 [0] 2 139 4" xfId="6202"/>
    <cellStyle name="쉼표 [0] 2 14" xfId="411"/>
    <cellStyle name="쉼표 [0] 2 14 2" xfId="1509"/>
    <cellStyle name="쉼표 [0] 2 14 2 2" xfId="3404"/>
    <cellStyle name="쉼표 [0] 2 14 2 3" xfId="6205"/>
    <cellStyle name="쉼표 [0] 2 14 3" xfId="1510"/>
    <cellStyle name="쉼표 [0] 2 14 3 2" xfId="3405"/>
    <cellStyle name="쉼표 [0] 2 14 3 3" xfId="6206"/>
    <cellStyle name="쉼표 [0] 2 14 4" xfId="1511"/>
    <cellStyle name="쉼표 [0] 2 14 4 2" xfId="3406"/>
    <cellStyle name="쉼표 [0] 2 14 4 3" xfId="6207"/>
    <cellStyle name="쉼표 [0] 2 14 5" xfId="3403"/>
    <cellStyle name="쉼표 [0] 2 14 6" xfId="6204"/>
    <cellStyle name="쉼표 [0] 2 140" xfId="412"/>
    <cellStyle name="쉼표 [0] 2 140 2" xfId="1512"/>
    <cellStyle name="쉼표 [0] 2 140 2 2" xfId="3408"/>
    <cellStyle name="쉼표 [0] 2 140 2 3" xfId="6209"/>
    <cellStyle name="쉼표 [0] 2 140 3" xfId="3407"/>
    <cellStyle name="쉼표 [0] 2 140 4" xfId="6208"/>
    <cellStyle name="쉼표 [0] 2 141" xfId="413"/>
    <cellStyle name="쉼표 [0] 2 141 2" xfId="1513"/>
    <cellStyle name="쉼표 [0] 2 141 2 2" xfId="3410"/>
    <cellStyle name="쉼표 [0] 2 141 2 3" xfId="6211"/>
    <cellStyle name="쉼표 [0] 2 141 3" xfId="3409"/>
    <cellStyle name="쉼표 [0] 2 141 4" xfId="6210"/>
    <cellStyle name="쉼표 [0] 2 142" xfId="414"/>
    <cellStyle name="쉼표 [0] 2 142 2" xfId="1514"/>
    <cellStyle name="쉼표 [0] 2 142 2 2" xfId="3412"/>
    <cellStyle name="쉼표 [0] 2 142 2 3" xfId="6213"/>
    <cellStyle name="쉼표 [0] 2 142 3" xfId="3411"/>
    <cellStyle name="쉼표 [0] 2 142 4" xfId="6212"/>
    <cellStyle name="쉼표 [0] 2 143" xfId="415"/>
    <cellStyle name="쉼표 [0] 2 143 2" xfId="1515"/>
    <cellStyle name="쉼표 [0] 2 143 2 2" xfId="3414"/>
    <cellStyle name="쉼표 [0] 2 143 2 3" xfId="6215"/>
    <cellStyle name="쉼표 [0] 2 143 3" xfId="3413"/>
    <cellStyle name="쉼표 [0] 2 143 4" xfId="6214"/>
    <cellStyle name="쉼표 [0] 2 144" xfId="416"/>
    <cellStyle name="쉼표 [0] 2 144 2" xfId="1516"/>
    <cellStyle name="쉼표 [0] 2 144 2 2" xfId="3416"/>
    <cellStyle name="쉼표 [0] 2 144 2 3" xfId="6217"/>
    <cellStyle name="쉼표 [0] 2 144 3" xfId="3415"/>
    <cellStyle name="쉼표 [0] 2 144 4" xfId="6216"/>
    <cellStyle name="쉼표 [0] 2 145" xfId="417"/>
    <cellStyle name="쉼표 [0] 2 145 2" xfId="1517"/>
    <cellStyle name="쉼표 [0] 2 145 2 2" xfId="3418"/>
    <cellStyle name="쉼표 [0] 2 145 2 3" xfId="6219"/>
    <cellStyle name="쉼표 [0] 2 145 3" xfId="3417"/>
    <cellStyle name="쉼표 [0] 2 145 4" xfId="6218"/>
    <cellStyle name="쉼표 [0] 2 146" xfId="418"/>
    <cellStyle name="쉼표 [0] 2 146 2" xfId="1518"/>
    <cellStyle name="쉼표 [0] 2 146 2 2" xfId="3419"/>
    <cellStyle name="쉼표 [0] 2 146 2 3" xfId="6220"/>
    <cellStyle name="쉼표 [0] 2 146 3" xfId="3420"/>
    <cellStyle name="쉼표 [0] 2 146 3 2" xfId="8030"/>
    <cellStyle name="쉼표 [0] 2 146 4" xfId="8031"/>
    <cellStyle name="쉼표 [0] 2 147" xfId="419"/>
    <cellStyle name="쉼표 [0] 2 147 2" xfId="1519"/>
    <cellStyle name="쉼표 [0] 2 147 2 2" xfId="3421"/>
    <cellStyle name="쉼표 [0] 2 147 2 3" xfId="6221"/>
    <cellStyle name="쉼표 [0] 2 147 3" xfId="3422"/>
    <cellStyle name="쉼표 [0] 2 147 3 2" xfId="8032"/>
    <cellStyle name="쉼표 [0] 2 147 4" xfId="8033"/>
    <cellStyle name="쉼표 [0] 2 148" xfId="420"/>
    <cellStyle name="쉼표 [0] 2 148 2" xfId="1520"/>
    <cellStyle name="쉼표 [0] 2 148 2 2" xfId="3423"/>
    <cellStyle name="쉼표 [0] 2 148 2 3" xfId="6222"/>
    <cellStyle name="쉼표 [0] 2 148 3" xfId="3424"/>
    <cellStyle name="쉼표 [0] 2 148 3 2" xfId="8034"/>
    <cellStyle name="쉼표 [0] 2 148 4" xfId="8035"/>
    <cellStyle name="쉼표 [0] 2 149" xfId="421"/>
    <cellStyle name="쉼표 [0] 2 149 2" xfId="1521"/>
    <cellStyle name="쉼표 [0] 2 149 2 2" xfId="3425"/>
    <cellStyle name="쉼표 [0] 2 149 2 3" xfId="6223"/>
    <cellStyle name="쉼표 [0] 2 149 3" xfId="3426"/>
    <cellStyle name="쉼표 [0] 2 149 3 2" xfId="8036"/>
    <cellStyle name="쉼표 [0] 2 149 4" xfId="8037"/>
    <cellStyle name="쉼표 [0] 2 15" xfId="422"/>
    <cellStyle name="쉼표 [0] 2 15 2" xfId="1522"/>
    <cellStyle name="쉼표 [0] 2 15 2 2" xfId="3428"/>
    <cellStyle name="쉼표 [0] 2 15 2 3" xfId="6225"/>
    <cellStyle name="쉼표 [0] 2 15 3" xfId="1523"/>
    <cellStyle name="쉼표 [0] 2 15 3 2" xfId="3429"/>
    <cellStyle name="쉼표 [0] 2 15 3 3" xfId="6226"/>
    <cellStyle name="쉼표 [0] 2 15 4" xfId="3427"/>
    <cellStyle name="쉼표 [0] 2 15 5" xfId="6224"/>
    <cellStyle name="쉼표 [0] 2 150" xfId="423"/>
    <cellStyle name="쉼표 [0] 2 150 2" xfId="1524"/>
    <cellStyle name="쉼표 [0] 2 150 2 2" xfId="3430"/>
    <cellStyle name="쉼표 [0] 2 150 2 3" xfId="6227"/>
    <cellStyle name="쉼표 [0] 2 150 3" xfId="3431"/>
    <cellStyle name="쉼표 [0] 2 150 3 2" xfId="8038"/>
    <cellStyle name="쉼표 [0] 2 150 4" xfId="8039"/>
    <cellStyle name="쉼표 [0] 2 151" xfId="424"/>
    <cellStyle name="쉼표 [0] 2 151 2" xfId="1525"/>
    <cellStyle name="쉼표 [0] 2 151 2 2" xfId="3432"/>
    <cellStyle name="쉼표 [0] 2 151 2 3" xfId="6228"/>
    <cellStyle name="쉼표 [0] 2 151 3" xfId="3433"/>
    <cellStyle name="쉼표 [0] 2 151 3 2" xfId="8040"/>
    <cellStyle name="쉼표 [0] 2 151 4" xfId="8041"/>
    <cellStyle name="쉼표 [0] 2 152" xfId="425"/>
    <cellStyle name="쉼표 [0] 2 152 2" xfId="1526"/>
    <cellStyle name="쉼표 [0] 2 152 2 2" xfId="3434"/>
    <cellStyle name="쉼표 [0] 2 152 2 3" xfId="6229"/>
    <cellStyle name="쉼표 [0] 2 152 3" xfId="3435"/>
    <cellStyle name="쉼표 [0] 2 152 3 2" xfId="8042"/>
    <cellStyle name="쉼표 [0] 2 152 4" xfId="8043"/>
    <cellStyle name="쉼표 [0] 2 153" xfId="426"/>
    <cellStyle name="쉼표 [0] 2 153 2" xfId="1527"/>
    <cellStyle name="쉼표 [0] 2 153 2 2" xfId="3437"/>
    <cellStyle name="쉼표 [0] 2 153 2 3" xfId="6231"/>
    <cellStyle name="쉼표 [0] 2 153 3" xfId="3436"/>
    <cellStyle name="쉼표 [0] 2 153 4" xfId="6230"/>
    <cellStyle name="쉼표 [0] 2 154" xfId="427"/>
    <cellStyle name="쉼표 [0] 2 154 2" xfId="1528"/>
    <cellStyle name="쉼표 [0] 2 154 2 2" xfId="3439"/>
    <cellStyle name="쉼표 [0] 2 154 2 3" xfId="6233"/>
    <cellStyle name="쉼표 [0] 2 154 3" xfId="3438"/>
    <cellStyle name="쉼표 [0] 2 154 4" xfId="6232"/>
    <cellStyle name="쉼표 [0] 2 155" xfId="428"/>
    <cellStyle name="쉼표 [0] 2 155 2" xfId="1529"/>
    <cellStyle name="쉼표 [0] 2 155 2 2" xfId="3441"/>
    <cellStyle name="쉼표 [0] 2 155 2 3" xfId="6235"/>
    <cellStyle name="쉼표 [0] 2 155 3" xfId="3440"/>
    <cellStyle name="쉼표 [0] 2 155 4" xfId="6234"/>
    <cellStyle name="쉼표 [0] 2 156" xfId="429"/>
    <cellStyle name="쉼표 [0] 2 156 2" xfId="1530"/>
    <cellStyle name="쉼표 [0] 2 156 2 2" xfId="3443"/>
    <cellStyle name="쉼표 [0] 2 156 2 3" xfId="6237"/>
    <cellStyle name="쉼표 [0] 2 156 3" xfId="3442"/>
    <cellStyle name="쉼표 [0] 2 156 4" xfId="6236"/>
    <cellStyle name="쉼표 [0] 2 157" xfId="430"/>
    <cellStyle name="쉼표 [0] 2 157 2" xfId="1531"/>
    <cellStyle name="쉼표 [0] 2 157 2 2" xfId="3445"/>
    <cellStyle name="쉼표 [0] 2 157 2 3" xfId="6239"/>
    <cellStyle name="쉼표 [0] 2 157 3" xfId="3444"/>
    <cellStyle name="쉼표 [0] 2 157 4" xfId="6238"/>
    <cellStyle name="쉼표 [0] 2 158" xfId="431"/>
    <cellStyle name="쉼표 [0] 2 158 2" xfId="1532"/>
    <cellStyle name="쉼표 [0] 2 158 2 2" xfId="3447"/>
    <cellStyle name="쉼표 [0] 2 158 2 3" xfId="6241"/>
    <cellStyle name="쉼표 [0] 2 158 3" xfId="3446"/>
    <cellStyle name="쉼표 [0] 2 158 4" xfId="6240"/>
    <cellStyle name="쉼표 [0] 2 159" xfId="432"/>
    <cellStyle name="쉼표 [0] 2 159 2" xfId="1533"/>
    <cellStyle name="쉼표 [0] 2 159 2 2" xfId="3449"/>
    <cellStyle name="쉼표 [0] 2 159 2 3" xfId="6243"/>
    <cellStyle name="쉼표 [0] 2 159 3" xfId="3448"/>
    <cellStyle name="쉼표 [0] 2 159 4" xfId="6242"/>
    <cellStyle name="쉼표 [0] 2 16" xfId="433"/>
    <cellStyle name="쉼표 [0] 2 16 2" xfId="1534"/>
    <cellStyle name="쉼표 [0] 2 16 2 2" xfId="3451"/>
    <cellStyle name="쉼표 [0] 2 16 2 3" xfId="6245"/>
    <cellStyle name="쉼표 [0] 2 16 3" xfId="1535"/>
    <cellStyle name="쉼표 [0] 2 16 3 2" xfId="3452"/>
    <cellStyle name="쉼표 [0] 2 16 3 3" xfId="6246"/>
    <cellStyle name="쉼표 [0] 2 16 4" xfId="3450"/>
    <cellStyle name="쉼표 [0] 2 16 5" xfId="6244"/>
    <cellStyle name="쉼표 [0] 2 160" xfId="434"/>
    <cellStyle name="쉼표 [0] 2 160 2" xfId="1536"/>
    <cellStyle name="쉼표 [0] 2 160 2 2" xfId="3454"/>
    <cellStyle name="쉼표 [0] 2 160 2 3" xfId="6248"/>
    <cellStyle name="쉼표 [0] 2 160 3" xfId="3453"/>
    <cellStyle name="쉼표 [0] 2 160 4" xfId="6247"/>
    <cellStyle name="쉼표 [0] 2 161" xfId="1154"/>
    <cellStyle name="쉼표 [0] 2 161 2" xfId="3455"/>
    <cellStyle name="쉼표 [0] 2 161 3" xfId="6249"/>
    <cellStyle name="쉼표 [0] 2 162" xfId="1537"/>
    <cellStyle name="쉼표 [0] 2 162 2" xfId="3456"/>
    <cellStyle name="쉼표 [0] 2 162 3" xfId="6250"/>
    <cellStyle name="쉼표 [0] 2 163" xfId="3457"/>
    <cellStyle name="쉼표 [0] 2 164" xfId="3458"/>
    <cellStyle name="쉼표 [0] 2 164 2" xfId="8044"/>
    <cellStyle name="쉼표 [0] 2 17" xfId="435"/>
    <cellStyle name="쉼표 [0] 2 17 2" xfId="1538"/>
    <cellStyle name="쉼표 [0] 2 17 2 2" xfId="3460"/>
    <cellStyle name="쉼표 [0] 2 17 2 3" xfId="6252"/>
    <cellStyle name="쉼표 [0] 2 17 3" xfId="3459"/>
    <cellStyle name="쉼표 [0] 2 17 4" xfId="6251"/>
    <cellStyle name="쉼표 [0] 2 18" xfId="436"/>
    <cellStyle name="쉼표 [0] 2 18 2" xfId="1539"/>
    <cellStyle name="쉼표 [0] 2 18 2 2" xfId="3462"/>
    <cellStyle name="쉼표 [0] 2 18 2 3" xfId="6254"/>
    <cellStyle name="쉼표 [0] 2 18 3" xfId="3461"/>
    <cellStyle name="쉼표 [0] 2 18 4" xfId="6253"/>
    <cellStyle name="쉼표 [0] 2 19" xfId="437"/>
    <cellStyle name="쉼표 [0] 2 19 2" xfId="1540"/>
    <cellStyle name="쉼표 [0] 2 19 2 2" xfId="3464"/>
    <cellStyle name="쉼표 [0] 2 19 2 3" xfId="6256"/>
    <cellStyle name="쉼표 [0] 2 19 3" xfId="3463"/>
    <cellStyle name="쉼표 [0] 2 19 4" xfId="6255"/>
    <cellStyle name="쉼표 [0] 2 2" xfId="438"/>
    <cellStyle name="쉼표 [0] 2 2 10" xfId="1541"/>
    <cellStyle name="쉼표 [0] 2 2 10 2" xfId="3466"/>
    <cellStyle name="쉼표 [0] 2 2 10 3" xfId="6258"/>
    <cellStyle name="쉼표 [0] 2 2 11" xfId="1542"/>
    <cellStyle name="쉼표 [0] 2 2 11 2" xfId="3467"/>
    <cellStyle name="쉼표 [0] 2 2 11 3" xfId="6259"/>
    <cellStyle name="쉼표 [0] 2 2 12" xfId="1543"/>
    <cellStyle name="쉼표 [0] 2 2 12 2" xfId="3468"/>
    <cellStyle name="쉼표 [0] 2 2 12 3" xfId="6260"/>
    <cellStyle name="쉼표 [0] 2 2 13" xfId="1544"/>
    <cellStyle name="쉼표 [0] 2 2 13 2" xfId="3469"/>
    <cellStyle name="쉼표 [0] 2 2 13 3" xfId="6261"/>
    <cellStyle name="쉼표 [0] 2 2 14" xfId="1545"/>
    <cellStyle name="쉼표 [0] 2 2 14 2" xfId="3470"/>
    <cellStyle name="쉼표 [0] 2 2 14 3" xfId="6262"/>
    <cellStyle name="쉼표 [0] 2 2 15" xfId="1546"/>
    <cellStyle name="쉼표 [0] 2 2 15 2" xfId="3471"/>
    <cellStyle name="쉼표 [0] 2 2 15 3" xfId="6263"/>
    <cellStyle name="쉼표 [0] 2 2 16" xfId="3472"/>
    <cellStyle name="쉼표 [0] 2 2 16 2" xfId="8045"/>
    <cellStyle name="쉼표 [0] 2 2 17" xfId="3473"/>
    <cellStyle name="쉼표 [0] 2 2 17 2" xfId="8046"/>
    <cellStyle name="쉼표 [0] 2 2 18" xfId="3465"/>
    <cellStyle name="쉼표 [0] 2 2 18 2" xfId="8457"/>
    <cellStyle name="쉼표 [0] 2 2 19" xfId="6257"/>
    <cellStyle name="쉼표 [0] 2 2 2" xfId="1155"/>
    <cellStyle name="쉼표 [0] 2 2 2 2" xfId="1547"/>
    <cellStyle name="쉼표 [0] 2 2 2 2 2" xfId="3475"/>
    <cellStyle name="쉼표 [0] 2 2 2 2 3" xfId="6265"/>
    <cellStyle name="쉼표 [0] 2 2 2 3" xfId="1548"/>
    <cellStyle name="쉼표 [0] 2 2 2 3 2" xfId="3476"/>
    <cellStyle name="쉼표 [0] 2 2 2 3 3" xfId="6266"/>
    <cellStyle name="쉼표 [0] 2 2 2 4" xfId="3474"/>
    <cellStyle name="쉼표 [0] 2 2 2 5" xfId="6264"/>
    <cellStyle name="쉼표 [0] 2 2 3" xfId="1549"/>
    <cellStyle name="쉼표 [0] 2 2 3 2" xfId="3477"/>
    <cellStyle name="쉼표 [0] 2 2 3 3" xfId="6267"/>
    <cellStyle name="쉼표 [0] 2 2 4" xfId="1550"/>
    <cellStyle name="쉼표 [0] 2 2 4 2" xfId="3478"/>
    <cellStyle name="쉼표 [0] 2 2 4 3" xfId="6268"/>
    <cellStyle name="쉼표 [0] 2 2 5" xfId="1551"/>
    <cellStyle name="쉼표 [0] 2 2 5 2" xfId="3479"/>
    <cellStyle name="쉼표 [0] 2 2 5 3" xfId="6269"/>
    <cellStyle name="쉼표 [0] 2 2 6" xfId="1552"/>
    <cellStyle name="쉼표 [0] 2 2 6 2" xfId="3480"/>
    <cellStyle name="쉼표 [0] 2 2 6 3" xfId="6270"/>
    <cellStyle name="쉼표 [0] 2 2 7" xfId="1553"/>
    <cellStyle name="쉼표 [0] 2 2 7 2" xfId="3481"/>
    <cellStyle name="쉼표 [0] 2 2 7 3" xfId="6271"/>
    <cellStyle name="쉼표 [0] 2 2 8" xfId="1554"/>
    <cellStyle name="쉼표 [0] 2 2 8 2" xfId="3482"/>
    <cellStyle name="쉼표 [0] 2 2 8 3" xfId="6272"/>
    <cellStyle name="쉼표 [0] 2 2 9" xfId="1555"/>
    <cellStyle name="쉼표 [0] 2 2 9 2" xfId="3483"/>
    <cellStyle name="쉼표 [0] 2 2 9 3" xfId="6273"/>
    <cellStyle name="쉼표 [0] 2 20" xfId="439"/>
    <cellStyle name="쉼표 [0] 2 20 2" xfId="1556"/>
    <cellStyle name="쉼표 [0] 2 20 2 2" xfId="3485"/>
    <cellStyle name="쉼표 [0] 2 20 2 3" xfId="6275"/>
    <cellStyle name="쉼표 [0] 2 20 3" xfId="3484"/>
    <cellStyle name="쉼표 [0] 2 20 4" xfId="6274"/>
    <cellStyle name="쉼표 [0] 2 21" xfId="440"/>
    <cellStyle name="쉼표 [0] 2 21 2" xfId="1557"/>
    <cellStyle name="쉼표 [0] 2 21 2 2" xfId="3487"/>
    <cellStyle name="쉼표 [0] 2 21 2 3" xfId="6277"/>
    <cellStyle name="쉼표 [0] 2 21 3" xfId="3486"/>
    <cellStyle name="쉼표 [0] 2 21 4" xfId="6276"/>
    <cellStyle name="쉼표 [0] 2 22" xfId="441"/>
    <cellStyle name="쉼표 [0] 2 22 2" xfId="1558"/>
    <cellStyle name="쉼표 [0] 2 22 2 2" xfId="3489"/>
    <cellStyle name="쉼표 [0] 2 22 2 3" xfId="6279"/>
    <cellStyle name="쉼표 [0] 2 22 3" xfId="3488"/>
    <cellStyle name="쉼표 [0] 2 22 4" xfId="6278"/>
    <cellStyle name="쉼표 [0] 2 23" xfId="442"/>
    <cellStyle name="쉼표 [0] 2 23 2" xfId="1559"/>
    <cellStyle name="쉼표 [0] 2 23 2 2" xfId="3491"/>
    <cellStyle name="쉼표 [0] 2 23 2 3" xfId="6281"/>
    <cellStyle name="쉼표 [0] 2 23 3" xfId="3490"/>
    <cellStyle name="쉼표 [0] 2 23 4" xfId="6280"/>
    <cellStyle name="쉼표 [0] 2 24" xfId="443"/>
    <cellStyle name="쉼표 [0] 2 24 2" xfId="1560"/>
    <cellStyle name="쉼표 [0] 2 24 2 2" xfId="3493"/>
    <cellStyle name="쉼표 [0] 2 24 2 3" xfId="6283"/>
    <cellStyle name="쉼표 [0] 2 24 3" xfId="3492"/>
    <cellStyle name="쉼표 [0] 2 24 4" xfId="6282"/>
    <cellStyle name="쉼표 [0] 2 25" xfId="444"/>
    <cellStyle name="쉼표 [0] 2 25 2" xfId="1561"/>
    <cellStyle name="쉼표 [0] 2 25 2 2" xfId="3495"/>
    <cellStyle name="쉼표 [0] 2 25 2 3" xfId="6285"/>
    <cellStyle name="쉼표 [0] 2 25 3" xfId="3494"/>
    <cellStyle name="쉼표 [0] 2 25 4" xfId="6284"/>
    <cellStyle name="쉼표 [0] 2 26" xfId="445"/>
    <cellStyle name="쉼표 [0] 2 26 2" xfId="1562"/>
    <cellStyle name="쉼표 [0] 2 26 2 2" xfId="3497"/>
    <cellStyle name="쉼표 [0] 2 26 2 3" xfId="6287"/>
    <cellStyle name="쉼표 [0] 2 26 3" xfId="3496"/>
    <cellStyle name="쉼표 [0] 2 26 4" xfId="6286"/>
    <cellStyle name="쉼표 [0] 2 27" xfId="446"/>
    <cellStyle name="쉼표 [0] 2 27 2" xfId="1563"/>
    <cellStyle name="쉼표 [0] 2 27 2 2" xfId="3499"/>
    <cellStyle name="쉼표 [0] 2 27 2 3" xfId="6289"/>
    <cellStyle name="쉼표 [0] 2 27 3" xfId="3498"/>
    <cellStyle name="쉼표 [0] 2 27 4" xfId="6288"/>
    <cellStyle name="쉼표 [0] 2 28" xfId="447"/>
    <cellStyle name="쉼표 [0] 2 28 2" xfId="1564"/>
    <cellStyle name="쉼표 [0] 2 28 2 2" xfId="3501"/>
    <cellStyle name="쉼표 [0] 2 28 2 3" xfId="6291"/>
    <cellStyle name="쉼표 [0] 2 28 3" xfId="3500"/>
    <cellStyle name="쉼표 [0] 2 28 4" xfId="6290"/>
    <cellStyle name="쉼표 [0] 2 29" xfId="448"/>
    <cellStyle name="쉼표 [0] 2 29 2" xfId="1565"/>
    <cellStyle name="쉼표 [0] 2 29 2 2" xfId="3503"/>
    <cellStyle name="쉼표 [0] 2 29 2 3" xfId="6293"/>
    <cellStyle name="쉼표 [0] 2 29 3" xfId="3502"/>
    <cellStyle name="쉼표 [0] 2 29 4" xfId="6292"/>
    <cellStyle name="쉼표 [0] 2 3" xfId="449"/>
    <cellStyle name="쉼표 [0] 2 3 10" xfId="1566"/>
    <cellStyle name="쉼표 [0] 2 3 10 2" xfId="3505"/>
    <cellStyle name="쉼표 [0] 2 3 10 3" xfId="6295"/>
    <cellStyle name="쉼표 [0] 2 3 11" xfId="1567"/>
    <cellStyle name="쉼표 [0] 2 3 11 2" xfId="3506"/>
    <cellStyle name="쉼표 [0] 2 3 11 3" xfId="6296"/>
    <cellStyle name="쉼표 [0] 2 3 12" xfId="1568"/>
    <cellStyle name="쉼표 [0] 2 3 12 2" xfId="3507"/>
    <cellStyle name="쉼표 [0] 2 3 12 3" xfId="6297"/>
    <cellStyle name="쉼표 [0] 2 3 13" xfId="1569"/>
    <cellStyle name="쉼표 [0] 2 3 13 2" xfId="3508"/>
    <cellStyle name="쉼표 [0] 2 3 13 3" xfId="6298"/>
    <cellStyle name="쉼표 [0] 2 3 14" xfId="1570"/>
    <cellStyle name="쉼표 [0] 2 3 14 2" xfId="3509"/>
    <cellStyle name="쉼표 [0] 2 3 14 3" xfId="6299"/>
    <cellStyle name="쉼표 [0] 2 3 15" xfId="1571"/>
    <cellStyle name="쉼표 [0] 2 3 15 2" xfId="3510"/>
    <cellStyle name="쉼표 [0] 2 3 15 3" xfId="6300"/>
    <cellStyle name="쉼표 [0] 2 3 16" xfId="3511"/>
    <cellStyle name="쉼표 [0] 2 3 17" xfId="3512"/>
    <cellStyle name="쉼표 [0] 2 3 17 2" xfId="8047"/>
    <cellStyle name="쉼표 [0] 2 3 18" xfId="3504"/>
    <cellStyle name="쉼표 [0] 2 3 18 2" xfId="8458"/>
    <cellStyle name="쉼표 [0] 2 3 19" xfId="6294"/>
    <cellStyle name="쉼표 [0] 2 3 2" xfId="1210"/>
    <cellStyle name="쉼표 [0] 2 3 2 2" xfId="1572"/>
    <cellStyle name="쉼표 [0] 2 3 2 2 2" xfId="3514"/>
    <cellStyle name="쉼표 [0] 2 3 2 2 3" xfId="6302"/>
    <cellStyle name="쉼표 [0] 2 3 2 3" xfId="1573"/>
    <cellStyle name="쉼표 [0] 2 3 2 3 2" xfId="3515"/>
    <cellStyle name="쉼표 [0] 2 3 2 3 3" xfId="6303"/>
    <cellStyle name="쉼표 [0] 2 3 2 4" xfId="3516"/>
    <cellStyle name="쉼표 [0] 2 3 2 4 2" xfId="8048"/>
    <cellStyle name="쉼표 [0] 2 3 2 5" xfId="3517"/>
    <cellStyle name="쉼표 [0] 2 3 2 5 2" xfId="8049"/>
    <cellStyle name="쉼표 [0] 2 3 2 6" xfId="3513"/>
    <cellStyle name="쉼표 [0] 2 3 2 7" xfId="6301"/>
    <cellStyle name="쉼표 [0] 2 3 3" xfId="1574"/>
    <cellStyle name="쉼표 [0] 2 3 3 2" xfId="3518"/>
    <cellStyle name="쉼표 [0] 2 3 3 3" xfId="6304"/>
    <cellStyle name="쉼표 [0] 2 3 4" xfId="1575"/>
    <cellStyle name="쉼표 [0] 2 3 4 2" xfId="3519"/>
    <cellStyle name="쉼표 [0] 2 3 4 3" xfId="6305"/>
    <cellStyle name="쉼표 [0] 2 3 5" xfId="1576"/>
    <cellStyle name="쉼표 [0] 2 3 5 2" xfId="3520"/>
    <cellStyle name="쉼표 [0] 2 3 5 3" xfId="6306"/>
    <cellStyle name="쉼표 [0] 2 3 6" xfId="1577"/>
    <cellStyle name="쉼표 [0] 2 3 6 2" xfId="3521"/>
    <cellStyle name="쉼표 [0] 2 3 6 3" xfId="6307"/>
    <cellStyle name="쉼표 [0] 2 3 7" xfId="1578"/>
    <cellStyle name="쉼표 [0] 2 3 7 2" xfId="3522"/>
    <cellStyle name="쉼표 [0] 2 3 7 3" xfId="6308"/>
    <cellStyle name="쉼표 [0] 2 3 8" xfId="1579"/>
    <cellStyle name="쉼표 [0] 2 3 8 2" xfId="3523"/>
    <cellStyle name="쉼표 [0] 2 3 8 3" xfId="6309"/>
    <cellStyle name="쉼표 [0] 2 3 9" xfId="1580"/>
    <cellStyle name="쉼표 [0] 2 3 9 2" xfId="3524"/>
    <cellStyle name="쉼표 [0] 2 3 9 3" xfId="6310"/>
    <cellStyle name="쉼표 [0] 2 30" xfId="450"/>
    <cellStyle name="쉼표 [0] 2 30 2" xfId="1581"/>
    <cellStyle name="쉼표 [0] 2 30 2 2" xfId="3526"/>
    <cellStyle name="쉼표 [0] 2 30 2 3" xfId="6312"/>
    <cellStyle name="쉼표 [0] 2 30 3" xfId="3525"/>
    <cellStyle name="쉼표 [0] 2 30 4" xfId="6311"/>
    <cellStyle name="쉼표 [0] 2 31" xfId="451"/>
    <cellStyle name="쉼표 [0] 2 31 2" xfId="1582"/>
    <cellStyle name="쉼표 [0] 2 31 2 2" xfId="3528"/>
    <cellStyle name="쉼표 [0] 2 31 2 3" xfId="6314"/>
    <cellStyle name="쉼표 [0] 2 31 3" xfId="3527"/>
    <cellStyle name="쉼표 [0] 2 31 4" xfId="6313"/>
    <cellStyle name="쉼표 [0] 2 32" xfId="452"/>
    <cellStyle name="쉼표 [0] 2 32 2" xfId="1583"/>
    <cellStyle name="쉼표 [0] 2 32 2 2" xfId="3530"/>
    <cellStyle name="쉼표 [0] 2 32 2 3" xfId="6316"/>
    <cellStyle name="쉼표 [0] 2 32 3" xfId="3529"/>
    <cellStyle name="쉼표 [0] 2 32 4" xfId="6315"/>
    <cellStyle name="쉼표 [0] 2 33" xfId="453"/>
    <cellStyle name="쉼표 [0] 2 33 2" xfId="1584"/>
    <cellStyle name="쉼표 [0] 2 33 2 2" xfId="3532"/>
    <cellStyle name="쉼표 [0] 2 33 2 3" xfId="6318"/>
    <cellStyle name="쉼표 [0] 2 33 3" xfId="3531"/>
    <cellStyle name="쉼표 [0] 2 33 4" xfId="6317"/>
    <cellStyle name="쉼표 [0] 2 34" xfId="454"/>
    <cellStyle name="쉼표 [0] 2 34 2" xfId="1585"/>
    <cellStyle name="쉼표 [0] 2 34 2 2" xfId="3534"/>
    <cellStyle name="쉼표 [0] 2 34 2 3" xfId="6320"/>
    <cellStyle name="쉼표 [0] 2 34 3" xfId="3533"/>
    <cellStyle name="쉼표 [0] 2 34 4" xfId="6319"/>
    <cellStyle name="쉼표 [0] 2 35" xfId="455"/>
    <cellStyle name="쉼표 [0] 2 35 2" xfId="1586"/>
    <cellStyle name="쉼표 [0] 2 35 2 2" xfId="3536"/>
    <cellStyle name="쉼표 [0] 2 35 2 3" xfId="6322"/>
    <cellStyle name="쉼표 [0] 2 35 3" xfId="3535"/>
    <cellStyle name="쉼표 [0] 2 35 4" xfId="6321"/>
    <cellStyle name="쉼표 [0] 2 36" xfId="456"/>
    <cellStyle name="쉼표 [0] 2 36 2" xfId="1587"/>
    <cellStyle name="쉼표 [0] 2 36 2 2" xfId="3538"/>
    <cellStyle name="쉼표 [0] 2 36 2 3" xfId="6324"/>
    <cellStyle name="쉼표 [0] 2 36 3" xfId="3537"/>
    <cellStyle name="쉼표 [0] 2 36 4" xfId="6323"/>
    <cellStyle name="쉼표 [0] 2 37" xfId="457"/>
    <cellStyle name="쉼표 [0] 2 37 2" xfId="1588"/>
    <cellStyle name="쉼표 [0] 2 37 2 2" xfId="3540"/>
    <cellStyle name="쉼표 [0] 2 37 2 3" xfId="6326"/>
    <cellStyle name="쉼표 [0] 2 37 3" xfId="3539"/>
    <cellStyle name="쉼표 [0] 2 37 4" xfId="6325"/>
    <cellStyle name="쉼표 [0] 2 38" xfId="458"/>
    <cellStyle name="쉼표 [0] 2 38 2" xfId="1589"/>
    <cellStyle name="쉼표 [0] 2 38 2 2" xfId="3542"/>
    <cellStyle name="쉼표 [0] 2 38 2 3" xfId="6328"/>
    <cellStyle name="쉼표 [0] 2 38 3" xfId="3541"/>
    <cellStyle name="쉼표 [0] 2 38 4" xfId="6327"/>
    <cellStyle name="쉼표 [0] 2 39" xfId="459"/>
    <cellStyle name="쉼표 [0] 2 39 2" xfId="1590"/>
    <cellStyle name="쉼표 [0] 2 39 2 2" xfId="3544"/>
    <cellStyle name="쉼표 [0] 2 39 2 3" xfId="6330"/>
    <cellStyle name="쉼표 [0] 2 39 3" xfId="3543"/>
    <cellStyle name="쉼표 [0] 2 39 4" xfId="6329"/>
    <cellStyle name="쉼표 [0] 2 4" xfId="460"/>
    <cellStyle name="쉼표 [0] 2 4 10" xfId="1591"/>
    <cellStyle name="쉼표 [0] 2 4 10 2" xfId="3546"/>
    <cellStyle name="쉼표 [0] 2 4 10 3" xfId="6332"/>
    <cellStyle name="쉼표 [0] 2 4 11" xfId="1592"/>
    <cellStyle name="쉼표 [0] 2 4 11 2" xfId="3547"/>
    <cellStyle name="쉼표 [0] 2 4 11 3" xfId="6333"/>
    <cellStyle name="쉼표 [0] 2 4 12" xfId="1593"/>
    <cellStyle name="쉼표 [0] 2 4 12 2" xfId="3548"/>
    <cellStyle name="쉼표 [0] 2 4 12 3" xfId="6334"/>
    <cellStyle name="쉼표 [0] 2 4 13" xfId="1594"/>
    <cellStyle name="쉼표 [0] 2 4 13 2" xfId="3549"/>
    <cellStyle name="쉼표 [0] 2 4 13 3" xfId="6335"/>
    <cellStyle name="쉼표 [0] 2 4 14" xfId="1595"/>
    <cellStyle name="쉼표 [0] 2 4 14 2" xfId="3550"/>
    <cellStyle name="쉼표 [0] 2 4 14 3" xfId="6336"/>
    <cellStyle name="쉼표 [0] 2 4 15" xfId="1596"/>
    <cellStyle name="쉼표 [0] 2 4 15 2" xfId="3551"/>
    <cellStyle name="쉼표 [0] 2 4 15 3" xfId="6337"/>
    <cellStyle name="쉼표 [0] 2 4 16" xfId="1597"/>
    <cellStyle name="쉼표 [0] 2 4 16 2" xfId="3552"/>
    <cellStyle name="쉼표 [0] 2 4 16 3" xfId="6338"/>
    <cellStyle name="쉼표 [0] 2 4 17" xfId="3553"/>
    <cellStyle name="쉼표 [0] 2 4 18" xfId="3545"/>
    <cellStyle name="쉼표 [0] 2 4 19" xfId="6331"/>
    <cellStyle name="쉼표 [0] 2 4 2" xfId="1598"/>
    <cellStyle name="쉼표 [0] 2 4 2 2" xfId="1599"/>
    <cellStyle name="쉼표 [0] 2 4 2 2 2" xfId="3555"/>
    <cellStyle name="쉼표 [0] 2 4 2 2 3" xfId="6340"/>
    <cellStyle name="쉼표 [0] 2 4 2 3" xfId="3554"/>
    <cellStyle name="쉼표 [0] 2 4 2 4" xfId="6339"/>
    <cellStyle name="쉼표 [0] 2 4 3" xfId="1600"/>
    <cellStyle name="쉼표 [0] 2 4 3 2" xfId="3556"/>
    <cellStyle name="쉼표 [0] 2 4 3 3" xfId="6341"/>
    <cellStyle name="쉼표 [0] 2 4 4" xfId="1601"/>
    <cellStyle name="쉼표 [0] 2 4 4 2" xfId="3557"/>
    <cellStyle name="쉼표 [0] 2 4 4 3" xfId="6342"/>
    <cellStyle name="쉼표 [0] 2 4 5" xfId="1602"/>
    <cellStyle name="쉼표 [0] 2 4 5 2" xfId="3558"/>
    <cellStyle name="쉼표 [0] 2 4 5 3" xfId="6343"/>
    <cellStyle name="쉼표 [0] 2 4 6" xfId="1603"/>
    <cellStyle name="쉼표 [0] 2 4 6 2" xfId="3559"/>
    <cellStyle name="쉼표 [0] 2 4 6 3" xfId="6344"/>
    <cellStyle name="쉼표 [0] 2 4 7" xfId="1604"/>
    <cellStyle name="쉼표 [0] 2 4 7 2" xfId="3560"/>
    <cellStyle name="쉼표 [0] 2 4 7 3" xfId="6345"/>
    <cellStyle name="쉼표 [0] 2 4 8" xfId="1605"/>
    <cellStyle name="쉼표 [0] 2 4 8 2" xfId="3561"/>
    <cellStyle name="쉼표 [0] 2 4 8 3" xfId="6346"/>
    <cellStyle name="쉼표 [0] 2 4 9" xfId="1606"/>
    <cellStyle name="쉼표 [0] 2 4 9 2" xfId="3562"/>
    <cellStyle name="쉼표 [0] 2 4 9 3" xfId="6347"/>
    <cellStyle name="쉼표 [0] 2 40" xfId="461"/>
    <cellStyle name="쉼표 [0] 2 40 2" xfId="1607"/>
    <cellStyle name="쉼표 [0] 2 40 2 2" xfId="3564"/>
    <cellStyle name="쉼표 [0] 2 40 2 3" xfId="6349"/>
    <cellStyle name="쉼표 [0] 2 40 3" xfId="3563"/>
    <cellStyle name="쉼표 [0] 2 40 4" xfId="6348"/>
    <cellStyle name="쉼표 [0] 2 41" xfId="462"/>
    <cellStyle name="쉼표 [0] 2 41 2" xfId="1608"/>
    <cellStyle name="쉼표 [0] 2 41 2 2" xfId="3566"/>
    <cellStyle name="쉼표 [0] 2 41 2 3" xfId="6351"/>
    <cellStyle name="쉼표 [0] 2 41 3" xfId="3565"/>
    <cellStyle name="쉼표 [0] 2 41 4" xfId="6350"/>
    <cellStyle name="쉼표 [0] 2 42" xfId="463"/>
    <cellStyle name="쉼표 [0] 2 42 2" xfId="1609"/>
    <cellStyle name="쉼표 [0] 2 42 2 2" xfId="3568"/>
    <cellStyle name="쉼표 [0] 2 42 2 3" xfId="6353"/>
    <cellStyle name="쉼표 [0] 2 42 3" xfId="3567"/>
    <cellStyle name="쉼표 [0] 2 42 4" xfId="6352"/>
    <cellStyle name="쉼표 [0] 2 43" xfId="464"/>
    <cellStyle name="쉼표 [0] 2 43 2" xfId="1610"/>
    <cellStyle name="쉼표 [0] 2 43 2 2" xfId="3570"/>
    <cellStyle name="쉼표 [0] 2 43 2 3" xfId="6355"/>
    <cellStyle name="쉼표 [0] 2 43 3" xfId="3569"/>
    <cellStyle name="쉼표 [0] 2 43 4" xfId="6354"/>
    <cellStyle name="쉼표 [0] 2 44" xfId="465"/>
    <cellStyle name="쉼표 [0] 2 44 2" xfId="1611"/>
    <cellStyle name="쉼표 [0] 2 44 2 2" xfId="3572"/>
    <cellStyle name="쉼표 [0] 2 44 2 3" xfId="6357"/>
    <cellStyle name="쉼표 [0] 2 44 3" xfId="3571"/>
    <cellStyle name="쉼표 [0] 2 44 4" xfId="6356"/>
    <cellStyle name="쉼표 [0] 2 45" xfId="466"/>
    <cellStyle name="쉼표 [0] 2 45 2" xfId="1612"/>
    <cellStyle name="쉼표 [0] 2 45 2 2" xfId="3574"/>
    <cellStyle name="쉼표 [0] 2 45 2 3" xfId="6359"/>
    <cellStyle name="쉼표 [0] 2 45 3" xfId="3573"/>
    <cellStyle name="쉼표 [0] 2 45 4" xfId="6358"/>
    <cellStyle name="쉼표 [0] 2 46" xfId="467"/>
    <cellStyle name="쉼표 [0] 2 46 2" xfId="1613"/>
    <cellStyle name="쉼표 [0] 2 46 2 2" xfId="3576"/>
    <cellStyle name="쉼표 [0] 2 46 2 3" xfId="6361"/>
    <cellStyle name="쉼표 [0] 2 46 3" xfId="3575"/>
    <cellStyle name="쉼표 [0] 2 46 4" xfId="6360"/>
    <cellStyle name="쉼표 [0] 2 47" xfId="468"/>
    <cellStyle name="쉼표 [0] 2 47 2" xfId="1614"/>
    <cellStyle name="쉼표 [0] 2 47 2 2" xfId="3578"/>
    <cellStyle name="쉼표 [0] 2 47 2 3" xfId="6363"/>
    <cellStyle name="쉼표 [0] 2 47 3" xfId="3577"/>
    <cellStyle name="쉼표 [0] 2 47 4" xfId="6362"/>
    <cellStyle name="쉼표 [0] 2 48" xfId="469"/>
    <cellStyle name="쉼표 [0] 2 48 2" xfId="1615"/>
    <cellStyle name="쉼표 [0] 2 48 2 2" xfId="3579"/>
    <cellStyle name="쉼표 [0] 2 48 2 3" xfId="6364"/>
    <cellStyle name="쉼표 [0] 2 48 3" xfId="3580"/>
    <cellStyle name="쉼표 [0] 2 48 3 2" xfId="8050"/>
    <cellStyle name="쉼표 [0] 2 48 4" xfId="8051"/>
    <cellStyle name="쉼표 [0] 2 49" xfId="470"/>
    <cellStyle name="쉼표 [0] 2 49 2" xfId="1616"/>
    <cellStyle name="쉼표 [0] 2 49 2 2" xfId="3581"/>
    <cellStyle name="쉼표 [0] 2 49 2 3" xfId="6365"/>
    <cellStyle name="쉼표 [0] 2 49 3" xfId="3582"/>
    <cellStyle name="쉼표 [0] 2 49 3 2" xfId="8052"/>
    <cellStyle name="쉼표 [0] 2 49 4" xfId="8053"/>
    <cellStyle name="쉼표 [0] 2 5" xfId="471"/>
    <cellStyle name="쉼표 [0] 2 5 10" xfId="1617"/>
    <cellStyle name="쉼표 [0] 2 5 10 2" xfId="3584"/>
    <cellStyle name="쉼표 [0] 2 5 10 3" xfId="6367"/>
    <cellStyle name="쉼표 [0] 2 5 11" xfId="3585"/>
    <cellStyle name="쉼표 [0] 2 5 12" xfId="3583"/>
    <cellStyle name="쉼표 [0] 2 5 13" xfId="6366"/>
    <cellStyle name="쉼표 [0] 2 5 2" xfId="1618"/>
    <cellStyle name="쉼표 [0] 2 5 2 2" xfId="1619"/>
    <cellStyle name="쉼표 [0] 2 5 2 2 2" xfId="3587"/>
    <cellStyle name="쉼표 [0] 2 5 2 2 3" xfId="6369"/>
    <cellStyle name="쉼표 [0] 2 5 2 3" xfId="3586"/>
    <cellStyle name="쉼표 [0] 2 5 2 4" xfId="6368"/>
    <cellStyle name="쉼표 [0] 2 5 3" xfId="1620"/>
    <cellStyle name="쉼표 [0] 2 5 3 2" xfId="3588"/>
    <cellStyle name="쉼표 [0] 2 5 3 3" xfId="6370"/>
    <cellStyle name="쉼표 [0] 2 5 4" xfId="1621"/>
    <cellStyle name="쉼표 [0] 2 5 4 2" xfId="3589"/>
    <cellStyle name="쉼표 [0] 2 5 4 3" xfId="6371"/>
    <cellStyle name="쉼표 [0] 2 5 5" xfId="1622"/>
    <cellStyle name="쉼표 [0] 2 5 5 2" xfId="3590"/>
    <cellStyle name="쉼표 [0] 2 5 5 3" xfId="6372"/>
    <cellStyle name="쉼표 [0] 2 5 6" xfId="1623"/>
    <cellStyle name="쉼표 [0] 2 5 6 2" xfId="3591"/>
    <cellStyle name="쉼표 [0] 2 5 6 3" xfId="6373"/>
    <cellStyle name="쉼표 [0] 2 5 7" xfId="1624"/>
    <cellStyle name="쉼표 [0] 2 5 7 2" xfId="3592"/>
    <cellStyle name="쉼표 [0] 2 5 7 3" xfId="6374"/>
    <cellStyle name="쉼표 [0] 2 5 8" xfId="1625"/>
    <cellStyle name="쉼표 [0] 2 5 8 2" xfId="3593"/>
    <cellStyle name="쉼표 [0] 2 5 8 3" xfId="6375"/>
    <cellStyle name="쉼표 [0] 2 5 9" xfId="1626"/>
    <cellStyle name="쉼표 [0] 2 5 9 2" xfId="3594"/>
    <cellStyle name="쉼표 [0] 2 5 9 3" xfId="6376"/>
    <cellStyle name="쉼표 [0] 2 50" xfId="472"/>
    <cellStyle name="쉼표 [0] 2 50 2" xfId="1627"/>
    <cellStyle name="쉼표 [0] 2 50 2 2" xfId="3595"/>
    <cellStyle name="쉼표 [0] 2 50 2 3" xfId="6377"/>
    <cellStyle name="쉼표 [0] 2 50 3" xfId="3596"/>
    <cellStyle name="쉼표 [0] 2 50 3 2" xfId="8054"/>
    <cellStyle name="쉼표 [0] 2 50 4" xfId="8055"/>
    <cellStyle name="쉼표 [0] 2 51" xfId="473"/>
    <cellStyle name="쉼표 [0] 2 51 2" xfId="1628"/>
    <cellStyle name="쉼표 [0] 2 51 2 2" xfId="3598"/>
    <cellStyle name="쉼표 [0] 2 51 2 3" xfId="6379"/>
    <cellStyle name="쉼표 [0] 2 51 3" xfId="3597"/>
    <cellStyle name="쉼표 [0] 2 51 4" xfId="6378"/>
    <cellStyle name="쉼표 [0] 2 52" xfId="474"/>
    <cellStyle name="쉼표 [0] 2 52 2" xfId="1629"/>
    <cellStyle name="쉼표 [0] 2 52 2 2" xfId="3600"/>
    <cellStyle name="쉼표 [0] 2 52 2 3" xfId="6381"/>
    <cellStyle name="쉼표 [0] 2 52 3" xfId="3599"/>
    <cellStyle name="쉼표 [0] 2 52 4" xfId="6380"/>
    <cellStyle name="쉼표 [0] 2 53" xfId="475"/>
    <cellStyle name="쉼표 [0] 2 53 2" xfId="1630"/>
    <cellStyle name="쉼표 [0] 2 53 2 2" xfId="3602"/>
    <cellStyle name="쉼표 [0] 2 53 2 3" xfId="6383"/>
    <cellStyle name="쉼표 [0] 2 53 3" xfId="3601"/>
    <cellStyle name="쉼표 [0] 2 53 4" xfId="6382"/>
    <cellStyle name="쉼표 [0] 2 54" xfId="476"/>
    <cellStyle name="쉼표 [0] 2 54 2" xfId="1631"/>
    <cellStyle name="쉼표 [0] 2 54 2 2" xfId="3604"/>
    <cellStyle name="쉼표 [0] 2 54 2 3" xfId="6385"/>
    <cellStyle name="쉼표 [0] 2 54 3" xfId="3603"/>
    <cellStyle name="쉼표 [0] 2 54 4" xfId="6384"/>
    <cellStyle name="쉼표 [0] 2 55" xfId="477"/>
    <cellStyle name="쉼표 [0] 2 55 2" xfId="1632"/>
    <cellStyle name="쉼표 [0] 2 55 2 2" xfId="3606"/>
    <cellStyle name="쉼표 [0] 2 55 2 3" xfId="6387"/>
    <cellStyle name="쉼표 [0] 2 55 3" xfId="3605"/>
    <cellStyle name="쉼표 [0] 2 55 4" xfId="6386"/>
    <cellStyle name="쉼표 [0] 2 56" xfId="478"/>
    <cellStyle name="쉼표 [0] 2 56 2" xfId="1633"/>
    <cellStyle name="쉼표 [0] 2 56 2 2" xfId="3608"/>
    <cellStyle name="쉼표 [0] 2 56 2 3" xfId="6389"/>
    <cellStyle name="쉼표 [0] 2 56 3" xfId="3607"/>
    <cellStyle name="쉼표 [0] 2 56 4" xfId="6388"/>
    <cellStyle name="쉼표 [0] 2 57" xfId="479"/>
    <cellStyle name="쉼표 [0] 2 57 2" xfId="1634"/>
    <cellStyle name="쉼표 [0] 2 57 2 2" xfId="3610"/>
    <cellStyle name="쉼표 [0] 2 57 2 3" xfId="6391"/>
    <cellStyle name="쉼표 [0] 2 57 3" xfId="3609"/>
    <cellStyle name="쉼표 [0] 2 57 4" xfId="6390"/>
    <cellStyle name="쉼표 [0] 2 58" xfId="480"/>
    <cellStyle name="쉼표 [0] 2 58 2" xfId="1635"/>
    <cellStyle name="쉼표 [0] 2 58 2 2" xfId="3612"/>
    <cellStyle name="쉼표 [0] 2 58 2 3" xfId="6393"/>
    <cellStyle name="쉼표 [0] 2 58 3" xfId="3611"/>
    <cellStyle name="쉼표 [0] 2 58 4" xfId="6392"/>
    <cellStyle name="쉼표 [0] 2 59" xfId="481"/>
    <cellStyle name="쉼표 [0] 2 59 2" xfId="1636"/>
    <cellStyle name="쉼표 [0] 2 59 2 2" xfId="3614"/>
    <cellStyle name="쉼표 [0] 2 59 2 3" xfId="6395"/>
    <cellStyle name="쉼표 [0] 2 59 3" xfId="3613"/>
    <cellStyle name="쉼표 [0] 2 59 4" xfId="6394"/>
    <cellStyle name="쉼표 [0] 2 6" xfId="482"/>
    <cellStyle name="쉼표 [0] 2 6 2" xfId="1637"/>
    <cellStyle name="쉼표 [0] 2 6 2 2" xfId="3616"/>
    <cellStyle name="쉼표 [0] 2 6 2 3" xfId="6397"/>
    <cellStyle name="쉼표 [0] 2 6 3" xfId="3615"/>
    <cellStyle name="쉼표 [0] 2 6 4" xfId="6396"/>
    <cellStyle name="쉼표 [0] 2 60" xfId="483"/>
    <cellStyle name="쉼표 [0] 2 60 2" xfId="1638"/>
    <cellStyle name="쉼표 [0] 2 60 2 2" xfId="3618"/>
    <cellStyle name="쉼표 [0] 2 60 2 3" xfId="6399"/>
    <cellStyle name="쉼표 [0] 2 60 3" xfId="3617"/>
    <cellStyle name="쉼표 [0] 2 60 4" xfId="6398"/>
    <cellStyle name="쉼표 [0] 2 61" xfId="484"/>
    <cellStyle name="쉼표 [0] 2 61 2" xfId="1639"/>
    <cellStyle name="쉼표 [0] 2 61 2 2" xfId="3620"/>
    <cellStyle name="쉼표 [0] 2 61 2 3" xfId="6401"/>
    <cellStyle name="쉼표 [0] 2 61 3" xfId="3619"/>
    <cellStyle name="쉼표 [0] 2 61 4" xfId="6400"/>
    <cellStyle name="쉼표 [0] 2 62" xfId="485"/>
    <cellStyle name="쉼표 [0] 2 62 2" xfId="1640"/>
    <cellStyle name="쉼표 [0] 2 62 2 2" xfId="3622"/>
    <cellStyle name="쉼표 [0] 2 62 2 3" xfId="6403"/>
    <cellStyle name="쉼표 [0] 2 62 3" xfId="3621"/>
    <cellStyle name="쉼표 [0] 2 62 4" xfId="6402"/>
    <cellStyle name="쉼표 [0] 2 63" xfId="486"/>
    <cellStyle name="쉼표 [0] 2 63 2" xfId="1641"/>
    <cellStyle name="쉼표 [0] 2 63 2 2" xfId="3624"/>
    <cellStyle name="쉼표 [0] 2 63 2 3" xfId="6405"/>
    <cellStyle name="쉼표 [0] 2 63 3" xfId="3623"/>
    <cellStyle name="쉼표 [0] 2 63 4" xfId="6404"/>
    <cellStyle name="쉼표 [0] 2 64" xfId="487"/>
    <cellStyle name="쉼표 [0] 2 64 2" xfId="1642"/>
    <cellStyle name="쉼표 [0] 2 64 2 2" xfId="3626"/>
    <cellStyle name="쉼표 [0] 2 64 2 3" xfId="6407"/>
    <cellStyle name="쉼표 [0] 2 64 3" xfId="3625"/>
    <cellStyle name="쉼표 [0] 2 64 4" xfId="6406"/>
    <cellStyle name="쉼표 [0] 2 65" xfId="488"/>
    <cellStyle name="쉼표 [0] 2 65 2" xfId="1643"/>
    <cellStyle name="쉼표 [0] 2 65 2 2" xfId="3628"/>
    <cellStyle name="쉼표 [0] 2 65 2 3" xfId="6409"/>
    <cellStyle name="쉼표 [0] 2 65 3" xfId="3627"/>
    <cellStyle name="쉼표 [0] 2 65 4" xfId="6408"/>
    <cellStyle name="쉼표 [0] 2 66" xfId="489"/>
    <cellStyle name="쉼표 [0] 2 66 2" xfId="1644"/>
    <cellStyle name="쉼표 [0] 2 66 2 2" xfId="3630"/>
    <cellStyle name="쉼표 [0] 2 66 2 3" xfId="6411"/>
    <cellStyle name="쉼표 [0] 2 66 3" xfId="3629"/>
    <cellStyle name="쉼표 [0] 2 66 4" xfId="6410"/>
    <cellStyle name="쉼표 [0] 2 67" xfId="490"/>
    <cellStyle name="쉼표 [0] 2 67 2" xfId="1645"/>
    <cellStyle name="쉼표 [0] 2 67 2 2" xfId="3632"/>
    <cellStyle name="쉼표 [0] 2 67 2 3" xfId="6413"/>
    <cellStyle name="쉼표 [0] 2 67 3" xfId="3631"/>
    <cellStyle name="쉼표 [0] 2 67 4" xfId="6412"/>
    <cellStyle name="쉼표 [0] 2 68" xfId="491"/>
    <cellStyle name="쉼표 [0] 2 68 2" xfId="1646"/>
    <cellStyle name="쉼표 [0] 2 68 2 2" xfId="3634"/>
    <cellStyle name="쉼표 [0] 2 68 2 3" xfId="6415"/>
    <cellStyle name="쉼표 [0] 2 68 3" xfId="3633"/>
    <cellStyle name="쉼표 [0] 2 68 4" xfId="6414"/>
    <cellStyle name="쉼표 [0] 2 69" xfId="492"/>
    <cellStyle name="쉼표 [0] 2 69 2" xfId="1647"/>
    <cellStyle name="쉼표 [0] 2 69 2 2" xfId="3636"/>
    <cellStyle name="쉼표 [0] 2 69 2 3" xfId="6417"/>
    <cellStyle name="쉼표 [0] 2 69 3" xfId="3635"/>
    <cellStyle name="쉼표 [0] 2 69 4" xfId="6416"/>
    <cellStyle name="쉼표 [0] 2 7" xfId="493"/>
    <cellStyle name="쉼표 [0] 2 7 2" xfId="1648"/>
    <cellStyle name="쉼표 [0] 2 7 2 2" xfId="3638"/>
    <cellStyle name="쉼표 [0] 2 7 2 3" xfId="6419"/>
    <cellStyle name="쉼표 [0] 2 7 3" xfId="3637"/>
    <cellStyle name="쉼표 [0] 2 7 4" xfId="6418"/>
    <cellStyle name="쉼표 [0] 2 70" xfId="494"/>
    <cellStyle name="쉼표 [0] 2 70 2" xfId="1649"/>
    <cellStyle name="쉼표 [0] 2 70 2 2" xfId="3640"/>
    <cellStyle name="쉼표 [0] 2 70 2 3" xfId="6421"/>
    <cellStyle name="쉼표 [0] 2 70 3" xfId="3639"/>
    <cellStyle name="쉼표 [0] 2 70 4" xfId="6420"/>
    <cellStyle name="쉼표 [0] 2 71" xfId="495"/>
    <cellStyle name="쉼표 [0] 2 71 2" xfId="1650"/>
    <cellStyle name="쉼표 [0] 2 71 2 2" xfId="3642"/>
    <cellStyle name="쉼표 [0] 2 71 2 3" xfId="6423"/>
    <cellStyle name="쉼표 [0] 2 71 3" xfId="3641"/>
    <cellStyle name="쉼표 [0] 2 71 4" xfId="6422"/>
    <cellStyle name="쉼표 [0] 2 72" xfId="496"/>
    <cellStyle name="쉼표 [0] 2 72 2" xfId="1651"/>
    <cellStyle name="쉼표 [0] 2 72 2 2" xfId="3644"/>
    <cellStyle name="쉼표 [0] 2 72 2 3" xfId="6425"/>
    <cellStyle name="쉼표 [0] 2 72 3" xfId="3643"/>
    <cellStyle name="쉼표 [0] 2 72 4" xfId="6424"/>
    <cellStyle name="쉼표 [0] 2 73" xfId="497"/>
    <cellStyle name="쉼표 [0] 2 73 2" xfId="1652"/>
    <cellStyle name="쉼표 [0] 2 73 2 2" xfId="3646"/>
    <cellStyle name="쉼표 [0] 2 73 2 3" xfId="6427"/>
    <cellStyle name="쉼표 [0] 2 73 3" xfId="3645"/>
    <cellStyle name="쉼표 [0] 2 73 4" xfId="6426"/>
    <cellStyle name="쉼표 [0] 2 74" xfId="498"/>
    <cellStyle name="쉼표 [0] 2 74 2" xfId="1653"/>
    <cellStyle name="쉼표 [0] 2 74 2 2" xfId="3648"/>
    <cellStyle name="쉼표 [0] 2 74 2 3" xfId="6429"/>
    <cellStyle name="쉼표 [0] 2 74 3" xfId="3647"/>
    <cellStyle name="쉼표 [0] 2 74 4" xfId="6428"/>
    <cellStyle name="쉼표 [0] 2 75" xfId="499"/>
    <cellStyle name="쉼표 [0] 2 75 2" xfId="1654"/>
    <cellStyle name="쉼표 [0] 2 75 2 2" xfId="3650"/>
    <cellStyle name="쉼표 [0] 2 75 2 3" xfId="6431"/>
    <cellStyle name="쉼표 [0] 2 75 3" xfId="3649"/>
    <cellStyle name="쉼표 [0] 2 75 4" xfId="6430"/>
    <cellStyle name="쉼표 [0] 2 76" xfId="500"/>
    <cellStyle name="쉼표 [0] 2 76 2" xfId="1655"/>
    <cellStyle name="쉼표 [0] 2 76 2 2" xfId="3652"/>
    <cellStyle name="쉼표 [0] 2 76 2 3" xfId="6433"/>
    <cellStyle name="쉼표 [0] 2 76 3" xfId="3651"/>
    <cellStyle name="쉼표 [0] 2 76 4" xfId="6432"/>
    <cellStyle name="쉼표 [0] 2 77" xfId="501"/>
    <cellStyle name="쉼표 [0] 2 77 2" xfId="1656"/>
    <cellStyle name="쉼표 [0] 2 77 2 2" xfId="3654"/>
    <cellStyle name="쉼표 [0] 2 77 2 3" xfId="6435"/>
    <cellStyle name="쉼표 [0] 2 77 3" xfId="3653"/>
    <cellStyle name="쉼표 [0] 2 77 4" xfId="6434"/>
    <cellStyle name="쉼표 [0] 2 78" xfId="502"/>
    <cellStyle name="쉼표 [0] 2 78 2" xfId="1657"/>
    <cellStyle name="쉼표 [0] 2 78 2 2" xfId="3656"/>
    <cellStyle name="쉼표 [0] 2 78 2 3" xfId="6437"/>
    <cellStyle name="쉼표 [0] 2 78 3" xfId="3655"/>
    <cellStyle name="쉼표 [0] 2 78 4" xfId="6436"/>
    <cellStyle name="쉼표 [0] 2 79" xfId="503"/>
    <cellStyle name="쉼표 [0] 2 79 2" xfId="1658"/>
    <cellStyle name="쉼표 [0] 2 79 2 2" xfId="3658"/>
    <cellStyle name="쉼표 [0] 2 79 2 3" xfId="6439"/>
    <cellStyle name="쉼표 [0] 2 79 3" xfId="3657"/>
    <cellStyle name="쉼표 [0] 2 79 4" xfId="6438"/>
    <cellStyle name="쉼표 [0] 2 8" xfId="504"/>
    <cellStyle name="쉼표 [0] 2 8 2" xfId="1659"/>
    <cellStyle name="쉼표 [0] 2 8 2 2" xfId="3660"/>
    <cellStyle name="쉼표 [0] 2 8 2 3" xfId="6441"/>
    <cellStyle name="쉼표 [0] 2 8 3" xfId="3659"/>
    <cellStyle name="쉼표 [0] 2 8 4" xfId="6440"/>
    <cellStyle name="쉼표 [0] 2 80" xfId="505"/>
    <cellStyle name="쉼표 [0] 2 80 2" xfId="1660"/>
    <cellStyle name="쉼표 [0] 2 80 2 2" xfId="3662"/>
    <cellStyle name="쉼표 [0] 2 80 2 3" xfId="6443"/>
    <cellStyle name="쉼표 [0] 2 80 3" xfId="3661"/>
    <cellStyle name="쉼표 [0] 2 80 4" xfId="6442"/>
    <cellStyle name="쉼표 [0] 2 81" xfId="506"/>
    <cellStyle name="쉼표 [0] 2 81 2" xfId="1661"/>
    <cellStyle name="쉼표 [0] 2 81 2 2" xfId="3664"/>
    <cellStyle name="쉼표 [0] 2 81 2 3" xfId="6445"/>
    <cellStyle name="쉼표 [0] 2 81 3" xfId="3663"/>
    <cellStyle name="쉼표 [0] 2 81 4" xfId="6444"/>
    <cellStyle name="쉼표 [0] 2 82" xfId="507"/>
    <cellStyle name="쉼표 [0] 2 82 2" xfId="1662"/>
    <cellStyle name="쉼표 [0] 2 82 2 2" xfId="3666"/>
    <cellStyle name="쉼표 [0] 2 82 2 3" xfId="6447"/>
    <cellStyle name="쉼표 [0] 2 82 3" xfId="3665"/>
    <cellStyle name="쉼표 [0] 2 82 4" xfId="6446"/>
    <cellStyle name="쉼표 [0] 2 83" xfId="508"/>
    <cellStyle name="쉼표 [0] 2 83 2" xfId="1663"/>
    <cellStyle name="쉼표 [0] 2 83 2 2" xfId="3668"/>
    <cellStyle name="쉼표 [0] 2 83 2 3" xfId="6449"/>
    <cellStyle name="쉼표 [0] 2 83 3" xfId="3667"/>
    <cellStyle name="쉼표 [0] 2 83 4" xfId="6448"/>
    <cellStyle name="쉼표 [0] 2 84" xfId="509"/>
    <cellStyle name="쉼표 [0] 2 84 2" xfId="1664"/>
    <cellStyle name="쉼표 [0] 2 84 2 2" xfId="3670"/>
    <cellStyle name="쉼표 [0] 2 84 2 3" xfId="6451"/>
    <cellStyle name="쉼표 [0] 2 84 3" xfId="3669"/>
    <cellStyle name="쉼표 [0] 2 84 4" xfId="6450"/>
    <cellStyle name="쉼표 [0] 2 85" xfId="510"/>
    <cellStyle name="쉼표 [0] 2 85 2" xfId="1665"/>
    <cellStyle name="쉼표 [0] 2 85 2 2" xfId="3672"/>
    <cellStyle name="쉼표 [0] 2 85 2 3" xfId="6453"/>
    <cellStyle name="쉼표 [0] 2 85 3" xfId="3671"/>
    <cellStyle name="쉼표 [0] 2 85 4" xfId="6452"/>
    <cellStyle name="쉼표 [0] 2 86" xfId="511"/>
    <cellStyle name="쉼표 [0] 2 86 2" xfId="1666"/>
    <cellStyle name="쉼표 [0] 2 86 2 2" xfId="3674"/>
    <cellStyle name="쉼표 [0] 2 86 2 3" xfId="6455"/>
    <cellStyle name="쉼표 [0] 2 86 3" xfId="3673"/>
    <cellStyle name="쉼표 [0] 2 86 4" xfId="6454"/>
    <cellStyle name="쉼표 [0] 2 87" xfId="512"/>
    <cellStyle name="쉼표 [0] 2 87 2" xfId="1667"/>
    <cellStyle name="쉼표 [0] 2 87 2 2" xfId="3676"/>
    <cellStyle name="쉼표 [0] 2 87 2 3" xfId="6457"/>
    <cellStyle name="쉼표 [0] 2 87 3" xfId="3675"/>
    <cellStyle name="쉼표 [0] 2 87 4" xfId="6456"/>
    <cellStyle name="쉼표 [0] 2 88" xfId="513"/>
    <cellStyle name="쉼표 [0] 2 88 2" xfId="1668"/>
    <cellStyle name="쉼표 [0] 2 88 2 2" xfId="3678"/>
    <cellStyle name="쉼표 [0] 2 88 2 3" xfId="6459"/>
    <cellStyle name="쉼표 [0] 2 88 3" xfId="3677"/>
    <cellStyle name="쉼표 [0] 2 88 4" xfId="6458"/>
    <cellStyle name="쉼표 [0] 2 89" xfId="514"/>
    <cellStyle name="쉼표 [0] 2 89 2" xfId="1669"/>
    <cellStyle name="쉼표 [0] 2 89 2 2" xfId="3680"/>
    <cellStyle name="쉼표 [0] 2 89 2 3" xfId="6461"/>
    <cellStyle name="쉼표 [0] 2 89 3" xfId="3679"/>
    <cellStyle name="쉼표 [0] 2 89 4" xfId="6460"/>
    <cellStyle name="쉼표 [0] 2 9" xfId="515"/>
    <cellStyle name="쉼표 [0] 2 9 2" xfId="1670"/>
    <cellStyle name="쉼표 [0] 2 9 2 2" xfId="3682"/>
    <cellStyle name="쉼표 [0] 2 9 2 3" xfId="6463"/>
    <cellStyle name="쉼표 [0] 2 9 3" xfId="1671"/>
    <cellStyle name="쉼표 [0] 2 9 3 2" xfId="3683"/>
    <cellStyle name="쉼표 [0] 2 9 3 3" xfId="6464"/>
    <cellStyle name="쉼표 [0] 2 9 4" xfId="1672"/>
    <cellStyle name="쉼표 [0] 2 9 4 2" xfId="3684"/>
    <cellStyle name="쉼표 [0] 2 9 4 3" xfId="6465"/>
    <cellStyle name="쉼표 [0] 2 9 5" xfId="3681"/>
    <cellStyle name="쉼표 [0] 2 9 6" xfId="6462"/>
    <cellStyle name="쉼표 [0] 2 90" xfId="516"/>
    <cellStyle name="쉼표 [0] 2 90 2" xfId="1673"/>
    <cellStyle name="쉼표 [0] 2 90 2 2" xfId="3686"/>
    <cellStyle name="쉼표 [0] 2 90 2 3" xfId="6467"/>
    <cellStyle name="쉼표 [0] 2 90 3" xfId="3685"/>
    <cellStyle name="쉼표 [0] 2 90 4" xfId="6466"/>
    <cellStyle name="쉼표 [0] 2 91" xfId="517"/>
    <cellStyle name="쉼표 [0] 2 91 2" xfId="1674"/>
    <cellStyle name="쉼표 [0] 2 91 2 2" xfId="3688"/>
    <cellStyle name="쉼표 [0] 2 91 2 3" xfId="6469"/>
    <cellStyle name="쉼표 [0] 2 91 3" xfId="3687"/>
    <cellStyle name="쉼표 [0] 2 91 4" xfId="6468"/>
    <cellStyle name="쉼표 [0] 2 92" xfId="518"/>
    <cellStyle name="쉼표 [0] 2 92 2" xfId="1675"/>
    <cellStyle name="쉼표 [0] 2 92 2 2" xfId="3690"/>
    <cellStyle name="쉼표 [0] 2 92 2 3" xfId="6471"/>
    <cellStyle name="쉼표 [0] 2 92 3" xfId="3689"/>
    <cellStyle name="쉼표 [0] 2 92 4" xfId="6470"/>
    <cellStyle name="쉼표 [0] 2 93" xfId="519"/>
    <cellStyle name="쉼표 [0] 2 93 2" xfId="1676"/>
    <cellStyle name="쉼표 [0] 2 93 2 2" xfId="3692"/>
    <cellStyle name="쉼표 [0] 2 93 2 3" xfId="6473"/>
    <cellStyle name="쉼표 [0] 2 93 3" xfId="3691"/>
    <cellStyle name="쉼표 [0] 2 93 4" xfId="6472"/>
    <cellStyle name="쉼표 [0] 2 94" xfId="520"/>
    <cellStyle name="쉼표 [0] 2 94 2" xfId="1677"/>
    <cellStyle name="쉼표 [0] 2 94 2 2" xfId="3694"/>
    <cellStyle name="쉼표 [0] 2 94 2 3" xfId="6475"/>
    <cellStyle name="쉼표 [0] 2 94 3" xfId="3693"/>
    <cellStyle name="쉼표 [0] 2 94 4" xfId="6474"/>
    <cellStyle name="쉼표 [0] 2 95" xfId="521"/>
    <cellStyle name="쉼표 [0] 2 95 2" xfId="1678"/>
    <cellStyle name="쉼표 [0] 2 95 2 2" xfId="3696"/>
    <cellStyle name="쉼표 [0] 2 95 2 3" xfId="6477"/>
    <cellStyle name="쉼표 [0] 2 95 3" xfId="3695"/>
    <cellStyle name="쉼표 [0] 2 95 4" xfId="6476"/>
    <cellStyle name="쉼표 [0] 2 96" xfId="522"/>
    <cellStyle name="쉼표 [0] 2 96 2" xfId="1679"/>
    <cellStyle name="쉼표 [0] 2 96 2 2" xfId="3698"/>
    <cellStyle name="쉼표 [0] 2 96 2 3" xfId="6479"/>
    <cellStyle name="쉼표 [0] 2 96 3" xfId="3697"/>
    <cellStyle name="쉼표 [0] 2 96 4" xfId="6478"/>
    <cellStyle name="쉼표 [0] 2 97" xfId="523"/>
    <cellStyle name="쉼표 [0] 2 97 2" xfId="1680"/>
    <cellStyle name="쉼표 [0] 2 97 2 2" xfId="3700"/>
    <cellStyle name="쉼표 [0] 2 97 2 3" xfId="6481"/>
    <cellStyle name="쉼표 [0] 2 97 3" xfId="3699"/>
    <cellStyle name="쉼표 [0] 2 97 4" xfId="6480"/>
    <cellStyle name="쉼표 [0] 2 98" xfId="524"/>
    <cellStyle name="쉼표 [0] 2 98 2" xfId="1681"/>
    <cellStyle name="쉼표 [0] 2 98 2 2" xfId="3702"/>
    <cellStyle name="쉼표 [0] 2 98 2 3" xfId="6483"/>
    <cellStyle name="쉼표 [0] 2 98 3" xfId="3701"/>
    <cellStyle name="쉼표 [0] 2 98 4" xfId="6482"/>
    <cellStyle name="쉼표 [0] 2 99" xfId="525"/>
    <cellStyle name="쉼표 [0] 2 99 2" xfId="1682"/>
    <cellStyle name="쉼표 [0] 2 99 2 2" xfId="3704"/>
    <cellStyle name="쉼표 [0] 2 99 2 3" xfId="6485"/>
    <cellStyle name="쉼표 [0] 2 99 3" xfId="3703"/>
    <cellStyle name="쉼표 [0] 2 99 4" xfId="6484"/>
    <cellStyle name="쉼표 [0] 20" xfId="526"/>
    <cellStyle name="쉼표 [0] 20 10" xfId="3706"/>
    <cellStyle name="쉼표 [0] 20 10 2" xfId="3707"/>
    <cellStyle name="쉼표 [0] 20 10 3" xfId="8056"/>
    <cellStyle name="쉼표 [0] 20 11" xfId="3705"/>
    <cellStyle name="쉼표 [0] 20 12" xfId="6486"/>
    <cellStyle name="쉼표 [0] 20 2" xfId="1683"/>
    <cellStyle name="쉼표 [0] 20 2 2" xfId="3709"/>
    <cellStyle name="쉼표 [0] 20 2 2 2" xfId="8057"/>
    <cellStyle name="쉼표 [0] 20 2 3" xfId="3710"/>
    <cellStyle name="쉼표 [0] 20 2 3 2" xfId="8058"/>
    <cellStyle name="쉼표 [0] 20 2 4" xfId="3708"/>
    <cellStyle name="쉼표 [0] 20 2 4 2" xfId="8459"/>
    <cellStyle name="쉼표 [0] 20 2 5" xfId="6487"/>
    <cellStyle name="쉼표 [0] 20 3" xfId="1684"/>
    <cellStyle name="쉼표 [0] 20 3 2" xfId="3712"/>
    <cellStyle name="쉼표 [0] 20 3 2 2" xfId="8059"/>
    <cellStyle name="쉼표 [0] 20 3 3" xfId="3713"/>
    <cellStyle name="쉼표 [0] 20 3 3 2" xfId="8060"/>
    <cellStyle name="쉼표 [0] 20 3 4" xfId="3711"/>
    <cellStyle name="쉼표 [0] 20 3 4 2" xfId="8460"/>
    <cellStyle name="쉼표 [0] 20 3 5" xfId="6488"/>
    <cellStyle name="쉼표 [0] 20 4" xfId="1685"/>
    <cellStyle name="쉼표 [0] 20 4 2" xfId="3715"/>
    <cellStyle name="쉼표 [0] 20 4 2 2" xfId="8061"/>
    <cellStyle name="쉼표 [0] 20 4 3" xfId="3716"/>
    <cellStyle name="쉼표 [0] 20 4 3 2" xfId="8062"/>
    <cellStyle name="쉼표 [0] 20 4 4" xfId="3714"/>
    <cellStyle name="쉼표 [0] 20 4 5" xfId="6489"/>
    <cellStyle name="쉼표 [0] 20 5" xfId="1686"/>
    <cellStyle name="쉼표 [0] 20 5 2" xfId="3717"/>
    <cellStyle name="쉼표 [0] 20 5 3" xfId="6490"/>
    <cellStyle name="쉼표 [0] 20 6" xfId="1687"/>
    <cellStyle name="쉼표 [0] 20 6 2" xfId="3718"/>
    <cellStyle name="쉼표 [0] 20 6 3" xfId="6491"/>
    <cellStyle name="쉼표 [0] 20 7" xfId="1688"/>
    <cellStyle name="쉼표 [0] 20 7 2" xfId="3719"/>
    <cellStyle name="쉼표 [0] 20 7 3" xfId="6492"/>
    <cellStyle name="쉼표 [0] 20 8" xfId="1689"/>
    <cellStyle name="쉼표 [0] 20 8 2" xfId="3720"/>
    <cellStyle name="쉼표 [0] 20 8 3" xfId="6493"/>
    <cellStyle name="쉼표 [0] 20 9" xfId="1690"/>
    <cellStyle name="쉼표 [0] 20 9 2" xfId="3721"/>
    <cellStyle name="쉼표 [0] 20 9 3" xfId="6494"/>
    <cellStyle name="쉼표 [0] 200" xfId="527"/>
    <cellStyle name="쉼표 [0] 200 2" xfId="528"/>
    <cellStyle name="쉼표 [0] 200 2 2" xfId="3722"/>
    <cellStyle name="쉼표 [0] 200 2 3" xfId="6495"/>
    <cellStyle name="쉼표 [0] 200 3" xfId="529"/>
    <cellStyle name="쉼표 [0] 200 3 2" xfId="3723"/>
    <cellStyle name="쉼표 [0] 200 3 3" xfId="6496"/>
    <cellStyle name="쉼표 [0] 200 4" xfId="530"/>
    <cellStyle name="쉼표 [0] 200 4 2" xfId="3724"/>
    <cellStyle name="쉼표 [0] 200 4 3" xfId="6497"/>
    <cellStyle name="쉼표 [0] 201" xfId="531"/>
    <cellStyle name="쉼표 [0] 201 2" xfId="532"/>
    <cellStyle name="쉼표 [0] 201 2 2" xfId="3725"/>
    <cellStyle name="쉼표 [0] 201 2 3" xfId="6498"/>
    <cellStyle name="쉼표 [0] 201 3" xfId="533"/>
    <cellStyle name="쉼표 [0] 201 3 2" xfId="3726"/>
    <cellStyle name="쉼표 [0] 201 3 3" xfId="6499"/>
    <cellStyle name="쉼표 [0] 201 4" xfId="534"/>
    <cellStyle name="쉼표 [0] 201 4 2" xfId="3727"/>
    <cellStyle name="쉼표 [0] 201 4 3" xfId="6500"/>
    <cellStyle name="쉼표 [0] 202" xfId="535"/>
    <cellStyle name="쉼표 [0] 202 2" xfId="536"/>
    <cellStyle name="쉼표 [0] 202 2 2" xfId="3728"/>
    <cellStyle name="쉼표 [0] 202 2 3" xfId="6501"/>
    <cellStyle name="쉼표 [0] 202 3" xfId="537"/>
    <cellStyle name="쉼표 [0] 202 3 2" xfId="3729"/>
    <cellStyle name="쉼표 [0] 202 3 3" xfId="6502"/>
    <cellStyle name="쉼표 [0] 202 4" xfId="538"/>
    <cellStyle name="쉼표 [0] 202 4 2" xfId="3730"/>
    <cellStyle name="쉼표 [0] 202 4 3" xfId="6503"/>
    <cellStyle name="쉼표 [0] 205" xfId="539"/>
    <cellStyle name="쉼표 [0] 205 2" xfId="540"/>
    <cellStyle name="쉼표 [0] 205 2 2" xfId="3731"/>
    <cellStyle name="쉼표 [0] 205 2 3" xfId="6504"/>
    <cellStyle name="쉼표 [0] 205 3" xfId="541"/>
    <cellStyle name="쉼표 [0] 205 3 2" xfId="3732"/>
    <cellStyle name="쉼표 [0] 205 3 3" xfId="6505"/>
    <cellStyle name="쉼표 [0] 205 4" xfId="542"/>
    <cellStyle name="쉼표 [0] 205 4 2" xfId="3733"/>
    <cellStyle name="쉼표 [0] 205 4 3" xfId="6506"/>
    <cellStyle name="쉼표 [0] 206" xfId="543"/>
    <cellStyle name="쉼표 [0] 206 2" xfId="544"/>
    <cellStyle name="쉼표 [0] 206 2 2" xfId="3734"/>
    <cellStyle name="쉼표 [0] 206 2 3" xfId="6507"/>
    <cellStyle name="쉼표 [0] 206 3" xfId="545"/>
    <cellStyle name="쉼표 [0] 206 3 2" xfId="3735"/>
    <cellStyle name="쉼표 [0] 206 3 3" xfId="6508"/>
    <cellStyle name="쉼표 [0] 206 4" xfId="546"/>
    <cellStyle name="쉼표 [0] 206 4 2" xfId="3736"/>
    <cellStyle name="쉼표 [0] 206 4 3" xfId="6509"/>
    <cellStyle name="쉼표 [0] 207" xfId="547"/>
    <cellStyle name="쉼표 [0] 207 2" xfId="548"/>
    <cellStyle name="쉼표 [0] 207 2 2" xfId="3737"/>
    <cellStyle name="쉼표 [0] 207 2 3" xfId="6510"/>
    <cellStyle name="쉼표 [0] 207 3" xfId="549"/>
    <cellStyle name="쉼표 [0] 207 3 2" xfId="3738"/>
    <cellStyle name="쉼표 [0] 207 3 3" xfId="6511"/>
    <cellStyle name="쉼표 [0] 207 4" xfId="550"/>
    <cellStyle name="쉼표 [0] 207 4 2" xfId="3739"/>
    <cellStyle name="쉼표 [0] 207 4 3" xfId="6512"/>
    <cellStyle name="쉼표 [0] 209" xfId="551"/>
    <cellStyle name="쉼표 [0] 209 2" xfId="552"/>
    <cellStyle name="쉼표 [0] 209 2 2" xfId="3740"/>
    <cellStyle name="쉼표 [0] 209 2 3" xfId="6513"/>
    <cellStyle name="쉼표 [0] 209 3" xfId="553"/>
    <cellStyle name="쉼표 [0] 209 3 2" xfId="3741"/>
    <cellStyle name="쉼표 [0] 209 3 3" xfId="6514"/>
    <cellStyle name="쉼표 [0] 209 4" xfId="554"/>
    <cellStyle name="쉼표 [0] 209 4 2" xfId="3742"/>
    <cellStyle name="쉼표 [0] 209 4 3" xfId="6515"/>
    <cellStyle name="쉼표 [0] 21" xfId="555"/>
    <cellStyle name="쉼표 [0] 21 10" xfId="1691"/>
    <cellStyle name="쉼표 [0] 21 10 2" xfId="3744"/>
    <cellStyle name="쉼표 [0] 21 10 3" xfId="6517"/>
    <cellStyle name="쉼표 [0] 21 11" xfId="1692"/>
    <cellStyle name="쉼표 [0] 21 11 2" xfId="3745"/>
    <cellStyle name="쉼표 [0] 21 11 3" xfId="6518"/>
    <cellStyle name="쉼표 [0] 21 12" xfId="1693"/>
    <cellStyle name="쉼표 [0] 21 12 2" xfId="3746"/>
    <cellStyle name="쉼표 [0] 21 12 3" xfId="6519"/>
    <cellStyle name="쉼표 [0] 21 13" xfId="3747"/>
    <cellStyle name="쉼표 [0] 21 14" xfId="3743"/>
    <cellStyle name="쉼표 [0] 21 15" xfId="6516"/>
    <cellStyle name="쉼표 [0] 21 2" xfId="1694"/>
    <cellStyle name="쉼표 [0] 21 2 2" xfId="3749"/>
    <cellStyle name="쉼표 [0] 21 2 2 2" xfId="8063"/>
    <cellStyle name="쉼표 [0] 21 2 3" xfId="3750"/>
    <cellStyle name="쉼표 [0] 21 2 3 2" xfId="8064"/>
    <cellStyle name="쉼표 [0] 21 2 4" xfId="3748"/>
    <cellStyle name="쉼표 [0] 21 2 5" xfId="6520"/>
    <cellStyle name="쉼표 [0] 21 3" xfId="1695"/>
    <cellStyle name="쉼표 [0] 21 3 2" xfId="3752"/>
    <cellStyle name="쉼표 [0] 21 3 2 2" xfId="8065"/>
    <cellStyle name="쉼표 [0] 21 3 3" xfId="3753"/>
    <cellStyle name="쉼표 [0] 21 3 3 2" xfId="8066"/>
    <cellStyle name="쉼표 [0] 21 3 4" xfId="3751"/>
    <cellStyle name="쉼표 [0] 21 3 5" xfId="6521"/>
    <cellStyle name="쉼표 [0] 21 4" xfId="1696"/>
    <cellStyle name="쉼표 [0] 21 4 2" xfId="3755"/>
    <cellStyle name="쉼표 [0] 21 4 2 2" xfId="8067"/>
    <cellStyle name="쉼표 [0] 21 4 3" xfId="3756"/>
    <cellStyle name="쉼표 [0] 21 4 3 2" xfId="8068"/>
    <cellStyle name="쉼표 [0] 21 4 4" xfId="3754"/>
    <cellStyle name="쉼표 [0] 21 4 5" xfId="6522"/>
    <cellStyle name="쉼표 [0] 21 5" xfId="1697"/>
    <cellStyle name="쉼표 [0] 21 5 2" xfId="3757"/>
    <cellStyle name="쉼표 [0] 21 5 3" xfId="6523"/>
    <cellStyle name="쉼표 [0] 21 6" xfId="1698"/>
    <cellStyle name="쉼표 [0] 21 6 2" xfId="3758"/>
    <cellStyle name="쉼표 [0] 21 6 3" xfId="6524"/>
    <cellStyle name="쉼표 [0] 21 7" xfId="1699"/>
    <cellStyle name="쉼표 [0] 21 7 2" xfId="3759"/>
    <cellStyle name="쉼표 [0] 21 7 3" xfId="6525"/>
    <cellStyle name="쉼표 [0] 21 8" xfId="1700"/>
    <cellStyle name="쉼표 [0] 21 8 2" xfId="3760"/>
    <cellStyle name="쉼표 [0] 21 8 3" xfId="6526"/>
    <cellStyle name="쉼표 [0] 21 9" xfId="1701"/>
    <cellStyle name="쉼표 [0] 21 9 2" xfId="3761"/>
    <cellStyle name="쉼표 [0] 21 9 3" xfId="6527"/>
    <cellStyle name="쉼표 [0] 210" xfId="556"/>
    <cellStyle name="쉼표 [0] 210 2" xfId="557"/>
    <cellStyle name="쉼표 [0] 210 2 2" xfId="3762"/>
    <cellStyle name="쉼표 [0] 210 2 3" xfId="6528"/>
    <cellStyle name="쉼표 [0] 210 3" xfId="558"/>
    <cellStyle name="쉼표 [0] 210 3 2" xfId="3763"/>
    <cellStyle name="쉼표 [0] 210 3 3" xfId="6529"/>
    <cellStyle name="쉼표 [0] 210 4" xfId="559"/>
    <cellStyle name="쉼표 [0] 210 4 2" xfId="3764"/>
    <cellStyle name="쉼표 [0] 210 4 3" xfId="6530"/>
    <cellStyle name="쉼표 [0] 213" xfId="560"/>
    <cellStyle name="쉼표 [0] 213 2" xfId="561"/>
    <cellStyle name="쉼표 [0] 213 2 2" xfId="3765"/>
    <cellStyle name="쉼표 [0] 213 2 3" xfId="6531"/>
    <cellStyle name="쉼표 [0] 213 3" xfId="562"/>
    <cellStyle name="쉼표 [0] 213 3 2" xfId="3766"/>
    <cellStyle name="쉼표 [0] 213 3 3" xfId="6532"/>
    <cellStyle name="쉼표 [0] 213 4" xfId="563"/>
    <cellStyle name="쉼표 [0] 213 4 2" xfId="3767"/>
    <cellStyle name="쉼표 [0] 213 4 3" xfId="6533"/>
    <cellStyle name="쉼표 [0] 214" xfId="564"/>
    <cellStyle name="쉼표 [0] 214 2" xfId="565"/>
    <cellStyle name="쉼표 [0] 214 2 2" xfId="3768"/>
    <cellStyle name="쉼표 [0] 214 2 3" xfId="6534"/>
    <cellStyle name="쉼표 [0] 214 3" xfId="566"/>
    <cellStyle name="쉼표 [0] 214 3 2" xfId="3769"/>
    <cellStyle name="쉼표 [0] 214 3 3" xfId="6535"/>
    <cellStyle name="쉼표 [0] 214 4" xfId="567"/>
    <cellStyle name="쉼표 [0] 214 4 2" xfId="3770"/>
    <cellStyle name="쉼표 [0] 214 4 3" xfId="6536"/>
    <cellStyle name="쉼표 [0] 215" xfId="568"/>
    <cellStyle name="쉼표 [0] 215 2" xfId="569"/>
    <cellStyle name="쉼표 [0] 215 2 2" xfId="3771"/>
    <cellStyle name="쉼표 [0] 215 2 3" xfId="6537"/>
    <cellStyle name="쉼표 [0] 215 3" xfId="570"/>
    <cellStyle name="쉼표 [0] 215 3 2" xfId="3772"/>
    <cellStyle name="쉼표 [0] 215 3 3" xfId="6538"/>
    <cellStyle name="쉼표 [0] 215 4" xfId="571"/>
    <cellStyle name="쉼표 [0] 215 4 2" xfId="3773"/>
    <cellStyle name="쉼표 [0] 215 4 3" xfId="6539"/>
    <cellStyle name="쉼표 [0] 218" xfId="572"/>
    <cellStyle name="쉼표 [0] 218 2" xfId="573"/>
    <cellStyle name="쉼표 [0] 218 2 2" xfId="3774"/>
    <cellStyle name="쉼표 [0] 218 2 3" xfId="6540"/>
    <cellStyle name="쉼표 [0] 218 3" xfId="574"/>
    <cellStyle name="쉼표 [0] 218 3 2" xfId="3775"/>
    <cellStyle name="쉼표 [0] 218 3 3" xfId="6541"/>
    <cellStyle name="쉼표 [0] 218 4" xfId="575"/>
    <cellStyle name="쉼표 [0] 218 4 2" xfId="3776"/>
    <cellStyle name="쉼표 [0] 218 4 3" xfId="6542"/>
    <cellStyle name="쉼표 [0] 219" xfId="576"/>
    <cellStyle name="쉼표 [0] 219 2" xfId="577"/>
    <cellStyle name="쉼표 [0] 219 2 2" xfId="3777"/>
    <cellStyle name="쉼표 [0] 219 2 3" xfId="6543"/>
    <cellStyle name="쉼표 [0] 219 3" xfId="578"/>
    <cellStyle name="쉼표 [0] 219 3 2" xfId="3778"/>
    <cellStyle name="쉼표 [0] 219 3 3" xfId="6544"/>
    <cellStyle name="쉼표 [0] 219 4" xfId="579"/>
    <cellStyle name="쉼표 [0] 219 4 2" xfId="3779"/>
    <cellStyle name="쉼표 [0] 219 4 3" xfId="6545"/>
    <cellStyle name="쉼표 [0] 22" xfId="580"/>
    <cellStyle name="쉼표 [0] 22 2" xfId="1702"/>
    <cellStyle name="쉼표 [0] 22 2 2" xfId="3782"/>
    <cellStyle name="쉼표 [0] 22 2 2 2" xfId="8069"/>
    <cellStyle name="쉼표 [0] 22 2 3" xfId="3783"/>
    <cellStyle name="쉼표 [0] 22 2 3 2" xfId="8070"/>
    <cellStyle name="쉼표 [0] 22 2 4" xfId="3781"/>
    <cellStyle name="쉼표 [0] 22 2 5" xfId="6547"/>
    <cellStyle name="쉼표 [0] 22 3" xfId="1703"/>
    <cellStyle name="쉼표 [0] 22 3 2" xfId="3784"/>
    <cellStyle name="쉼표 [0] 22 3 3" xfId="6548"/>
    <cellStyle name="쉼표 [0] 22 4" xfId="3785"/>
    <cellStyle name="쉼표 [0] 22 5" xfId="3780"/>
    <cellStyle name="쉼표 [0] 22 6" xfId="6546"/>
    <cellStyle name="쉼표 [0] 222" xfId="581"/>
    <cellStyle name="쉼표 [0] 222 2" xfId="582"/>
    <cellStyle name="쉼표 [0] 222 2 2" xfId="3786"/>
    <cellStyle name="쉼표 [0] 222 2 3" xfId="6549"/>
    <cellStyle name="쉼표 [0] 222 3" xfId="583"/>
    <cellStyle name="쉼표 [0] 222 3 2" xfId="3787"/>
    <cellStyle name="쉼표 [0] 222 3 3" xfId="6550"/>
    <cellStyle name="쉼표 [0] 222 4" xfId="584"/>
    <cellStyle name="쉼표 [0] 222 4 2" xfId="3788"/>
    <cellStyle name="쉼표 [0] 222 4 3" xfId="6551"/>
    <cellStyle name="쉼표 [0] 223" xfId="585"/>
    <cellStyle name="쉼표 [0] 223 2" xfId="586"/>
    <cellStyle name="쉼표 [0] 223 2 2" xfId="3789"/>
    <cellStyle name="쉼표 [0] 223 2 3" xfId="6552"/>
    <cellStyle name="쉼표 [0] 223 3" xfId="587"/>
    <cellStyle name="쉼표 [0] 223 3 2" xfId="3790"/>
    <cellStyle name="쉼표 [0] 223 3 3" xfId="6553"/>
    <cellStyle name="쉼표 [0] 223 4" xfId="588"/>
    <cellStyle name="쉼표 [0] 223 4 2" xfId="3791"/>
    <cellStyle name="쉼표 [0] 223 4 3" xfId="6554"/>
    <cellStyle name="쉼표 [0] 224" xfId="589"/>
    <cellStyle name="쉼표 [0] 224 2" xfId="590"/>
    <cellStyle name="쉼표 [0] 224 2 2" xfId="3792"/>
    <cellStyle name="쉼표 [0] 224 2 3" xfId="6555"/>
    <cellStyle name="쉼표 [0] 224 3" xfId="591"/>
    <cellStyle name="쉼표 [0] 224 3 2" xfId="3793"/>
    <cellStyle name="쉼표 [0] 224 3 3" xfId="6556"/>
    <cellStyle name="쉼표 [0] 224 4" xfId="592"/>
    <cellStyle name="쉼표 [0] 224 4 2" xfId="3794"/>
    <cellStyle name="쉼표 [0] 224 4 3" xfId="6557"/>
    <cellStyle name="쉼표 [0] 225" xfId="593"/>
    <cellStyle name="쉼표 [0] 225 2" xfId="594"/>
    <cellStyle name="쉼표 [0] 225 2 2" xfId="3795"/>
    <cellStyle name="쉼표 [0] 225 2 3" xfId="6558"/>
    <cellStyle name="쉼표 [0] 225 3" xfId="595"/>
    <cellStyle name="쉼표 [0] 225 3 2" xfId="3796"/>
    <cellStyle name="쉼표 [0] 225 3 3" xfId="6559"/>
    <cellStyle name="쉼표 [0] 225 4" xfId="596"/>
    <cellStyle name="쉼표 [0] 225 4 2" xfId="3797"/>
    <cellStyle name="쉼표 [0] 225 4 3" xfId="6560"/>
    <cellStyle name="쉼표 [0] 226" xfId="597"/>
    <cellStyle name="쉼표 [0] 226 2" xfId="598"/>
    <cellStyle name="쉼표 [0] 226 2 2" xfId="3798"/>
    <cellStyle name="쉼표 [0] 226 2 3" xfId="6561"/>
    <cellStyle name="쉼표 [0] 226 3" xfId="599"/>
    <cellStyle name="쉼표 [0] 226 3 2" xfId="3799"/>
    <cellStyle name="쉼표 [0] 226 3 3" xfId="6562"/>
    <cellStyle name="쉼표 [0] 226 4" xfId="600"/>
    <cellStyle name="쉼표 [0] 226 4 2" xfId="3800"/>
    <cellStyle name="쉼표 [0] 226 4 3" xfId="6563"/>
    <cellStyle name="쉼표 [0] 229" xfId="601"/>
    <cellStyle name="쉼표 [0] 229 2" xfId="602"/>
    <cellStyle name="쉼표 [0] 229 2 2" xfId="3801"/>
    <cellStyle name="쉼표 [0] 229 2 3" xfId="6564"/>
    <cellStyle name="쉼표 [0] 229 3" xfId="603"/>
    <cellStyle name="쉼표 [0] 229 3 2" xfId="3802"/>
    <cellStyle name="쉼표 [0] 229 3 3" xfId="6565"/>
    <cellStyle name="쉼표 [0] 229 4" xfId="604"/>
    <cellStyle name="쉼표 [0] 229 4 2" xfId="3803"/>
    <cellStyle name="쉼표 [0] 229 4 3" xfId="6566"/>
    <cellStyle name="쉼표 [0] 23" xfId="605"/>
    <cellStyle name="쉼표 [0] 23 2" xfId="1704"/>
    <cellStyle name="쉼표 [0] 23 2 2" xfId="3806"/>
    <cellStyle name="쉼표 [0] 23 2 2 2" xfId="8071"/>
    <cellStyle name="쉼표 [0] 23 2 3" xfId="3807"/>
    <cellStyle name="쉼표 [0] 23 2 3 2" xfId="8072"/>
    <cellStyle name="쉼표 [0] 23 2 4" xfId="3805"/>
    <cellStyle name="쉼표 [0] 23 2 5" xfId="6568"/>
    <cellStyle name="쉼표 [0] 23 3" xfId="1705"/>
    <cellStyle name="쉼표 [0] 23 3 2" xfId="3808"/>
    <cellStyle name="쉼표 [0] 23 3 3" xfId="6569"/>
    <cellStyle name="쉼표 [0] 23 4" xfId="3809"/>
    <cellStyle name="쉼표 [0] 23 5" xfId="3804"/>
    <cellStyle name="쉼표 [0] 23 5 2" xfId="8461"/>
    <cellStyle name="쉼표 [0] 23 6" xfId="6567"/>
    <cellStyle name="쉼표 [0] 230" xfId="606"/>
    <cellStyle name="쉼표 [0] 230 2" xfId="607"/>
    <cellStyle name="쉼표 [0] 230 2 2" xfId="3810"/>
    <cellStyle name="쉼표 [0] 230 2 3" xfId="6570"/>
    <cellStyle name="쉼표 [0] 230 3" xfId="608"/>
    <cellStyle name="쉼표 [0] 230 3 2" xfId="3811"/>
    <cellStyle name="쉼표 [0] 230 3 3" xfId="6571"/>
    <cellStyle name="쉼표 [0] 230 4" xfId="609"/>
    <cellStyle name="쉼표 [0] 230 4 2" xfId="3812"/>
    <cellStyle name="쉼표 [0] 230 4 3" xfId="6572"/>
    <cellStyle name="쉼표 [0] 231" xfId="610"/>
    <cellStyle name="쉼표 [0] 231 2" xfId="611"/>
    <cellStyle name="쉼표 [0] 231 2 2" xfId="3813"/>
    <cellStyle name="쉼표 [0] 231 2 3" xfId="6573"/>
    <cellStyle name="쉼표 [0] 231 3" xfId="612"/>
    <cellStyle name="쉼표 [0] 231 3 2" xfId="3814"/>
    <cellStyle name="쉼표 [0] 231 3 3" xfId="6574"/>
    <cellStyle name="쉼표 [0] 231 4" xfId="613"/>
    <cellStyle name="쉼표 [0] 231 4 2" xfId="3815"/>
    <cellStyle name="쉼표 [0] 231 4 3" xfId="6575"/>
    <cellStyle name="쉼표 [0] 232" xfId="614"/>
    <cellStyle name="쉼표 [0] 232 2" xfId="615"/>
    <cellStyle name="쉼표 [0] 232 2 2" xfId="3816"/>
    <cellStyle name="쉼표 [0] 232 2 3" xfId="6576"/>
    <cellStyle name="쉼표 [0] 232 3" xfId="616"/>
    <cellStyle name="쉼표 [0] 232 3 2" xfId="3817"/>
    <cellStyle name="쉼표 [0] 232 3 3" xfId="6577"/>
    <cellStyle name="쉼표 [0] 232 4" xfId="617"/>
    <cellStyle name="쉼표 [0] 232 4 2" xfId="3818"/>
    <cellStyle name="쉼표 [0] 232 4 3" xfId="6578"/>
    <cellStyle name="쉼표 [0] 233" xfId="618"/>
    <cellStyle name="쉼표 [0] 233 2" xfId="619"/>
    <cellStyle name="쉼표 [0] 233 2 2" xfId="3819"/>
    <cellStyle name="쉼표 [0] 233 2 3" xfId="6579"/>
    <cellStyle name="쉼표 [0] 233 3" xfId="620"/>
    <cellStyle name="쉼표 [0] 233 3 2" xfId="3820"/>
    <cellStyle name="쉼표 [0] 233 3 3" xfId="6580"/>
    <cellStyle name="쉼표 [0] 233 4" xfId="621"/>
    <cellStyle name="쉼표 [0] 233 4 2" xfId="3821"/>
    <cellStyle name="쉼표 [0] 233 4 3" xfId="6581"/>
    <cellStyle name="쉼표 [0] 236" xfId="622"/>
    <cellStyle name="쉼표 [0] 236 2" xfId="623"/>
    <cellStyle name="쉼표 [0] 236 2 2" xfId="3822"/>
    <cellStyle name="쉼표 [0] 236 2 3" xfId="6582"/>
    <cellStyle name="쉼표 [0] 236 3" xfId="624"/>
    <cellStyle name="쉼표 [0] 236 3 2" xfId="3823"/>
    <cellStyle name="쉼표 [0] 236 3 3" xfId="6583"/>
    <cellStyle name="쉼표 [0] 236 4" xfId="625"/>
    <cellStyle name="쉼표 [0] 236 4 2" xfId="3824"/>
    <cellStyle name="쉼표 [0] 236 4 3" xfId="6584"/>
    <cellStyle name="쉼표 [0] 237" xfId="626"/>
    <cellStyle name="쉼표 [0] 237 2" xfId="627"/>
    <cellStyle name="쉼표 [0] 237 2 2" xfId="3825"/>
    <cellStyle name="쉼표 [0] 237 2 3" xfId="6585"/>
    <cellStyle name="쉼표 [0] 237 3" xfId="628"/>
    <cellStyle name="쉼표 [0] 237 3 2" xfId="3826"/>
    <cellStyle name="쉼표 [0] 237 3 3" xfId="6586"/>
    <cellStyle name="쉼표 [0] 237 4" xfId="629"/>
    <cellStyle name="쉼표 [0] 237 4 2" xfId="3827"/>
    <cellStyle name="쉼표 [0] 237 4 3" xfId="6587"/>
    <cellStyle name="쉼표 [0] 238" xfId="630"/>
    <cellStyle name="쉼표 [0] 238 2" xfId="631"/>
    <cellStyle name="쉼표 [0] 238 2 2" xfId="3828"/>
    <cellStyle name="쉼표 [0] 238 2 3" xfId="6588"/>
    <cellStyle name="쉼표 [0] 238 3" xfId="632"/>
    <cellStyle name="쉼표 [0] 238 3 2" xfId="3829"/>
    <cellStyle name="쉼표 [0] 238 3 3" xfId="6589"/>
    <cellStyle name="쉼표 [0] 238 4" xfId="633"/>
    <cellStyle name="쉼표 [0] 238 4 2" xfId="3830"/>
    <cellStyle name="쉼표 [0] 238 4 3" xfId="6590"/>
    <cellStyle name="쉼표 [0] 24" xfId="1020"/>
    <cellStyle name="쉼표 [0] 24 2" xfId="1706"/>
    <cellStyle name="쉼표 [0] 24 2 2" xfId="3832"/>
    <cellStyle name="쉼표 [0] 24 2 3" xfId="3831"/>
    <cellStyle name="쉼표 [0] 24 2 4" xfId="6591"/>
    <cellStyle name="쉼표 [0] 24 3" xfId="8462"/>
    <cellStyle name="쉼표 [0] 240" xfId="634"/>
    <cellStyle name="쉼표 [0] 240 2" xfId="635"/>
    <cellStyle name="쉼표 [0] 240 2 2" xfId="3833"/>
    <cellStyle name="쉼표 [0] 240 2 3" xfId="6592"/>
    <cellStyle name="쉼표 [0] 240 3" xfId="636"/>
    <cellStyle name="쉼표 [0] 240 3 2" xfId="3834"/>
    <cellStyle name="쉼표 [0] 240 3 3" xfId="6593"/>
    <cellStyle name="쉼표 [0] 240 4" xfId="637"/>
    <cellStyle name="쉼표 [0] 240 4 2" xfId="3835"/>
    <cellStyle name="쉼표 [0] 240 4 3" xfId="6594"/>
    <cellStyle name="쉼표 [0] 241" xfId="638"/>
    <cellStyle name="쉼표 [0] 241 2" xfId="639"/>
    <cellStyle name="쉼표 [0] 241 2 2" xfId="3836"/>
    <cellStyle name="쉼표 [0] 241 2 3" xfId="6595"/>
    <cellStyle name="쉼표 [0] 241 3" xfId="640"/>
    <cellStyle name="쉼표 [0] 241 3 2" xfId="3837"/>
    <cellStyle name="쉼표 [0] 241 3 3" xfId="6596"/>
    <cellStyle name="쉼표 [0] 241 4" xfId="641"/>
    <cellStyle name="쉼표 [0] 241 4 2" xfId="3838"/>
    <cellStyle name="쉼표 [0] 241 4 3" xfId="6597"/>
    <cellStyle name="쉼표 [0] 242" xfId="642"/>
    <cellStyle name="쉼표 [0] 242 2" xfId="643"/>
    <cellStyle name="쉼표 [0] 242 2 2" xfId="1707"/>
    <cellStyle name="쉼표 [0] 242 2 2 2" xfId="3839"/>
    <cellStyle name="쉼표 [0] 242 2 2 3" xfId="6598"/>
    <cellStyle name="쉼표 [0] 242 2 3" xfId="3840"/>
    <cellStyle name="쉼표 [0] 242 2 3 2" xfId="8073"/>
    <cellStyle name="쉼표 [0] 242 2 4" xfId="8074"/>
    <cellStyle name="쉼표 [0] 242 3" xfId="644"/>
    <cellStyle name="쉼표 [0] 242 3 2" xfId="3841"/>
    <cellStyle name="쉼표 [0] 242 3 2 2" xfId="8075"/>
    <cellStyle name="쉼표 [0] 242 3 3" xfId="8076"/>
    <cellStyle name="쉼표 [0] 242 4" xfId="1708"/>
    <cellStyle name="쉼표 [0] 242 4 2" xfId="3842"/>
    <cellStyle name="쉼표 [0] 242 4 3" xfId="6599"/>
    <cellStyle name="쉼표 [0] 25" xfId="1016"/>
    <cellStyle name="쉼표 [0] 25 2" xfId="1709"/>
    <cellStyle name="쉼표 [0] 25 2 2" xfId="3843"/>
    <cellStyle name="쉼표 [0] 25 2 3" xfId="6600"/>
    <cellStyle name="쉼표 [0] 25 3" xfId="1710"/>
    <cellStyle name="쉼표 [0] 25 3 2" xfId="3844"/>
    <cellStyle name="쉼표 [0] 25 3 3" xfId="6601"/>
    <cellStyle name="쉼표 [0] 25 4" xfId="1711"/>
    <cellStyle name="쉼표 [0] 25 4 2" xfId="3845"/>
    <cellStyle name="쉼표 [0] 25 4 3" xfId="6602"/>
    <cellStyle name="쉼표 [0] 25 5" xfId="1712"/>
    <cellStyle name="쉼표 [0] 25 5 2" xfId="3846"/>
    <cellStyle name="쉼표 [0] 25 5 3" xfId="6603"/>
    <cellStyle name="쉼표 [0] 25 6" xfId="1713"/>
    <cellStyle name="쉼표 [0] 25 6 2" xfId="3847"/>
    <cellStyle name="쉼표 [0] 25 6 3" xfId="6604"/>
    <cellStyle name="쉼표 [0] 25 7" xfId="3848"/>
    <cellStyle name="쉼표 [0] 25 7 2" xfId="8077"/>
    <cellStyle name="쉼표 [0] 25 8" xfId="3849"/>
    <cellStyle name="쉼표 [0] 25 8 2" xfId="8078"/>
    <cellStyle name="쉼표 [0] 25 9" xfId="8463"/>
    <cellStyle name="쉼표 [0] 252" xfId="2639"/>
    <cellStyle name="쉼표 [0] 252 2" xfId="3850"/>
    <cellStyle name="쉼표 [0] 256" xfId="3851"/>
    <cellStyle name="쉼표 [0] 256 2" xfId="8079"/>
    <cellStyle name="쉼표 [0] 26" xfId="645"/>
    <cellStyle name="쉼표 [0] 26 10" xfId="6605"/>
    <cellStyle name="쉼표 [0] 26 2" xfId="1714"/>
    <cellStyle name="쉼표 [0] 26 2 2" xfId="3854"/>
    <cellStyle name="쉼표 [0] 26 2 2 2" xfId="8080"/>
    <cellStyle name="쉼표 [0] 26 2 3" xfId="3855"/>
    <cellStyle name="쉼표 [0] 26 2 3 2" xfId="8081"/>
    <cellStyle name="쉼표 [0] 26 2 4" xfId="3853"/>
    <cellStyle name="쉼표 [0] 26 2 5" xfId="6606"/>
    <cellStyle name="쉼표 [0] 26 3" xfId="1715"/>
    <cellStyle name="쉼표 [0] 26 3 2" xfId="3856"/>
    <cellStyle name="쉼표 [0] 26 3 3" xfId="6607"/>
    <cellStyle name="쉼표 [0] 26 4" xfId="1716"/>
    <cellStyle name="쉼표 [0] 26 4 2" xfId="3857"/>
    <cellStyle name="쉼표 [0] 26 4 3" xfId="6608"/>
    <cellStyle name="쉼표 [0] 26 5" xfId="1717"/>
    <cellStyle name="쉼표 [0] 26 5 2" xfId="3858"/>
    <cellStyle name="쉼표 [0] 26 5 3" xfId="6609"/>
    <cellStyle name="쉼표 [0] 26 6" xfId="1718"/>
    <cellStyle name="쉼표 [0] 26 6 2" xfId="3859"/>
    <cellStyle name="쉼표 [0] 26 6 3" xfId="6610"/>
    <cellStyle name="쉼표 [0] 26 7" xfId="1719"/>
    <cellStyle name="쉼표 [0] 26 7 2" xfId="3860"/>
    <cellStyle name="쉼표 [0] 26 7 3" xfId="6611"/>
    <cellStyle name="쉼표 [0] 26 8" xfId="1720"/>
    <cellStyle name="쉼표 [0] 26 8 2" xfId="3861"/>
    <cellStyle name="쉼표 [0] 26 8 3" xfId="6612"/>
    <cellStyle name="쉼표 [0] 26 9" xfId="3852"/>
    <cellStyle name="쉼표 [0] 26 9 2" xfId="8464"/>
    <cellStyle name="쉼표 [0] 27" xfId="646"/>
    <cellStyle name="쉼표 [0] 27 2" xfId="1721"/>
    <cellStyle name="쉼표 [0] 27 2 2" xfId="3864"/>
    <cellStyle name="쉼표 [0] 27 2 2 2" xfId="8082"/>
    <cellStyle name="쉼표 [0] 27 2 3" xfId="3865"/>
    <cellStyle name="쉼표 [0] 27 2 3 2" xfId="8083"/>
    <cellStyle name="쉼표 [0] 27 2 4" xfId="3863"/>
    <cellStyle name="쉼표 [0] 27 2 5" xfId="6614"/>
    <cellStyle name="쉼표 [0] 27 3" xfId="1722"/>
    <cellStyle name="쉼표 [0] 27 3 2" xfId="3866"/>
    <cellStyle name="쉼표 [0] 27 3 3" xfId="6615"/>
    <cellStyle name="쉼표 [0] 27 4" xfId="3862"/>
    <cellStyle name="쉼표 [0] 27 4 2" xfId="8465"/>
    <cellStyle name="쉼표 [0] 27 5" xfId="6613"/>
    <cellStyle name="쉼표 [0] 28" xfId="647"/>
    <cellStyle name="쉼표 [0] 28 2" xfId="1723"/>
    <cellStyle name="쉼표 [0] 28 2 2" xfId="3869"/>
    <cellStyle name="쉼표 [0] 28 2 2 2" xfId="8084"/>
    <cellStyle name="쉼표 [0] 28 2 3" xfId="3870"/>
    <cellStyle name="쉼표 [0] 28 2 3 2" xfId="8085"/>
    <cellStyle name="쉼표 [0] 28 2 4" xfId="3868"/>
    <cellStyle name="쉼표 [0] 28 2 5" xfId="6617"/>
    <cellStyle name="쉼표 [0] 28 3" xfId="1724"/>
    <cellStyle name="쉼표 [0] 28 3 2" xfId="3871"/>
    <cellStyle name="쉼표 [0] 28 3 3" xfId="6618"/>
    <cellStyle name="쉼표 [0] 28 4" xfId="3867"/>
    <cellStyle name="쉼표 [0] 28 5" xfId="6616"/>
    <cellStyle name="쉼표 [0] 29" xfId="648"/>
    <cellStyle name="쉼표 [0] 29 2" xfId="1725"/>
    <cellStyle name="쉼표 [0] 29 2 2" xfId="3874"/>
    <cellStyle name="쉼표 [0] 29 2 2 2" xfId="8086"/>
    <cellStyle name="쉼표 [0] 29 2 3" xfId="3875"/>
    <cellStyle name="쉼표 [0] 29 2 3 2" xfId="8087"/>
    <cellStyle name="쉼표 [0] 29 2 4" xfId="3873"/>
    <cellStyle name="쉼표 [0] 29 2 5" xfId="6620"/>
    <cellStyle name="쉼표 [0] 29 3" xfId="1726"/>
    <cellStyle name="쉼표 [0] 29 3 2" xfId="3876"/>
    <cellStyle name="쉼표 [0] 29 3 3" xfId="6621"/>
    <cellStyle name="쉼표 [0] 29 4" xfId="3872"/>
    <cellStyle name="쉼표 [0] 29 5" xfId="6619"/>
    <cellStyle name="쉼표 [0] 3" xfId="1012"/>
    <cellStyle name="쉼표 [0] 3 10" xfId="649"/>
    <cellStyle name="쉼표 [0] 3 10 2" xfId="1727"/>
    <cellStyle name="쉼표 [0] 3 10 2 2" xfId="3878"/>
    <cellStyle name="쉼표 [0] 3 10 2 3" xfId="6623"/>
    <cellStyle name="쉼표 [0] 3 10 3" xfId="3879"/>
    <cellStyle name="쉼표 [0] 3 10 3 2" xfId="8088"/>
    <cellStyle name="쉼표 [0] 3 10 4" xfId="3880"/>
    <cellStyle name="쉼표 [0] 3 10 4 2" xfId="8089"/>
    <cellStyle name="쉼표 [0] 3 10 5" xfId="3877"/>
    <cellStyle name="쉼표 [0] 3 10 6" xfId="6622"/>
    <cellStyle name="쉼표 [0] 3 100" xfId="650"/>
    <cellStyle name="쉼표 [0] 3 100 2" xfId="1728"/>
    <cellStyle name="쉼표 [0] 3 100 2 2" xfId="3882"/>
    <cellStyle name="쉼표 [0] 3 100 2 3" xfId="6625"/>
    <cellStyle name="쉼표 [0] 3 100 3" xfId="3881"/>
    <cellStyle name="쉼표 [0] 3 100 4" xfId="6624"/>
    <cellStyle name="쉼표 [0] 3 101" xfId="651"/>
    <cellStyle name="쉼표 [0] 3 101 2" xfId="1729"/>
    <cellStyle name="쉼표 [0] 3 101 2 2" xfId="3884"/>
    <cellStyle name="쉼표 [0] 3 101 2 3" xfId="6627"/>
    <cellStyle name="쉼표 [0] 3 101 3" xfId="3883"/>
    <cellStyle name="쉼표 [0] 3 101 4" xfId="6626"/>
    <cellStyle name="쉼표 [0] 3 102" xfId="652"/>
    <cellStyle name="쉼표 [0] 3 102 2" xfId="1730"/>
    <cellStyle name="쉼표 [0] 3 102 2 2" xfId="3886"/>
    <cellStyle name="쉼표 [0] 3 102 2 3" xfId="6629"/>
    <cellStyle name="쉼표 [0] 3 102 3" xfId="3885"/>
    <cellStyle name="쉼표 [0] 3 102 4" xfId="6628"/>
    <cellStyle name="쉼표 [0] 3 103" xfId="653"/>
    <cellStyle name="쉼표 [0] 3 103 2" xfId="1731"/>
    <cellStyle name="쉼표 [0] 3 103 2 2" xfId="3888"/>
    <cellStyle name="쉼표 [0] 3 103 2 3" xfId="6631"/>
    <cellStyle name="쉼표 [0] 3 103 3" xfId="3887"/>
    <cellStyle name="쉼표 [0] 3 103 4" xfId="6630"/>
    <cellStyle name="쉼표 [0] 3 104" xfId="654"/>
    <cellStyle name="쉼표 [0] 3 104 2" xfId="1732"/>
    <cellStyle name="쉼표 [0] 3 104 2 2" xfId="3890"/>
    <cellStyle name="쉼표 [0] 3 104 2 3" xfId="6633"/>
    <cellStyle name="쉼표 [0] 3 104 3" xfId="3889"/>
    <cellStyle name="쉼표 [0] 3 104 4" xfId="6632"/>
    <cellStyle name="쉼표 [0] 3 105" xfId="655"/>
    <cellStyle name="쉼표 [0] 3 105 2" xfId="1733"/>
    <cellStyle name="쉼표 [0] 3 105 2 2" xfId="3892"/>
    <cellStyle name="쉼표 [0] 3 105 2 3" xfId="6635"/>
    <cellStyle name="쉼표 [0] 3 105 3" xfId="3891"/>
    <cellStyle name="쉼표 [0] 3 105 4" xfId="6634"/>
    <cellStyle name="쉼표 [0] 3 106" xfId="656"/>
    <cellStyle name="쉼표 [0] 3 106 2" xfId="1734"/>
    <cellStyle name="쉼표 [0] 3 106 2 2" xfId="3894"/>
    <cellStyle name="쉼표 [0] 3 106 2 3" xfId="6637"/>
    <cellStyle name="쉼표 [0] 3 106 3" xfId="3893"/>
    <cellStyle name="쉼표 [0] 3 106 4" xfId="6636"/>
    <cellStyle name="쉼표 [0] 3 107" xfId="657"/>
    <cellStyle name="쉼표 [0] 3 107 2" xfId="1735"/>
    <cellStyle name="쉼표 [0] 3 107 2 2" xfId="3896"/>
    <cellStyle name="쉼표 [0] 3 107 2 3" xfId="6639"/>
    <cellStyle name="쉼표 [0] 3 107 3" xfId="3895"/>
    <cellStyle name="쉼표 [0] 3 107 4" xfId="6638"/>
    <cellStyle name="쉼표 [0] 3 108" xfId="658"/>
    <cellStyle name="쉼표 [0] 3 108 2" xfId="1736"/>
    <cellStyle name="쉼표 [0] 3 108 2 2" xfId="3898"/>
    <cellStyle name="쉼표 [0] 3 108 2 3" xfId="6641"/>
    <cellStyle name="쉼표 [0] 3 108 3" xfId="3897"/>
    <cellStyle name="쉼표 [0] 3 108 4" xfId="6640"/>
    <cellStyle name="쉼표 [0] 3 109" xfId="659"/>
    <cellStyle name="쉼표 [0] 3 109 2" xfId="1737"/>
    <cellStyle name="쉼표 [0] 3 109 2 2" xfId="3900"/>
    <cellStyle name="쉼표 [0] 3 109 2 3" xfId="6643"/>
    <cellStyle name="쉼표 [0] 3 109 3" xfId="3899"/>
    <cellStyle name="쉼표 [0] 3 109 4" xfId="6642"/>
    <cellStyle name="쉼표 [0] 3 11" xfId="660"/>
    <cellStyle name="쉼표 [0] 3 11 2" xfId="1738"/>
    <cellStyle name="쉼표 [0] 3 11 2 2" xfId="1739"/>
    <cellStyle name="쉼표 [0] 3 11 2 2 2" xfId="3902"/>
    <cellStyle name="쉼표 [0] 3 11 2 2 3" xfId="6645"/>
    <cellStyle name="쉼표 [0] 3 11 2 3" xfId="1740"/>
    <cellStyle name="쉼표 [0] 3 11 2 3 2" xfId="3903"/>
    <cellStyle name="쉼표 [0] 3 11 2 3 3" xfId="6646"/>
    <cellStyle name="쉼표 [0] 3 11 2 4" xfId="3901"/>
    <cellStyle name="쉼표 [0] 3 11 2 5" xfId="6644"/>
    <cellStyle name="쉼표 [0] 3 11 3" xfId="1741"/>
    <cellStyle name="쉼표 [0] 3 11 3 2" xfId="3904"/>
    <cellStyle name="쉼표 [0] 3 11 3 3" xfId="6647"/>
    <cellStyle name="쉼표 [0] 3 11 4" xfId="1742"/>
    <cellStyle name="쉼표 [0] 3 11 4 2" xfId="3905"/>
    <cellStyle name="쉼표 [0] 3 11 4 3" xfId="6648"/>
    <cellStyle name="쉼표 [0] 3 11 5" xfId="3906"/>
    <cellStyle name="쉼표 [0] 3 11 5 2" xfId="8090"/>
    <cellStyle name="쉼표 [0] 3 11 6" xfId="8091"/>
    <cellStyle name="쉼표 [0] 3 110" xfId="661"/>
    <cellStyle name="쉼표 [0] 3 110 2" xfId="1743"/>
    <cellStyle name="쉼표 [0] 3 110 2 2" xfId="3908"/>
    <cellStyle name="쉼표 [0] 3 110 2 3" xfId="6650"/>
    <cellStyle name="쉼표 [0] 3 110 3" xfId="3907"/>
    <cellStyle name="쉼표 [0] 3 110 4" xfId="6649"/>
    <cellStyle name="쉼표 [0] 3 111" xfId="662"/>
    <cellStyle name="쉼표 [0] 3 111 2" xfId="1744"/>
    <cellStyle name="쉼표 [0] 3 111 2 2" xfId="3910"/>
    <cellStyle name="쉼표 [0] 3 111 2 3" xfId="6652"/>
    <cellStyle name="쉼표 [0] 3 111 3" xfId="3909"/>
    <cellStyle name="쉼표 [0] 3 111 4" xfId="6651"/>
    <cellStyle name="쉼표 [0] 3 112" xfId="663"/>
    <cellStyle name="쉼표 [0] 3 112 2" xfId="1745"/>
    <cellStyle name="쉼표 [0] 3 112 2 2" xfId="3912"/>
    <cellStyle name="쉼표 [0] 3 112 2 3" xfId="6654"/>
    <cellStyle name="쉼표 [0] 3 112 3" xfId="3911"/>
    <cellStyle name="쉼표 [0] 3 112 4" xfId="6653"/>
    <cellStyle name="쉼표 [0] 3 113" xfId="664"/>
    <cellStyle name="쉼표 [0] 3 113 2" xfId="1746"/>
    <cellStyle name="쉼표 [0] 3 113 2 2" xfId="3914"/>
    <cellStyle name="쉼표 [0] 3 113 2 3" xfId="6656"/>
    <cellStyle name="쉼표 [0] 3 113 3" xfId="3913"/>
    <cellStyle name="쉼표 [0] 3 113 4" xfId="6655"/>
    <cellStyle name="쉼표 [0] 3 114" xfId="665"/>
    <cellStyle name="쉼표 [0] 3 114 2" xfId="1747"/>
    <cellStyle name="쉼표 [0] 3 114 2 2" xfId="3916"/>
    <cellStyle name="쉼표 [0] 3 114 2 3" xfId="6658"/>
    <cellStyle name="쉼표 [0] 3 114 3" xfId="3915"/>
    <cellStyle name="쉼표 [0] 3 114 4" xfId="6657"/>
    <cellStyle name="쉼표 [0] 3 115" xfId="666"/>
    <cellStyle name="쉼표 [0] 3 115 2" xfId="1748"/>
    <cellStyle name="쉼표 [0] 3 115 2 2" xfId="3918"/>
    <cellStyle name="쉼표 [0] 3 115 2 3" xfId="6660"/>
    <cellStyle name="쉼표 [0] 3 115 3" xfId="3917"/>
    <cellStyle name="쉼표 [0] 3 115 4" xfId="6659"/>
    <cellStyle name="쉼표 [0] 3 116" xfId="667"/>
    <cellStyle name="쉼표 [0] 3 116 2" xfId="1749"/>
    <cellStyle name="쉼표 [0] 3 116 2 2" xfId="3919"/>
    <cellStyle name="쉼표 [0] 3 116 2 3" xfId="6661"/>
    <cellStyle name="쉼표 [0] 3 116 3" xfId="3920"/>
    <cellStyle name="쉼표 [0] 3 116 3 2" xfId="8092"/>
    <cellStyle name="쉼표 [0] 3 116 4" xfId="8093"/>
    <cellStyle name="쉼표 [0] 3 117" xfId="668"/>
    <cellStyle name="쉼표 [0] 3 117 2" xfId="1750"/>
    <cellStyle name="쉼표 [0] 3 117 2 2" xfId="3921"/>
    <cellStyle name="쉼표 [0] 3 117 2 3" xfId="6662"/>
    <cellStyle name="쉼표 [0] 3 117 3" xfId="3922"/>
    <cellStyle name="쉼표 [0] 3 117 3 2" xfId="8094"/>
    <cellStyle name="쉼표 [0] 3 117 4" xfId="8095"/>
    <cellStyle name="쉼표 [0] 3 118" xfId="669"/>
    <cellStyle name="쉼표 [0] 3 118 2" xfId="1751"/>
    <cellStyle name="쉼표 [0] 3 118 2 2" xfId="3923"/>
    <cellStyle name="쉼표 [0] 3 118 2 3" xfId="6663"/>
    <cellStyle name="쉼표 [0] 3 118 3" xfId="3924"/>
    <cellStyle name="쉼표 [0] 3 118 3 2" xfId="8096"/>
    <cellStyle name="쉼표 [0] 3 118 4" xfId="8097"/>
    <cellStyle name="쉼표 [0] 3 119" xfId="670"/>
    <cellStyle name="쉼표 [0] 3 119 2" xfId="1752"/>
    <cellStyle name="쉼표 [0] 3 119 2 2" xfId="3925"/>
    <cellStyle name="쉼표 [0] 3 119 2 3" xfId="6664"/>
    <cellStyle name="쉼표 [0] 3 119 3" xfId="3926"/>
    <cellStyle name="쉼표 [0] 3 119 3 2" xfId="8098"/>
    <cellStyle name="쉼표 [0] 3 119 4" xfId="8099"/>
    <cellStyle name="쉼표 [0] 3 12" xfId="671"/>
    <cellStyle name="쉼표 [0] 3 12 2" xfId="1753"/>
    <cellStyle name="쉼표 [0] 3 12 2 2" xfId="3928"/>
    <cellStyle name="쉼표 [0] 3 12 2 3" xfId="6666"/>
    <cellStyle name="쉼표 [0] 3 12 3" xfId="1754"/>
    <cellStyle name="쉼표 [0] 3 12 3 2" xfId="3929"/>
    <cellStyle name="쉼표 [0] 3 12 3 3" xfId="6667"/>
    <cellStyle name="쉼표 [0] 3 12 4" xfId="1755"/>
    <cellStyle name="쉼표 [0] 3 12 4 2" xfId="3930"/>
    <cellStyle name="쉼표 [0] 3 12 4 3" xfId="6668"/>
    <cellStyle name="쉼표 [0] 3 12 5" xfId="3931"/>
    <cellStyle name="쉼표 [0] 3 12 6" xfId="3927"/>
    <cellStyle name="쉼표 [0] 3 12 7" xfId="6665"/>
    <cellStyle name="쉼표 [0] 3 120" xfId="672"/>
    <cellStyle name="쉼표 [0] 3 120 2" xfId="1756"/>
    <cellStyle name="쉼표 [0] 3 120 2 2" xfId="3932"/>
    <cellStyle name="쉼표 [0] 3 120 2 3" xfId="6669"/>
    <cellStyle name="쉼표 [0] 3 120 3" xfId="3933"/>
    <cellStyle name="쉼표 [0] 3 120 3 2" xfId="8100"/>
    <cellStyle name="쉼표 [0] 3 120 4" xfId="8101"/>
    <cellStyle name="쉼표 [0] 3 121" xfId="673"/>
    <cellStyle name="쉼표 [0] 3 121 2" xfId="1757"/>
    <cellStyle name="쉼표 [0] 3 121 2 2" xfId="3934"/>
    <cellStyle name="쉼표 [0] 3 121 2 3" xfId="6670"/>
    <cellStyle name="쉼표 [0] 3 121 3" xfId="3935"/>
    <cellStyle name="쉼표 [0] 3 121 3 2" xfId="8102"/>
    <cellStyle name="쉼표 [0] 3 121 4" xfId="8103"/>
    <cellStyle name="쉼표 [0] 3 122" xfId="674"/>
    <cellStyle name="쉼표 [0] 3 122 2" xfId="1758"/>
    <cellStyle name="쉼표 [0] 3 122 2 2" xfId="3936"/>
    <cellStyle name="쉼표 [0] 3 122 2 3" xfId="6671"/>
    <cellStyle name="쉼표 [0] 3 122 3" xfId="3937"/>
    <cellStyle name="쉼표 [0] 3 122 3 2" xfId="8104"/>
    <cellStyle name="쉼표 [0] 3 122 4" xfId="8105"/>
    <cellStyle name="쉼표 [0] 3 123" xfId="675"/>
    <cellStyle name="쉼표 [0] 3 123 2" xfId="1759"/>
    <cellStyle name="쉼표 [0] 3 123 2 2" xfId="3939"/>
    <cellStyle name="쉼표 [0] 3 123 2 3" xfId="6673"/>
    <cellStyle name="쉼표 [0] 3 123 3" xfId="3938"/>
    <cellStyle name="쉼표 [0] 3 123 4" xfId="6672"/>
    <cellStyle name="쉼표 [0] 3 124" xfId="676"/>
    <cellStyle name="쉼표 [0] 3 124 2" xfId="1760"/>
    <cellStyle name="쉼표 [0] 3 124 2 2" xfId="3941"/>
    <cellStyle name="쉼표 [0] 3 124 2 3" xfId="6675"/>
    <cellStyle name="쉼표 [0] 3 124 3" xfId="3940"/>
    <cellStyle name="쉼표 [0] 3 124 4" xfId="6674"/>
    <cellStyle name="쉼표 [0] 3 125" xfId="677"/>
    <cellStyle name="쉼표 [0] 3 125 2" xfId="1761"/>
    <cellStyle name="쉼표 [0] 3 125 2 2" xfId="3943"/>
    <cellStyle name="쉼표 [0] 3 125 2 3" xfId="6677"/>
    <cellStyle name="쉼표 [0] 3 125 3" xfId="3942"/>
    <cellStyle name="쉼표 [0] 3 125 4" xfId="6676"/>
    <cellStyle name="쉼표 [0] 3 126" xfId="678"/>
    <cellStyle name="쉼표 [0] 3 126 2" xfId="1762"/>
    <cellStyle name="쉼표 [0] 3 126 2 2" xfId="3945"/>
    <cellStyle name="쉼표 [0] 3 126 2 3" xfId="6679"/>
    <cellStyle name="쉼표 [0] 3 126 3" xfId="3944"/>
    <cellStyle name="쉼표 [0] 3 126 4" xfId="6678"/>
    <cellStyle name="쉼표 [0] 3 127" xfId="679"/>
    <cellStyle name="쉼표 [0] 3 127 2" xfId="1763"/>
    <cellStyle name="쉼표 [0] 3 127 2 2" xfId="3947"/>
    <cellStyle name="쉼표 [0] 3 127 2 3" xfId="6681"/>
    <cellStyle name="쉼표 [0] 3 127 3" xfId="3946"/>
    <cellStyle name="쉼표 [0] 3 127 4" xfId="6680"/>
    <cellStyle name="쉼표 [0] 3 128" xfId="680"/>
    <cellStyle name="쉼표 [0] 3 128 2" xfId="1764"/>
    <cellStyle name="쉼표 [0] 3 128 2 2" xfId="3949"/>
    <cellStyle name="쉼표 [0] 3 128 2 3" xfId="6683"/>
    <cellStyle name="쉼표 [0] 3 128 3" xfId="3948"/>
    <cellStyle name="쉼표 [0] 3 128 4" xfId="6682"/>
    <cellStyle name="쉼표 [0] 3 129" xfId="681"/>
    <cellStyle name="쉼표 [0] 3 129 2" xfId="1765"/>
    <cellStyle name="쉼표 [0] 3 129 2 2" xfId="3951"/>
    <cellStyle name="쉼표 [0] 3 129 2 3" xfId="6685"/>
    <cellStyle name="쉼표 [0] 3 129 3" xfId="3950"/>
    <cellStyle name="쉼표 [0] 3 129 4" xfId="6684"/>
    <cellStyle name="쉼표 [0] 3 13" xfId="682"/>
    <cellStyle name="쉼표 [0] 3 13 2" xfId="1766"/>
    <cellStyle name="쉼표 [0] 3 13 2 2" xfId="3953"/>
    <cellStyle name="쉼표 [0] 3 13 2 3" xfId="6687"/>
    <cellStyle name="쉼표 [0] 3 13 3" xfId="1767"/>
    <cellStyle name="쉼표 [0] 3 13 3 2" xfId="3954"/>
    <cellStyle name="쉼표 [0] 3 13 3 3" xfId="6688"/>
    <cellStyle name="쉼표 [0] 3 13 4" xfId="1768"/>
    <cellStyle name="쉼표 [0] 3 13 4 2" xfId="3955"/>
    <cellStyle name="쉼표 [0] 3 13 4 3" xfId="6689"/>
    <cellStyle name="쉼표 [0] 3 13 5" xfId="3956"/>
    <cellStyle name="쉼표 [0] 3 13 6" xfId="3952"/>
    <cellStyle name="쉼표 [0] 3 13 7" xfId="6686"/>
    <cellStyle name="쉼표 [0] 3 130" xfId="683"/>
    <cellStyle name="쉼표 [0] 3 130 2" xfId="1769"/>
    <cellStyle name="쉼표 [0] 3 130 2 2" xfId="3958"/>
    <cellStyle name="쉼표 [0] 3 130 2 3" xfId="6691"/>
    <cellStyle name="쉼표 [0] 3 130 3" xfId="3957"/>
    <cellStyle name="쉼표 [0] 3 130 4" xfId="6690"/>
    <cellStyle name="쉼표 [0] 3 131" xfId="684"/>
    <cellStyle name="쉼표 [0] 3 131 2" xfId="1770"/>
    <cellStyle name="쉼표 [0] 3 131 2 2" xfId="3960"/>
    <cellStyle name="쉼표 [0] 3 131 2 3" xfId="6693"/>
    <cellStyle name="쉼표 [0] 3 131 3" xfId="3959"/>
    <cellStyle name="쉼표 [0] 3 131 4" xfId="6692"/>
    <cellStyle name="쉼표 [0] 3 132" xfId="1211"/>
    <cellStyle name="쉼표 [0] 3 132 2" xfId="3961"/>
    <cellStyle name="쉼표 [0] 3 132 3" xfId="6694"/>
    <cellStyle name="쉼표 [0] 3 133" xfId="1771"/>
    <cellStyle name="쉼표 [0] 3 133 2" xfId="3962"/>
    <cellStyle name="쉼표 [0] 3 133 3" xfId="6695"/>
    <cellStyle name="쉼표 [0] 3 134" xfId="3963"/>
    <cellStyle name="쉼표 [0] 3 134 2" xfId="8106"/>
    <cellStyle name="쉼표 [0] 3 14" xfId="685"/>
    <cellStyle name="쉼표 [0] 3 14 2" xfId="1772"/>
    <cellStyle name="쉼표 [0] 3 14 2 2" xfId="3965"/>
    <cellStyle name="쉼표 [0] 3 14 2 3" xfId="6697"/>
    <cellStyle name="쉼표 [0] 3 14 3" xfId="1773"/>
    <cellStyle name="쉼표 [0] 3 14 3 2" xfId="3966"/>
    <cellStyle name="쉼표 [0] 3 14 3 3" xfId="6698"/>
    <cellStyle name="쉼표 [0] 3 14 4" xfId="3964"/>
    <cellStyle name="쉼표 [0] 3 14 5" xfId="6696"/>
    <cellStyle name="쉼표 [0] 3 15" xfId="686"/>
    <cellStyle name="쉼표 [0] 3 15 2" xfId="1774"/>
    <cellStyle name="쉼표 [0] 3 15 2 2" xfId="3969"/>
    <cellStyle name="쉼표 [0] 3 15 2 2 2" xfId="8107"/>
    <cellStyle name="쉼표 [0] 3 15 2 3" xfId="3968"/>
    <cellStyle name="쉼표 [0] 3 15 2 4" xfId="6700"/>
    <cellStyle name="쉼표 [0] 3 15 3" xfId="1775"/>
    <cellStyle name="쉼표 [0] 3 15 3 2" xfId="3970"/>
    <cellStyle name="쉼표 [0] 3 15 3 3" xfId="6701"/>
    <cellStyle name="쉼표 [0] 3 15 4" xfId="3967"/>
    <cellStyle name="쉼표 [0] 3 15 5" xfId="6699"/>
    <cellStyle name="쉼표 [0] 3 16" xfId="687"/>
    <cellStyle name="쉼표 [0] 3 16 2" xfId="1776"/>
    <cellStyle name="쉼표 [0] 3 16 2 2" xfId="3972"/>
    <cellStyle name="쉼표 [0] 3 16 2 3" xfId="6703"/>
    <cellStyle name="쉼표 [0] 3 16 3" xfId="3971"/>
    <cellStyle name="쉼표 [0] 3 16 4" xfId="6702"/>
    <cellStyle name="쉼표 [0] 3 17" xfId="688"/>
    <cellStyle name="쉼표 [0] 3 17 2" xfId="1777"/>
    <cellStyle name="쉼표 [0] 3 17 2 2" xfId="3974"/>
    <cellStyle name="쉼표 [0] 3 17 2 3" xfId="6705"/>
    <cellStyle name="쉼표 [0] 3 17 3" xfId="3973"/>
    <cellStyle name="쉼표 [0] 3 17 4" xfId="6704"/>
    <cellStyle name="쉼표 [0] 3 18" xfId="689"/>
    <cellStyle name="쉼표 [0] 3 18 2" xfId="1778"/>
    <cellStyle name="쉼표 [0] 3 18 2 2" xfId="3976"/>
    <cellStyle name="쉼표 [0] 3 18 2 3" xfId="6707"/>
    <cellStyle name="쉼표 [0] 3 18 3" xfId="3975"/>
    <cellStyle name="쉼표 [0] 3 18 4" xfId="6706"/>
    <cellStyle name="쉼표 [0] 3 19" xfId="690"/>
    <cellStyle name="쉼표 [0] 3 19 2" xfId="1779"/>
    <cellStyle name="쉼표 [0] 3 19 2 2" xfId="3978"/>
    <cellStyle name="쉼표 [0] 3 19 2 3" xfId="6709"/>
    <cellStyle name="쉼표 [0] 3 19 3" xfId="3977"/>
    <cellStyle name="쉼표 [0] 3 19 4" xfId="6708"/>
    <cellStyle name="쉼표 [0] 3 2" xfId="691"/>
    <cellStyle name="쉼표 [0] 3 2 2" xfId="1212"/>
    <cellStyle name="쉼표 [0] 3 2 2 2" xfId="1780"/>
    <cellStyle name="쉼표 [0] 3 2 2 2 2" xfId="3981"/>
    <cellStyle name="쉼표 [0] 3 2 2 2 3" xfId="6712"/>
    <cellStyle name="쉼표 [0] 3 2 2 3" xfId="1781"/>
    <cellStyle name="쉼표 [0] 3 2 2 3 2" xfId="3982"/>
    <cellStyle name="쉼표 [0] 3 2 2 3 3" xfId="6713"/>
    <cellStyle name="쉼표 [0] 3 2 2 4" xfId="3980"/>
    <cellStyle name="쉼표 [0] 3 2 2 5" xfId="6711"/>
    <cellStyle name="쉼표 [0] 3 2 3" xfId="1782"/>
    <cellStyle name="쉼표 [0] 3 2 3 2" xfId="3983"/>
    <cellStyle name="쉼표 [0] 3 2 3 3" xfId="6714"/>
    <cellStyle name="쉼표 [0] 3 2 4" xfId="1783"/>
    <cellStyle name="쉼표 [0] 3 2 4 2" xfId="3984"/>
    <cellStyle name="쉼표 [0] 3 2 4 3" xfId="6715"/>
    <cellStyle name="쉼표 [0] 3 2 5" xfId="3985"/>
    <cellStyle name="쉼표 [0] 3 2 5 2" xfId="8108"/>
    <cellStyle name="쉼표 [0] 3 2 6" xfId="3986"/>
    <cellStyle name="쉼표 [0] 3 2 6 2" xfId="8109"/>
    <cellStyle name="쉼표 [0] 3 2 7" xfId="3979"/>
    <cellStyle name="쉼표 [0] 3 2 7 2" xfId="8466"/>
    <cellStyle name="쉼표 [0] 3 2 8" xfId="6710"/>
    <cellStyle name="쉼표 [0] 3 20" xfId="692"/>
    <cellStyle name="쉼표 [0] 3 20 2" xfId="1784"/>
    <cellStyle name="쉼표 [0] 3 20 2 2" xfId="3988"/>
    <cellStyle name="쉼표 [0] 3 20 2 3" xfId="6717"/>
    <cellStyle name="쉼표 [0] 3 20 3" xfId="3987"/>
    <cellStyle name="쉼표 [0] 3 20 4" xfId="6716"/>
    <cellStyle name="쉼표 [0] 3 21" xfId="693"/>
    <cellStyle name="쉼표 [0] 3 21 2" xfId="1785"/>
    <cellStyle name="쉼표 [0] 3 21 2 2" xfId="3990"/>
    <cellStyle name="쉼표 [0] 3 21 2 3" xfId="6719"/>
    <cellStyle name="쉼표 [0] 3 21 3" xfId="3989"/>
    <cellStyle name="쉼표 [0] 3 21 4" xfId="6718"/>
    <cellStyle name="쉼표 [0] 3 22" xfId="694"/>
    <cellStyle name="쉼표 [0] 3 22 2" xfId="1786"/>
    <cellStyle name="쉼표 [0] 3 22 2 2" xfId="3992"/>
    <cellStyle name="쉼표 [0] 3 22 2 3" xfId="6721"/>
    <cellStyle name="쉼표 [0] 3 22 3" xfId="3991"/>
    <cellStyle name="쉼표 [0] 3 22 4" xfId="6720"/>
    <cellStyle name="쉼표 [0] 3 23" xfId="695"/>
    <cellStyle name="쉼표 [0] 3 23 2" xfId="1787"/>
    <cellStyle name="쉼표 [0] 3 23 2 2" xfId="3994"/>
    <cellStyle name="쉼표 [0] 3 23 2 3" xfId="6723"/>
    <cellStyle name="쉼표 [0] 3 23 3" xfId="3993"/>
    <cellStyle name="쉼표 [0] 3 23 4" xfId="6722"/>
    <cellStyle name="쉼표 [0] 3 24" xfId="696"/>
    <cellStyle name="쉼표 [0] 3 24 2" xfId="1788"/>
    <cellStyle name="쉼표 [0] 3 24 2 2" xfId="3996"/>
    <cellStyle name="쉼표 [0] 3 24 2 3" xfId="6725"/>
    <cellStyle name="쉼표 [0] 3 24 3" xfId="3995"/>
    <cellStyle name="쉼표 [0] 3 24 4" xfId="6724"/>
    <cellStyle name="쉼표 [0] 3 25" xfId="697"/>
    <cellStyle name="쉼표 [0] 3 25 2" xfId="1789"/>
    <cellStyle name="쉼표 [0] 3 25 2 2" xfId="3998"/>
    <cellStyle name="쉼표 [0] 3 25 2 3" xfId="6727"/>
    <cellStyle name="쉼표 [0] 3 25 3" xfId="3997"/>
    <cellStyle name="쉼표 [0] 3 25 4" xfId="6726"/>
    <cellStyle name="쉼표 [0] 3 26" xfId="698"/>
    <cellStyle name="쉼표 [0] 3 26 2" xfId="1790"/>
    <cellStyle name="쉼표 [0] 3 26 2 2" xfId="4000"/>
    <cellStyle name="쉼표 [0] 3 26 2 3" xfId="6729"/>
    <cellStyle name="쉼표 [0] 3 26 3" xfId="3999"/>
    <cellStyle name="쉼표 [0] 3 26 4" xfId="6728"/>
    <cellStyle name="쉼표 [0] 3 27" xfId="699"/>
    <cellStyle name="쉼표 [0] 3 27 2" xfId="1791"/>
    <cellStyle name="쉼표 [0] 3 27 2 2" xfId="4002"/>
    <cellStyle name="쉼표 [0] 3 27 2 3" xfId="6731"/>
    <cellStyle name="쉼표 [0] 3 27 3" xfId="4001"/>
    <cellStyle name="쉼표 [0] 3 27 4" xfId="6730"/>
    <cellStyle name="쉼표 [0] 3 28" xfId="700"/>
    <cellStyle name="쉼표 [0] 3 28 2" xfId="1792"/>
    <cellStyle name="쉼표 [0] 3 28 2 2" xfId="4004"/>
    <cellStyle name="쉼표 [0] 3 28 2 3" xfId="6733"/>
    <cellStyle name="쉼표 [0] 3 28 3" xfId="4003"/>
    <cellStyle name="쉼표 [0] 3 28 4" xfId="6732"/>
    <cellStyle name="쉼표 [0] 3 29" xfId="701"/>
    <cellStyle name="쉼표 [0] 3 29 2" xfId="1793"/>
    <cellStyle name="쉼표 [0] 3 29 2 2" xfId="4006"/>
    <cellStyle name="쉼표 [0] 3 29 2 3" xfId="6735"/>
    <cellStyle name="쉼표 [0] 3 29 3" xfId="4005"/>
    <cellStyle name="쉼표 [0] 3 29 4" xfId="6734"/>
    <cellStyle name="쉼표 [0] 3 3" xfId="702"/>
    <cellStyle name="쉼표 [0] 3 3 2" xfId="1213"/>
    <cellStyle name="쉼표 [0] 3 3 2 2" xfId="1794"/>
    <cellStyle name="쉼표 [0] 3 3 2 2 2" xfId="4009"/>
    <cellStyle name="쉼표 [0] 3 3 2 2 3" xfId="6738"/>
    <cellStyle name="쉼표 [0] 3 3 2 3" xfId="1795"/>
    <cellStyle name="쉼표 [0] 3 3 2 3 2" xfId="4010"/>
    <cellStyle name="쉼표 [0] 3 3 2 3 3" xfId="6739"/>
    <cellStyle name="쉼표 [0] 3 3 2 4" xfId="4008"/>
    <cellStyle name="쉼표 [0] 3 3 2 5" xfId="6737"/>
    <cellStyle name="쉼표 [0] 3 3 3" xfId="1796"/>
    <cellStyle name="쉼표 [0] 3 3 3 2" xfId="4011"/>
    <cellStyle name="쉼표 [0] 3 3 3 3" xfId="6740"/>
    <cellStyle name="쉼표 [0] 3 3 4" xfId="1797"/>
    <cellStyle name="쉼표 [0] 3 3 4 2" xfId="4012"/>
    <cellStyle name="쉼표 [0] 3 3 4 3" xfId="6741"/>
    <cellStyle name="쉼표 [0] 3 3 5" xfId="4013"/>
    <cellStyle name="쉼표 [0] 3 3 5 2" xfId="8110"/>
    <cellStyle name="쉼표 [0] 3 3 6" xfId="4014"/>
    <cellStyle name="쉼표 [0] 3 3 6 2" xfId="8111"/>
    <cellStyle name="쉼표 [0] 3 3 7" xfId="4007"/>
    <cellStyle name="쉼표 [0] 3 3 7 2" xfId="8467"/>
    <cellStyle name="쉼표 [0] 3 3 8" xfId="6736"/>
    <cellStyle name="쉼표 [0] 3 30" xfId="703"/>
    <cellStyle name="쉼표 [0] 3 30 2" xfId="1798"/>
    <cellStyle name="쉼표 [0] 3 30 2 2" xfId="4016"/>
    <cellStyle name="쉼표 [0] 3 30 2 3" xfId="6743"/>
    <cellStyle name="쉼표 [0] 3 30 3" xfId="4015"/>
    <cellStyle name="쉼표 [0] 3 30 4" xfId="6742"/>
    <cellStyle name="쉼표 [0] 3 31" xfId="704"/>
    <cellStyle name="쉼표 [0] 3 31 2" xfId="1799"/>
    <cellStyle name="쉼표 [0] 3 31 2 2" xfId="4018"/>
    <cellStyle name="쉼표 [0] 3 31 2 3" xfId="6745"/>
    <cellStyle name="쉼표 [0] 3 31 3" xfId="4017"/>
    <cellStyle name="쉼표 [0] 3 31 4" xfId="6744"/>
    <cellStyle name="쉼표 [0] 3 32" xfId="705"/>
    <cellStyle name="쉼표 [0] 3 32 2" xfId="1800"/>
    <cellStyle name="쉼표 [0] 3 32 2 2" xfId="4020"/>
    <cellStyle name="쉼표 [0] 3 32 2 3" xfId="6747"/>
    <cellStyle name="쉼표 [0] 3 32 3" xfId="4019"/>
    <cellStyle name="쉼표 [0] 3 32 4" xfId="6746"/>
    <cellStyle name="쉼표 [0] 3 33" xfId="706"/>
    <cellStyle name="쉼표 [0] 3 33 2" xfId="1801"/>
    <cellStyle name="쉼표 [0] 3 33 2 2" xfId="4022"/>
    <cellStyle name="쉼표 [0] 3 33 2 3" xfId="6749"/>
    <cellStyle name="쉼표 [0] 3 33 3" xfId="4021"/>
    <cellStyle name="쉼표 [0] 3 33 4" xfId="6748"/>
    <cellStyle name="쉼표 [0] 3 34" xfId="707"/>
    <cellStyle name="쉼표 [0] 3 34 2" xfId="1802"/>
    <cellStyle name="쉼표 [0] 3 34 2 2" xfId="4024"/>
    <cellStyle name="쉼표 [0] 3 34 2 3" xfId="6751"/>
    <cellStyle name="쉼표 [0] 3 34 3" xfId="4023"/>
    <cellStyle name="쉼표 [0] 3 34 4" xfId="6750"/>
    <cellStyle name="쉼표 [0] 3 35" xfId="708"/>
    <cellStyle name="쉼표 [0] 3 35 2" xfId="1803"/>
    <cellStyle name="쉼표 [0] 3 35 2 2" xfId="4026"/>
    <cellStyle name="쉼표 [0] 3 35 2 3" xfId="6753"/>
    <cellStyle name="쉼표 [0] 3 35 3" xfId="4025"/>
    <cellStyle name="쉼표 [0] 3 35 4" xfId="6752"/>
    <cellStyle name="쉼표 [0] 3 36" xfId="709"/>
    <cellStyle name="쉼표 [0] 3 36 2" xfId="1804"/>
    <cellStyle name="쉼표 [0] 3 36 2 2" xfId="4028"/>
    <cellStyle name="쉼표 [0] 3 36 2 3" xfId="6755"/>
    <cellStyle name="쉼표 [0] 3 36 3" xfId="4027"/>
    <cellStyle name="쉼표 [0] 3 36 4" xfId="6754"/>
    <cellStyle name="쉼표 [0] 3 37" xfId="710"/>
    <cellStyle name="쉼표 [0] 3 37 2" xfId="1805"/>
    <cellStyle name="쉼표 [0] 3 37 2 2" xfId="4030"/>
    <cellStyle name="쉼표 [0] 3 37 2 3" xfId="6757"/>
    <cellStyle name="쉼표 [0] 3 37 3" xfId="4029"/>
    <cellStyle name="쉼표 [0] 3 37 4" xfId="6756"/>
    <cellStyle name="쉼표 [0] 3 38" xfId="711"/>
    <cellStyle name="쉼표 [0] 3 38 2" xfId="1806"/>
    <cellStyle name="쉼표 [0] 3 38 2 2" xfId="4032"/>
    <cellStyle name="쉼표 [0] 3 38 2 3" xfId="6759"/>
    <cellStyle name="쉼표 [0] 3 38 3" xfId="4031"/>
    <cellStyle name="쉼표 [0] 3 38 4" xfId="6758"/>
    <cellStyle name="쉼표 [0] 3 39" xfId="712"/>
    <cellStyle name="쉼표 [0] 3 39 2" xfId="1807"/>
    <cellStyle name="쉼표 [0] 3 39 2 2" xfId="4034"/>
    <cellStyle name="쉼표 [0] 3 39 2 3" xfId="6761"/>
    <cellStyle name="쉼표 [0] 3 39 3" xfId="4033"/>
    <cellStyle name="쉼표 [0] 3 39 4" xfId="6760"/>
    <cellStyle name="쉼표 [0] 3 4" xfId="713"/>
    <cellStyle name="쉼표 [0] 3 4 2" xfId="1214"/>
    <cellStyle name="쉼표 [0] 3 4 2 2" xfId="1808"/>
    <cellStyle name="쉼표 [0] 3 4 2 2 2" xfId="4037"/>
    <cellStyle name="쉼표 [0] 3 4 2 2 3" xfId="6764"/>
    <cellStyle name="쉼표 [0] 3 4 2 3" xfId="1809"/>
    <cellStyle name="쉼표 [0] 3 4 2 3 2" xfId="4038"/>
    <cellStyle name="쉼표 [0] 3 4 2 3 3" xfId="6765"/>
    <cellStyle name="쉼표 [0] 3 4 2 4" xfId="4036"/>
    <cellStyle name="쉼표 [0] 3 4 2 5" xfId="6763"/>
    <cellStyle name="쉼표 [0] 3 4 3" xfId="1810"/>
    <cellStyle name="쉼표 [0] 3 4 3 2" xfId="4039"/>
    <cellStyle name="쉼표 [0] 3 4 3 3" xfId="6766"/>
    <cellStyle name="쉼표 [0] 3 4 4" xfId="1811"/>
    <cellStyle name="쉼표 [0] 3 4 4 2" xfId="4040"/>
    <cellStyle name="쉼표 [0] 3 4 4 3" xfId="6767"/>
    <cellStyle name="쉼표 [0] 3 4 5" xfId="4041"/>
    <cellStyle name="쉼표 [0] 3 4 5 2" xfId="8112"/>
    <cellStyle name="쉼표 [0] 3 4 6" xfId="4042"/>
    <cellStyle name="쉼표 [0] 3 4 6 2" xfId="8113"/>
    <cellStyle name="쉼표 [0] 3 4 7" xfId="4035"/>
    <cellStyle name="쉼표 [0] 3 4 7 2" xfId="8468"/>
    <cellStyle name="쉼표 [0] 3 4 8" xfId="6762"/>
    <cellStyle name="쉼표 [0] 3 40" xfId="714"/>
    <cellStyle name="쉼표 [0] 3 40 2" xfId="1812"/>
    <cellStyle name="쉼표 [0] 3 40 2 2" xfId="4043"/>
    <cellStyle name="쉼표 [0] 3 40 2 3" xfId="6768"/>
    <cellStyle name="쉼표 [0] 3 40 3" xfId="4044"/>
    <cellStyle name="쉼표 [0] 3 40 3 2" xfId="8114"/>
    <cellStyle name="쉼표 [0] 3 40 4" xfId="8115"/>
    <cellStyle name="쉼표 [0] 3 41" xfId="715"/>
    <cellStyle name="쉼표 [0] 3 41 2" xfId="1813"/>
    <cellStyle name="쉼표 [0] 3 41 2 2" xfId="4045"/>
    <cellStyle name="쉼표 [0] 3 41 2 3" xfId="6769"/>
    <cellStyle name="쉼표 [0] 3 41 3" xfId="4046"/>
    <cellStyle name="쉼표 [0] 3 41 3 2" xfId="8116"/>
    <cellStyle name="쉼표 [0] 3 41 4" xfId="8117"/>
    <cellStyle name="쉼표 [0] 3 42" xfId="716"/>
    <cellStyle name="쉼표 [0] 3 42 2" xfId="1814"/>
    <cellStyle name="쉼표 [0] 3 42 2 2" xfId="4047"/>
    <cellStyle name="쉼표 [0] 3 42 2 3" xfId="6770"/>
    <cellStyle name="쉼표 [0] 3 42 3" xfId="4048"/>
    <cellStyle name="쉼표 [0] 3 42 3 2" xfId="8118"/>
    <cellStyle name="쉼표 [0] 3 42 4" xfId="8119"/>
    <cellStyle name="쉼표 [0] 3 43" xfId="717"/>
    <cellStyle name="쉼표 [0] 3 43 2" xfId="1815"/>
    <cellStyle name="쉼표 [0] 3 43 2 2" xfId="4050"/>
    <cellStyle name="쉼표 [0] 3 43 2 3" xfId="6772"/>
    <cellStyle name="쉼표 [0] 3 43 3" xfId="4049"/>
    <cellStyle name="쉼표 [0] 3 43 4" xfId="6771"/>
    <cellStyle name="쉼표 [0] 3 44" xfId="718"/>
    <cellStyle name="쉼표 [0] 3 44 2" xfId="1816"/>
    <cellStyle name="쉼표 [0] 3 44 2 2" xfId="4052"/>
    <cellStyle name="쉼표 [0] 3 44 2 3" xfId="6774"/>
    <cellStyle name="쉼표 [0] 3 44 3" xfId="4051"/>
    <cellStyle name="쉼표 [0] 3 44 4" xfId="6773"/>
    <cellStyle name="쉼표 [0] 3 45" xfId="719"/>
    <cellStyle name="쉼표 [0] 3 45 2" xfId="1817"/>
    <cellStyle name="쉼표 [0] 3 45 2 2" xfId="4054"/>
    <cellStyle name="쉼표 [0] 3 45 2 3" xfId="6776"/>
    <cellStyle name="쉼표 [0] 3 45 3" xfId="4053"/>
    <cellStyle name="쉼표 [0] 3 45 4" xfId="6775"/>
    <cellStyle name="쉼표 [0] 3 46" xfId="720"/>
    <cellStyle name="쉼표 [0] 3 46 2" xfId="1818"/>
    <cellStyle name="쉼표 [0] 3 46 2 2" xfId="4056"/>
    <cellStyle name="쉼표 [0] 3 46 2 3" xfId="6778"/>
    <cellStyle name="쉼표 [0] 3 46 3" xfId="4055"/>
    <cellStyle name="쉼표 [0] 3 46 4" xfId="6777"/>
    <cellStyle name="쉼표 [0] 3 47" xfId="721"/>
    <cellStyle name="쉼표 [0] 3 47 2" xfId="1819"/>
    <cellStyle name="쉼표 [0] 3 47 2 2" xfId="4058"/>
    <cellStyle name="쉼표 [0] 3 47 2 3" xfId="6780"/>
    <cellStyle name="쉼표 [0] 3 47 3" xfId="4057"/>
    <cellStyle name="쉼표 [0] 3 47 4" xfId="6779"/>
    <cellStyle name="쉼표 [0] 3 48" xfId="722"/>
    <cellStyle name="쉼표 [0] 3 48 2" xfId="1820"/>
    <cellStyle name="쉼표 [0] 3 48 2 2" xfId="4060"/>
    <cellStyle name="쉼표 [0] 3 48 2 3" xfId="6782"/>
    <cellStyle name="쉼표 [0] 3 48 3" xfId="4059"/>
    <cellStyle name="쉼표 [0] 3 48 4" xfId="6781"/>
    <cellStyle name="쉼표 [0] 3 49" xfId="723"/>
    <cellStyle name="쉼표 [0] 3 49 2" xfId="1821"/>
    <cellStyle name="쉼표 [0] 3 49 2 2" xfId="4062"/>
    <cellStyle name="쉼표 [0] 3 49 2 3" xfId="6784"/>
    <cellStyle name="쉼표 [0] 3 49 3" xfId="4061"/>
    <cellStyle name="쉼표 [0] 3 49 4" xfId="6783"/>
    <cellStyle name="쉼표 [0] 3 5" xfId="724"/>
    <cellStyle name="쉼표 [0] 3 5 2" xfId="1215"/>
    <cellStyle name="쉼표 [0] 3 5 2 2" xfId="1822"/>
    <cellStyle name="쉼표 [0] 3 5 2 2 2" xfId="4065"/>
    <cellStyle name="쉼표 [0] 3 5 2 2 3" xfId="6787"/>
    <cellStyle name="쉼표 [0] 3 5 2 3" xfId="1823"/>
    <cellStyle name="쉼표 [0] 3 5 2 3 2" xfId="4066"/>
    <cellStyle name="쉼표 [0] 3 5 2 3 3" xfId="6788"/>
    <cellStyle name="쉼표 [0] 3 5 2 4" xfId="4064"/>
    <cellStyle name="쉼표 [0] 3 5 2 5" xfId="6786"/>
    <cellStyle name="쉼표 [0] 3 5 3" xfId="1824"/>
    <cellStyle name="쉼표 [0] 3 5 3 2" xfId="4067"/>
    <cellStyle name="쉼표 [0] 3 5 3 3" xfId="6789"/>
    <cellStyle name="쉼표 [0] 3 5 4" xfId="1825"/>
    <cellStyle name="쉼표 [0] 3 5 4 2" xfId="4068"/>
    <cellStyle name="쉼표 [0] 3 5 4 3" xfId="6790"/>
    <cellStyle name="쉼표 [0] 3 5 5" xfId="4069"/>
    <cellStyle name="쉼표 [0] 3 5 5 2" xfId="8120"/>
    <cellStyle name="쉼표 [0] 3 5 6" xfId="4070"/>
    <cellStyle name="쉼표 [0] 3 5 6 2" xfId="8121"/>
    <cellStyle name="쉼표 [0] 3 5 7" xfId="4063"/>
    <cellStyle name="쉼표 [0] 3 5 7 2" xfId="8469"/>
    <cellStyle name="쉼표 [0] 3 5 8" xfId="6785"/>
    <cellStyle name="쉼표 [0] 3 50" xfId="725"/>
    <cellStyle name="쉼표 [0] 3 50 2" xfId="1826"/>
    <cellStyle name="쉼표 [0] 3 50 2 2" xfId="4072"/>
    <cellStyle name="쉼표 [0] 3 50 2 3" xfId="6792"/>
    <cellStyle name="쉼표 [0] 3 50 3" xfId="4071"/>
    <cellStyle name="쉼표 [0] 3 50 4" xfId="6791"/>
    <cellStyle name="쉼표 [0] 3 51" xfId="726"/>
    <cellStyle name="쉼표 [0] 3 51 2" xfId="1827"/>
    <cellStyle name="쉼표 [0] 3 51 2 2" xfId="4074"/>
    <cellStyle name="쉼표 [0] 3 51 2 3" xfId="6794"/>
    <cellStyle name="쉼표 [0] 3 51 3" xfId="4073"/>
    <cellStyle name="쉼표 [0] 3 51 4" xfId="6793"/>
    <cellStyle name="쉼표 [0] 3 52" xfId="727"/>
    <cellStyle name="쉼표 [0] 3 52 2" xfId="1828"/>
    <cellStyle name="쉼표 [0] 3 52 2 2" xfId="4076"/>
    <cellStyle name="쉼표 [0] 3 52 2 3" xfId="6796"/>
    <cellStyle name="쉼표 [0] 3 52 3" xfId="4075"/>
    <cellStyle name="쉼표 [0] 3 52 4" xfId="6795"/>
    <cellStyle name="쉼표 [0] 3 53" xfId="728"/>
    <cellStyle name="쉼표 [0] 3 53 2" xfId="1829"/>
    <cellStyle name="쉼표 [0] 3 53 2 2" xfId="4078"/>
    <cellStyle name="쉼표 [0] 3 53 2 3" xfId="6798"/>
    <cellStyle name="쉼표 [0] 3 53 3" xfId="4077"/>
    <cellStyle name="쉼표 [0] 3 53 4" xfId="6797"/>
    <cellStyle name="쉼표 [0] 3 54" xfId="729"/>
    <cellStyle name="쉼표 [0] 3 54 2" xfId="1830"/>
    <cellStyle name="쉼표 [0] 3 54 2 2" xfId="4080"/>
    <cellStyle name="쉼표 [0] 3 54 2 3" xfId="6800"/>
    <cellStyle name="쉼표 [0] 3 54 3" xfId="4079"/>
    <cellStyle name="쉼표 [0] 3 54 4" xfId="6799"/>
    <cellStyle name="쉼표 [0] 3 55" xfId="730"/>
    <cellStyle name="쉼표 [0] 3 55 2" xfId="1831"/>
    <cellStyle name="쉼표 [0] 3 55 2 2" xfId="4082"/>
    <cellStyle name="쉼표 [0] 3 55 2 3" xfId="6802"/>
    <cellStyle name="쉼표 [0] 3 55 3" xfId="4081"/>
    <cellStyle name="쉼표 [0] 3 55 4" xfId="6801"/>
    <cellStyle name="쉼표 [0] 3 56" xfId="731"/>
    <cellStyle name="쉼표 [0] 3 56 2" xfId="1832"/>
    <cellStyle name="쉼표 [0] 3 56 2 2" xfId="4084"/>
    <cellStyle name="쉼표 [0] 3 56 2 3" xfId="6804"/>
    <cellStyle name="쉼표 [0] 3 56 3" xfId="4083"/>
    <cellStyle name="쉼표 [0] 3 56 4" xfId="6803"/>
    <cellStyle name="쉼표 [0] 3 57" xfId="732"/>
    <cellStyle name="쉼표 [0] 3 57 2" xfId="1833"/>
    <cellStyle name="쉼표 [0] 3 57 2 2" xfId="4086"/>
    <cellStyle name="쉼표 [0] 3 57 2 3" xfId="6806"/>
    <cellStyle name="쉼표 [0] 3 57 3" xfId="4085"/>
    <cellStyle name="쉼표 [0] 3 57 4" xfId="6805"/>
    <cellStyle name="쉼표 [0] 3 58" xfId="733"/>
    <cellStyle name="쉼표 [0] 3 58 2" xfId="1834"/>
    <cellStyle name="쉼표 [0] 3 58 2 2" xfId="4088"/>
    <cellStyle name="쉼표 [0] 3 58 2 3" xfId="6808"/>
    <cellStyle name="쉼표 [0] 3 58 3" xfId="4087"/>
    <cellStyle name="쉼표 [0] 3 58 4" xfId="6807"/>
    <cellStyle name="쉼표 [0] 3 59" xfId="734"/>
    <cellStyle name="쉼표 [0] 3 59 2" xfId="1835"/>
    <cellStyle name="쉼표 [0] 3 59 2 2" xfId="4090"/>
    <cellStyle name="쉼표 [0] 3 59 2 3" xfId="6810"/>
    <cellStyle name="쉼표 [0] 3 59 3" xfId="4089"/>
    <cellStyle name="쉼표 [0] 3 59 4" xfId="6809"/>
    <cellStyle name="쉼표 [0] 3 6" xfId="735"/>
    <cellStyle name="쉼표 [0] 3 6 2" xfId="1836"/>
    <cellStyle name="쉼표 [0] 3 6 2 2" xfId="4092"/>
    <cellStyle name="쉼표 [0] 3 6 2 3" xfId="6812"/>
    <cellStyle name="쉼표 [0] 3 6 3" xfId="4093"/>
    <cellStyle name="쉼표 [0] 3 6 3 2" xfId="8122"/>
    <cellStyle name="쉼표 [0] 3 6 4" xfId="4094"/>
    <cellStyle name="쉼표 [0] 3 6 4 2" xfId="8123"/>
    <cellStyle name="쉼표 [0] 3 6 5" xfId="4091"/>
    <cellStyle name="쉼표 [0] 3 6 5 2" xfId="8470"/>
    <cellStyle name="쉼표 [0] 3 6 6" xfId="6811"/>
    <cellStyle name="쉼표 [0] 3 60" xfId="736"/>
    <cellStyle name="쉼표 [0] 3 60 2" xfId="1837"/>
    <cellStyle name="쉼표 [0] 3 60 2 2" xfId="4096"/>
    <cellStyle name="쉼표 [0] 3 60 2 3" xfId="6814"/>
    <cellStyle name="쉼표 [0] 3 60 3" xfId="4095"/>
    <cellStyle name="쉼표 [0] 3 60 4" xfId="6813"/>
    <cellStyle name="쉼표 [0] 3 61" xfId="737"/>
    <cellStyle name="쉼표 [0] 3 61 2" xfId="1838"/>
    <cellStyle name="쉼표 [0] 3 61 2 2" xfId="4098"/>
    <cellStyle name="쉼표 [0] 3 61 2 3" xfId="6816"/>
    <cellStyle name="쉼표 [0] 3 61 3" xfId="4097"/>
    <cellStyle name="쉼표 [0] 3 61 4" xfId="6815"/>
    <cellStyle name="쉼표 [0] 3 62" xfId="738"/>
    <cellStyle name="쉼표 [0] 3 62 2" xfId="1839"/>
    <cellStyle name="쉼표 [0] 3 62 2 2" xfId="4100"/>
    <cellStyle name="쉼표 [0] 3 62 2 3" xfId="6818"/>
    <cellStyle name="쉼표 [0] 3 62 3" xfId="4099"/>
    <cellStyle name="쉼표 [0] 3 62 4" xfId="6817"/>
    <cellStyle name="쉼표 [0] 3 63" xfId="739"/>
    <cellStyle name="쉼표 [0] 3 63 2" xfId="1840"/>
    <cellStyle name="쉼표 [0] 3 63 2 2" xfId="4102"/>
    <cellStyle name="쉼표 [0] 3 63 2 3" xfId="6820"/>
    <cellStyle name="쉼표 [0] 3 63 3" xfId="4101"/>
    <cellStyle name="쉼표 [0] 3 63 4" xfId="6819"/>
    <cellStyle name="쉼표 [0] 3 64" xfId="740"/>
    <cellStyle name="쉼표 [0] 3 64 2" xfId="1841"/>
    <cellStyle name="쉼표 [0] 3 64 2 2" xfId="4104"/>
    <cellStyle name="쉼표 [0] 3 64 2 3" xfId="6822"/>
    <cellStyle name="쉼표 [0] 3 64 3" xfId="4103"/>
    <cellStyle name="쉼표 [0] 3 64 4" xfId="6821"/>
    <cellStyle name="쉼표 [0] 3 65" xfId="741"/>
    <cellStyle name="쉼표 [0] 3 65 2" xfId="1842"/>
    <cellStyle name="쉼표 [0] 3 65 2 2" xfId="4106"/>
    <cellStyle name="쉼표 [0] 3 65 2 3" xfId="6824"/>
    <cellStyle name="쉼표 [0] 3 65 3" xfId="4105"/>
    <cellStyle name="쉼표 [0] 3 65 4" xfId="6823"/>
    <cellStyle name="쉼표 [0] 3 66" xfId="742"/>
    <cellStyle name="쉼표 [0] 3 66 2" xfId="1843"/>
    <cellStyle name="쉼표 [0] 3 66 2 2" xfId="4108"/>
    <cellStyle name="쉼표 [0] 3 66 2 3" xfId="6826"/>
    <cellStyle name="쉼표 [0] 3 66 3" xfId="4107"/>
    <cellStyle name="쉼표 [0] 3 66 4" xfId="6825"/>
    <cellStyle name="쉼표 [0] 3 67" xfId="743"/>
    <cellStyle name="쉼표 [0] 3 67 2" xfId="1844"/>
    <cellStyle name="쉼표 [0] 3 67 2 2" xfId="4110"/>
    <cellStyle name="쉼표 [0] 3 67 2 3" xfId="6828"/>
    <cellStyle name="쉼표 [0] 3 67 3" xfId="4109"/>
    <cellStyle name="쉼표 [0] 3 67 4" xfId="6827"/>
    <cellStyle name="쉼표 [0] 3 68" xfId="744"/>
    <cellStyle name="쉼표 [0] 3 68 2" xfId="1845"/>
    <cellStyle name="쉼표 [0] 3 68 2 2" xfId="4112"/>
    <cellStyle name="쉼표 [0] 3 68 2 3" xfId="6830"/>
    <cellStyle name="쉼표 [0] 3 68 3" xfId="4111"/>
    <cellStyle name="쉼표 [0] 3 68 4" xfId="6829"/>
    <cellStyle name="쉼표 [0] 3 69" xfId="745"/>
    <cellStyle name="쉼표 [0] 3 69 2" xfId="1846"/>
    <cellStyle name="쉼표 [0] 3 69 2 2" xfId="4114"/>
    <cellStyle name="쉼표 [0] 3 69 2 3" xfId="6832"/>
    <cellStyle name="쉼표 [0] 3 69 3" xfId="4113"/>
    <cellStyle name="쉼표 [0] 3 69 4" xfId="6831"/>
    <cellStyle name="쉼표 [0] 3 7" xfId="746"/>
    <cellStyle name="쉼표 [0] 3 7 2" xfId="1847"/>
    <cellStyle name="쉼표 [0] 3 7 2 2" xfId="1848"/>
    <cellStyle name="쉼표 [0] 3 7 2 2 2" xfId="4117"/>
    <cellStyle name="쉼표 [0] 3 7 2 2 3" xfId="6835"/>
    <cellStyle name="쉼표 [0] 3 7 2 3" xfId="4116"/>
    <cellStyle name="쉼표 [0] 3 7 2 4" xfId="6834"/>
    <cellStyle name="쉼표 [0] 3 7 3" xfId="1849"/>
    <cellStyle name="쉼표 [0] 3 7 3 2" xfId="4118"/>
    <cellStyle name="쉼표 [0] 3 7 3 3" xfId="6836"/>
    <cellStyle name="쉼표 [0] 3 7 4" xfId="4119"/>
    <cellStyle name="쉼표 [0] 3 7 4 2" xfId="8124"/>
    <cellStyle name="쉼표 [0] 3 7 5" xfId="4120"/>
    <cellStyle name="쉼표 [0] 3 7 5 2" xfId="8125"/>
    <cellStyle name="쉼표 [0] 3 7 6" xfId="4115"/>
    <cellStyle name="쉼표 [0] 3 7 6 2" xfId="8471"/>
    <cellStyle name="쉼표 [0] 3 7 7" xfId="6833"/>
    <cellStyle name="쉼표 [0] 3 70" xfId="747"/>
    <cellStyle name="쉼표 [0] 3 70 2" xfId="1850"/>
    <cellStyle name="쉼표 [0] 3 70 2 2" xfId="4122"/>
    <cellStyle name="쉼표 [0] 3 70 2 3" xfId="6838"/>
    <cellStyle name="쉼표 [0] 3 70 3" xfId="4121"/>
    <cellStyle name="쉼표 [0] 3 70 4" xfId="6837"/>
    <cellStyle name="쉼표 [0] 3 71" xfId="748"/>
    <cellStyle name="쉼표 [0] 3 71 2" xfId="1851"/>
    <cellStyle name="쉼표 [0] 3 71 2 2" xfId="4124"/>
    <cellStyle name="쉼표 [0] 3 71 2 3" xfId="6840"/>
    <cellStyle name="쉼표 [0] 3 71 3" xfId="4123"/>
    <cellStyle name="쉼표 [0] 3 71 4" xfId="6839"/>
    <cellStyle name="쉼표 [0] 3 72" xfId="749"/>
    <cellStyle name="쉼표 [0] 3 72 2" xfId="1852"/>
    <cellStyle name="쉼표 [0] 3 72 2 2" xfId="4126"/>
    <cellStyle name="쉼표 [0] 3 72 2 3" xfId="6842"/>
    <cellStyle name="쉼표 [0] 3 72 3" xfId="4125"/>
    <cellStyle name="쉼표 [0] 3 72 4" xfId="6841"/>
    <cellStyle name="쉼표 [0] 3 73" xfId="750"/>
    <cellStyle name="쉼표 [0] 3 73 2" xfId="1853"/>
    <cellStyle name="쉼표 [0] 3 73 2 2" xfId="4128"/>
    <cellStyle name="쉼표 [0] 3 73 2 3" xfId="6844"/>
    <cellStyle name="쉼표 [0] 3 73 3" xfId="4127"/>
    <cellStyle name="쉼표 [0] 3 73 4" xfId="6843"/>
    <cellStyle name="쉼표 [0] 3 74" xfId="751"/>
    <cellStyle name="쉼표 [0] 3 74 2" xfId="1854"/>
    <cellStyle name="쉼표 [0] 3 74 2 2" xfId="4130"/>
    <cellStyle name="쉼표 [0] 3 74 2 3" xfId="6846"/>
    <cellStyle name="쉼표 [0] 3 74 3" xfId="4129"/>
    <cellStyle name="쉼표 [0] 3 74 4" xfId="6845"/>
    <cellStyle name="쉼표 [0] 3 75" xfId="752"/>
    <cellStyle name="쉼표 [0] 3 75 2" xfId="1855"/>
    <cellStyle name="쉼표 [0] 3 75 2 2" xfId="4132"/>
    <cellStyle name="쉼표 [0] 3 75 2 3" xfId="6848"/>
    <cellStyle name="쉼표 [0] 3 75 3" xfId="4131"/>
    <cellStyle name="쉼표 [0] 3 75 4" xfId="6847"/>
    <cellStyle name="쉼표 [0] 3 76" xfId="753"/>
    <cellStyle name="쉼표 [0] 3 76 2" xfId="1856"/>
    <cellStyle name="쉼표 [0] 3 76 2 2" xfId="4134"/>
    <cellStyle name="쉼표 [0] 3 76 2 3" xfId="6850"/>
    <cellStyle name="쉼표 [0] 3 76 3" xfId="4133"/>
    <cellStyle name="쉼표 [0] 3 76 4" xfId="6849"/>
    <cellStyle name="쉼표 [0] 3 77" xfId="754"/>
    <cellStyle name="쉼표 [0] 3 77 2" xfId="1857"/>
    <cellStyle name="쉼표 [0] 3 77 2 2" xfId="4136"/>
    <cellStyle name="쉼표 [0] 3 77 2 3" xfId="6852"/>
    <cellStyle name="쉼표 [0] 3 77 3" xfId="4135"/>
    <cellStyle name="쉼표 [0] 3 77 4" xfId="6851"/>
    <cellStyle name="쉼표 [0] 3 78" xfId="755"/>
    <cellStyle name="쉼표 [0] 3 78 2" xfId="1858"/>
    <cellStyle name="쉼표 [0] 3 78 2 2" xfId="4138"/>
    <cellStyle name="쉼표 [0] 3 78 2 3" xfId="6854"/>
    <cellStyle name="쉼표 [0] 3 78 3" xfId="4137"/>
    <cellStyle name="쉼표 [0] 3 78 4" xfId="6853"/>
    <cellStyle name="쉼표 [0] 3 79" xfId="756"/>
    <cellStyle name="쉼표 [0] 3 79 2" xfId="1859"/>
    <cellStyle name="쉼표 [0] 3 79 2 2" xfId="4140"/>
    <cellStyle name="쉼표 [0] 3 79 2 3" xfId="6856"/>
    <cellStyle name="쉼표 [0] 3 79 3" xfId="4139"/>
    <cellStyle name="쉼표 [0] 3 79 4" xfId="6855"/>
    <cellStyle name="쉼표 [0] 3 8" xfId="757"/>
    <cellStyle name="쉼표 [0] 3 8 2" xfId="1860"/>
    <cellStyle name="쉼표 [0] 3 8 2 2" xfId="4142"/>
    <cellStyle name="쉼표 [0] 3 8 2 3" xfId="6858"/>
    <cellStyle name="쉼표 [0] 3 8 3" xfId="4143"/>
    <cellStyle name="쉼표 [0] 3 8 3 2" xfId="8126"/>
    <cellStyle name="쉼표 [0] 3 8 4" xfId="4144"/>
    <cellStyle name="쉼표 [0] 3 8 4 2" xfId="8127"/>
    <cellStyle name="쉼표 [0] 3 8 5" xfId="4141"/>
    <cellStyle name="쉼표 [0] 3 8 6" xfId="6857"/>
    <cellStyle name="쉼표 [0] 3 80" xfId="758"/>
    <cellStyle name="쉼표 [0] 3 80 2" xfId="1861"/>
    <cellStyle name="쉼표 [0] 3 80 2 2" xfId="4146"/>
    <cellStyle name="쉼표 [0] 3 80 2 3" xfId="6860"/>
    <cellStyle name="쉼표 [0] 3 80 3" xfId="4145"/>
    <cellStyle name="쉼표 [0] 3 80 4" xfId="6859"/>
    <cellStyle name="쉼표 [0] 3 81" xfId="759"/>
    <cellStyle name="쉼표 [0] 3 81 2" xfId="1862"/>
    <cellStyle name="쉼표 [0] 3 81 2 2" xfId="4148"/>
    <cellStyle name="쉼표 [0] 3 81 2 3" xfId="6862"/>
    <cellStyle name="쉼표 [0] 3 81 3" xfId="4147"/>
    <cellStyle name="쉼표 [0] 3 81 4" xfId="6861"/>
    <cellStyle name="쉼표 [0] 3 82" xfId="760"/>
    <cellStyle name="쉼표 [0] 3 82 2" xfId="1863"/>
    <cellStyle name="쉼표 [0] 3 82 2 2" xfId="4150"/>
    <cellStyle name="쉼표 [0] 3 82 2 3" xfId="6864"/>
    <cellStyle name="쉼표 [0] 3 82 3" xfId="4149"/>
    <cellStyle name="쉼표 [0] 3 82 4" xfId="6863"/>
    <cellStyle name="쉼표 [0] 3 83" xfId="761"/>
    <cellStyle name="쉼표 [0] 3 83 2" xfId="1864"/>
    <cellStyle name="쉼표 [0] 3 83 2 2" xfId="4152"/>
    <cellStyle name="쉼표 [0] 3 83 2 3" xfId="6866"/>
    <cellStyle name="쉼표 [0] 3 83 3" xfId="4151"/>
    <cellStyle name="쉼표 [0] 3 83 4" xfId="6865"/>
    <cellStyle name="쉼표 [0] 3 84" xfId="762"/>
    <cellStyle name="쉼표 [0] 3 84 2" xfId="1865"/>
    <cellStyle name="쉼표 [0] 3 84 2 2" xfId="4154"/>
    <cellStyle name="쉼표 [0] 3 84 2 3" xfId="6868"/>
    <cellStyle name="쉼표 [0] 3 84 3" xfId="4153"/>
    <cellStyle name="쉼표 [0] 3 84 4" xfId="6867"/>
    <cellStyle name="쉼표 [0] 3 85" xfId="763"/>
    <cellStyle name="쉼표 [0] 3 85 2" xfId="1866"/>
    <cellStyle name="쉼표 [0] 3 85 2 2" xfId="4156"/>
    <cellStyle name="쉼표 [0] 3 85 2 3" xfId="6870"/>
    <cellStyle name="쉼표 [0] 3 85 3" xfId="4155"/>
    <cellStyle name="쉼표 [0] 3 85 4" xfId="6869"/>
    <cellStyle name="쉼표 [0] 3 86" xfId="764"/>
    <cellStyle name="쉼표 [0] 3 86 2" xfId="1867"/>
    <cellStyle name="쉼표 [0] 3 86 2 2" xfId="4158"/>
    <cellStyle name="쉼표 [0] 3 86 2 3" xfId="6872"/>
    <cellStyle name="쉼표 [0] 3 86 3" xfId="4157"/>
    <cellStyle name="쉼표 [0] 3 86 4" xfId="6871"/>
    <cellStyle name="쉼표 [0] 3 87" xfId="765"/>
    <cellStyle name="쉼표 [0] 3 87 2" xfId="1868"/>
    <cellStyle name="쉼표 [0] 3 87 2 2" xfId="4160"/>
    <cellStyle name="쉼표 [0] 3 87 2 3" xfId="6874"/>
    <cellStyle name="쉼표 [0] 3 87 3" xfId="4159"/>
    <cellStyle name="쉼표 [0] 3 87 4" xfId="6873"/>
    <cellStyle name="쉼표 [0] 3 88" xfId="766"/>
    <cellStyle name="쉼표 [0] 3 88 2" xfId="1869"/>
    <cellStyle name="쉼표 [0] 3 88 2 2" xfId="4162"/>
    <cellStyle name="쉼표 [0] 3 88 2 3" xfId="6876"/>
    <cellStyle name="쉼표 [0] 3 88 3" xfId="4161"/>
    <cellStyle name="쉼표 [0] 3 88 4" xfId="6875"/>
    <cellStyle name="쉼표 [0] 3 89" xfId="767"/>
    <cellStyle name="쉼표 [0] 3 89 2" xfId="1870"/>
    <cellStyle name="쉼표 [0] 3 89 2 2" xfId="4164"/>
    <cellStyle name="쉼표 [0] 3 89 2 3" xfId="6878"/>
    <cellStyle name="쉼표 [0] 3 89 3" xfId="4163"/>
    <cellStyle name="쉼표 [0] 3 89 4" xfId="6877"/>
    <cellStyle name="쉼표 [0] 3 9" xfId="768"/>
    <cellStyle name="쉼표 [0] 3 9 2" xfId="1871"/>
    <cellStyle name="쉼표 [0] 3 9 2 2" xfId="1872"/>
    <cellStyle name="쉼표 [0] 3 9 2 2 2" xfId="4167"/>
    <cellStyle name="쉼표 [0] 3 9 2 2 3" xfId="6881"/>
    <cellStyle name="쉼표 [0] 3 9 2 3" xfId="4166"/>
    <cellStyle name="쉼표 [0] 3 9 2 4" xfId="6880"/>
    <cellStyle name="쉼표 [0] 3 9 3" xfId="1873"/>
    <cellStyle name="쉼표 [0] 3 9 3 2" xfId="4168"/>
    <cellStyle name="쉼표 [0] 3 9 3 3" xfId="6882"/>
    <cellStyle name="쉼표 [0] 3 9 4" xfId="4169"/>
    <cellStyle name="쉼표 [0] 3 9 4 2" xfId="8128"/>
    <cellStyle name="쉼표 [0] 3 9 5" xfId="4170"/>
    <cellStyle name="쉼표 [0] 3 9 5 2" xfId="8129"/>
    <cellStyle name="쉼표 [0] 3 9 6" xfId="4165"/>
    <cellStyle name="쉼표 [0] 3 9 7" xfId="6879"/>
    <cellStyle name="쉼표 [0] 3 90" xfId="769"/>
    <cellStyle name="쉼표 [0] 3 90 2" xfId="1874"/>
    <cellStyle name="쉼표 [0] 3 90 2 2" xfId="4172"/>
    <cellStyle name="쉼표 [0] 3 90 2 3" xfId="6884"/>
    <cellStyle name="쉼표 [0] 3 90 3" xfId="4171"/>
    <cellStyle name="쉼표 [0] 3 90 4" xfId="6883"/>
    <cellStyle name="쉼표 [0] 3 91" xfId="770"/>
    <cellStyle name="쉼표 [0] 3 91 2" xfId="1875"/>
    <cellStyle name="쉼표 [0] 3 91 2 2" xfId="4174"/>
    <cellStyle name="쉼표 [0] 3 91 2 3" xfId="6886"/>
    <cellStyle name="쉼표 [0] 3 91 3" xfId="4173"/>
    <cellStyle name="쉼표 [0] 3 91 4" xfId="6885"/>
    <cellStyle name="쉼표 [0] 3 92" xfId="771"/>
    <cellStyle name="쉼표 [0] 3 92 2" xfId="1876"/>
    <cellStyle name="쉼표 [0] 3 92 2 2" xfId="4176"/>
    <cellStyle name="쉼표 [0] 3 92 2 3" xfId="6888"/>
    <cellStyle name="쉼표 [0] 3 92 3" xfId="4175"/>
    <cellStyle name="쉼표 [0] 3 92 4" xfId="6887"/>
    <cellStyle name="쉼표 [0] 3 93" xfId="772"/>
    <cellStyle name="쉼표 [0] 3 93 2" xfId="1877"/>
    <cellStyle name="쉼표 [0] 3 93 2 2" xfId="4178"/>
    <cellStyle name="쉼표 [0] 3 93 2 3" xfId="6890"/>
    <cellStyle name="쉼표 [0] 3 93 3" xfId="4177"/>
    <cellStyle name="쉼표 [0] 3 93 4" xfId="6889"/>
    <cellStyle name="쉼표 [0] 3 94" xfId="773"/>
    <cellStyle name="쉼표 [0] 3 94 2" xfId="1878"/>
    <cellStyle name="쉼표 [0] 3 94 2 2" xfId="4180"/>
    <cellStyle name="쉼표 [0] 3 94 2 3" xfId="6892"/>
    <cellStyle name="쉼표 [0] 3 94 3" xfId="4179"/>
    <cellStyle name="쉼표 [0] 3 94 4" xfId="6891"/>
    <cellStyle name="쉼표 [0] 3 95" xfId="774"/>
    <cellStyle name="쉼표 [0] 3 95 2" xfId="1879"/>
    <cellStyle name="쉼표 [0] 3 95 2 2" xfId="4182"/>
    <cellStyle name="쉼표 [0] 3 95 2 3" xfId="6894"/>
    <cellStyle name="쉼표 [0] 3 95 3" xfId="4181"/>
    <cellStyle name="쉼표 [0] 3 95 4" xfId="6893"/>
    <cellStyle name="쉼표 [0] 3 96" xfId="775"/>
    <cellStyle name="쉼표 [0] 3 96 2" xfId="1880"/>
    <cellStyle name="쉼표 [0] 3 96 2 2" xfId="4184"/>
    <cellStyle name="쉼표 [0] 3 96 2 3" xfId="6896"/>
    <cellStyle name="쉼표 [0] 3 96 3" xfId="4183"/>
    <cellStyle name="쉼표 [0] 3 96 4" xfId="6895"/>
    <cellStyle name="쉼표 [0] 3 97" xfId="776"/>
    <cellStyle name="쉼표 [0] 3 97 2" xfId="1881"/>
    <cellStyle name="쉼표 [0] 3 97 2 2" xfId="4186"/>
    <cellStyle name="쉼표 [0] 3 97 2 3" xfId="6898"/>
    <cellStyle name="쉼표 [0] 3 97 3" xfId="4185"/>
    <cellStyle name="쉼표 [0] 3 97 4" xfId="6897"/>
    <cellStyle name="쉼표 [0] 3 98" xfId="777"/>
    <cellStyle name="쉼표 [0] 3 98 2" xfId="1882"/>
    <cellStyle name="쉼표 [0] 3 98 2 2" xfId="4188"/>
    <cellStyle name="쉼표 [0] 3 98 2 3" xfId="6900"/>
    <cellStyle name="쉼표 [0] 3 98 3" xfId="4187"/>
    <cellStyle name="쉼표 [0] 3 98 4" xfId="6899"/>
    <cellStyle name="쉼표 [0] 3 99" xfId="778"/>
    <cellStyle name="쉼표 [0] 3 99 2" xfId="1883"/>
    <cellStyle name="쉼표 [0] 3 99 2 2" xfId="4190"/>
    <cellStyle name="쉼표 [0] 3 99 2 3" xfId="6902"/>
    <cellStyle name="쉼표 [0] 3 99 3" xfId="4189"/>
    <cellStyle name="쉼표 [0] 3 99 4" xfId="6901"/>
    <cellStyle name="쉼표 [0] 30" xfId="779"/>
    <cellStyle name="쉼표 [0] 30 2" xfId="1884"/>
    <cellStyle name="쉼표 [0] 30 2 2" xfId="4193"/>
    <cellStyle name="쉼표 [0] 30 2 2 2" xfId="8130"/>
    <cellStyle name="쉼표 [0] 30 2 3" xfId="4194"/>
    <cellStyle name="쉼표 [0] 30 2 3 2" xfId="8131"/>
    <cellStyle name="쉼표 [0] 30 2 4" xfId="4192"/>
    <cellStyle name="쉼표 [0] 30 2 5" xfId="6904"/>
    <cellStyle name="쉼표 [0] 30 3" xfId="1885"/>
    <cellStyle name="쉼표 [0] 30 3 2" xfId="4195"/>
    <cellStyle name="쉼표 [0] 30 3 3" xfId="6905"/>
    <cellStyle name="쉼표 [0] 30 4" xfId="4191"/>
    <cellStyle name="쉼표 [0] 30 5" xfId="6903"/>
    <cellStyle name="쉼표 [0] 31" xfId="780"/>
    <cellStyle name="쉼표 [0] 31 2" xfId="1886"/>
    <cellStyle name="쉼표 [0] 31 2 2" xfId="4198"/>
    <cellStyle name="쉼표 [0] 31 2 2 2" xfId="8132"/>
    <cellStyle name="쉼표 [0] 31 2 3" xfId="4199"/>
    <cellStyle name="쉼표 [0] 31 2 3 2" xfId="8133"/>
    <cellStyle name="쉼표 [0] 31 2 4" xfId="4197"/>
    <cellStyle name="쉼표 [0] 31 2 5" xfId="6907"/>
    <cellStyle name="쉼표 [0] 31 3" xfId="1887"/>
    <cellStyle name="쉼표 [0] 31 3 2" xfId="4200"/>
    <cellStyle name="쉼표 [0] 31 3 3" xfId="6908"/>
    <cellStyle name="쉼표 [0] 31 4" xfId="4196"/>
    <cellStyle name="쉼표 [0] 31 5" xfId="6906"/>
    <cellStyle name="쉼표 [0] 32" xfId="781"/>
    <cellStyle name="쉼표 [0] 32 2" xfId="1888"/>
    <cellStyle name="쉼표 [0] 32 2 2" xfId="4203"/>
    <cellStyle name="쉼표 [0] 32 2 2 2" xfId="8134"/>
    <cellStyle name="쉼표 [0] 32 2 3" xfId="4204"/>
    <cellStyle name="쉼표 [0] 32 2 3 2" xfId="8135"/>
    <cellStyle name="쉼표 [0] 32 2 4" xfId="4202"/>
    <cellStyle name="쉼표 [0] 32 2 5" xfId="6910"/>
    <cellStyle name="쉼표 [0] 32 3" xfId="1889"/>
    <cellStyle name="쉼표 [0] 32 3 2" xfId="4205"/>
    <cellStyle name="쉼표 [0] 32 3 3" xfId="6911"/>
    <cellStyle name="쉼표 [0] 32 4" xfId="4201"/>
    <cellStyle name="쉼표 [0] 32 5" xfId="6909"/>
    <cellStyle name="쉼표 [0] 33" xfId="782"/>
    <cellStyle name="쉼표 [0] 33 2" xfId="1890"/>
    <cellStyle name="쉼표 [0] 33 2 2" xfId="4208"/>
    <cellStyle name="쉼표 [0] 33 2 2 2" xfId="8136"/>
    <cellStyle name="쉼표 [0] 33 2 3" xfId="4209"/>
    <cellStyle name="쉼표 [0] 33 2 3 2" xfId="8137"/>
    <cellStyle name="쉼표 [0] 33 2 4" xfId="4207"/>
    <cellStyle name="쉼표 [0] 33 2 5" xfId="6913"/>
    <cellStyle name="쉼표 [0] 33 3" xfId="1891"/>
    <cellStyle name="쉼표 [0] 33 3 2" xfId="4210"/>
    <cellStyle name="쉼표 [0] 33 3 3" xfId="6914"/>
    <cellStyle name="쉼표 [0] 33 4" xfId="4206"/>
    <cellStyle name="쉼표 [0] 33 5" xfId="6912"/>
    <cellStyle name="쉼표 [0] 34" xfId="783"/>
    <cellStyle name="쉼표 [0] 34 2" xfId="1892"/>
    <cellStyle name="쉼표 [0] 34 2 2" xfId="4213"/>
    <cellStyle name="쉼표 [0] 34 2 2 2" xfId="8138"/>
    <cellStyle name="쉼표 [0] 34 2 3" xfId="4214"/>
    <cellStyle name="쉼표 [0] 34 2 3 2" xfId="8139"/>
    <cellStyle name="쉼표 [0] 34 2 4" xfId="4212"/>
    <cellStyle name="쉼표 [0] 34 2 5" xfId="6916"/>
    <cellStyle name="쉼표 [0] 34 3" xfId="1893"/>
    <cellStyle name="쉼표 [0] 34 3 2" xfId="4215"/>
    <cellStyle name="쉼표 [0] 34 3 3" xfId="6917"/>
    <cellStyle name="쉼표 [0] 34 4" xfId="4211"/>
    <cellStyle name="쉼표 [0] 34 5" xfId="6915"/>
    <cellStyle name="쉼표 [0] 35" xfId="784"/>
    <cellStyle name="쉼표 [0] 35 2" xfId="1894"/>
    <cellStyle name="쉼표 [0] 35 2 2" xfId="4218"/>
    <cellStyle name="쉼표 [0] 35 2 2 2" xfId="8140"/>
    <cellStyle name="쉼표 [0] 35 2 3" xfId="4219"/>
    <cellStyle name="쉼표 [0] 35 2 3 2" xfId="8141"/>
    <cellStyle name="쉼표 [0] 35 2 4" xfId="4217"/>
    <cellStyle name="쉼표 [0] 35 2 5" xfId="6919"/>
    <cellStyle name="쉼표 [0] 35 3" xfId="1895"/>
    <cellStyle name="쉼표 [0] 35 3 2" xfId="4220"/>
    <cellStyle name="쉼표 [0] 35 3 3" xfId="6920"/>
    <cellStyle name="쉼표 [0] 35 4" xfId="4216"/>
    <cellStyle name="쉼표 [0] 35 5" xfId="6918"/>
    <cellStyle name="쉼표 [0] 36" xfId="785"/>
    <cellStyle name="쉼표 [0] 36 2" xfId="1896"/>
    <cellStyle name="쉼표 [0] 36 2 2" xfId="4223"/>
    <cellStyle name="쉼표 [0] 36 2 2 2" xfId="8142"/>
    <cellStyle name="쉼표 [0] 36 2 3" xfId="4224"/>
    <cellStyle name="쉼표 [0] 36 2 3 2" xfId="8143"/>
    <cellStyle name="쉼표 [0] 36 2 4" xfId="4222"/>
    <cellStyle name="쉼표 [0] 36 2 5" xfId="6922"/>
    <cellStyle name="쉼표 [0] 36 3" xfId="1897"/>
    <cellStyle name="쉼표 [0] 36 3 2" xfId="4225"/>
    <cellStyle name="쉼표 [0] 36 3 3" xfId="6923"/>
    <cellStyle name="쉼표 [0] 36 4" xfId="4221"/>
    <cellStyle name="쉼표 [0] 36 5" xfId="6921"/>
    <cellStyle name="쉼표 [0] 37" xfId="786"/>
    <cellStyle name="쉼표 [0] 37 2" xfId="1898"/>
    <cellStyle name="쉼표 [0] 37 2 2" xfId="4228"/>
    <cellStyle name="쉼표 [0] 37 2 2 2" xfId="8144"/>
    <cellStyle name="쉼표 [0] 37 2 3" xfId="4229"/>
    <cellStyle name="쉼표 [0] 37 2 3 2" xfId="8145"/>
    <cellStyle name="쉼표 [0] 37 2 4" xfId="4227"/>
    <cellStyle name="쉼표 [0] 37 2 5" xfId="6925"/>
    <cellStyle name="쉼표 [0] 37 3" xfId="1899"/>
    <cellStyle name="쉼표 [0] 37 3 2" xfId="4230"/>
    <cellStyle name="쉼표 [0] 37 3 3" xfId="6926"/>
    <cellStyle name="쉼표 [0] 37 4" xfId="4226"/>
    <cellStyle name="쉼표 [0] 37 5" xfId="6924"/>
    <cellStyle name="쉼표 [0] 38" xfId="787"/>
    <cellStyle name="쉼표 [0] 38 2" xfId="1900"/>
    <cellStyle name="쉼표 [0] 38 2 2" xfId="4233"/>
    <cellStyle name="쉼표 [0] 38 2 2 2" xfId="8146"/>
    <cellStyle name="쉼표 [0] 38 2 3" xfId="4234"/>
    <cellStyle name="쉼표 [0] 38 2 3 2" xfId="8147"/>
    <cellStyle name="쉼표 [0] 38 2 4" xfId="4232"/>
    <cellStyle name="쉼표 [0] 38 2 5" xfId="6928"/>
    <cellStyle name="쉼표 [0] 38 3" xfId="1901"/>
    <cellStyle name="쉼표 [0] 38 3 2" xfId="4235"/>
    <cellStyle name="쉼표 [0] 38 3 3" xfId="6929"/>
    <cellStyle name="쉼표 [0] 38 4" xfId="4231"/>
    <cellStyle name="쉼표 [0] 38 5" xfId="6927"/>
    <cellStyle name="쉼표 [0] 39" xfId="788"/>
    <cellStyle name="쉼표 [0] 39 2" xfId="1902"/>
    <cellStyle name="쉼표 [0] 39 2 2" xfId="4238"/>
    <cellStyle name="쉼표 [0] 39 2 2 2" xfId="8148"/>
    <cellStyle name="쉼표 [0] 39 2 3" xfId="4239"/>
    <cellStyle name="쉼표 [0] 39 2 3 2" xfId="8149"/>
    <cellStyle name="쉼표 [0] 39 2 4" xfId="4237"/>
    <cellStyle name="쉼표 [0] 39 2 5" xfId="6931"/>
    <cellStyle name="쉼표 [0] 39 3" xfId="1903"/>
    <cellStyle name="쉼표 [0] 39 3 2" xfId="4240"/>
    <cellStyle name="쉼표 [0] 39 3 3" xfId="6932"/>
    <cellStyle name="쉼표 [0] 39 4" xfId="4236"/>
    <cellStyle name="쉼표 [0] 39 5" xfId="6930"/>
    <cellStyle name="쉼표 [0] 4" xfId="789"/>
    <cellStyle name="쉼표 [0] 4 10" xfId="790"/>
    <cellStyle name="쉼표 [0] 4 10 2" xfId="1904"/>
    <cellStyle name="쉼표 [0] 4 10 2 2" xfId="4242"/>
    <cellStyle name="쉼표 [0] 4 10 2 3" xfId="6934"/>
    <cellStyle name="쉼표 [0] 4 10 3" xfId="4243"/>
    <cellStyle name="쉼표 [0] 4 10 3 2" xfId="8150"/>
    <cellStyle name="쉼표 [0] 4 10 4" xfId="8151"/>
    <cellStyle name="쉼표 [0] 4 11" xfId="791"/>
    <cellStyle name="쉼표 [0] 4 11 2" xfId="1905"/>
    <cellStyle name="쉼표 [0] 4 11 2 2" xfId="4244"/>
    <cellStyle name="쉼표 [0] 4 11 2 3" xfId="6935"/>
    <cellStyle name="쉼표 [0] 4 11 3" xfId="4245"/>
    <cellStyle name="쉼표 [0] 4 11 3 2" xfId="8152"/>
    <cellStyle name="쉼표 [0] 4 11 4" xfId="8153"/>
    <cellStyle name="쉼표 [0] 4 12" xfId="792"/>
    <cellStyle name="쉼표 [0] 4 12 2" xfId="1906"/>
    <cellStyle name="쉼표 [0] 4 12 2 2" xfId="4246"/>
    <cellStyle name="쉼표 [0] 4 12 2 3" xfId="6936"/>
    <cellStyle name="쉼표 [0] 4 12 3" xfId="4247"/>
    <cellStyle name="쉼표 [0] 4 12 3 2" xfId="8154"/>
    <cellStyle name="쉼표 [0] 4 12 4" xfId="8155"/>
    <cellStyle name="쉼표 [0] 4 13" xfId="1216"/>
    <cellStyle name="쉼표 [0] 4 13 2" xfId="4248"/>
    <cellStyle name="쉼표 [0] 4 13 3" xfId="6937"/>
    <cellStyle name="쉼표 [0] 4 14" xfId="1907"/>
    <cellStyle name="쉼표 [0] 4 14 2" xfId="1908"/>
    <cellStyle name="쉼표 [0] 4 14 2 2" xfId="4250"/>
    <cellStyle name="쉼표 [0] 4 14 2 3" xfId="6939"/>
    <cellStyle name="쉼표 [0] 4 14 3" xfId="4249"/>
    <cellStyle name="쉼표 [0] 4 14 4" xfId="6938"/>
    <cellStyle name="쉼표 [0] 4 15" xfId="4251"/>
    <cellStyle name="쉼표 [0] 4 15 2" xfId="4252"/>
    <cellStyle name="쉼표 [0] 4 15 3" xfId="8156"/>
    <cellStyle name="쉼표 [0] 4 16" xfId="4241"/>
    <cellStyle name="쉼표 [0] 4 17" xfId="6933"/>
    <cellStyle name="쉼표 [0] 4 2" xfId="793"/>
    <cellStyle name="쉼표 [0] 4 2 2" xfId="794"/>
    <cellStyle name="쉼표 [0] 4 2 2 2" xfId="795"/>
    <cellStyle name="쉼표 [0] 4 2 2 2 2" xfId="4254"/>
    <cellStyle name="쉼표 [0] 4 2 2 2 2 2" xfId="8157"/>
    <cellStyle name="쉼표 [0] 4 2 2 2 3" xfId="8158"/>
    <cellStyle name="쉼표 [0] 4 2 2 3" xfId="1909"/>
    <cellStyle name="쉼표 [0] 4 2 2 3 2" xfId="4255"/>
    <cellStyle name="쉼표 [0] 4 2 2 3 3" xfId="6941"/>
    <cellStyle name="쉼표 [0] 4 2 2 4" xfId="4253"/>
    <cellStyle name="쉼표 [0] 4 2 2 5" xfId="6940"/>
    <cellStyle name="쉼표 [0] 4 2 3" xfId="1217"/>
    <cellStyle name="쉼표 [0] 4 2 3 2" xfId="1910"/>
    <cellStyle name="쉼표 [0] 4 2 3 2 2" xfId="4257"/>
    <cellStyle name="쉼표 [0] 4 2 3 2 3" xfId="6943"/>
    <cellStyle name="쉼표 [0] 4 2 3 3" xfId="4256"/>
    <cellStyle name="쉼표 [0] 4 2 3 4" xfId="6942"/>
    <cellStyle name="쉼표 [0] 4 2 4" xfId="4258"/>
    <cellStyle name="쉼표 [0] 4 2 4 2" xfId="8159"/>
    <cellStyle name="쉼표 [0] 4 2 5" xfId="8160"/>
    <cellStyle name="쉼표 [0] 4 2 6" xfId="8472"/>
    <cellStyle name="쉼표 [0] 4 3" xfId="796"/>
    <cellStyle name="쉼표 [0] 4 3 2" xfId="1218"/>
    <cellStyle name="쉼표 [0] 4 3 2 2" xfId="4259"/>
    <cellStyle name="쉼표 [0] 4 3 2 3" xfId="6944"/>
    <cellStyle name="쉼표 [0] 4 3 3" xfId="4260"/>
    <cellStyle name="쉼표 [0] 4 3 3 2" xfId="8161"/>
    <cellStyle name="쉼표 [0] 4 3 4" xfId="8162"/>
    <cellStyle name="쉼표 [0] 4 3 5" xfId="8473"/>
    <cellStyle name="쉼표 [0] 4 4" xfId="797"/>
    <cellStyle name="쉼표 [0] 4 4 2" xfId="1219"/>
    <cellStyle name="쉼표 [0] 4 4 2 2" xfId="4261"/>
    <cellStyle name="쉼표 [0] 4 4 2 3" xfId="6945"/>
    <cellStyle name="쉼표 [0] 4 4 3" xfId="1911"/>
    <cellStyle name="쉼표 [0] 4 4 3 2" xfId="4262"/>
    <cellStyle name="쉼표 [0] 4 4 3 3" xfId="6946"/>
    <cellStyle name="쉼표 [0] 4 4 4" xfId="4263"/>
    <cellStyle name="쉼표 [0] 4 4 4 2" xfId="8163"/>
    <cellStyle name="쉼표 [0] 4 4 5" xfId="8164"/>
    <cellStyle name="쉼표 [0] 4 4 6" xfId="8474"/>
    <cellStyle name="쉼표 [0] 4 5" xfId="798"/>
    <cellStyle name="쉼표 [0] 4 5 2" xfId="1220"/>
    <cellStyle name="쉼표 [0] 4 5 2 2" xfId="4264"/>
    <cellStyle name="쉼표 [0] 4 5 2 3" xfId="6947"/>
    <cellStyle name="쉼표 [0] 4 5 3" xfId="1912"/>
    <cellStyle name="쉼표 [0] 4 5 3 2" xfId="4265"/>
    <cellStyle name="쉼표 [0] 4 5 3 3" xfId="6948"/>
    <cellStyle name="쉼표 [0] 4 5 4" xfId="4266"/>
    <cellStyle name="쉼표 [0] 4 5 4 2" xfId="8165"/>
    <cellStyle name="쉼표 [0] 4 5 5" xfId="8166"/>
    <cellStyle name="쉼표 [0] 4 5 6" xfId="8475"/>
    <cellStyle name="쉼표 [0] 4 6" xfId="799"/>
    <cellStyle name="쉼표 [0] 4 6 2" xfId="1913"/>
    <cellStyle name="쉼표 [0] 4 6 2 2" xfId="1914"/>
    <cellStyle name="쉼표 [0] 4 6 2 2 2" xfId="4268"/>
    <cellStyle name="쉼표 [0] 4 6 2 2 3" xfId="6950"/>
    <cellStyle name="쉼표 [0] 4 6 2 3" xfId="4267"/>
    <cellStyle name="쉼표 [0] 4 6 2 4" xfId="6949"/>
    <cellStyle name="쉼표 [0] 4 6 3" xfId="1915"/>
    <cellStyle name="쉼표 [0] 4 6 3 2" xfId="4269"/>
    <cellStyle name="쉼표 [0] 4 6 3 3" xfId="6951"/>
    <cellStyle name="쉼표 [0] 4 6 4" xfId="4270"/>
    <cellStyle name="쉼표 [0] 4 6 4 2" xfId="8167"/>
    <cellStyle name="쉼표 [0] 4 6 5" xfId="8168"/>
    <cellStyle name="쉼표 [0] 4 7" xfId="800"/>
    <cellStyle name="쉼표 [0] 4 7 2" xfId="1916"/>
    <cellStyle name="쉼표 [0] 4 7 2 2" xfId="1917"/>
    <cellStyle name="쉼표 [0] 4 7 2 2 2" xfId="4272"/>
    <cellStyle name="쉼표 [0] 4 7 2 2 3" xfId="6953"/>
    <cellStyle name="쉼표 [0] 4 7 2 3" xfId="4271"/>
    <cellStyle name="쉼표 [0] 4 7 2 4" xfId="6952"/>
    <cellStyle name="쉼표 [0] 4 7 3" xfId="1918"/>
    <cellStyle name="쉼표 [0] 4 7 3 2" xfId="4273"/>
    <cellStyle name="쉼표 [0] 4 7 3 3" xfId="6954"/>
    <cellStyle name="쉼표 [0] 4 7 4" xfId="4274"/>
    <cellStyle name="쉼표 [0] 4 7 4 2" xfId="8169"/>
    <cellStyle name="쉼표 [0] 4 7 5" xfId="8170"/>
    <cellStyle name="쉼표 [0] 4 8" xfId="801"/>
    <cellStyle name="쉼표 [0] 4 8 2" xfId="1919"/>
    <cellStyle name="쉼표 [0] 4 8 2 2" xfId="4275"/>
    <cellStyle name="쉼표 [0] 4 8 2 3" xfId="6955"/>
    <cellStyle name="쉼표 [0] 4 8 3" xfId="1920"/>
    <cellStyle name="쉼표 [0] 4 8 3 2" xfId="4276"/>
    <cellStyle name="쉼표 [0] 4 8 3 3" xfId="6956"/>
    <cellStyle name="쉼표 [0] 4 8 4" xfId="4277"/>
    <cellStyle name="쉼표 [0] 4 8 4 2" xfId="8171"/>
    <cellStyle name="쉼표 [0] 4 8 5" xfId="8172"/>
    <cellStyle name="쉼표 [0] 4 9" xfId="802"/>
    <cellStyle name="쉼표 [0] 4 9 2" xfId="1921"/>
    <cellStyle name="쉼표 [0] 4 9 2 2" xfId="4278"/>
    <cellStyle name="쉼표 [0] 4 9 2 3" xfId="6957"/>
    <cellStyle name="쉼표 [0] 4 9 3" xfId="1922"/>
    <cellStyle name="쉼표 [0] 4 9 3 2" xfId="4279"/>
    <cellStyle name="쉼표 [0] 4 9 3 3" xfId="6958"/>
    <cellStyle name="쉼표 [0] 4 9 4" xfId="4280"/>
    <cellStyle name="쉼표 [0] 4 9 4 2" xfId="8173"/>
    <cellStyle name="쉼표 [0] 4 9 5" xfId="8174"/>
    <cellStyle name="쉼표 [0] 40" xfId="803"/>
    <cellStyle name="쉼표 [0] 40 2" xfId="1923"/>
    <cellStyle name="쉼표 [0] 40 2 2" xfId="4283"/>
    <cellStyle name="쉼표 [0] 40 2 2 2" xfId="8175"/>
    <cellStyle name="쉼표 [0] 40 2 3" xfId="4284"/>
    <cellStyle name="쉼표 [0] 40 2 3 2" xfId="8176"/>
    <cellStyle name="쉼표 [0] 40 2 4" xfId="4282"/>
    <cellStyle name="쉼표 [0] 40 2 5" xfId="6960"/>
    <cellStyle name="쉼표 [0] 40 3" xfId="1924"/>
    <cellStyle name="쉼표 [0] 40 3 2" xfId="4285"/>
    <cellStyle name="쉼표 [0] 40 3 3" xfId="6961"/>
    <cellStyle name="쉼표 [0] 40 4" xfId="4281"/>
    <cellStyle name="쉼표 [0] 40 5" xfId="6959"/>
    <cellStyle name="쉼표 [0] 41" xfId="1019"/>
    <cellStyle name="쉼표 [0] 41 2" xfId="4286"/>
    <cellStyle name="쉼표 [0] 41 2 2" xfId="8177"/>
    <cellStyle name="쉼표 [0] 42" xfId="804"/>
    <cellStyle name="쉼표 [0] 42 2" xfId="1925"/>
    <cellStyle name="쉼표 [0] 42 2 2" xfId="4288"/>
    <cellStyle name="쉼표 [0] 42 2 3" xfId="6963"/>
    <cellStyle name="쉼표 [0] 42 3" xfId="4287"/>
    <cellStyle name="쉼표 [0] 42 4" xfId="6962"/>
    <cellStyle name="쉼표 [0] 43" xfId="805"/>
    <cellStyle name="쉼표 [0] 43 2" xfId="1926"/>
    <cellStyle name="쉼표 [0] 43 2 2" xfId="4290"/>
    <cellStyle name="쉼표 [0] 43 2 3" xfId="6965"/>
    <cellStyle name="쉼표 [0] 43 3" xfId="4289"/>
    <cellStyle name="쉼표 [0] 43 4" xfId="6964"/>
    <cellStyle name="쉼표 [0] 44" xfId="806"/>
    <cellStyle name="쉼표 [0] 44 2" xfId="1927"/>
    <cellStyle name="쉼표 [0] 44 2 2" xfId="4292"/>
    <cellStyle name="쉼표 [0] 44 2 3" xfId="6967"/>
    <cellStyle name="쉼표 [0] 44 3" xfId="4291"/>
    <cellStyle name="쉼표 [0] 44 4" xfId="6966"/>
    <cellStyle name="쉼표 [0] 45" xfId="1015"/>
    <cellStyle name="쉼표 [0] 45 2" xfId="4293"/>
    <cellStyle name="쉼표 [0] 45 2 2" xfId="8178"/>
    <cellStyle name="쉼표 [0] 46" xfId="807"/>
    <cellStyle name="쉼표 [0] 46 2" xfId="1928"/>
    <cellStyle name="쉼표 [0] 46 2 2" xfId="4295"/>
    <cellStyle name="쉼표 [0] 46 2 3" xfId="6969"/>
    <cellStyle name="쉼표 [0] 46 3" xfId="4294"/>
    <cellStyle name="쉼표 [0] 46 4" xfId="6968"/>
    <cellStyle name="쉼표 [0] 47" xfId="808"/>
    <cellStyle name="쉼표 [0] 47 2" xfId="1929"/>
    <cellStyle name="쉼표 [0] 47 2 2" xfId="4297"/>
    <cellStyle name="쉼표 [0] 47 2 3" xfId="6971"/>
    <cellStyle name="쉼표 [0] 47 3" xfId="4296"/>
    <cellStyle name="쉼표 [0] 47 4" xfId="6970"/>
    <cellStyle name="쉼표 [0] 48" xfId="809"/>
    <cellStyle name="쉼표 [0] 48 2" xfId="1930"/>
    <cellStyle name="쉼표 [0] 48 2 2" xfId="4299"/>
    <cellStyle name="쉼표 [0] 48 2 3" xfId="6973"/>
    <cellStyle name="쉼표 [0] 48 3" xfId="4298"/>
    <cellStyle name="쉼표 [0] 48 4" xfId="6972"/>
    <cellStyle name="쉼표 [0] 49" xfId="810"/>
    <cellStyle name="쉼표 [0] 49 2" xfId="1931"/>
    <cellStyle name="쉼표 [0] 49 2 2" xfId="4301"/>
    <cellStyle name="쉼표 [0] 49 2 3" xfId="6975"/>
    <cellStyle name="쉼표 [0] 49 3" xfId="4300"/>
    <cellStyle name="쉼표 [0] 49 4" xfId="6974"/>
    <cellStyle name="쉼표 [0] 5" xfId="811"/>
    <cellStyle name="쉼표 [0] 5 10" xfId="812"/>
    <cellStyle name="쉼표 [0] 5 10 10" xfId="1932"/>
    <cellStyle name="쉼표 [0] 5 10 10 2" xfId="4304"/>
    <cellStyle name="쉼표 [0] 5 10 10 3" xfId="6978"/>
    <cellStyle name="쉼표 [0] 5 10 11" xfId="1933"/>
    <cellStyle name="쉼표 [0] 5 10 11 2" xfId="4305"/>
    <cellStyle name="쉼표 [0] 5 10 11 3" xfId="6979"/>
    <cellStyle name="쉼표 [0] 5 10 12" xfId="1934"/>
    <cellStyle name="쉼표 [0] 5 10 12 2" xfId="4306"/>
    <cellStyle name="쉼표 [0] 5 10 12 3" xfId="6980"/>
    <cellStyle name="쉼표 [0] 5 10 13" xfId="1935"/>
    <cellStyle name="쉼표 [0] 5 10 13 2" xfId="4307"/>
    <cellStyle name="쉼표 [0] 5 10 13 3" xfId="6981"/>
    <cellStyle name="쉼표 [0] 5 10 14" xfId="1936"/>
    <cellStyle name="쉼표 [0] 5 10 14 2" xfId="4308"/>
    <cellStyle name="쉼표 [0] 5 10 14 3" xfId="6982"/>
    <cellStyle name="쉼표 [0] 5 10 15" xfId="4309"/>
    <cellStyle name="쉼표 [0] 5 10 15 2" xfId="8179"/>
    <cellStyle name="쉼표 [0] 5 10 16" xfId="4310"/>
    <cellStyle name="쉼표 [0] 5 10 16 2" xfId="8180"/>
    <cellStyle name="쉼표 [0] 5 10 17" xfId="4303"/>
    <cellStyle name="쉼표 [0] 5 10 17 2" xfId="8476"/>
    <cellStyle name="쉼표 [0] 5 10 18" xfId="6977"/>
    <cellStyle name="쉼표 [0] 5 10 2" xfId="1156"/>
    <cellStyle name="쉼표 [0] 5 10 2 2" xfId="1937"/>
    <cellStyle name="쉼표 [0] 5 10 2 2 2" xfId="4312"/>
    <cellStyle name="쉼표 [0] 5 10 2 2 3" xfId="6984"/>
    <cellStyle name="쉼표 [0] 5 10 2 3" xfId="4311"/>
    <cellStyle name="쉼표 [0] 5 10 2 4" xfId="6983"/>
    <cellStyle name="쉼표 [0] 5 10 3" xfId="1938"/>
    <cellStyle name="쉼표 [0] 5 10 3 2" xfId="4313"/>
    <cellStyle name="쉼표 [0] 5 10 3 3" xfId="6985"/>
    <cellStyle name="쉼표 [0] 5 10 4" xfId="1939"/>
    <cellStyle name="쉼표 [0] 5 10 4 2" xfId="4314"/>
    <cellStyle name="쉼표 [0] 5 10 4 3" xfId="6986"/>
    <cellStyle name="쉼표 [0] 5 10 5" xfId="1940"/>
    <cellStyle name="쉼표 [0] 5 10 5 2" xfId="4315"/>
    <cellStyle name="쉼표 [0] 5 10 5 3" xfId="6987"/>
    <cellStyle name="쉼표 [0] 5 10 6" xfId="1941"/>
    <cellStyle name="쉼표 [0] 5 10 6 2" xfId="4316"/>
    <cellStyle name="쉼표 [0] 5 10 6 3" xfId="6988"/>
    <cellStyle name="쉼표 [0] 5 10 7" xfId="1942"/>
    <cellStyle name="쉼표 [0] 5 10 7 2" xfId="4317"/>
    <cellStyle name="쉼표 [0] 5 10 7 3" xfId="6989"/>
    <cellStyle name="쉼표 [0] 5 10 8" xfId="1943"/>
    <cellStyle name="쉼표 [0] 5 10 8 2" xfId="4318"/>
    <cellStyle name="쉼표 [0] 5 10 8 3" xfId="6990"/>
    <cellStyle name="쉼표 [0] 5 10 9" xfId="1944"/>
    <cellStyle name="쉼표 [0] 5 10 9 2" xfId="4319"/>
    <cellStyle name="쉼표 [0] 5 10 9 3" xfId="6991"/>
    <cellStyle name="쉼표 [0] 5 11" xfId="813"/>
    <cellStyle name="쉼표 [0] 5 11 10" xfId="1945"/>
    <cellStyle name="쉼표 [0] 5 11 10 2" xfId="4320"/>
    <cellStyle name="쉼표 [0] 5 11 10 3" xfId="6992"/>
    <cellStyle name="쉼표 [0] 5 11 11" xfId="1946"/>
    <cellStyle name="쉼표 [0] 5 11 11 2" xfId="4321"/>
    <cellStyle name="쉼표 [0] 5 11 11 3" xfId="6993"/>
    <cellStyle name="쉼표 [0] 5 11 12" xfId="1947"/>
    <cellStyle name="쉼표 [0] 5 11 12 2" xfId="4322"/>
    <cellStyle name="쉼표 [0] 5 11 12 3" xfId="6994"/>
    <cellStyle name="쉼표 [0] 5 11 13" xfId="1948"/>
    <cellStyle name="쉼표 [0] 5 11 13 2" xfId="4323"/>
    <cellStyle name="쉼표 [0] 5 11 13 3" xfId="6995"/>
    <cellStyle name="쉼표 [0] 5 11 14" xfId="1949"/>
    <cellStyle name="쉼표 [0] 5 11 14 2" xfId="4324"/>
    <cellStyle name="쉼표 [0] 5 11 14 3" xfId="6996"/>
    <cellStyle name="쉼표 [0] 5 11 15" xfId="4325"/>
    <cellStyle name="쉼표 [0] 5 11 15 2" xfId="8181"/>
    <cellStyle name="쉼표 [0] 5 11 16" xfId="8182"/>
    <cellStyle name="쉼표 [0] 5 11 17" xfId="8477"/>
    <cellStyle name="쉼표 [0] 5 11 2" xfId="1157"/>
    <cellStyle name="쉼표 [0] 5 11 2 2" xfId="1950"/>
    <cellStyle name="쉼표 [0] 5 11 2 2 2" xfId="4327"/>
    <cellStyle name="쉼표 [0] 5 11 2 2 3" xfId="6998"/>
    <cellStyle name="쉼표 [0] 5 11 2 3" xfId="4326"/>
    <cellStyle name="쉼표 [0] 5 11 2 4" xfId="6997"/>
    <cellStyle name="쉼표 [0] 5 11 3" xfId="1951"/>
    <cellStyle name="쉼표 [0] 5 11 3 2" xfId="4328"/>
    <cellStyle name="쉼표 [0] 5 11 3 3" xfId="6999"/>
    <cellStyle name="쉼표 [0] 5 11 4" xfId="1952"/>
    <cellStyle name="쉼표 [0] 5 11 4 2" xfId="4329"/>
    <cellStyle name="쉼표 [0] 5 11 4 3" xfId="7000"/>
    <cellStyle name="쉼표 [0] 5 11 5" xfId="1953"/>
    <cellStyle name="쉼표 [0] 5 11 5 2" xfId="4330"/>
    <cellStyle name="쉼표 [0] 5 11 5 3" xfId="7001"/>
    <cellStyle name="쉼표 [0] 5 11 6" xfId="1954"/>
    <cellStyle name="쉼표 [0] 5 11 6 2" xfId="4331"/>
    <cellStyle name="쉼표 [0] 5 11 6 3" xfId="7002"/>
    <cellStyle name="쉼표 [0] 5 11 7" xfId="1955"/>
    <cellStyle name="쉼표 [0] 5 11 7 2" xfId="4332"/>
    <cellStyle name="쉼표 [0] 5 11 7 3" xfId="7003"/>
    <cellStyle name="쉼표 [0] 5 11 8" xfId="1956"/>
    <cellStyle name="쉼표 [0] 5 11 8 2" xfId="4333"/>
    <cellStyle name="쉼표 [0] 5 11 8 3" xfId="7004"/>
    <cellStyle name="쉼표 [0] 5 11 9" xfId="1957"/>
    <cellStyle name="쉼표 [0] 5 11 9 2" xfId="4334"/>
    <cellStyle name="쉼표 [0] 5 11 9 3" xfId="7005"/>
    <cellStyle name="쉼표 [0] 5 12" xfId="814"/>
    <cellStyle name="쉼표 [0] 5 12 10" xfId="8183"/>
    <cellStyle name="쉼표 [0] 5 12 2" xfId="1958"/>
    <cellStyle name="쉼표 [0] 5 12 2 2" xfId="1959"/>
    <cellStyle name="쉼표 [0] 5 12 2 2 2" xfId="4336"/>
    <cellStyle name="쉼표 [0] 5 12 2 2 3" xfId="7007"/>
    <cellStyle name="쉼표 [0] 5 12 2 3" xfId="4335"/>
    <cellStyle name="쉼표 [0] 5 12 2 4" xfId="7006"/>
    <cellStyle name="쉼표 [0] 5 12 3" xfId="1960"/>
    <cellStyle name="쉼표 [0] 5 12 3 2" xfId="4337"/>
    <cellStyle name="쉼표 [0] 5 12 3 3" xfId="7008"/>
    <cellStyle name="쉼표 [0] 5 12 4" xfId="1961"/>
    <cellStyle name="쉼표 [0] 5 12 4 2" xfId="4338"/>
    <cellStyle name="쉼표 [0] 5 12 4 3" xfId="7009"/>
    <cellStyle name="쉼표 [0] 5 12 5" xfId="1962"/>
    <cellStyle name="쉼표 [0] 5 12 5 2" xfId="4339"/>
    <cellStyle name="쉼표 [0] 5 12 5 3" xfId="7010"/>
    <cellStyle name="쉼표 [0] 5 12 6" xfId="1963"/>
    <cellStyle name="쉼표 [0] 5 12 6 2" xfId="4340"/>
    <cellStyle name="쉼표 [0] 5 12 6 3" xfId="7011"/>
    <cellStyle name="쉼표 [0] 5 12 7" xfId="1964"/>
    <cellStyle name="쉼표 [0] 5 12 7 2" xfId="4341"/>
    <cellStyle name="쉼표 [0] 5 12 7 3" xfId="7012"/>
    <cellStyle name="쉼표 [0] 5 12 8" xfId="1965"/>
    <cellStyle name="쉼표 [0] 5 12 8 2" xfId="4342"/>
    <cellStyle name="쉼표 [0] 5 12 8 3" xfId="7013"/>
    <cellStyle name="쉼표 [0] 5 12 9" xfId="4343"/>
    <cellStyle name="쉼표 [0] 5 12 9 2" xfId="8184"/>
    <cellStyle name="쉼표 [0] 5 13" xfId="815"/>
    <cellStyle name="쉼표 [0] 5 13 2" xfId="1966"/>
    <cellStyle name="쉼표 [0] 5 13 2 2" xfId="1967"/>
    <cellStyle name="쉼표 [0] 5 13 2 2 2" xfId="4345"/>
    <cellStyle name="쉼표 [0] 5 13 2 2 3" xfId="7015"/>
    <cellStyle name="쉼표 [0] 5 13 2 3" xfId="4344"/>
    <cellStyle name="쉼표 [0] 5 13 2 4" xfId="7014"/>
    <cellStyle name="쉼표 [0] 5 13 3" xfId="1968"/>
    <cellStyle name="쉼표 [0] 5 13 3 2" xfId="4346"/>
    <cellStyle name="쉼표 [0] 5 13 3 3" xfId="7016"/>
    <cellStyle name="쉼표 [0] 5 13 4" xfId="4347"/>
    <cellStyle name="쉼표 [0] 5 13 4 2" xfId="8185"/>
    <cellStyle name="쉼표 [0] 5 13 5" xfId="8186"/>
    <cellStyle name="쉼표 [0] 5 14" xfId="816"/>
    <cellStyle name="쉼표 [0] 5 14 2" xfId="1969"/>
    <cellStyle name="쉼표 [0] 5 14 2 2" xfId="1970"/>
    <cellStyle name="쉼표 [0] 5 14 2 2 2" xfId="4349"/>
    <cellStyle name="쉼표 [0] 5 14 2 2 3" xfId="7018"/>
    <cellStyle name="쉼표 [0] 5 14 2 3" xfId="4348"/>
    <cellStyle name="쉼표 [0] 5 14 2 4" xfId="7017"/>
    <cellStyle name="쉼표 [0] 5 14 3" xfId="1971"/>
    <cellStyle name="쉼표 [0] 5 14 3 2" xfId="4350"/>
    <cellStyle name="쉼표 [0] 5 14 3 3" xfId="7019"/>
    <cellStyle name="쉼표 [0] 5 14 4" xfId="4351"/>
    <cellStyle name="쉼표 [0] 5 14 4 2" xfId="8187"/>
    <cellStyle name="쉼표 [0] 5 14 5" xfId="8188"/>
    <cellStyle name="쉼표 [0] 5 15" xfId="817"/>
    <cellStyle name="쉼표 [0] 5 15 2" xfId="1972"/>
    <cellStyle name="쉼표 [0] 5 15 2 2" xfId="4352"/>
    <cellStyle name="쉼표 [0] 5 15 2 3" xfId="7020"/>
    <cellStyle name="쉼표 [0] 5 15 3" xfId="1973"/>
    <cellStyle name="쉼표 [0] 5 15 3 2" xfId="4353"/>
    <cellStyle name="쉼표 [0] 5 15 3 3" xfId="7021"/>
    <cellStyle name="쉼표 [0] 5 15 4" xfId="4354"/>
    <cellStyle name="쉼표 [0] 5 15 4 2" xfId="8189"/>
    <cellStyle name="쉼표 [0] 5 15 5" xfId="8190"/>
    <cellStyle name="쉼표 [0] 5 16" xfId="818"/>
    <cellStyle name="쉼표 [0] 5 16 2" xfId="1974"/>
    <cellStyle name="쉼표 [0] 5 16 2 2" xfId="4355"/>
    <cellStyle name="쉼표 [0] 5 16 2 3" xfId="7022"/>
    <cellStyle name="쉼표 [0] 5 16 3" xfId="1975"/>
    <cellStyle name="쉼표 [0] 5 16 3 2" xfId="4356"/>
    <cellStyle name="쉼표 [0] 5 16 3 3" xfId="7023"/>
    <cellStyle name="쉼표 [0] 5 16 4" xfId="4357"/>
    <cellStyle name="쉼표 [0] 5 16 4 2" xfId="8191"/>
    <cellStyle name="쉼표 [0] 5 16 5" xfId="8192"/>
    <cellStyle name="쉼표 [0] 5 17" xfId="819"/>
    <cellStyle name="쉼표 [0] 5 17 2" xfId="1976"/>
    <cellStyle name="쉼표 [0] 5 17 2 2" xfId="4358"/>
    <cellStyle name="쉼표 [0] 5 17 2 3" xfId="7024"/>
    <cellStyle name="쉼표 [0] 5 17 3" xfId="4359"/>
    <cellStyle name="쉼표 [0] 5 17 3 2" xfId="8193"/>
    <cellStyle name="쉼표 [0] 5 17 4" xfId="8194"/>
    <cellStyle name="쉼표 [0] 5 18" xfId="820"/>
    <cellStyle name="쉼표 [0] 5 18 2" xfId="1977"/>
    <cellStyle name="쉼표 [0] 5 18 2 2" xfId="4360"/>
    <cellStyle name="쉼표 [0] 5 18 2 3" xfId="7025"/>
    <cellStyle name="쉼표 [0] 5 18 3" xfId="4361"/>
    <cellStyle name="쉼표 [0] 5 18 3 2" xfId="8195"/>
    <cellStyle name="쉼표 [0] 5 18 4" xfId="8196"/>
    <cellStyle name="쉼표 [0] 5 19" xfId="821"/>
    <cellStyle name="쉼표 [0] 5 19 2" xfId="1978"/>
    <cellStyle name="쉼표 [0] 5 19 2 2" xfId="4362"/>
    <cellStyle name="쉼표 [0] 5 19 2 3" xfId="7026"/>
    <cellStyle name="쉼표 [0] 5 19 3" xfId="4363"/>
    <cellStyle name="쉼표 [0] 5 19 3 2" xfId="8197"/>
    <cellStyle name="쉼표 [0] 5 19 4" xfId="8198"/>
    <cellStyle name="쉼표 [0] 5 2" xfId="822"/>
    <cellStyle name="쉼표 [0] 5 2 10" xfId="1979"/>
    <cellStyle name="쉼표 [0] 5 2 10 2" xfId="4365"/>
    <cellStyle name="쉼표 [0] 5 2 10 3" xfId="7028"/>
    <cellStyle name="쉼표 [0] 5 2 11" xfId="1980"/>
    <cellStyle name="쉼표 [0] 5 2 11 2" xfId="4366"/>
    <cellStyle name="쉼표 [0] 5 2 11 3" xfId="7029"/>
    <cellStyle name="쉼표 [0] 5 2 12" xfId="1981"/>
    <cellStyle name="쉼표 [0] 5 2 12 2" xfId="4367"/>
    <cellStyle name="쉼표 [0] 5 2 12 3" xfId="7030"/>
    <cellStyle name="쉼표 [0] 5 2 13" xfId="1982"/>
    <cellStyle name="쉼표 [0] 5 2 13 2" xfId="4368"/>
    <cellStyle name="쉼표 [0] 5 2 13 3" xfId="7031"/>
    <cellStyle name="쉼표 [0] 5 2 14" xfId="4369"/>
    <cellStyle name="쉼표 [0] 5 2 14 2" xfId="8199"/>
    <cellStyle name="쉼표 [0] 5 2 15" xfId="4370"/>
    <cellStyle name="쉼표 [0] 5 2 15 2" xfId="8200"/>
    <cellStyle name="쉼표 [0] 5 2 16" xfId="4364"/>
    <cellStyle name="쉼표 [0] 5 2 16 2" xfId="8478"/>
    <cellStyle name="쉼표 [0] 5 2 17" xfId="7027"/>
    <cellStyle name="쉼표 [0] 5 2 2" xfId="1158"/>
    <cellStyle name="쉼표 [0] 5 2 2 2" xfId="4371"/>
    <cellStyle name="쉼표 [0] 5 2 2 3" xfId="7032"/>
    <cellStyle name="쉼표 [0] 5 2 3" xfId="1983"/>
    <cellStyle name="쉼표 [0] 5 2 3 2" xfId="4372"/>
    <cellStyle name="쉼표 [0] 5 2 3 3" xfId="7033"/>
    <cellStyle name="쉼표 [0] 5 2 4" xfId="1984"/>
    <cellStyle name="쉼표 [0] 5 2 4 2" xfId="4373"/>
    <cellStyle name="쉼표 [0] 5 2 4 3" xfId="7034"/>
    <cellStyle name="쉼표 [0] 5 2 5" xfId="1985"/>
    <cellStyle name="쉼표 [0] 5 2 5 2" xfId="4374"/>
    <cellStyle name="쉼표 [0] 5 2 5 3" xfId="7035"/>
    <cellStyle name="쉼표 [0] 5 2 6" xfId="1986"/>
    <cellStyle name="쉼표 [0] 5 2 6 2" xfId="4375"/>
    <cellStyle name="쉼표 [0] 5 2 6 3" xfId="7036"/>
    <cellStyle name="쉼표 [0] 5 2 7" xfId="1987"/>
    <cellStyle name="쉼표 [0] 5 2 7 2" xfId="4376"/>
    <cellStyle name="쉼표 [0] 5 2 7 3" xfId="7037"/>
    <cellStyle name="쉼표 [0] 5 2 8" xfId="1988"/>
    <cellStyle name="쉼표 [0] 5 2 8 2" xfId="4377"/>
    <cellStyle name="쉼표 [0] 5 2 8 3" xfId="7038"/>
    <cellStyle name="쉼표 [0] 5 2 9" xfId="1989"/>
    <cellStyle name="쉼표 [0] 5 2 9 2" xfId="4378"/>
    <cellStyle name="쉼표 [0] 5 2 9 3" xfId="7039"/>
    <cellStyle name="쉼표 [0] 5 20" xfId="823"/>
    <cellStyle name="쉼표 [0] 5 20 2" xfId="1990"/>
    <cellStyle name="쉼표 [0] 5 20 2 2" xfId="4379"/>
    <cellStyle name="쉼표 [0] 5 20 2 3" xfId="7040"/>
    <cellStyle name="쉼표 [0] 5 20 3" xfId="4380"/>
    <cellStyle name="쉼표 [0] 5 20 3 2" xfId="8201"/>
    <cellStyle name="쉼표 [0] 5 20 4" xfId="8202"/>
    <cellStyle name="쉼표 [0] 5 21" xfId="824"/>
    <cellStyle name="쉼표 [0] 5 21 2" xfId="1991"/>
    <cellStyle name="쉼표 [0] 5 21 2 2" xfId="4381"/>
    <cellStyle name="쉼표 [0] 5 21 2 3" xfId="7041"/>
    <cellStyle name="쉼표 [0] 5 21 3" xfId="4382"/>
    <cellStyle name="쉼표 [0] 5 21 3 2" xfId="8203"/>
    <cellStyle name="쉼표 [0] 5 21 4" xfId="8204"/>
    <cellStyle name="쉼표 [0] 5 22" xfId="1159"/>
    <cellStyle name="쉼표 [0] 5 22 2" xfId="4384"/>
    <cellStyle name="쉼표 [0] 5 22 2 2" xfId="8205"/>
    <cellStyle name="쉼표 [0] 5 22 3" xfId="4385"/>
    <cellStyle name="쉼표 [0] 5 22 3 2" xfId="8206"/>
    <cellStyle name="쉼표 [0] 5 22 4" xfId="4383"/>
    <cellStyle name="쉼표 [0] 5 22 5" xfId="7042"/>
    <cellStyle name="쉼표 [0] 5 23" xfId="1992"/>
    <cellStyle name="쉼표 [0] 5 23 2" xfId="1993"/>
    <cellStyle name="쉼표 [0] 5 23 2 2" xfId="4387"/>
    <cellStyle name="쉼표 [0] 5 23 2 3" xfId="7044"/>
    <cellStyle name="쉼표 [0] 5 23 3" xfId="4388"/>
    <cellStyle name="쉼표 [0] 5 23 3 2" xfId="8207"/>
    <cellStyle name="쉼표 [0] 5 23 4" xfId="4389"/>
    <cellStyle name="쉼표 [0] 5 23 4 2" xfId="8208"/>
    <cellStyle name="쉼표 [0] 5 23 5" xfId="4386"/>
    <cellStyle name="쉼표 [0] 5 23 6" xfId="7043"/>
    <cellStyle name="쉼표 [0] 5 24" xfId="1994"/>
    <cellStyle name="쉼표 [0] 5 24 2" xfId="4391"/>
    <cellStyle name="쉼표 [0] 5 24 2 2" xfId="8209"/>
    <cellStyle name="쉼표 [0] 5 24 3" xfId="4392"/>
    <cellStyle name="쉼표 [0] 5 24 3 2" xfId="8210"/>
    <cellStyle name="쉼표 [0] 5 24 4" xfId="4390"/>
    <cellStyle name="쉼표 [0] 5 24 5" xfId="7045"/>
    <cellStyle name="쉼표 [0] 5 25" xfId="1995"/>
    <cellStyle name="쉼표 [0] 5 25 2" xfId="4394"/>
    <cellStyle name="쉼표 [0] 5 25 2 2" xfId="8211"/>
    <cellStyle name="쉼표 [0] 5 25 3" xfId="4395"/>
    <cellStyle name="쉼표 [0] 5 25 3 2" xfId="8212"/>
    <cellStyle name="쉼표 [0] 5 25 4" xfId="4393"/>
    <cellStyle name="쉼표 [0] 5 25 5" xfId="7046"/>
    <cellStyle name="쉼표 [0] 5 26" xfId="4396"/>
    <cellStyle name="쉼표 [0] 5 26 2" xfId="4397"/>
    <cellStyle name="쉼표 [0] 5 26 2 2" xfId="8213"/>
    <cellStyle name="쉼표 [0] 5 26 3" xfId="8214"/>
    <cellStyle name="쉼표 [0] 5 27" xfId="4398"/>
    <cellStyle name="쉼표 [0] 5 27 2" xfId="4399"/>
    <cellStyle name="쉼표 [0] 5 27 2 2" xfId="8215"/>
    <cellStyle name="쉼표 [0] 5 27 3" xfId="8216"/>
    <cellStyle name="쉼표 [0] 5 28" xfId="4400"/>
    <cellStyle name="쉼표 [0] 5 28 2" xfId="4401"/>
    <cellStyle name="쉼표 [0] 5 28 3" xfId="8217"/>
    <cellStyle name="쉼표 [0] 5 29" xfId="4302"/>
    <cellStyle name="쉼표 [0] 5 3" xfId="825"/>
    <cellStyle name="쉼표 [0] 5 3 10" xfId="1996"/>
    <cellStyle name="쉼표 [0] 5 3 10 2" xfId="4403"/>
    <cellStyle name="쉼표 [0] 5 3 10 3" xfId="7048"/>
    <cellStyle name="쉼표 [0] 5 3 11" xfId="1997"/>
    <cellStyle name="쉼표 [0] 5 3 11 2" xfId="4404"/>
    <cellStyle name="쉼표 [0] 5 3 11 3" xfId="7049"/>
    <cellStyle name="쉼표 [0] 5 3 12" xfId="1998"/>
    <cellStyle name="쉼표 [0] 5 3 12 2" xfId="4405"/>
    <cellStyle name="쉼표 [0] 5 3 12 3" xfId="7050"/>
    <cellStyle name="쉼표 [0] 5 3 13" xfId="1999"/>
    <cellStyle name="쉼표 [0] 5 3 13 2" xfId="4406"/>
    <cellStyle name="쉼표 [0] 5 3 13 3" xfId="7051"/>
    <cellStyle name="쉼표 [0] 5 3 14" xfId="4407"/>
    <cellStyle name="쉼표 [0] 5 3 14 2" xfId="8218"/>
    <cellStyle name="쉼표 [0] 5 3 15" xfId="4408"/>
    <cellStyle name="쉼표 [0] 5 3 15 2" xfId="8219"/>
    <cellStyle name="쉼표 [0] 5 3 16" xfId="4402"/>
    <cellStyle name="쉼표 [0] 5 3 16 2" xfId="8479"/>
    <cellStyle name="쉼표 [0] 5 3 17" xfId="7047"/>
    <cellStyle name="쉼표 [0] 5 3 2" xfId="1160"/>
    <cellStyle name="쉼표 [0] 5 3 2 2" xfId="4409"/>
    <cellStyle name="쉼표 [0] 5 3 2 3" xfId="7052"/>
    <cellStyle name="쉼표 [0] 5 3 3" xfId="2000"/>
    <cellStyle name="쉼표 [0] 5 3 3 2" xfId="4410"/>
    <cellStyle name="쉼표 [0] 5 3 3 3" xfId="7053"/>
    <cellStyle name="쉼표 [0] 5 3 4" xfId="2001"/>
    <cellStyle name="쉼표 [0] 5 3 4 2" xfId="4411"/>
    <cellStyle name="쉼표 [0] 5 3 4 3" xfId="7054"/>
    <cellStyle name="쉼표 [0] 5 3 5" xfId="2002"/>
    <cellStyle name="쉼표 [0] 5 3 5 2" xfId="4412"/>
    <cellStyle name="쉼표 [0] 5 3 5 3" xfId="7055"/>
    <cellStyle name="쉼표 [0] 5 3 6" xfId="2003"/>
    <cellStyle name="쉼표 [0] 5 3 6 2" xfId="4413"/>
    <cellStyle name="쉼표 [0] 5 3 6 3" xfId="7056"/>
    <cellStyle name="쉼표 [0] 5 3 7" xfId="2004"/>
    <cellStyle name="쉼표 [0] 5 3 7 2" xfId="4414"/>
    <cellStyle name="쉼표 [0] 5 3 7 3" xfId="7057"/>
    <cellStyle name="쉼표 [0] 5 3 8" xfId="2005"/>
    <cellStyle name="쉼표 [0] 5 3 8 2" xfId="4415"/>
    <cellStyle name="쉼표 [0] 5 3 8 3" xfId="7058"/>
    <cellStyle name="쉼표 [0] 5 3 9" xfId="2006"/>
    <cellStyle name="쉼표 [0] 5 3 9 2" xfId="4416"/>
    <cellStyle name="쉼표 [0] 5 3 9 3" xfId="7059"/>
    <cellStyle name="쉼표 [0] 5 30" xfId="6976"/>
    <cellStyle name="쉼표 [0] 5 4" xfId="826"/>
    <cellStyle name="쉼표 [0] 5 4 10" xfId="2007"/>
    <cellStyle name="쉼표 [0] 5 4 10 2" xfId="4418"/>
    <cellStyle name="쉼표 [0] 5 4 10 3" xfId="7061"/>
    <cellStyle name="쉼표 [0] 5 4 11" xfId="2008"/>
    <cellStyle name="쉼표 [0] 5 4 11 2" xfId="4419"/>
    <cellStyle name="쉼표 [0] 5 4 11 3" xfId="7062"/>
    <cellStyle name="쉼표 [0] 5 4 12" xfId="2009"/>
    <cellStyle name="쉼표 [0] 5 4 12 2" xfId="4420"/>
    <cellStyle name="쉼표 [0] 5 4 12 3" xfId="7063"/>
    <cellStyle name="쉼표 [0] 5 4 13" xfId="2010"/>
    <cellStyle name="쉼표 [0] 5 4 13 2" xfId="4421"/>
    <cellStyle name="쉼표 [0] 5 4 13 3" xfId="7064"/>
    <cellStyle name="쉼표 [0] 5 4 14" xfId="4422"/>
    <cellStyle name="쉼표 [0] 5 4 14 2" xfId="8220"/>
    <cellStyle name="쉼표 [0] 5 4 15" xfId="4423"/>
    <cellStyle name="쉼표 [0] 5 4 15 2" xfId="8221"/>
    <cellStyle name="쉼표 [0] 5 4 16" xfId="4417"/>
    <cellStyle name="쉼표 [0] 5 4 16 2" xfId="8480"/>
    <cellStyle name="쉼표 [0] 5 4 17" xfId="7060"/>
    <cellStyle name="쉼표 [0] 5 4 2" xfId="1161"/>
    <cellStyle name="쉼표 [0] 5 4 2 2" xfId="4424"/>
    <cellStyle name="쉼표 [0] 5 4 2 3" xfId="7065"/>
    <cellStyle name="쉼표 [0] 5 4 3" xfId="2011"/>
    <cellStyle name="쉼표 [0] 5 4 3 2" xfId="4425"/>
    <cellStyle name="쉼표 [0] 5 4 3 3" xfId="7066"/>
    <cellStyle name="쉼표 [0] 5 4 4" xfId="2012"/>
    <cellStyle name="쉼표 [0] 5 4 4 2" xfId="4426"/>
    <cellStyle name="쉼표 [0] 5 4 4 3" xfId="7067"/>
    <cellStyle name="쉼표 [0] 5 4 5" xfId="2013"/>
    <cellStyle name="쉼표 [0] 5 4 5 2" xfId="4427"/>
    <cellStyle name="쉼표 [0] 5 4 5 3" xfId="7068"/>
    <cellStyle name="쉼표 [0] 5 4 6" xfId="2014"/>
    <cellStyle name="쉼표 [0] 5 4 6 2" xfId="4428"/>
    <cellStyle name="쉼표 [0] 5 4 6 3" xfId="7069"/>
    <cellStyle name="쉼표 [0] 5 4 7" xfId="2015"/>
    <cellStyle name="쉼표 [0] 5 4 7 2" xfId="4429"/>
    <cellStyle name="쉼표 [0] 5 4 7 3" xfId="7070"/>
    <cellStyle name="쉼표 [0] 5 4 8" xfId="2016"/>
    <cellStyle name="쉼표 [0] 5 4 8 2" xfId="4430"/>
    <cellStyle name="쉼표 [0] 5 4 8 3" xfId="7071"/>
    <cellStyle name="쉼표 [0] 5 4 9" xfId="2017"/>
    <cellStyle name="쉼표 [0] 5 4 9 2" xfId="4431"/>
    <cellStyle name="쉼표 [0] 5 4 9 3" xfId="7072"/>
    <cellStyle name="쉼표 [0] 5 5" xfId="827"/>
    <cellStyle name="쉼표 [0] 5 5 10" xfId="2018"/>
    <cellStyle name="쉼표 [0] 5 5 10 2" xfId="4433"/>
    <cellStyle name="쉼표 [0] 5 5 10 3" xfId="7074"/>
    <cellStyle name="쉼표 [0] 5 5 11" xfId="2019"/>
    <cellStyle name="쉼표 [0] 5 5 11 2" xfId="4434"/>
    <cellStyle name="쉼표 [0] 5 5 11 3" xfId="7075"/>
    <cellStyle name="쉼표 [0] 5 5 12" xfId="2020"/>
    <cellStyle name="쉼표 [0] 5 5 12 2" xfId="4435"/>
    <cellStyle name="쉼표 [0] 5 5 12 3" xfId="7076"/>
    <cellStyle name="쉼표 [0] 5 5 13" xfId="2021"/>
    <cellStyle name="쉼표 [0] 5 5 13 2" xfId="4436"/>
    <cellStyle name="쉼표 [0] 5 5 13 3" xfId="7077"/>
    <cellStyle name="쉼표 [0] 5 5 14" xfId="4437"/>
    <cellStyle name="쉼표 [0] 5 5 14 2" xfId="8222"/>
    <cellStyle name="쉼표 [0] 5 5 15" xfId="4438"/>
    <cellStyle name="쉼표 [0] 5 5 15 2" xfId="8223"/>
    <cellStyle name="쉼표 [0] 5 5 16" xfId="4432"/>
    <cellStyle name="쉼표 [0] 5 5 16 2" xfId="8481"/>
    <cellStyle name="쉼표 [0] 5 5 17" xfId="7073"/>
    <cellStyle name="쉼표 [0] 5 5 2" xfId="1162"/>
    <cellStyle name="쉼표 [0] 5 5 2 2" xfId="4439"/>
    <cellStyle name="쉼표 [0] 5 5 2 3" xfId="7078"/>
    <cellStyle name="쉼표 [0] 5 5 3" xfId="2022"/>
    <cellStyle name="쉼표 [0] 5 5 3 2" xfId="4440"/>
    <cellStyle name="쉼표 [0] 5 5 3 3" xfId="7079"/>
    <cellStyle name="쉼표 [0] 5 5 4" xfId="2023"/>
    <cellStyle name="쉼표 [0] 5 5 4 2" xfId="4441"/>
    <cellStyle name="쉼표 [0] 5 5 4 3" xfId="7080"/>
    <cellStyle name="쉼표 [0] 5 5 5" xfId="2024"/>
    <cellStyle name="쉼표 [0] 5 5 5 2" xfId="4442"/>
    <cellStyle name="쉼표 [0] 5 5 5 3" xfId="7081"/>
    <cellStyle name="쉼표 [0] 5 5 6" xfId="2025"/>
    <cellStyle name="쉼표 [0] 5 5 6 2" xfId="4443"/>
    <cellStyle name="쉼표 [0] 5 5 6 3" xfId="7082"/>
    <cellStyle name="쉼표 [0] 5 5 7" xfId="2026"/>
    <cellStyle name="쉼표 [0] 5 5 7 2" xfId="4444"/>
    <cellStyle name="쉼표 [0] 5 5 7 3" xfId="7083"/>
    <cellStyle name="쉼표 [0] 5 5 8" xfId="2027"/>
    <cellStyle name="쉼표 [0] 5 5 8 2" xfId="4445"/>
    <cellStyle name="쉼표 [0] 5 5 8 3" xfId="7084"/>
    <cellStyle name="쉼표 [0] 5 5 9" xfId="2028"/>
    <cellStyle name="쉼표 [0] 5 5 9 2" xfId="4446"/>
    <cellStyle name="쉼표 [0] 5 5 9 3" xfId="7085"/>
    <cellStyle name="쉼표 [0] 5 6" xfId="828"/>
    <cellStyle name="쉼표 [0] 5 6 10" xfId="2029"/>
    <cellStyle name="쉼표 [0] 5 6 10 2" xfId="4448"/>
    <cellStyle name="쉼표 [0] 5 6 10 3" xfId="7087"/>
    <cellStyle name="쉼표 [0] 5 6 11" xfId="2030"/>
    <cellStyle name="쉼표 [0] 5 6 11 2" xfId="4449"/>
    <cellStyle name="쉼표 [0] 5 6 11 3" xfId="7088"/>
    <cellStyle name="쉼표 [0] 5 6 12" xfId="2031"/>
    <cellStyle name="쉼표 [0] 5 6 12 2" xfId="4450"/>
    <cellStyle name="쉼표 [0] 5 6 12 3" xfId="7089"/>
    <cellStyle name="쉼표 [0] 5 6 13" xfId="2032"/>
    <cellStyle name="쉼표 [0] 5 6 13 2" xfId="4451"/>
    <cellStyle name="쉼표 [0] 5 6 13 3" xfId="7090"/>
    <cellStyle name="쉼표 [0] 5 6 14" xfId="4452"/>
    <cellStyle name="쉼표 [0] 5 6 14 2" xfId="8224"/>
    <cellStyle name="쉼표 [0] 5 6 15" xfId="4453"/>
    <cellStyle name="쉼표 [0] 5 6 15 2" xfId="8225"/>
    <cellStyle name="쉼표 [0] 5 6 16" xfId="4447"/>
    <cellStyle name="쉼표 [0] 5 6 16 2" xfId="8482"/>
    <cellStyle name="쉼표 [0] 5 6 17" xfId="7086"/>
    <cellStyle name="쉼표 [0] 5 6 2" xfId="1163"/>
    <cellStyle name="쉼표 [0] 5 6 2 2" xfId="4454"/>
    <cellStyle name="쉼표 [0] 5 6 2 3" xfId="7091"/>
    <cellStyle name="쉼표 [0] 5 6 3" xfId="2033"/>
    <cellStyle name="쉼표 [0] 5 6 3 2" xfId="4455"/>
    <cellStyle name="쉼표 [0] 5 6 3 3" xfId="7092"/>
    <cellStyle name="쉼표 [0] 5 6 4" xfId="2034"/>
    <cellStyle name="쉼표 [0] 5 6 4 2" xfId="4456"/>
    <cellStyle name="쉼표 [0] 5 6 4 3" xfId="7093"/>
    <cellStyle name="쉼표 [0] 5 6 5" xfId="2035"/>
    <cellStyle name="쉼표 [0] 5 6 5 2" xfId="4457"/>
    <cellStyle name="쉼표 [0] 5 6 5 3" xfId="7094"/>
    <cellStyle name="쉼표 [0] 5 6 6" xfId="2036"/>
    <cellStyle name="쉼표 [0] 5 6 6 2" xfId="4458"/>
    <cellStyle name="쉼표 [0] 5 6 6 3" xfId="7095"/>
    <cellStyle name="쉼표 [0] 5 6 7" xfId="2037"/>
    <cellStyle name="쉼표 [0] 5 6 7 2" xfId="4459"/>
    <cellStyle name="쉼표 [0] 5 6 7 3" xfId="7096"/>
    <cellStyle name="쉼표 [0] 5 6 8" xfId="2038"/>
    <cellStyle name="쉼표 [0] 5 6 8 2" xfId="4460"/>
    <cellStyle name="쉼표 [0] 5 6 8 3" xfId="7097"/>
    <cellStyle name="쉼표 [0] 5 6 9" xfId="2039"/>
    <cellStyle name="쉼표 [0] 5 6 9 2" xfId="4461"/>
    <cellStyle name="쉼표 [0] 5 6 9 3" xfId="7098"/>
    <cellStyle name="쉼표 [0] 5 7" xfId="829"/>
    <cellStyle name="쉼표 [0] 5 7 10" xfId="2040"/>
    <cellStyle name="쉼표 [0] 5 7 10 2" xfId="4463"/>
    <cellStyle name="쉼표 [0] 5 7 10 3" xfId="7100"/>
    <cellStyle name="쉼표 [0] 5 7 11" xfId="2041"/>
    <cellStyle name="쉼표 [0] 5 7 11 2" xfId="4464"/>
    <cellStyle name="쉼표 [0] 5 7 11 3" xfId="7101"/>
    <cellStyle name="쉼표 [0] 5 7 12" xfId="2042"/>
    <cellStyle name="쉼표 [0] 5 7 12 2" xfId="4465"/>
    <cellStyle name="쉼표 [0] 5 7 12 3" xfId="7102"/>
    <cellStyle name="쉼표 [0] 5 7 13" xfId="2043"/>
    <cellStyle name="쉼표 [0] 5 7 13 2" xfId="4466"/>
    <cellStyle name="쉼표 [0] 5 7 13 3" xfId="7103"/>
    <cellStyle name="쉼표 [0] 5 7 14" xfId="4467"/>
    <cellStyle name="쉼표 [0] 5 7 14 2" xfId="8226"/>
    <cellStyle name="쉼표 [0] 5 7 15" xfId="4468"/>
    <cellStyle name="쉼표 [0] 5 7 15 2" xfId="8227"/>
    <cellStyle name="쉼표 [0] 5 7 16" xfId="4462"/>
    <cellStyle name="쉼표 [0] 5 7 16 2" xfId="8483"/>
    <cellStyle name="쉼표 [0] 5 7 17" xfId="7099"/>
    <cellStyle name="쉼표 [0] 5 7 2" xfId="1164"/>
    <cellStyle name="쉼표 [0] 5 7 2 2" xfId="4469"/>
    <cellStyle name="쉼표 [0] 5 7 2 3" xfId="7104"/>
    <cellStyle name="쉼표 [0] 5 7 3" xfId="2044"/>
    <cellStyle name="쉼표 [0] 5 7 3 2" xfId="4470"/>
    <cellStyle name="쉼표 [0] 5 7 3 3" xfId="7105"/>
    <cellStyle name="쉼표 [0] 5 7 4" xfId="2045"/>
    <cellStyle name="쉼표 [0] 5 7 4 2" xfId="4471"/>
    <cellStyle name="쉼표 [0] 5 7 4 3" xfId="7106"/>
    <cellStyle name="쉼표 [0] 5 7 5" xfId="2046"/>
    <cellStyle name="쉼표 [0] 5 7 5 2" xfId="4472"/>
    <cellStyle name="쉼표 [0] 5 7 5 3" xfId="7107"/>
    <cellStyle name="쉼표 [0] 5 7 6" xfId="2047"/>
    <cellStyle name="쉼표 [0] 5 7 6 2" xfId="4473"/>
    <cellStyle name="쉼표 [0] 5 7 6 3" xfId="7108"/>
    <cellStyle name="쉼표 [0] 5 7 7" xfId="2048"/>
    <cellStyle name="쉼표 [0] 5 7 7 2" xfId="4474"/>
    <cellStyle name="쉼표 [0] 5 7 7 3" xfId="7109"/>
    <cellStyle name="쉼표 [0] 5 7 8" xfId="2049"/>
    <cellStyle name="쉼표 [0] 5 7 8 2" xfId="4475"/>
    <cellStyle name="쉼표 [0] 5 7 8 3" xfId="7110"/>
    <cellStyle name="쉼표 [0] 5 7 9" xfId="2050"/>
    <cellStyle name="쉼표 [0] 5 7 9 2" xfId="4476"/>
    <cellStyle name="쉼표 [0] 5 7 9 3" xfId="7111"/>
    <cellStyle name="쉼표 [0] 5 8" xfId="830"/>
    <cellStyle name="쉼표 [0] 5 8 10" xfId="2051"/>
    <cellStyle name="쉼표 [0] 5 8 10 2" xfId="4478"/>
    <cellStyle name="쉼표 [0] 5 8 10 3" xfId="7113"/>
    <cellStyle name="쉼표 [0] 5 8 11" xfId="2052"/>
    <cellStyle name="쉼표 [0] 5 8 11 2" xfId="4479"/>
    <cellStyle name="쉼표 [0] 5 8 11 3" xfId="7114"/>
    <cellStyle name="쉼표 [0] 5 8 12" xfId="2053"/>
    <cellStyle name="쉼표 [0] 5 8 12 2" xfId="4480"/>
    <cellStyle name="쉼표 [0] 5 8 12 3" xfId="7115"/>
    <cellStyle name="쉼표 [0] 5 8 13" xfId="2054"/>
    <cellStyle name="쉼표 [0] 5 8 13 2" xfId="4481"/>
    <cellStyle name="쉼표 [0] 5 8 13 3" xfId="7116"/>
    <cellStyle name="쉼표 [0] 5 8 14" xfId="4482"/>
    <cellStyle name="쉼표 [0] 5 8 14 2" xfId="8228"/>
    <cellStyle name="쉼표 [0] 5 8 15" xfId="4483"/>
    <cellStyle name="쉼표 [0] 5 8 15 2" xfId="8229"/>
    <cellStyle name="쉼표 [0] 5 8 16" xfId="4477"/>
    <cellStyle name="쉼표 [0] 5 8 16 2" xfId="8484"/>
    <cellStyle name="쉼표 [0] 5 8 17" xfId="7112"/>
    <cellStyle name="쉼표 [0] 5 8 2" xfId="1165"/>
    <cellStyle name="쉼표 [0] 5 8 2 2" xfId="4484"/>
    <cellStyle name="쉼표 [0] 5 8 2 3" xfId="7117"/>
    <cellStyle name="쉼표 [0] 5 8 3" xfId="2055"/>
    <cellStyle name="쉼표 [0] 5 8 3 2" xfId="4485"/>
    <cellStyle name="쉼표 [0] 5 8 3 3" xfId="7118"/>
    <cellStyle name="쉼표 [0] 5 8 4" xfId="2056"/>
    <cellStyle name="쉼표 [0] 5 8 4 2" xfId="4486"/>
    <cellStyle name="쉼표 [0] 5 8 4 3" xfId="7119"/>
    <cellStyle name="쉼표 [0] 5 8 5" xfId="2057"/>
    <cellStyle name="쉼표 [0] 5 8 5 2" xfId="4487"/>
    <cellStyle name="쉼표 [0] 5 8 5 3" xfId="7120"/>
    <cellStyle name="쉼표 [0] 5 8 6" xfId="2058"/>
    <cellStyle name="쉼표 [0] 5 8 6 2" xfId="4488"/>
    <cellStyle name="쉼표 [0] 5 8 6 3" xfId="7121"/>
    <cellStyle name="쉼표 [0] 5 8 7" xfId="2059"/>
    <cellStyle name="쉼표 [0] 5 8 7 2" xfId="4489"/>
    <cellStyle name="쉼표 [0] 5 8 7 3" xfId="7122"/>
    <cellStyle name="쉼표 [0] 5 8 8" xfId="2060"/>
    <cellStyle name="쉼표 [0] 5 8 8 2" xfId="4490"/>
    <cellStyle name="쉼표 [0] 5 8 8 3" xfId="7123"/>
    <cellStyle name="쉼표 [0] 5 8 9" xfId="2061"/>
    <cellStyle name="쉼표 [0] 5 8 9 2" xfId="4491"/>
    <cellStyle name="쉼표 [0] 5 8 9 3" xfId="7124"/>
    <cellStyle name="쉼표 [0] 5 9" xfId="831"/>
    <cellStyle name="쉼표 [0] 5 9 10" xfId="2062"/>
    <cellStyle name="쉼표 [0] 5 9 10 2" xfId="4493"/>
    <cellStyle name="쉼표 [0] 5 9 10 3" xfId="7126"/>
    <cellStyle name="쉼표 [0] 5 9 11" xfId="2063"/>
    <cellStyle name="쉼표 [0] 5 9 11 2" xfId="4494"/>
    <cellStyle name="쉼표 [0] 5 9 11 3" xfId="7127"/>
    <cellStyle name="쉼표 [0] 5 9 12" xfId="2064"/>
    <cellStyle name="쉼표 [0] 5 9 12 2" xfId="4495"/>
    <cellStyle name="쉼표 [0] 5 9 12 3" xfId="7128"/>
    <cellStyle name="쉼표 [0] 5 9 13" xfId="2065"/>
    <cellStyle name="쉼표 [0] 5 9 13 2" xfId="4496"/>
    <cellStyle name="쉼표 [0] 5 9 13 3" xfId="7129"/>
    <cellStyle name="쉼표 [0] 5 9 14" xfId="4497"/>
    <cellStyle name="쉼표 [0] 5 9 14 2" xfId="8230"/>
    <cellStyle name="쉼표 [0] 5 9 15" xfId="4498"/>
    <cellStyle name="쉼표 [0] 5 9 15 2" xfId="8231"/>
    <cellStyle name="쉼표 [0] 5 9 16" xfId="4492"/>
    <cellStyle name="쉼표 [0] 5 9 16 2" xfId="8485"/>
    <cellStyle name="쉼표 [0] 5 9 17" xfId="7125"/>
    <cellStyle name="쉼표 [0] 5 9 2" xfId="1166"/>
    <cellStyle name="쉼표 [0] 5 9 2 2" xfId="4499"/>
    <cellStyle name="쉼표 [0] 5 9 2 3" xfId="7130"/>
    <cellStyle name="쉼표 [0] 5 9 3" xfId="2066"/>
    <cellStyle name="쉼표 [0] 5 9 3 2" xfId="4500"/>
    <cellStyle name="쉼표 [0] 5 9 3 3" xfId="7131"/>
    <cellStyle name="쉼표 [0] 5 9 4" xfId="2067"/>
    <cellStyle name="쉼표 [0] 5 9 4 2" xfId="4501"/>
    <cellStyle name="쉼표 [0] 5 9 4 3" xfId="7132"/>
    <cellStyle name="쉼표 [0] 5 9 5" xfId="2068"/>
    <cellStyle name="쉼표 [0] 5 9 5 2" xfId="4502"/>
    <cellStyle name="쉼표 [0] 5 9 5 3" xfId="7133"/>
    <cellStyle name="쉼표 [0] 5 9 6" xfId="2069"/>
    <cellStyle name="쉼표 [0] 5 9 6 2" xfId="4503"/>
    <cellStyle name="쉼표 [0] 5 9 6 3" xfId="7134"/>
    <cellStyle name="쉼표 [0] 5 9 7" xfId="2070"/>
    <cellStyle name="쉼표 [0] 5 9 7 2" xfId="4504"/>
    <cellStyle name="쉼표 [0] 5 9 7 3" xfId="7135"/>
    <cellStyle name="쉼표 [0] 5 9 8" xfId="2071"/>
    <cellStyle name="쉼표 [0] 5 9 8 2" xfId="4505"/>
    <cellStyle name="쉼표 [0] 5 9 8 3" xfId="7136"/>
    <cellStyle name="쉼표 [0] 5 9 9" xfId="2072"/>
    <cellStyle name="쉼표 [0] 5 9 9 2" xfId="4506"/>
    <cellStyle name="쉼표 [0] 5 9 9 3" xfId="7137"/>
    <cellStyle name="쉼표 [0] 50" xfId="2614"/>
    <cellStyle name="쉼표 [0] 50 2" xfId="2073"/>
    <cellStyle name="쉼표 [0] 50 2 2" xfId="4508"/>
    <cellStyle name="쉼표 [0] 50 2 2 2" xfId="8232"/>
    <cellStyle name="쉼표 [0] 50 2 3" xfId="4509"/>
    <cellStyle name="쉼표 [0] 50 2 3 2" xfId="8233"/>
    <cellStyle name="쉼표 [0] 50 2 4" xfId="4507"/>
    <cellStyle name="쉼표 [0] 50 2 5" xfId="7138"/>
    <cellStyle name="쉼표 [0] 51" xfId="1022"/>
    <cellStyle name="쉼표 [0] 51 2" xfId="2074"/>
    <cellStyle name="쉼표 [0] 51 2 2" xfId="4511"/>
    <cellStyle name="쉼표 [0] 51 2 2 2" xfId="8234"/>
    <cellStyle name="쉼표 [0] 51 2 3" xfId="4512"/>
    <cellStyle name="쉼표 [0] 51 2 3 2" xfId="8235"/>
    <cellStyle name="쉼표 [0] 51 2 4" xfId="4510"/>
    <cellStyle name="쉼표 [0] 51 2 5" xfId="7139"/>
    <cellStyle name="쉼표 [0] 52" xfId="1023"/>
    <cellStyle name="쉼표 [0] 52 2" xfId="2075"/>
    <cellStyle name="쉼표 [0] 52 2 2" xfId="4514"/>
    <cellStyle name="쉼표 [0] 52 2 2 2" xfId="8236"/>
    <cellStyle name="쉼표 [0] 52 2 3" xfId="4515"/>
    <cellStyle name="쉼표 [0] 52 2 3 2" xfId="8237"/>
    <cellStyle name="쉼표 [0] 52 2 4" xfId="4513"/>
    <cellStyle name="쉼표 [0] 52 2 5" xfId="7140"/>
    <cellStyle name="쉼표 [0] 53" xfId="2615"/>
    <cellStyle name="쉼표 [0] 53 2" xfId="2076"/>
    <cellStyle name="쉼표 [0] 53 2 2" xfId="2616"/>
    <cellStyle name="쉼표 [0] 53 2 2 2" xfId="2653"/>
    <cellStyle name="쉼표 [0] 53 2 2 2 2" xfId="8238"/>
    <cellStyle name="쉼표 [0] 53 2 2 2 3" xfId="7943"/>
    <cellStyle name="쉼표 [0] 53 2 2 2 4" xfId="8593"/>
    <cellStyle name="쉼표 [0] 53 2 2 3" xfId="4517"/>
    <cellStyle name="쉼표 [0] 53 2 2 4" xfId="7142"/>
    <cellStyle name="쉼표 [0] 53 2 2 5" xfId="8532"/>
    <cellStyle name="쉼표 [0] 53 2 2 5 2" xfId="8625"/>
    <cellStyle name="쉼표 [0] 53 2 2 6" xfId="7975"/>
    <cellStyle name="쉼표 [0] 53 2 2 7" xfId="8561"/>
    <cellStyle name="쉼표 [0] 53 2 3" xfId="4518"/>
    <cellStyle name="쉼표 [0] 53 2 3 2" xfId="8239"/>
    <cellStyle name="쉼표 [0] 53 2 4" xfId="4516"/>
    <cellStyle name="쉼표 [0] 53 2 5" xfId="7141"/>
    <cellStyle name="쉼표 [0] 53 3" xfId="2617"/>
    <cellStyle name="쉼표 [0] 53 3 2" xfId="2654"/>
    <cellStyle name="쉼표 [0] 53 3 2 2" xfId="7942"/>
    <cellStyle name="쉼표 [0] 53 3 2 3" xfId="8594"/>
    <cellStyle name="쉼표 [0] 53 3 3" xfId="8533"/>
    <cellStyle name="쉼표 [0] 53 3 3 2" xfId="8626"/>
    <cellStyle name="쉼표 [0] 53 3 4" xfId="7974"/>
    <cellStyle name="쉼표 [0] 53 3 5" xfId="8562"/>
    <cellStyle name="쉼표 [0] 53 4" xfId="2652"/>
    <cellStyle name="쉼표 [0] 53 4 2" xfId="7944"/>
    <cellStyle name="쉼표 [0] 53 4 3" xfId="8592"/>
    <cellStyle name="쉼표 [0] 53 5" xfId="8531"/>
    <cellStyle name="쉼표 [0] 53 5 2" xfId="8624"/>
    <cellStyle name="쉼표 [0] 53 6" xfId="7977"/>
    <cellStyle name="쉼표 [0] 53 7" xfId="8560"/>
    <cellStyle name="쉼표 [0] 54" xfId="2618"/>
    <cellStyle name="쉼표 [0] 54 2" xfId="2077"/>
    <cellStyle name="쉼표 [0] 54 2 2" xfId="2619"/>
    <cellStyle name="쉼표 [0] 54 2 2 2" xfId="2656"/>
    <cellStyle name="쉼표 [0] 54 2 2 2 2" xfId="8240"/>
    <cellStyle name="쉼표 [0] 54 2 2 2 3" xfId="7940"/>
    <cellStyle name="쉼표 [0] 54 2 2 2 4" xfId="8596"/>
    <cellStyle name="쉼표 [0] 54 2 2 3" xfId="4520"/>
    <cellStyle name="쉼표 [0] 54 2 2 4" xfId="7144"/>
    <cellStyle name="쉼표 [0] 54 2 2 5" xfId="8535"/>
    <cellStyle name="쉼표 [0] 54 2 2 5 2" xfId="8628"/>
    <cellStyle name="쉼표 [0] 54 2 2 6" xfId="7972"/>
    <cellStyle name="쉼표 [0] 54 2 2 7" xfId="8564"/>
    <cellStyle name="쉼표 [0] 54 2 3" xfId="4521"/>
    <cellStyle name="쉼표 [0] 54 2 3 2" xfId="8241"/>
    <cellStyle name="쉼표 [0] 54 2 4" xfId="4519"/>
    <cellStyle name="쉼표 [0] 54 2 5" xfId="7143"/>
    <cellStyle name="쉼표 [0] 54 3" xfId="2620"/>
    <cellStyle name="쉼표 [0] 54 3 2" xfId="2657"/>
    <cellStyle name="쉼표 [0] 54 3 2 2" xfId="7939"/>
    <cellStyle name="쉼표 [0] 54 3 2 3" xfId="8597"/>
    <cellStyle name="쉼표 [0] 54 3 3" xfId="8536"/>
    <cellStyle name="쉼표 [0] 54 3 3 2" xfId="8629"/>
    <cellStyle name="쉼표 [0] 54 3 4" xfId="7971"/>
    <cellStyle name="쉼표 [0] 54 3 5" xfId="8565"/>
    <cellStyle name="쉼표 [0] 54 4" xfId="2655"/>
    <cellStyle name="쉼표 [0] 54 4 2" xfId="7941"/>
    <cellStyle name="쉼표 [0] 54 4 3" xfId="8595"/>
    <cellStyle name="쉼표 [0] 54 5" xfId="8534"/>
    <cellStyle name="쉼표 [0] 54 5 2" xfId="8627"/>
    <cellStyle name="쉼표 [0] 54 6" xfId="7973"/>
    <cellStyle name="쉼표 [0] 54 7" xfId="8563"/>
    <cellStyle name="쉼표 [0] 55" xfId="2621"/>
    <cellStyle name="쉼표 [0] 55 2" xfId="2078"/>
    <cellStyle name="쉼표 [0] 55 2 2" xfId="4523"/>
    <cellStyle name="쉼표 [0] 55 2 2 2" xfId="8242"/>
    <cellStyle name="쉼표 [0] 55 2 3" xfId="4524"/>
    <cellStyle name="쉼표 [0] 55 2 3 2" xfId="8243"/>
    <cellStyle name="쉼표 [0] 55 2 4" xfId="4522"/>
    <cellStyle name="쉼표 [0] 55 2 5" xfId="7145"/>
    <cellStyle name="쉼표 [0] 56" xfId="2637"/>
    <cellStyle name="쉼표 [0] 56 2" xfId="2079"/>
    <cellStyle name="쉼표 [0] 56 2 2" xfId="4526"/>
    <cellStyle name="쉼표 [0] 56 2 2 2" xfId="8244"/>
    <cellStyle name="쉼표 [0] 56 2 3" xfId="4527"/>
    <cellStyle name="쉼표 [0] 56 2 3 2" xfId="8245"/>
    <cellStyle name="쉼표 [0] 56 2 4" xfId="4525"/>
    <cellStyle name="쉼표 [0] 56 2 5" xfId="7146"/>
    <cellStyle name="쉼표 [0] 57" xfId="2641"/>
    <cellStyle name="쉼표 [0] 57 2" xfId="2080"/>
    <cellStyle name="쉼표 [0] 57 2 2" xfId="4529"/>
    <cellStyle name="쉼표 [0] 57 2 2 2" xfId="8246"/>
    <cellStyle name="쉼표 [0] 57 2 3" xfId="4530"/>
    <cellStyle name="쉼표 [0] 57 2 3 2" xfId="8247"/>
    <cellStyle name="쉼표 [0] 57 2 4" xfId="4528"/>
    <cellStyle name="쉼표 [0] 57 2 5" xfId="7147"/>
    <cellStyle name="쉼표 [0] 57 3" xfId="7955"/>
    <cellStyle name="쉼표 [0] 57 4" xfId="8581"/>
    <cellStyle name="쉼표 [0] 58" xfId="5566"/>
    <cellStyle name="쉼표 [0] 58 2" xfId="2081"/>
    <cellStyle name="쉼표 [0] 58 2 2" xfId="4531"/>
    <cellStyle name="쉼표 [0] 58 2 3" xfId="7148"/>
    <cellStyle name="쉼표 [0] 58 3" xfId="4532"/>
    <cellStyle name="쉼표 [0] 58 3 2" xfId="8248"/>
    <cellStyle name="쉼표 [0] 58 4" xfId="4533"/>
    <cellStyle name="쉼표 [0] 58 4 2" xfId="8249"/>
    <cellStyle name="쉼표 [0] 59" xfId="832"/>
    <cellStyle name="쉼표 [0] 59 2" xfId="833"/>
    <cellStyle name="쉼표 [0] 59 2 2" xfId="4534"/>
    <cellStyle name="쉼표 [0] 59 2 3" xfId="7149"/>
    <cellStyle name="쉼표 [0] 59 3" xfId="834"/>
    <cellStyle name="쉼표 [0] 59 3 2" xfId="4535"/>
    <cellStyle name="쉼표 [0] 59 3 3" xfId="7150"/>
    <cellStyle name="쉼표 [0] 59 4" xfId="835"/>
    <cellStyle name="쉼표 [0] 59 4 2" xfId="4536"/>
    <cellStyle name="쉼표 [0] 59 4 3" xfId="7151"/>
    <cellStyle name="쉼표 [0] 6" xfId="836"/>
    <cellStyle name="쉼표 [0] 6 10" xfId="2082"/>
    <cellStyle name="쉼표 [0] 6 10 2" xfId="4539"/>
    <cellStyle name="쉼표 [0] 6 10 2 2" xfId="8250"/>
    <cellStyle name="쉼표 [0] 6 10 3" xfId="4540"/>
    <cellStyle name="쉼표 [0] 6 10 3 2" xfId="8251"/>
    <cellStyle name="쉼표 [0] 6 10 4" xfId="4538"/>
    <cellStyle name="쉼표 [0] 6 10 5" xfId="7153"/>
    <cellStyle name="쉼표 [0] 6 11" xfId="2083"/>
    <cellStyle name="쉼표 [0] 6 11 2" xfId="4542"/>
    <cellStyle name="쉼표 [0] 6 11 2 2" xfId="8252"/>
    <cellStyle name="쉼표 [0] 6 11 3" xfId="4543"/>
    <cellStyle name="쉼표 [0] 6 11 3 2" xfId="8253"/>
    <cellStyle name="쉼표 [0] 6 11 4" xfId="4541"/>
    <cellStyle name="쉼표 [0] 6 11 5" xfId="7154"/>
    <cellStyle name="쉼표 [0] 6 12" xfId="2084"/>
    <cellStyle name="쉼표 [0] 6 12 2" xfId="4544"/>
    <cellStyle name="쉼표 [0] 6 12 3" xfId="7155"/>
    <cellStyle name="쉼표 [0] 6 13" xfId="4545"/>
    <cellStyle name="쉼표 [0] 6 13 2" xfId="4546"/>
    <cellStyle name="쉼표 [0] 6 13 3" xfId="8254"/>
    <cellStyle name="쉼표 [0] 6 14" xfId="4537"/>
    <cellStyle name="쉼표 [0] 6 15" xfId="7152"/>
    <cellStyle name="쉼표 [0] 6 2" xfId="837"/>
    <cellStyle name="쉼표 [0] 6 2 2" xfId="1221"/>
    <cellStyle name="쉼표 [0] 6 2 2 2" xfId="4548"/>
    <cellStyle name="쉼표 [0] 6 2 2 3" xfId="7157"/>
    <cellStyle name="쉼표 [0] 6 2 3" xfId="4549"/>
    <cellStyle name="쉼표 [0] 6 2 3 2" xfId="8255"/>
    <cellStyle name="쉼표 [0] 6 2 4" xfId="4550"/>
    <cellStyle name="쉼표 [0] 6 2 4 2" xfId="8256"/>
    <cellStyle name="쉼표 [0] 6 2 5" xfId="4547"/>
    <cellStyle name="쉼표 [0] 6 2 5 2" xfId="8486"/>
    <cellStyle name="쉼표 [0] 6 2 6" xfId="7156"/>
    <cellStyle name="쉼표 [0] 6 3" xfId="1222"/>
    <cellStyle name="쉼표 [0] 6 3 2" xfId="4552"/>
    <cellStyle name="쉼표 [0] 6 3 2 2" xfId="8257"/>
    <cellStyle name="쉼표 [0] 6 3 3" xfId="4553"/>
    <cellStyle name="쉼표 [0] 6 3 3 2" xfId="8258"/>
    <cellStyle name="쉼표 [0] 6 3 4" xfId="4551"/>
    <cellStyle name="쉼표 [0] 6 3 4 2" xfId="8487"/>
    <cellStyle name="쉼표 [0] 6 3 5" xfId="7158"/>
    <cellStyle name="쉼표 [0] 6 4" xfId="1223"/>
    <cellStyle name="쉼표 [0] 6 4 2" xfId="4555"/>
    <cellStyle name="쉼표 [0] 6 4 2 2" xfId="8259"/>
    <cellStyle name="쉼표 [0] 6 4 3" xfId="4556"/>
    <cellStyle name="쉼표 [0] 6 4 3 2" xfId="8260"/>
    <cellStyle name="쉼표 [0] 6 4 4" xfId="4554"/>
    <cellStyle name="쉼표 [0] 6 4 4 2" xfId="8488"/>
    <cellStyle name="쉼표 [0] 6 4 5" xfId="7159"/>
    <cellStyle name="쉼표 [0] 6 5" xfId="1224"/>
    <cellStyle name="쉼표 [0] 6 5 2" xfId="4558"/>
    <cellStyle name="쉼표 [0] 6 5 2 2" xfId="8261"/>
    <cellStyle name="쉼표 [0] 6 5 3" xfId="4559"/>
    <cellStyle name="쉼표 [0] 6 5 3 2" xfId="8262"/>
    <cellStyle name="쉼표 [0] 6 5 4" xfId="4557"/>
    <cellStyle name="쉼표 [0] 6 5 4 2" xfId="8489"/>
    <cellStyle name="쉼표 [0] 6 5 5" xfId="7160"/>
    <cellStyle name="쉼표 [0] 6 6" xfId="2085"/>
    <cellStyle name="쉼표 [0] 6 6 2" xfId="2086"/>
    <cellStyle name="쉼표 [0] 6 6 2 2" xfId="4561"/>
    <cellStyle name="쉼표 [0] 6 6 2 3" xfId="7162"/>
    <cellStyle name="쉼표 [0] 6 6 3" xfId="2087"/>
    <cellStyle name="쉼표 [0] 6 6 3 2" xfId="4562"/>
    <cellStyle name="쉼표 [0] 6 6 3 3" xfId="7163"/>
    <cellStyle name="쉼표 [0] 6 6 4" xfId="4563"/>
    <cellStyle name="쉼표 [0] 6 6 4 2" xfId="8263"/>
    <cellStyle name="쉼표 [0] 6 6 5" xfId="4564"/>
    <cellStyle name="쉼표 [0] 6 6 5 2" xfId="8264"/>
    <cellStyle name="쉼표 [0] 6 6 6" xfId="4560"/>
    <cellStyle name="쉼표 [0] 6 6 7" xfId="7161"/>
    <cellStyle name="쉼표 [0] 6 7" xfId="2088"/>
    <cellStyle name="쉼표 [0] 6 7 2" xfId="2089"/>
    <cellStyle name="쉼표 [0] 6 7 2 2" xfId="4566"/>
    <cellStyle name="쉼표 [0] 6 7 2 3" xfId="7165"/>
    <cellStyle name="쉼표 [0] 6 7 3" xfId="4567"/>
    <cellStyle name="쉼표 [0] 6 7 3 2" xfId="8265"/>
    <cellStyle name="쉼표 [0] 6 7 4" xfId="4568"/>
    <cellStyle name="쉼표 [0] 6 7 4 2" xfId="8266"/>
    <cellStyle name="쉼표 [0] 6 7 5" xfId="4565"/>
    <cellStyle name="쉼표 [0] 6 7 6" xfId="7164"/>
    <cellStyle name="쉼표 [0] 6 8" xfId="2090"/>
    <cellStyle name="쉼표 [0] 6 8 2" xfId="4570"/>
    <cellStyle name="쉼표 [0] 6 8 2 2" xfId="8267"/>
    <cellStyle name="쉼표 [0] 6 8 3" xfId="4571"/>
    <cellStyle name="쉼표 [0] 6 8 3 2" xfId="8268"/>
    <cellStyle name="쉼표 [0] 6 8 4" xfId="4569"/>
    <cellStyle name="쉼표 [0] 6 8 5" xfId="7166"/>
    <cellStyle name="쉼표 [0] 6 9" xfId="2091"/>
    <cellStyle name="쉼표 [0] 6 9 2" xfId="4573"/>
    <cellStyle name="쉼표 [0] 6 9 2 2" xfId="8269"/>
    <cellStyle name="쉼표 [0] 6 9 3" xfId="4574"/>
    <cellStyle name="쉼표 [0] 6 9 3 2" xfId="8270"/>
    <cellStyle name="쉼표 [0] 6 9 4" xfId="4572"/>
    <cellStyle name="쉼표 [0] 6 9 5" xfId="7167"/>
    <cellStyle name="쉼표 [0] 60" xfId="8520"/>
    <cellStyle name="쉼표 [0] 60 2" xfId="8613"/>
    <cellStyle name="쉼표 [0] 62" xfId="838"/>
    <cellStyle name="쉼표 [0] 62 2" xfId="839"/>
    <cellStyle name="쉼표 [0] 62 2 2" xfId="4575"/>
    <cellStyle name="쉼표 [0] 62 2 3" xfId="7168"/>
    <cellStyle name="쉼표 [0] 62 3" xfId="840"/>
    <cellStyle name="쉼표 [0] 62 3 2" xfId="4576"/>
    <cellStyle name="쉼표 [0] 62 3 3" xfId="7169"/>
    <cellStyle name="쉼표 [0] 62 4" xfId="841"/>
    <cellStyle name="쉼표 [0] 62 4 2" xfId="4577"/>
    <cellStyle name="쉼표 [0] 62 4 3" xfId="7170"/>
    <cellStyle name="쉼표 [0] 65" xfId="842"/>
    <cellStyle name="쉼표 [0] 65 2" xfId="843"/>
    <cellStyle name="쉼표 [0] 65 2 2" xfId="4578"/>
    <cellStyle name="쉼표 [0] 65 2 3" xfId="7171"/>
    <cellStyle name="쉼표 [0] 65 3" xfId="844"/>
    <cellStyle name="쉼표 [0] 65 3 2" xfId="4579"/>
    <cellStyle name="쉼표 [0] 65 3 3" xfId="7172"/>
    <cellStyle name="쉼표 [0] 65 4" xfId="845"/>
    <cellStyle name="쉼표 [0] 65 4 2" xfId="4580"/>
    <cellStyle name="쉼표 [0] 65 4 3" xfId="7173"/>
    <cellStyle name="쉼표 [0] 68" xfId="846"/>
    <cellStyle name="쉼표 [0] 68 2" xfId="847"/>
    <cellStyle name="쉼표 [0] 68 2 2" xfId="4581"/>
    <cellStyle name="쉼표 [0] 68 2 3" xfId="7174"/>
    <cellStyle name="쉼표 [0] 68 3" xfId="848"/>
    <cellStyle name="쉼표 [0] 68 3 2" xfId="4582"/>
    <cellStyle name="쉼표 [0] 68 3 3" xfId="7175"/>
    <cellStyle name="쉼표 [0] 68 4" xfId="849"/>
    <cellStyle name="쉼표 [0] 68 4 2" xfId="4583"/>
    <cellStyle name="쉼표 [0] 68 4 3" xfId="7176"/>
    <cellStyle name="쉼표 [0] 7" xfId="850"/>
    <cellStyle name="쉼표 [0] 7 10" xfId="851"/>
    <cellStyle name="쉼표 [0] 7 10 10" xfId="2092"/>
    <cellStyle name="쉼표 [0] 7 10 10 2" xfId="4586"/>
    <cellStyle name="쉼표 [0] 7 10 10 3" xfId="7179"/>
    <cellStyle name="쉼표 [0] 7 10 11" xfId="2093"/>
    <cellStyle name="쉼표 [0] 7 10 11 2" xfId="4587"/>
    <cellStyle name="쉼표 [0] 7 10 11 3" xfId="7180"/>
    <cellStyle name="쉼표 [0] 7 10 12" xfId="2094"/>
    <cellStyle name="쉼표 [0] 7 10 12 2" xfId="4588"/>
    <cellStyle name="쉼표 [0] 7 10 12 3" xfId="7181"/>
    <cellStyle name="쉼표 [0] 7 10 13" xfId="2095"/>
    <cellStyle name="쉼표 [0] 7 10 13 2" xfId="4589"/>
    <cellStyle name="쉼표 [0] 7 10 13 3" xfId="7182"/>
    <cellStyle name="쉼표 [0] 7 10 14" xfId="2096"/>
    <cellStyle name="쉼표 [0] 7 10 14 2" xfId="4590"/>
    <cellStyle name="쉼표 [0] 7 10 14 3" xfId="7183"/>
    <cellStyle name="쉼표 [0] 7 10 15" xfId="4591"/>
    <cellStyle name="쉼표 [0] 7 10 15 2" xfId="8271"/>
    <cellStyle name="쉼표 [0] 7 10 16" xfId="4592"/>
    <cellStyle name="쉼표 [0] 7 10 16 2" xfId="8272"/>
    <cellStyle name="쉼표 [0] 7 10 17" xfId="4585"/>
    <cellStyle name="쉼표 [0] 7 10 18" xfId="7178"/>
    <cellStyle name="쉼표 [0] 7 10 2" xfId="1167"/>
    <cellStyle name="쉼표 [0] 7 10 2 2" xfId="2097"/>
    <cellStyle name="쉼표 [0] 7 10 2 2 2" xfId="4594"/>
    <cellStyle name="쉼표 [0] 7 10 2 2 3" xfId="7185"/>
    <cellStyle name="쉼표 [0] 7 10 2 3" xfId="4593"/>
    <cellStyle name="쉼표 [0] 7 10 2 4" xfId="7184"/>
    <cellStyle name="쉼표 [0] 7 10 3" xfId="2098"/>
    <cellStyle name="쉼표 [0] 7 10 3 2" xfId="4595"/>
    <cellStyle name="쉼표 [0] 7 10 3 3" xfId="7186"/>
    <cellStyle name="쉼표 [0] 7 10 4" xfId="2099"/>
    <cellStyle name="쉼표 [0] 7 10 4 2" xfId="4596"/>
    <cellStyle name="쉼표 [0] 7 10 4 3" xfId="7187"/>
    <cellStyle name="쉼표 [0] 7 10 5" xfId="2100"/>
    <cellStyle name="쉼표 [0] 7 10 5 2" xfId="4597"/>
    <cellStyle name="쉼표 [0] 7 10 5 3" xfId="7188"/>
    <cellStyle name="쉼표 [0] 7 10 6" xfId="2101"/>
    <cellStyle name="쉼표 [0] 7 10 6 2" xfId="4598"/>
    <cellStyle name="쉼표 [0] 7 10 6 3" xfId="7189"/>
    <cellStyle name="쉼표 [0] 7 10 7" xfId="2102"/>
    <cellStyle name="쉼표 [0] 7 10 7 2" xfId="4599"/>
    <cellStyle name="쉼표 [0] 7 10 7 3" xfId="7190"/>
    <cellStyle name="쉼표 [0] 7 10 8" xfId="2103"/>
    <cellStyle name="쉼표 [0] 7 10 8 2" xfId="4600"/>
    <cellStyle name="쉼표 [0] 7 10 8 3" xfId="7191"/>
    <cellStyle name="쉼표 [0] 7 10 9" xfId="2104"/>
    <cellStyle name="쉼표 [0] 7 10 9 2" xfId="4601"/>
    <cellStyle name="쉼표 [0] 7 10 9 3" xfId="7192"/>
    <cellStyle name="쉼표 [0] 7 11" xfId="852"/>
    <cellStyle name="쉼표 [0] 7 11 10" xfId="2105"/>
    <cellStyle name="쉼표 [0] 7 11 10 2" xfId="4602"/>
    <cellStyle name="쉼표 [0] 7 11 10 3" xfId="7193"/>
    <cellStyle name="쉼표 [0] 7 11 11" xfId="2106"/>
    <cellStyle name="쉼표 [0] 7 11 11 2" xfId="4603"/>
    <cellStyle name="쉼표 [0] 7 11 11 3" xfId="7194"/>
    <cellStyle name="쉼표 [0] 7 11 12" xfId="2107"/>
    <cellStyle name="쉼표 [0] 7 11 12 2" xfId="4604"/>
    <cellStyle name="쉼표 [0] 7 11 12 3" xfId="7195"/>
    <cellStyle name="쉼표 [0] 7 11 13" xfId="2108"/>
    <cellStyle name="쉼표 [0] 7 11 13 2" xfId="4605"/>
    <cellStyle name="쉼표 [0] 7 11 13 3" xfId="7196"/>
    <cellStyle name="쉼표 [0] 7 11 14" xfId="2109"/>
    <cellStyle name="쉼표 [0] 7 11 14 2" xfId="4606"/>
    <cellStyle name="쉼표 [0] 7 11 14 3" xfId="7197"/>
    <cellStyle name="쉼표 [0] 7 11 15" xfId="4607"/>
    <cellStyle name="쉼표 [0] 7 11 15 2" xfId="8273"/>
    <cellStyle name="쉼표 [0] 7 11 16" xfId="8274"/>
    <cellStyle name="쉼표 [0] 7 11 2" xfId="1168"/>
    <cellStyle name="쉼표 [0] 7 11 2 2" xfId="2110"/>
    <cellStyle name="쉼표 [0] 7 11 2 2 2" xfId="4609"/>
    <cellStyle name="쉼표 [0] 7 11 2 2 3" xfId="7199"/>
    <cellStyle name="쉼표 [0] 7 11 2 3" xfId="4608"/>
    <cellStyle name="쉼표 [0] 7 11 2 4" xfId="7198"/>
    <cellStyle name="쉼표 [0] 7 11 3" xfId="2111"/>
    <cellStyle name="쉼표 [0] 7 11 3 2" xfId="4610"/>
    <cellStyle name="쉼표 [0] 7 11 3 3" xfId="7200"/>
    <cellStyle name="쉼표 [0] 7 11 4" xfId="2112"/>
    <cellStyle name="쉼표 [0] 7 11 4 2" xfId="4611"/>
    <cellStyle name="쉼표 [0] 7 11 4 3" xfId="7201"/>
    <cellStyle name="쉼표 [0] 7 11 5" xfId="2113"/>
    <cellStyle name="쉼표 [0] 7 11 5 2" xfId="4612"/>
    <cellStyle name="쉼표 [0] 7 11 5 3" xfId="7202"/>
    <cellStyle name="쉼표 [0] 7 11 6" xfId="2114"/>
    <cellStyle name="쉼표 [0] 7 11 6 2" xfId="4613"/>
    <cellStyle name="쉼표 [0] 7 11 6 3" xfId="7203"/>
    <cellStyle name="쉼표 [0] 7 11 7" xfId="2115"/>
    <cellStyle name="쉼표 [0] 7 11 7 2" xfId="4614"/>
    <cellStyle name="쉼표 [0] 7 11 7 3" xfId="7204"/>
    <cellStyle name="쉼표 [0] 7 11 8" xfId="2116"/>
    <cellStyle name="쉼표 [0] 7 11 8 2" xfId="4615"/>
    <cellStyle name="쉼표 [0] 7 11 8 3" xfId="7205"/>
    <cellStyle name="쉼표 [0] 7 11 9" xfId="2117"/>
    <cellStyle name="쉼표 [0] 7 11 9 2" xfId="4616"/>
    <cellStyle name="쉼표 [0] 7 11 9 3" xfId="7206"/>
    <cellStyle name="쉼표 [0] 7 12" xfId="853"/>
    <cellStyle name="쉼표 [0] 7 12 10" xfId="8275"/>
    <cellStyle name="쉼표 [0] 7 12 2" xfId="2118"/>
    <cellStyle name="쉼표 [0] 7 12 2 2" xfId="2119"/>
    <cellStyle name="쉼표 [0] 7 12 2 2 2" xfId="4618"/>
    <cellStyle name="쉼표 [0] 7 12 2 2 3" xfId="7208"/>
    <cellStyle name="쉼표 [0] 7 12 2 3" xfId="4617"/>
    <cellStyle name="쉼표 [0] 7 12 2 4" xfId="7207"/>
    <cellStyle name="쉼표 [0] 7 12 3" xfId="2120"/>
    <cellStyle name="쉼표 [0] 7 12 3 2" xfId="4619"/>
    <cellStyle name="쉼표 [0] 7 12 3 3" xfId="7209"/>
    <cellStyle name="쉼표 [0] 7 12 4" xfId="2121"/>
    <cellStyle name="쉼표 [0] 7 12 4 2" xfId="4620"/>
    <cellStyle name="쉼표 [0] 7 12 4 3" xfId="7210"/>
    <cellStyle name="쉼표 [0] 7 12 5" xfId="2122"/>
    <cellStyle name="쉼표 [0] 7 12 5 2" xfId="4621"/>
    <cellStyle name="쉼표 [0] 7 12 5 3" xfId="7211"/>
    <cellStyle name="쉼표 [0] 7 12 6" xfId="2123"/>
    <cellStyle name="쉼표 [0] 7 12 6 2" xfId="4622"/>
    <cellStyle name="쉼표 [0] 7 12 6 3" xfId="7212"/>
    <cellStyle name="쉼표 [0] 7 12 7" xfId="2124"/>
    <cellStyle name="쉼표 [0] 7 12 7 2" xfId="4623"/>
    <cellStyle name="쉼표 [0] 7 12 7 3" xfId="7213"/>
    <cellStyle name="쉼표 [0] 7 12 8" xfId="2125"/>
    <cellStyle name="쉼표 [0] 7 12 8 2" xfId="4624"/>
    <cellStyle name="쉼표 [0] 7 12 8 3" xfId="7214"/>
    <cellStyle name="쉼표 [0] 7 12 9" xfId="4625"/>
    <cellStyle name="쉼표 [0] 7 12 9 2" xfId="8276"/>
    <cellStyle name="쉼표 [0] 7 13" xfId="854"/>
    <cellStyle name="쉼표 [0] 7 13 2" xfId="2126"/>
    <cellStyle name="쉼표 [0] 7 13 2 2" xfId="2127"/>
    <cellStyle name="쉼표 [0] 7 13 2 2 2" xfId="4627"/>
    <cellStyle name="쉼표 [0] 7 13 2 2 3" xfId="7216"/>
    <cellStyle name="쉼표 [0] 7 13 2 3" xfId="4626"/>
    <cellStyle name="쉼표 [0] 7 13 2 4" xfId="7215"/>
    <cellStyle name="쉼표 [0] 7 13 3" xfId="2128"/>
    <cellStyle name="쉼표 [0] 7 13 3 2" xfId="4628"/>
    <cellStyle name="쉼표 [0] 7 13 3 3" xfId="7217"/>
    <cellStyle name="쉼표 [0] 7 13 4" xfId="4629"/>
    <cellStyle name="쉼표 [0] 7 13 4 2" xfId="8277"/>
    <cellStyle name="쉼표 [0] 7 13 5" xfId="8278"/>
    <cellStyle name="쉼표 [0] 7 14" xfId="855"/>
    <cellStyle name="쉼표 [0] 7 14 2" xfId="2129"/>
    <cellStyle name="쉼표 [0] 7 14 2 2" xfId="2130"/>
    <cellStyle name="쉼표 [0] 7 14 2 2 2" xfId="4631"/>
    <cellStyle name="쉼표 [0] 7 14 2 2 3" xfId="7219"/>
    <cellStyle name="쉼표 [0] 7 14 2 3" xfId="4630"/>
    <cellStyle name="쉼표 [0] 7 14 2 4" xfId="7218"/>
    <cellStyle name="쉼표 [0] 7 14 3" xfId="2131"/>
    <cellStyle name="쉼표 [0] 7 14 3 2" xfId="4632"/>
    <cellStyle name="쉼표 [0] 7 14 3 3" xfId="7220"/>
    <cellStyle name="쉼표 [0] 7 14 4" xfId="4633"/>
    <cellStyle name="쉼표 [0] 7 14 4 2" xfId="8279"/>
    <cellStyle name="쉼표 [0] 7 14 5" xfId="8280"/>
    <cellStyle name="쉼표 [0] 7 15" xfId="856"/>
    <cellStyle name="쉼표 [0] 7 15 2" xfId="2132"/>
    <cellStyle name="쉼표 [0] 7 15 2 2" xfId="4634"/>
    <cellStyle name="쉼표 [0] 7 15 2 3" xfId="7221"/>
    <cellStyle name="쉼표 [0] 7 15 3" xfId="2133"/>
    <cellStyle name="쉼표 [0] 7 15 3 2" xfId="4635"/>
    <cellStyle name="쉼표 [0] 7 15 3 3" xfId="7222"/>
    <cellStyle name="쉼표 [0] 7 15 4" xfId="4636"/>
    <cellStyle name="쉼표 [0] 7 15 4 2" xfId="8281"/>
    <cellStyle name="쉼표 [0] 7 15 5" xfId="8282"/>
    <cellStyle name="쉼표 [0] 7 16" xfId="857"/>
    <cellStyle name="쉼표 [0] 7 16 2" xfId="2134"/>
    <cellStyle name="쉼표 [0] 7 16 2 2" xfId="4637"/>
    <cellStyle name="쉼표 [0] 7 16 2 3" xfId="7223"/>
    <cellStyle name="쉼표 [0] 7 16 3" xfId="2135"/>
    <cellStyle name="쉼표 [0] 7 16 3 2" xfId="4638"/>
    <cellStyle name="쉼표 [0] 7 16 3 3" xfId="7224"/>
    <cellStyle name="쉼표 [0] 7 16 4" xfId="4639"/>
    <cellStyle name="쉼표 [0] 7 16 4 2" xfId="8283"/>
    <cellStyle name="쉼표 [0] 7 16 5" xfId="8284"/>
    <cellStyle name="쉼표 [0] 7 17" xfId="858"/>
    <cellStyle name="쉼표 [0] 7 17 2" xfId="2136"/>
    <cellStyle name="쉼표 [0] 7 17 2 2" xfId="4640"/>
    <cellStyle name="쉼표 [0] 7 17 2 3" xfId="7225"/>
    <cellStyle name="쉼표 [0] 7 17 3" xfId="4641"/>
    <cellStyle name="쉼표 [0] 7 17 3 2" xfId="8285"/>
    <cellStyle name="쉼표 [0] 7 17 4" xfId="8286"/>
    <cellStyle name="쉼표 [0] 7 18" xfId="859"/>
    <cellStyle name="쉼표 [0] 7 18 2" xfId="2137"/>
    <cellStyle name="쉼표 [0] 7 18 2 2" xfId="4642"/>
    <cellStyle name="쉼표 [0] 7 18 2 3" xfId="7226"/>
    <cellStyle name="쉼표 [0] 7 18 3" xfId="4643"/>
    <cellStyle name="쉼표 [0] 7 18 3 2" xfId="8287"/>
    <cellStyle name="쉼표 [0] 7 18 4" xfId="8288"/>
    <cellStyle name="쉼표 [0] 7 19" xfId="860"/>
    <cellStyle name="쉼표 [0] 7 19 2" xfId="2138"/>
    <cellStyle name="쉼표 [0] 7 19 2 2" xfId="4644"/>
    <cellStyle name="쉼표 [0] 7 19 2 3" xfId="7227"/>
    <cellStyle name="쉼표 [0] 7 19 3" xfId="4645"/>
    <cellStyle name="쉼표 [0] 7 19 3 2" xfId="8289"/>
    <cellStyle name="쉼표 [0] 7 19 4" xfId="8290"/>
    <cellStyle name="쉼표 [0] 7 2" xfId="861"/>
    <cellStyle name="쉼표 [0] 7 2 10" xfId="2139"/>
    <cellStyle name="쉼표 [0] 7 2 10 2" xfId="4647"/>
    <cellStyle name="쉼표 [0] 7 2 10 3" xfId="7229"/>
    <cellStyle name="쉼표 [0] 7 2 11" xfId="2140"/>
    <cellStyle name="쉼표 [0] 7 2 11 2" xfId="4648"/>
    <cellStyle name="쉼표 [0] 7 2 11 3" xfId="7230"/>
    <cellStyle name="쉼표 [0] 7 2 12" xfId="2141"/>
    <cellStyle name="쉼표 [0] 7 2 12 2" xfId="4649"/>
    <cellStyle name="쉼표 [0] 7 2 12 3" xfId="7231"/>
    <cellStyle name="쉼표 [0] 7 2 13" xfId="2142"/>
    <cellStyle name="쉼표 [0] 7 2 13 2" xfId="4650"/>
    <cellStyle name="쉼표 [0] 7 2 13 3" xfId="7232"/>
    <cellStyle name="쉼표 [0] 7 2 14" xfId="4651"/>
    <cellStyle name="쉼표 [0] 7 2 14 2" xfId="8291"/>
    <cellStyle name="쉼표 [0] 7 2 15" xfId="4652"/>
    <cellStyle name="쉼표 [0] 7 2 15 2" xfId="8292"/>
    <cellStyle name="쉼표 [0] 7 2 16" xfId="4646"/>
    <cellStyle name="쉼표 [0] 7 2 16 2" xfId="8490"/>
    <cellStyle name="쉼표 [0] 7 2 17" xfId="7228"/>
    <cellStyle name="쉼표 [0] 7 2 2" xfId="1169"/>
    <cellStyle name="쉼표 [0] 7 2 2 2" xfId="4653"/>
    <cellStyle name="쉼표 [0] 7 2 2 3" xfId="7233"/>
    <cellStyle name="쉼표 [0] 7 2 3" xfId="2143"/>
    <cellStyle name="쉼표 [0] 7 2 3 2" xfId="4654"/>
    <cellStyle name="쉼표 [0] 7 2 3 3" xfId="7234"/>
    <cellStyle name="쉼표 [0] 7 2 4" xfId="2144"/>
    <cellStyle name="쉼표 [0] 7 2 4 2" xfId="4655"/>
    <cellStyle name="쉼표 [0] 7 2 4 3" xfId="7235"/>
    <cellStyle name="쉼표 [0] 7 2 5" xfId="2145"/>
    <cellStyle name="쉼표 [0] 7 2 5 2" xfId="4656"/>
    <cellStyle name="쉼표 [0] 7 2 5 3" xfId="7236"/>
    <cellStyle name="쉼표 [0] 7 2 6" xfId="2146"/>
    <cellStyle name="쉼표 [0] 7 2 6 2" xfId="4657"/>
    <cellStyle name="쉼표 [0] 7 2 6 3" xfId="7237"/>
    <cellStyle name="쉼표 [0] 7 2 7" xfId="2147"/>
    <cellStyle name="쉼표 [0] 7 2 7 2" xfId="4658"/>
    <cellStyle name="쉼표 [0] 7 2 7 3" xfId="7238"/>
    <cellStyle name="쉼표 [0] 7 2 8" xfId="2148"/>
    <cellStyle name="쉼표 [0] 7 2 8 2" xfId="4659"/>
    <cellStyle name="쉼표 [0] 7 2 8 3" xfId="7239"/>
    <cellStyle name="쉼표 [0] 7 2 9" xfId="2149"/>
    <cellStyle name="쉼표 [0] 7 2 9 2" xfId="4660"/>
    <cellStyle name="쉼표 [0] 7 2 9 3" xfId="7240"/>
    <cellStyle name="쉼표 [0] 7 20" xfId="862"/>
    <cellStyle name="쉼표 [0] 7 20 2" xfId="2150"/>
    <cellStyle name="쉼표 [0] 7 20 2 2" xfId="4661"/>
    <cellStyle name="쉼표 [0] 7 20 2 3" xfId="7241"/>
    <cellStyle name="쉼표 [0] 7 20 3" xfId="4662"/>
    <cellStyle name="쉼표 [0] 7 20 3 2" xfId="8293"/>
    <cellStyle name="쉼표 [0] 7 20 4" xfId="8294"/>
    <cellStyle name="쉼표 [0] 7 21" xfId="863"/>
    <cellStyle name="쉼표 [0] 7 21 2" xfId="2151"/>
    <cellStyle name="쉼표 [0] 7 21 2 2" xfId="4663"/>
    <cellStyle name="쉼표 [0] 7 21 2 3" xfId="7242"/>
    <cellStyle name="쉼표 [0] 7 21 3" xfId="4664"/>
    <cellStyle name="쉼표 [0] 7 21 3 2" xfId="8295"/>
    <cellStyle name="쉼표 [0] 7 21 4" xfId="8296"/>
    <cellStyle name="쉼표 [0] 7 22" xfId="1170"/>
    <cellStyle name="쉼표 [0] 7 22 2" xfId="4666"/>
    <cellStyle name="쉼표 [0] 7 22 2 2" xfId="8297"/>
    <cellStyle name="쉼표 [0] 7 22 3" xfId="4667"/>
    <cellStyle name="쉼표 [0] 7 22 3 2" xfId="8298"/>
    <cellStyle name="쉼표 [0] 7 22 4" xfId="4665"/>
    <cellStyle name="쉼표 [0] 7 22 5" xfId="7243"/>
    <cellStyle name="쉼표 [0] 7 23" xfId="2152"/>
    <cellStyle name="쉼표 [0] 7 23 2" xfId="2153"/>
    <cellStyle name="쉼표 [0] 7 23 2 2" xfId="4669"/>
    <cellStyle name="쉼표 [0] 7 23 2 3" xfId="7245"/>
    <cellStyle name="쉼표 [0] 7 23 3" xfId="4670"/>
    <cellStyle name="쉼표 [0] 7 23 3 2" xfId="8299"/>
    <cellStyle name="쉼표 [0] 7 23 4" xfId="4671"/>
    <cellStyle name="쉼표 [0] 7 23 4 2" xfId="8300"/>
    <cellStyle name="쉼표 [0] 7 23 5" xfId="4668"/>
    <cellStyle name="쉼표 [0] 7 23 6" xfId="7244"/>
    <cellStyle name="쉼표 [0] 7 24" xfId="2154"/>
    <cellStyle name="쉼표 [0] 7 24 2" xfId="4673"/>
    <cellStyle name="쉼표 [0] 7 24 2 2" xfId="8301"/>
    <cellStyle name="쉼표 [0] 7 24 3" xfId="4674"/>
    <cellStyle name="쉼표 [0] 7 24 3 2" xfId="8302"/>
    <cellStyle name="쉼표 [0] 7 24 4" xfId="4672"/>
    <cellStyle name="쉼표 [0] 7 24 5" xfId="7246"/>
    <cellStyle name="쉼표 [0] 7 25" xfId="2155"/>
    <cellStyle name="쉼표 [0] 7 25 2" xfId="4676"/>
    <cellStyle name="쉼표 [0] 7 25 2 2" xfId="8303"/>
    <cellStyle name="쉼표 [0] 7 25 3" xfId="4677"/>
    <cellStyle name="쉼표 [0] 7 25 3 2" xfId="8304"/>
    <cellStyle name="쉼표 [0] 7 25 4" xfId="4675"/>
    <cellStyle name="쉼표 [0] 7 25 5" xfId="7247"/>
    <cellStyle name="쉼표 [0] 7 26" xfId="4678"/>
    <cellStyle name="쉼표 [0] 7 26 2" xfId="4679"/>
    <cellStyle name="쉼표 [0] 7 26 2 2" xfId="8305"/>
    <cellStyle name="쉼표 [0] 7 26 3" xfId="8306"/>
    <cellStyle name="쉼표 [0] 7 27" xfId="4680"/>
    <cellStyle name="쉼표 [0] 7 27 2" xfId="4681"/>
    <cellStyle name="쉼표 [0] 7 27 2 2" xfId="8307"/>
    <cellStyle name="쉼표 [0] 7 27 3" xfId="8308"/>
    <cellStyle name="쉼표 [0] 7 28" xfId="4682"/>
    <cellStyle name="쉼표 [0] 7 28 2" xfId="4683"/>
    <cellStyle name="쉼표 [0] 7 28 2 2" xfId="8309"/>
    <cellStyle name="쉼표 [0] 7 28 3" xfId="8310"/>
    <cellStyle name="쉼표 [0] 7 29" xfId="4684"/>
    <cellStyle name="쉼표 [0] 7 29 2" xfId="4685"/>
    <cellStyle name="쉼표 [0] 7 29 2 2" xfId="8311"/>
    <cellStyle name="쉼표 [0] 7 29 3" xfId="8312"/>
    <cellStyle name="쉼표 [0] 7 3" xfId="864"/>
    <cellStyle name="쉼표 [0] 7 3 10" xfId="2156"/>
    <cellStyle name="쉼표 [0] 7 3 10 2" xfId="4687"/>
    <cellStyle name="쉼표 [0] 7 3 10 3" xfId="7249"/>
    <cellStyle name="쉼표 [0] 7 3 11" xfId="2157"/>
    <cellStyle name="쉼표 [0] 7 3 11 2" xfId="4688"/>
    <cellStyle name="쉼표 [0] 7 3 11 3" xfId="7250"/>
    <cellStyle name="쉼표 [0] 7 3 12" xfId="2158"/>
    <cellStyle name="쉼표 [0] 7 3 12 2" xfId="4689"/>
    <cellStyle name="쉼표 [0] 7 3 12 3" xfId="7251"/>
    <cellStyle name="쉼표 [0] 7 3 13" xfId="2159"/>
    <cellStyle name="쉼표 [0] 7 3 13 2" xfId="4690"/>
    <cellStyle name="쉼표 [0] 7 3 13 3" xfId="7252"/>
    <cellStyle name="쉼표 [0] 7 3 14" xfId="4691"/>
    <cellStyle name="쉼표 [0] 7 3 14 2" xfId="8313"/>
    <cellStyle name="쉼표 [0] 7 3 15" xfId="4692"/>
    <cellStyle name="쉼표 [0] 7 3 15 2" xfId="8314"/>
    <cellStyle name="쉼표 [0] 7 3 16" xfId="4686"/>
    <cellStyle name="쉼표 [0] 7 3 16 2" xfId="8491"/>
    <cellStyle name="쉼표 [0] 7 3 17" xfId="7248"/>
    <cellStyle name="쉼표 [0] 7 3 2" xfId="1171"/>
    <cellStyle name="쉼표 [0] 7 3 2 2" xfId="4693"/>
    <cellStyle name="쉼표 [0] 7 3 2 3" xfId="7253"/>
    <cellStyle name="쉼표 [0] 7 3 3" xfId="2160"/>
    <cellStyle name="쉼표 [0] 7 3 3 2" xfId="4694"/>
    <cellStyle name="쉼표 [0] 7 3 3 3" xfId="7254"/>
    <cellStyle name="쉼표 [0] 7 3 4" xfId="2161"/>
    <cellStyle name="쉼표 [0] 7 3 4 2" xfId="4695"/>
    <cellStyle name="쉼표 [0] 7 3 4 3" xfId="7255"/>
    <cellStyle name="쉼표 [0] 7 3 5" xfId="2162"/>
    <cellStyle name="쉼표 [0] 7 3 5 2" xfId="4696"/>
    <cellStyle name="쉼표 [0] 7 3 5 3" xfId="7256"/>
    <cellStyle name="쉼표 [0] 7 3 6" xfId="2163"/>
    <cellStyle name="쉼표 [0] 7 3 6 2" xfId="4697"/>
    <cellStyle name="쉼표 [0] 7 3 6 3" xfId="7257"/>
    <cellStyle name="쉼표 [0] 7 3 7" xfId="2164"/>
    <cellStyle name="쉼표 [0] 7 3 7 2" xfId="4698"/>
    <cellStyle name="쉼표 [0] 7 3 7 3" xfId="7258"/>
    <cellStyle name="쉼표 [0] 7 3 8" xfId="2165"/>
    <cellStyle name="쉼표 [0] 7 3 8 2" xfId="4699"/>
    <cellStyle name="쉼표 [0] 7 3 8 3" xfId="7259"/>
    <cellStyle name="쉼표 [0] 7 3 9" xfId="2166"/>
    <cellStyle name="쉼표 [0] 7 3 9 2" xfId="4700"/>
    <cellStyle name="쉼표 [0] 7 3 9 3" xfId="7260"/>
    <cellStyle name="쉼표 [0] 7 30" xfId="4701"/>
    <cellStyle name="쉼표 [0] 7 30 2" xfId="4702"/>
    <cellStyle name="쉼표 [0] 7 30 3" xfId="8315"/>
    <cellStyle name="쉼표 [0] 7 31" xfId="4703"/>
    <cellStyle name="쉼표 [0] 7 31 2" xfId="8316"/>
    <cellStyle name="쉼표 [0] 7 32" xfId="4584"/>
    <cellStyle name="쉼표 [0] 7 32 2" xfId="8492"/>
    <cellStyle name="쉼표 [0] 7 33" xfId="7177"/>
    <cellStyle name="쉼표 [0] 7 4" xfId="865"/>
    <cellStyle name="쉼표 [0] 7 4 10" xfId="2167"/>
    <cellStyle name="쉼표 [0] 7 4 10 2" xfId="4705"/>
    <cellStyle name="쉼표 [0] 7 4 10 3" xfId="7262"/>
    <cellStyle name="쉼표 [0] 7 4 11" xfId="2168"/>
    <cellStyle name="쉼표 [0] 7 4 11 2" xfId="4706"/>
    <cellStyle name="쉼표 [0] 7 4 11 3" xfId="7263"/>
    <cellStyle name="쉼표 [0] 7 4 12" xfId="2169"/>
    <cellStyle name="쉼표 [0] 7 4 12 2" xfId="4707"/>
    <cellStyle name="쉼표 [0] 7 4 12 3" xfId="7264"/>
    <cellStyle name="쉼표 [0] 7 4 13" xfId="2170"/>
    <cellStyle name="쉼표 [0] 7 4 13 2" xfId="4708"/>
    <cellStyle name="쉼표 [0] 7 4 13 3" xfId="7265"/>
    <cellStyle name="쉼표 [0] 7 4 14" xfId="4709"/>
    <cellStyle name="쉼표 [0] 7 4 14 2" xfId="8317"/>
    <cellStyle name="쉼표 [0] 7 4 15" xfId="4710"/>
    <cellStyle name="쉼표 [0] 7 4 15 2" xfId="8318"/>
    <cellStyle name="쉼표 [0] 7 4 16" xfId="4704"/>
    <cellStyle name="쉼표 [0] 7 4 16 2" xfId="8493"/>
    <cellStyle name="쉼표 [0] 7 4 17" xfId="7261"/>
    <cellStyle name="쉼표 [0] 7 4 2" xfId="1172"/>
    <cellStyle name="쉼표 [0] 7 4 2 2" xfId="4711"/>
    <cellStyle name="쉼표 [0] 7 4 2 3" xfId="7266"/>
    <cellStyle name="쉼표 [0] 7 4 3" xfId="2171"/>
    <cellStyle name="쉼표 [0] 7 4 3 2" xfId="4712"/>
    <cellStyle name="쉼표 [0] 7 4 3 3" xfId="7267"/>
    <cellStyle name="쉼표 [0] 7 4 4" xfId="2172"/>
    <cellStyle name="쉼표 [0] 7 4 4 2" xfId="4713"/>
    <cellStyle name="쉼표 [0] 7 4 4 3" xfId="7268"/>
    <cellStyle name="쉼표 [0] 7 4 5" xfId="2173"/>
    <cellStyle name="쉼표 [0] 7 4 5 2" xfId="4714"/>
    <cellStyle name="쉼표 [0] 7 4 5 3" xfId="7269"/>
    <cellStyle name="쉼표 [0] 7 4 6" xfId="2174"/>
    <cellStyle name="쉼표 [0] 7 4 6 2" xfId="4715"/>
    <cellStyle name="쉼표 [0] 7 4 6 3" xfId="7270"/>
    <cellStyle name="쉼표 [0] 7 4 7" xfId="2175"/>
    <cellStyle name="쉼표 [0] 7 4 7 2" xfId="4716"/>
    <cellStyle name="쉼표 [0] 7 4 7 3" xfId="7271"/>
    <cellStyle name="쉼표 [0] 7 4 8" xfId="2176"/>
    <cellStyle name="쉼표 [0] 7 4 8 2" xfId="4717"/>
    <cellStyle name="쉼표 [0] 7 4 8 3" xfId="7272"/>
    <cellStyle name="쉼표 [0] 7 4 9" xfId="2177"/>
    <cellStyle name="쉼표 [0] 7 4 9 2" xfId="4718"/>
    <cellStyle name="쉼표 [0] 7 4 9 3" xfId="7273"/>
    <cellStyle name="쉼표 [0] 7 5" xfId="866"/>
    <cellStyle name="쉼표 [0] 7 5 10" xfId="2178"/>
    <cellStyle name="쉼표 [0] 7 5 10 2" xfId="4720"/>
    <cellStyle name="쉼표 [0] 7 5 10 3" xfId="7275"/>
    <cellStyle name="쉼표 [0] 7 5 11" xfId="2179"/>
    <cellStyle name="쉼표 [0] 7 5 11 2" xfId="4721"/>
    <cellStyle name="쉼표 [0] 7 5 11 3" xfId="7276"/>
    <cellStyle name="쉼표 [0] 7 5 12" xfId="2180"/>
    <cellStyle name="쉼표 [0] 7 5 12 2" xfId="4722"/>
    <cellStyle name="쉼표 [0] 7 5 12 3" xfId="7277"/>
    <cellStyle name="쉼표 [0] 7 5 13" xfId="2181"/>
    <cellStyle name="쉼표 [0] 7 5 13 2" xfId="4723"/>
    <cellStyle name="쉼표 [0] 7 5 13 3" xfId="7278"/>
    <cellStyle name="쉼표 [0] 7 5 14" xfId="4724"/>
    <cellStyle name="쉼표 [0] 7 5 14 2" xfId="8319"/>
    <cellStyle name="쉼표 [0] 7 5 15" xfId="4725"/>
    <cellStyle name="쉼표 [0] 7 5 15 2" xfId="8320"/>
    <cellStyle name="쉼표 [0] 7 5 16" xfId="4719"/>
    <cellStyle name="쉼표 [0] 7 5 16 2" xfId="8494"/>
    <cellStyle name="쉼표 [0] 7 5 17" xfId="7274"/>
    <cellStyle name="쉼표 [0] 7 5 2" xfId="1173"/>
    <cellStyle name="쉼표 [0] 7 5 2 2" xfId="4726"/>
    <cellStyle name="쉼표 [0] 7 5 2 3" xfId="7279"/>
    <cellStyle name="쉼표 [0] 7 5 3" xfId="2182"/>
    <cellStyle name="쉼표 [0] 7 5 3 2" xfId="4727"/>
    <cellStyle name="쉼표 [0] 7 5 3 3" xfId="7280"/>
    <cellStyle name="쉼표 [0] 7 5 4" xfId="2183"/>
    <cellStyle name="쉼표 [0] 7 5 4 2" xfId="4728"/>
    <cellStyle name="쉼표 [0] 7 5 4 3" xfId="7281"/>
    <cellStyle name="쉼표 [0] 7 5 5" xfId="2184"/>
    <cellStyle name="쉼표 [0] 7 5 5 2" xfId="4729"/>
    <cellStyle name="쉼표 [0] 7 5 5 3" xfId="7282"/>
    <cellStyle name="쉼표 [0] 7 5 6" xfId="2185"/>
    <cellStyle name="쉼표 [0] 7 5 6 2" xfId="4730"/>
    <cellStyle name="쉼표 [0] 7 5 6 3" xfId="7283"/>
    <cellStyle name="쉼표 [0] 7 5 7" xfId="2186"/>
    <cellStyle name="쉼표 [0] 7 5 7 2" xfId="4731"/>
    <cellStyle name="쉼표 [0] 7 5 7 3" xfId="7284"/>
    <cellStyle name="쉼표 [0] 7 5 8" xfId="2187"/>
    <cellStyle name="쉼표 [0] 7 5 8 2" xfId="4732"/>
    <cellStyle name="쉼표 [0] 7 5 8 3" xfId="7285"/>
    <cellStyle name="쉼표 [0] 7 5 9" xfId="2188"/>
    <cellStyle name="쉼표 [0] 7 5 9 2" xfId="4733"/>
    <cellStyle name="쉼표 [0] 7 5 9 3" xfId="7286"/>
    <cellStyle name="쉼표 [0] 7 6" xfId="867"/>
    <cellStyle name="쉼표 [0] 7 6 10" xfId="2189"/>
    <cellStyle name="쉼표 [0] 7 6 10 2" xfId="4735"/>
    <cellStyle name="쉼표 [0] 7 6 10 3" xfId="7288"/>
    <cellStyle name="쉼표 [0] 7 6 11" xfId="2190"/>
    <cellStyle name="쉼표 [0] 7 6 11 2" xfId="4736"/>
    <cellStyle name="쉼표 [0] 7 6 11 3" xfId="7289"/>
    <cellStyle name="쉼표 [0] 7 6 12" xfId="2191"/>
    <cellStyle name="쉼표 [0] 7 6 12 2" xfId="4737"/>
    <cellStyle name="쉼표 [0] 7 6 12 3" xfId="7290"/>
    <cellStyle name="쉼표 [0] 7 6 13" xfId="2192"/>
    <cellStyle name="쉼표 [0] 7 6 13 2" xfId="4738"/>
    <cellStyle name="쉼표 [0] 7 6 13 3" xfId="7291"/>
    <cellStyle name="쉼표 [0] 7 6 14" xfId="4739"/>
    <cellStyle name="쉼표 [0] 7 6 14 2" xfId="8321"/>
    <cellStyle name="쉼표 [0] 7 6 15" xfId="4740"/>
    <cellStyle name="쉼표 [0] 7 6 15 2" xfId="8322"/>
    <cellStyle name="쉼표 [0] 7 6 16" xfId="4734"/>
    <cellStyle name="쉼표 [0] 7 6 16 2" xfId="8495"/>
    <cellStyle name="쉼표 [0] 7 6 17" xfId="7287"/>
    <cellStyle name="쉼표 [0] 7 6 2" xfId="1174"/>
    <cellStyle name="쉼표 [0] 7 6 2 2" xfId="4741"/>
    <cellStyle name="쉼표 [0] 7 6 2 3" xfId="7292"/>
    <cellStyle name="쉼표 [0] 7 6 3" xfId="2193"/>
    <cellStyle name="쉼표 [0] 7 6 3 2" xfId="4742"/>
    <cellStyle name="쉼표 [0] 7 6 3 3" xfId="7293"/>
    <cellStyle name="쉼표 [0] 7 6 4" xfId="2194"/>
    <cellStyle name="쉼표 [0] 7 6 4 2" xfId="4743"/>
    <cellStyle name="쉼표 [0] 7 6 4 3" xfId="7294"/>
    <cellStyle name="쉼표 [0] 7 6 5" xfId="2195"/>
    <cellStyle name="쉼표 [0] 7 6 5 2" xfId="4744"/>
    <cellStyle name="쉼표 [0] 7 6 5 3" xfId="7295"/>
    <cellStyle name="쉼표 [0] 7 6 6" xfId="2196"/>
    <cellStyle name="쉼표 [0] 7 6 6 2" xfId="4745"/>
    <cellStyle name="쉼표 [0] 7 6 6 3" xfId="7296"/>
    <cellStyle name="쉼표 [0] 7 6 7" xfId="2197"/>
    <cellStyle name="쉼표 [0] 7 6 7 2" xfId="4746"/>
    <cellStyle name="쉼표 [0] 7 6 7 3" xfId="7297"/>
    <cellStyle name="쉼표 [0] 7 6 8" xfId="2198"/>
    <cellStyle name="쉼표 [0] 7 6 8 2" xfId="4747"/>
    <cellStyle name="쉼표 [0] 7 6 8 3" xfId="7298"/>
    <cellStyle name="쉼표 [0] 7 6 9" xfId="2199"/>
    <cellStyle name="쉼표 [0] 7 6 9 2" xfId="4748"/>
    <cellStyle name="쉼표 [0] 7 6 9 3" xfId="7299"/>
    <cellStyle name="쉼표 [0] 7 7" xfId="868"/>
    <cellStyle name="쉼표 [0] 7 7 10" xfId="2200"/>
    <cellStyle name="쉼표 [0] 7 7 10 2" xfId="4750"/>
    <cellStyle name="쉼표 [0] 7 7 10 3" xfId="7301"/>
    <cellStyle name="쉼표 [0] 7 7 11" xfId="2201"/>
    <cellStyle name="쉼표 [0] 7 7 11 2" xfId="4751"/>
    <cellStyle name="쉼표 [0] 7 7 11 3" xfId="7302"/>
    <cellStyle name="쉼표 [0] 7 7 12" xfId="2202"/>
    <cellStyle name="쉼표 [0] 7 7 12 2" xfId="4752"/>
    <cellStyle name="쉼표 [0] 7 7 12 3" xfId="7303"/>
    <cellStyle name="쉼표 [0] 7 7 13" xfId="2203"/>
    <cellStyle name="쉼표 [0] 7 7 13 2" xfId="4753"/>
    <cellStyle name="쉼표 [0] 7 7 13 3" xfId="7304"/>
    <cellStyle name="쉼표 [0] 7 7 14" xfId="4754"/>
    <cellStyle name="쉼표 [0] 7 7 14 2" xfId="8323"/>
    <cellStyle name="쉼표 [0] 7 7 15" xfId="4755"/>
    <cellStyle name="쉼표 [0] 7 7 15 2" xfId="8324"/>
    <cellStyle name="쉼표 [0] 7 7 16" xfId="4749"/>
    <cellStyle name="쉼표 [0] 7 7 16 2" xfId="8496"/>
    <cellStyle name="쉼표 [0] 7 7 17" xfId="7300"/>
    <cellStyle name="쉼표 [0] 7 7 2" xfId="1175"/>
    <cellStyle name="쉼표 [0] 7 7 2 2" xfId="4756"/>
    <cellStyle name="쉼표 [0] 7 7 2 3" xfId="7305"/>
    <cellStyle name="쉼표 [0] 7 7 3" xfId="2204"/>
    <cellStyle name="쉼표 [0] 7 7 3 2" xfId="4757"/>
    <cellStyle name="쉼표 [0] 7 7 3 3" xfId="7306"/>
    <cellStyle name="쉼표 [0] 7 7 4" xfId="2205"/>
    <cellStyle name="쉼표 [0] 7 7 4 2" xfId="4758"/>
    <cellStyle name="쉼표 [0] 7 7 4 3" xfId="7307"/>
    <cellStyle name="쉼표 [0] 7 7 5" xfId="2206"/>
    <cellStyle name="쉼표 [0] 7 7 5 2" xfId="4759"/>
    <cellStyle name="쉼표 [0] 7 7 5 3" xfId="7308"/>
    <cellStyle name="쉼표 [0] 7 7 6" xfId="2207"/>
    <cellStyle name="쉼표 [0] 7 7 6 2" xfId="4760"/>
    <cellStyle name="쉼표 [0] 7 7 6 3" xfId="7309"/>
    <cellStyle name="쉼표 [0] 7 7 7" xfId="2208"/>
    <cellStyle name="쉼표 [0] 7 7 7 2" xfId="4761"/>
    <cellStyle name="쉼표 [0] 7 7 7 3" xfId="7310"/>
    <cellStyle name="쉼표 [0] 7 7 8" xfId="2209"/>
    <cellStyle name="쉼표 [0] 7 7 8 2" xfId="4762"/>
    <cellStyle name="쉼표 [0] 7 7 8 3" xfId="7311"/>
    <cellStyle name="쉼표 [0] 7 7 9" xfId="2210"/>
    <cellStyle name="쉼표 [0] 7 7 9 2" xfId="4763"/>
    <cellStyle name="쉼표 [0] 7 7 9 3" xfId="7312"/>
    <cellStyle name="쉼표 [0] 7 8" xfId="869"/>
    <cellStyle name="쉼표 [0] 7 8 10" xfId="2211"/>
    <cellStyle name="쉼표 [0] 7 8 10 2" xfId="4765"/>
    <cellStyle name="쉼표 [0] 7 8 10 3" xfId="7314"/>
    <cellStyle name="쉼표 [0] 7 8 11" xfId="2212"/>
    <cellStyle name="쉼표 [0] 7 8 11 2" xfId="4766"/>
    <cellStyle name="쉼표 [0] 7 8 11 3" xfId="7315"/>
    <cellStyle name="쉼표 [0] 7 8 12" xfId="2213"/>
    <cellStyle name="쉼표 [0] 7 8 12 2" xfId="4767"/>
    <cellStyle name="쉼표 [0] 7 8 12 3" xfId="7316"/>
    <cellStyle name="쉼표 [0] 7 8 13" xfId="2214"/>
    <cellStyle name="쉼표 [0] 7 8 13 2" xfId="4768"/>
    <cellStyle name="쉼표 [0] 7 8 13 3" xfId="7317"/>
    <cellStyle name="쉼표 [0] 7 8 14" xfId="4769"/>
    <cellStyle name="쉼표 [0] 7 8 14 2" xfId="8325"/>
    <cellStyle name="쉼표 [0] 7 8 15" xfId="4770"/>
    <cellStyle name="쉼표 [0] 7 8 15 2" xfId="8326"/>
    <cellStyle name="쉼표 [0] 7 8 16" xfId="4764"/>
    <cellStyle name="쉼표 [0] 7 8 16 2" xfId="8497"/>
    <cellStyle name="쉼표 [0] 7 8 17" xfId="7313"/>
    <cellStyle name="쉼표 [0] 7 8 2" xfId="1176"/>
    <cellStyle name="쉼표 [0] 7 8 2 2" xfId="4771"/>
    <cellStyle name="쉼표 [0] 7 8 2 3" xfId="7318"/>
    <cellStyle name="쉼표 [0] 7 8 3" xfId="2215"/>
    <cellStyle name="쉼표 [0] 7 8 3 2" xfId="4772"/>
    <cellStyle name="쉼표 [0] 7 8 3 3" xfId="7319"/>
    <cellStyle name="쉼표 [0] 7 8 4" xfId="2216"/>
    <cellStyle name="쉼표 [0] 7 8 4 2" xfId="4773"/>
    <cellStyle name="쉼표 [0] 7 8 4 3" xfId="7320"/>
    <cellStyle name="쉼표 [0] 7 8 5" xfId="2217"/>
    <cellStyle name="쉼표 [0] 7 8 5 2" xfId="4774"/>
    <cellStyle name="쉼표 [0] 7 8 5 3" xfId="7321"/>
    <cellStyle name="쉼표 [0] 7 8 6" xfId="2218"/>
    <cellStyle name="쉼표 [0] 7 8 6 2" xfId="4775"/>
    <cellStyle name="쉼표 [0] 7 8 6 3" xfId="7322"/>
    <cellStyle name="쉼표 [0] 7 8 7" xfId="2219"/>
    <cellStyle name="쉼표 [0] 7 8 7 2" xfId="4776"/>
    <cellStyle name="쉼표 [0] 7 8 7 3" xfId="7323"/>
    <cellStyle name="쉼표 [0] 7 8 8" xfId="2220"/>
    <cellStyle name="쉼표 [0] 7 8 8 2" xfId="4777"/>
    <cellStyle name="쉼표 [0] 7 8 8 3" xfId="7324"/>
    <cellStyle name="쉼표 [0] 7 8 9" xfId="2221"/>
    <cellStyle name="쉼표 [0] 7 8 9 2" xfId="4778"/>
    <cellStyle name="쉼표 [0] 7 8 9 3" xfId="7325"/>
    <cellStyle name="쉼표 [0] 7 9" xfId="870"/>
    <cellStyle name="쉼표 [0] 7 9 10" xfId="2222"/>
    <cellStyle name="쉼표 [0] 7 9 10 2" xfId="4780"/>
    <cellStyle name="쉼표 [0] 7 9 10 3" xfId="7327"/>
    <cellStyle name="쉼표 [0] 7 9 11" xfId="2223"/>
    <cellStyle name="쉼표 [0] 7 9 11 2" xfId="4781"/>
    <cellStyle name="쉼표 [0] 7 9 11 3" xfId="7328"/>
    <cellStyle name="쉼표 [0] 7 9 12" xfId="2224"/>
    <cellStyle name="쉼표 [0] 7 9 12 2" xfId="4782"/>
    <cellStyle name="쉼표 [0] 7 9 12 3" xfId="7329"/>
    <cellStyle name="쉼표 [0] 7 9 13" xfId="2225"/>
    <cellStyle name="쉼표 [0] 7 9 13 2" xfId="4783"/>
    <cellStyle name="쉼표 [0] 7 9 13 3" xfId="7330"/>
    <cellStyle name="쉼표 [0] 7 9 14" xfId="4784"/>
    <cellStyle name="쉼표 [0] 7 9 14 2" xfId="8327"/>
    <cellStyle name="쉼표 [0] 7 9 15" xfId="4785"/>
    <cellStyle name="쉼표 [0] 7 9 15 2" xfId="8328"/>
    <cellStyle name="쉼표 [0] 7 9 16" xfId="4779"/>
    <cellStyle name="쉼표 [0] 7 9 17" xfId="7326"/>
    <cellStyle name="쉼표 [0] 7 9 2" xfId="1177"/>
    <cellStyle name="쉼표 [0] 7 9 2 2" xfId="4786"/>
    <cellStyle name="쉼표 [0] 7 9 2 3" xfId="7331"/>
    <cellStyle name="쉼표 [0] 7 9 3" xfId="2226"/>
    <cellStyle name="쉼표 [0] 7 9 3 2" xfId="4787"/>
    <cellStyle name="쉼표 [0] 7 9 3 3" xfId="7332"/>
    <cellStyle name="쉼표 [0] 7 9 4" xfId="2227"/>
    <cellStyle name="쉼표 [0] 7 9 4 2" xfId="4788"/>
    <cellStyle name="쉼표 [0] 7 9 4 3" xfId="7333"/>
    <cellStyle name="쉼표 [0] 7 9 5" xfId="2228"/>
    <cellStyle name="쉼표 [0] 7 9 5 2" xfId="4789"/>
    <cellStyle name="쉼표 [0] 7 9 5 3" xfId="7334"/>
    <cellStyle name="쉼표 [0] 7 9 6" xfId="2229"/>
    <cellStyle name="쉼표 [0] 7 9 6 2" xfId="4790"/>
    <cellStyle name="쉼표 [0] 7 9 6 3" xfId="7335"/>
    <cellStyle name="쉼표 [0] 7 9 7" xfId="2230"/>
    <cellStyle name="쉼표 [0] 7 9 7 2" xfId="4791"/>
    <cellStyle name="쉼표 [0] 7 9 7 3" xfId="7336"/>
    <cellStyle name="쉼표 [0] 7 9 8" xfId="2231"/>
    <cellStyle name="쉼표 [0] 7 9 8 2" xfId="4792"/>
    <cellStyle name="쉼표 [0] 7 9 8 3" xfId="7337"/>
    <cellStyle name="쉼표 [0] 7 9 9" xfId="2232"/>
    <cellStyle name="쉼표 [0] 7 9 9 2" xfId="4793"/>
    <cellStyle name="쉼표 [0] 7 9 9 3" xfId="7338"/>
    <cellStyle name="쉼표 [0] 71" xfId="871"/>
    <cellStyle name="쉼표 [0] 71 2" xfId="872"/>
    <cellStyle name="쉼표 [0] 71 2 2" xfId="4794"/>
    <cellStyle name="쉼표 [0] 71 2 3" xfId="7339"/>
    <cellStyle name="쉼표 [0] 71 3" xfId="873"/>
    <cellStyle name="쉼표 [0] 71 3 2" xfId="4795"/>
    <cellStyle name="쉼표 [0] 71 3 3" xfId="7340"/>
    <cellStyle name="쉼표 [0] 71 4" xfId="874"/>
    <cellStyle name="쉼표 [0] 71 4 2" xfId="4796"/>
    <cellStyle name="쉼표 [0] 71 4 3" xfId="7341"/>
    <cellStyle name="쉼표 [0] 74" xfId="875"/>
    <cellStyle name="쉼표 [0] 74 2" xfId="876"/>
    <cellStyle name="쉼표 [0] 74 2 2" xfId="4797"/>
    <cellStyle name="쉼표 [0] 74 2 3" xfId="7342"/>
    <cellStyle name="쉼표 [0] 74 3" xfId="877"/>
    <cellStyle name="쉼표 [0] 74 3 2" xfId="4798"/>
    <cellStyle name="쉼표 [0] 74 3 3" xfId="7343"/>
    <cellStyle name="쉼표 [0] 74 4" xfId="878"/>
    <cellStyle name="쉼표 [0] 74 4 2" xfId="4799"/>
    <cellStyle name="쉼표 [0] 74 4 3" xfId="7344"/>
    <cellStyle name="쉼표 [0] 77" xfId="879"/>
    <cellStyle name="쉼표 [0] 77 2" xfId="880"/>
    <cellStyle name="쉼표 [0] 77 2 2" xfId="4800"/>
    <cellStyle name="쉼표 [0] 77 2 3" xfId="7345"/>
    <cellStyle name="쉼표 [0] 77 3" xfId="881"/>
    <cellStyle name="쉼표 [0] 77 3 2" xfId="4801"/>
    <cellStyle name="쉼표 [0] 77 3 3" xfId="7346"/>
    <cellStyle name="쉼표 [0] 77 4" xfId="882"/>
    <cellStyle name="쉼표 [0] 77 4 2" xfId="4802"/>
    <cellStyle name="쉼표 [0] 77 4 3" xfId="7347"/>
    <cellStyle name="쉼표 [0] 8" xfId="883"/>
    <cellStyle name="쉼표 [0] 8 10" xfId="884"/>
    <cellStyle name="쉼표 [0] 8 10 2" xfId="2233"/>
    <cellStyle name="쉼표 [0] 8 10 2 2" xfId="4805"/>
    <cellStyle name="쉼표 [0] 8 10 2 3" xfId="7350"/>
    <cellStyle name="쉼표 [0] 8 10 3" xfId="4806"/>
    <cellStyle name="쉼표 [0] 8 10 3 2" xfId="8329"/>
    <cellStyle name="쉼표 [0] 8 10 4" xfId="4807"/>
    <cellStyle name="쉼표 [0] 8 10 4 2" xfId="8330"/>
    <cellStyle name="쉼표 [0] 8 10 5" xfId="4804"/>
    <cellStyle name="쉼표 [0] 8 10 6" xfId="7349"/>
    <cellStyle name="쉼표 [0] 8 11" xfId="2234"/>
    <cellStyle name="쉼표 [0] 8 11 2" xfId="4809"/>
    <cellStyle name="쉼표 [0] 8 11 2 2" xfId="8331"/>
    <cellStyle name="쉼표 [0] 8 11 3" xfId="4810"/>
    <cellStyle name="쉼표 [0] 8 11 3 2" xfId="8332"/>
    <cellStyle name="쉼표 [0] 8 11 4" xfId="4808"/>
    <cellStyle name="쉼표 [0] 8 11 5" xfId="7351"/>
    <cellStyle name="쉼표 [0] 8 12" xfId="2235"/>
    <cellStyle name="쉼표 [0] 8 12 2" xfId="4812"/>
    <cellStyle name="쉼표 [0] 8 12 2 2" xfId="8333"/>
    <cellStyle name="쉼표 [0] 8 12 3" xfId="4813"/>
    <cellStyle name="쉼표 [0] 8 12 3 2" xfId="8334"/>
    <cellStyle name="쉼표 [0] 8 12 4" xfId="4811"/>
    <cellStyle name="쉼표 [0] 8 12 5" xfId="7352"/>
    <cellStyle name="쉼표 [0] 8 13" xfId="2236"/>
    <cellStyle name="쉼표 [0] 8 13 2" xfId="4815"/>
    <cellStyle name="쉼표 [0] 8 13 2 2" xfId="8335"/>
    <cellStyle name="쉼표 [0] 8 13 3" xfId="4816"/>
    <cellStyle name="쉼표 [0] 8 13 3 2" xfId="8336"/>
    <cellStyle name="쉼표 [0] 8 13 4" xfId="4814"/>
    <cellStyle name="쉼표 [0] 8 13 5" xfId="7353"/>
    <cellStyle name="쉼표 [0] 8 14" xfId="2237"/>
    <cellStyle name="쉼표 [0] 8 14 2" xfId="4818"/>
    <cellStyle name="쉼표 [0] 8 14 2 2" xfId="8337"/>
    <cellStyle name="쉼표 [0] 8 14 3" xfId="4819"/>
    <cellStyle name="쉼표 [0] 8 14 3 2" xfId="8338"/>
    <cellStyle name="쉼표 [0] 8 14 4" xfId="4817"/>
    <cellStyle name="쉼표 [0] 8 14 5" xfId="7354"/>
    <cellStyle name="쉼표 [0] 8 15" xfId="2238"/>
    <cellStyle name="쉼표 [0] 8 15 2" xfId="4821"/>
    <cellStyle name="쉼표 [0] 8 15 2 2" xfId="8339"/>
    <cellStyle name="쉼표 [0] 8 15 3" xfId="4822"/>
    <cellStyle name="쉼표 [0] 8 15 3 2" xfId="8340"/>
    <cellStyle name="쉼표 [0] 8 15 4" xfId="4820"/>
    <cellStyle name="쉼표 [0] 8 15 5" xfId="7355"/>
    <cellStyle name="쉼표 [0] 8 16" xfId="2239"/>
    <cellStyle name="쉼표 [0] 8 16 2" xfId="4824"/>
    <cellStyle name="쉼표 [0] 8 16 2 2" xfId="8341"/>
    <cellStyle name="쉼표 [0] 8 16 3" xfId="4825"/>
    <cellStyle name="쉼표 [0] 8 16 3 2" xfId="8342"/>
    <cellStyle name="쉼표 [0] 8 16 4" xfId="4823"/>
    <cellStyle name="쉼표 [0] 8 16 5" xfId="7356"/>
    <cellStyle name="쉼표 [0] 8 17" xfId="2240"/>
    <cellStyle name="쉼표 [0] 8 17 2" xfId="4827"/>
    <cellStyle name="쉼표 [0] 8 17 2 2" xfId="8343"/>
    <cellStyle name="쉼표 [0] 8 17 3" xfId="4828"/>
    <cellStyle name="쉼표 [0] 8 17 3 2" xfId="8344"/>
    <cellStyle name="쉼표 [0] 8 17 4" xfId="4826"/>
    <cellStyle name="쉼표 [0] 8 17 5" xfId="7357"/>
    <cellStyle name="쉼표 [0] 8 18" xfId="2241"/>
    <cellStyle name="쉼표 [0] 8 18 2" xfId="4830"/>
    <cellStyle name="쉼표 [0] 8 18 2 2" xfId="8345"/>
    <cellStyle name="쉼표 [0] 8 18 3" xfId="4831"/>
    <cellStyle name="쉼표 [0] 8 18 3 2" xfId="8346"/>
    <cellStyle name="쉼표 [0] 8 18 4" xfId="4829"/>
    <cellStyle name="쉼표 [0] 8 18 5" xfId="7358"/>
    <cellStyle name="쉼표 [0] 8 19" xfId="2242"/>
    <cellStyle name="쉼표 [0] 8 19 2" xfId="4833"/>
    <cellStyle name="쉼표 [0] 8 19 2 2" xfId="8347"/>
    <cellStyle name="쉼표 [0] 8 19 3" xfId="4834"/>
    <cellStyle name="쉼표 [0] 8 19 3 2" xfId="8348"/>
    <cellStyle name="쉼표 [0] 8 19 4" xfId="4832"/>
    <cellStyle name="쉼표 [0] 8 19 5" xfId="7359"/>
    <cellStyle name="쉼표 [0] 8 2" xfId="885"/>
    <cellStyle name="쉼표 [0] 8 2 10" xfId="2243"/>
    <cellStyle name="쉼표 [0] 8 2 10 2" xfId="4836"/>
    <cellStyle name="쉼표 [0] 8 2 10 3" xfId="7361"/>
    <cellStyle name="쉼표 [0] 8 2 11" xfId="2244"/>
    <cellStyle name="쉼표 [0] 8 2 11 2" xfId="4837"/>
    <cellStyle name="쉼표 [0] 8 2 11 3" xfId="7362"/>
    <cellStyle name="쉼표 [0] 8 2 12" xfId="2245"/>
    <cellStyle name="쉼표 [0] 8 2 12 2" xfId="4838"/>
    <cellStyle name="쉼표 [0] 8 2 12 3" xfId="7363"/>
    <cellStyle name="쉼표 [0] 8 2 13" xfId="2246"/>
    <cellStyle name="쉼표 [0] 8 2 13 2" xfId="4839"/>
    <cellStyle name="쉼표 [0] 8 2 13 3" xfId="7364"/>
    <cellStyle name="쉼표 [0] 8 2 14" xfId="4840"/>
    <cellStyle name="쉼표 [0] 8 2 14 2" xfId="8349"/>
    <cellStyle name="쉼표 [0] 8 2 15" xfId="4841"/>
    <cellStyle name="쉼표 [0] 8 2 15 2" xfId="8350"/>
    <cellStyle name="쉼표 [0] 8 2 16" xfId="4835"/>
    <cellStyle name="쉼표 [0] 8 2 16 2" xfId="8498"/>
    <cellStyle name="쉼표 [0] 8 2 17" xfId="7360"/>
    <cellStyle name="쉼표 [0] 8 2 2" xfId="1178"/>
    <cellStyle name="쉼표 [0] 8 2 2 2" xfId="4842"/>
    <cellStyle name="쉼표 [0] 8 2 2 3" xfId="7365"/>
    <cellStyle name="쉼표 [0] 8 2 3" xfId="2247"/>
    <cellStyle name="쉼표 [0] 8 2 3 2" xfId="4843"/>
    <cellStyle name="쉼표 [0] 8 2 3 3" xfId="7366"/>
    <cellStyle name="쉼표 [0] 8 2 4" xfId="2248"/>
    <cellStyle name="쉼표 [0] 8 2 4 2" xfId="4844"/>
    <cellStyle name="쉼표 [0] 8 2 4 3" xfId="7367"/>
    <cellStyle name="쉼표 [0] 8 2 5" xfId="2249"/>
    <cellStyle name="쉼표 [0] 8 2 5 2" xfId="4845"/>
    <cellStyle name="쉼표 [0] 8 2 5 3" xfId="7368"/>
    <cellStyle name="쉼표 [0] 8 2 6" xfId="2250"/>
    <cellStyle name="쉼표 [0] 8 2 6 2" xfId="4846"/>
    <cellStyle name="쉼표 [0] 8 2 6 3" xfId="7369"/>
    <cellStyle name="쉼표 [0] 8 2 7" xfId="2251"/>
    <cellStyle name="쉼표 [0] 8 2 7 2" xfId="4847"/>
    <cellStyle name="쉼표 [0] 8 2 7 3" xfId="7370"/>
    <cellStyle name="쉼표 [0] 8 2 8" xfId="2252"/>
    <cellStyle name="쉼표 [0] 8 2 8 2" xfId="4848"/>
    <cellStyle name="쉼표 [0] 8 2 8 3" xfId="7371"/>
    <cellStyle name="쉼표 [0] 8 2 9" xfId="2253"/>
    <cellStyle name="쉼표 [0] 8 2 9 2" xfId="4849"/>
    <cellStyle name="쉼표 [0] 8 2 9 3" xfId="7372"/>
    <cellStyle name="쉼표 [0] 8 20" xfId="2254"/>
    <cellStyle name="쉼표 [0] 8 20 2" xfId="4851"/>
    <cellStyle name="쉼표 [0] 8 20 2 2" xfId="8351"/>
    <cellStyle name="쉼표 [0] 8 20 3" xfId="4852"/>
    <cellStyle name="쉼표 [0] 8 20 3 2" xfId="8352"/>
    <cellStyle name="쉼표 [0] 8 20 4" xfId="4850"/>
    <cellStyle name="쉼표 [0] 8 20 5" xfId="7373"/>
    <cellStyle name="쉼표 [0] 8 21" xfId="4853"/>
    <cellStyle name="쉼표 [0] 8 21 2" xfId="4854"/>
    <cellStyle name="쉼표 [0] 8 21 2 2" xfId="8353"/>
    <cellStyle name="쉼표 [0] 8 21 3" xfId="8354"/>
    <cellStyle name="쉼표 [0] 8 22" xfId="4855"/>
    <cellStyle name="쉼표 [0] 8 22 2" xfId="4856"/>
    <cellStyle name="쉼표 [0] 8 22 2 2" xfId="8355"/>
    <cellStyle name="쉼표 [0] 8 22 3" xfId="8356"/>
    <cellStyle name="쉼표 [0] 8 23" xfId="4857"/>
    <cellStyle name="쉼표 [0] 8 23 2" xfId="4858"/>
    <cellStyle name="쉼표 [0] 8 23 2 2" xfId="8357"/>
    <cellStyle name="쉼표 [0] 8 23 3" xfId="8358"/>
    <cellStyle name="쉼표 [0] 8 24" xfId="4859"/>
    <cellStyle name="쉼표 [0] 8 24 2" xfId="4860"/>
    <cellStyle name="쉼표 [0] 8 24 2 2" xfId="8359"/>
    <cellStyle name="쉼표 [0] 8 24 3" xfId="8360"/>
    <cellStyle name="쉼표 [0] 8 25" xfId="4861"/>
    <cellStyle name="쉼표 [0] 8 25 2" xfId="4862"/>
    <cellStyle name="쉼표 [0] 8 25 2 2" xfId="8361"/>
    <cellStyle name="쉼표 [0] 8 25 3" xfId="8362"/>
    <cellStyle name="쉼표 [0] 8 26" xfId="4863"/>
    <cellStyle name="쉼표 [0] 8 26 2" xfId="4864"/>
    <cellStyle name="쉼표 [0] 8 26 2 2" xfId="8363"/>
    <cellStyle name="쉼표 [0] 8 26 3" xfId="8364"/>
    <cellStyle name="쉼표 [0] 8 27" xfId="4865"/>
    <cellStyle name="쉼표 [0] 8 27 2" xfId="4866"/>
    <cellStyle name="쉼표 [0] 8 27 2 2" xfId="8365"/>
    <cellStyle name="쉼표 [0] 8 27 3" xfId="8366"/>
    <cellStyle name="쉼표 [0] 8 28" xfId="4867"/>
    <cellStyle name="쉼표 [0] 8 28 2" xfId="4868"/>
    <cellStyle name="쉼표 [0] 8 28 3" xfId="8367"/>
    <cellStyle name="쉼표 [0] 8 29" xfId="4803"/>
    <cellStyle name="쉼표 [0] 8 29 2" xfId="8499"/>
    <cellStyle name="쉼표 [0] 8 3" xfId="886"/>
    <cellStyle name="쉼표 [0] 8 3 10" xfId="2255"/>
    <cellStyle name="쉼표 [0] 8 3 10 2" xfId="4870"/>
    <cellStyle name="쉼표 [0] 8 3 10 3" xfId="7375"/>
    <cellStyle name="쉼표 [0] 8 3 11" xfId="2256"/>
    <cellStyle name="쉼표 [0] 8 3 11 2" xfId="4871"/>
    <cellStyle name="쉼표 [0] 8 3 11 3" xfId="7376"/>
    <cellStyle name="쉼표 [0] 8 3 12" xfId="2257"/>
    <cellStyle name="쉼표 [0] 8 3 12 2" xfId="4872"/>
    <cellStyle name="쉼표 [0] 8 3 12 3" xfId="7377"/>
    <cellStyle name="쉼표 [0] 8 3 13" xfId="2258"/>
    <cellStyle name="쉼표 [0] 8 3 13 2" xfId="4873"/>
    <cellStyle name="쉼표 [0] 8 3 13 3" xfId="7378"/>
    <cellStyle name="쉼표 [0] 8 3 14" xfId="4874"/>
    <cellStyle name="쉼표 [0] 8 3 14 2" xfId="8368"/>
    <cellStyle name="쉼표 [0] 8 3 15" xfId="4875"/>
    <cellStyle name="쉼표 [0] 8 3 15 2" xfId="8369"/>
    <cellStyle name="쉼표 [0] 8 3 16" xfId="4869"/>
    <cellStyle name="쉼표 [0] 8 3 16 2" xfId="8500"/>
    <cellStyle name="쉼표 [0] 8 3 17" xfId="7374"/>
    <cellStyle name="쉼표 [0] 8 3 2" xfId="1179"/>
    <cellStyle name="쉼표 [0] 8 3 2 2" xfId="4876"/>
    <cellStyle name="쉼표 [0] 8 3 2 3" xfId="7379"/>
    <cellStyle name="쉼표 [0] 8 3 3" xfId="2259"/>
    <cellStyle name="쉼표 [0] 8 3 3 2" xfId="4877"/>
    <cellStyle name="쉼표 [0] 8 3 3 3" xfId="7380"/>
    <cellStyle name="쉼표 [0] 8 3 4" xfId="2260"/>
    <cellStyle name="쉼표 [0] 8 3 4 2" xfId="4878"/>
    <cellStyle name="쉼표 [0] 8 3 4 3" xfId="7381"/>
    <cellStyle name="쉼표 [0] 8 3 5" xfId="2261"/>
    <cellStyle name="쉼표 [0] 8 3 5 2" xfId="4879"/>
    <cellStyle name="쉼표 [0] 8 3 5 3" xfId="7382"/>
    <cellStyle name="쉼표 [0] 8 3 6" xfId="2262"/>
    <cellStyle name="쉼표 [0] 8 3 6 2" xfId="4880"/>
    <cellStyle name="쉼표 [0] 8 3 6 3" xfId="7383"/>
    <cellStyle name="쉼표 [0] 8 3 7" xfId="2263"/>
    <cellStyle name="쉼표 [0] 8 3 7 2" xfId="4881"/>
    <cellStyle name="쉼표 [0] 8 3 7 3" xfId="7384"/>
    <cellStyle name="쉼표 [0] 8 3 8" xfId="2264"/>
    <cellStyle name="쉼표 [0] 8 3 8 2" xfId="4882"/>
    <cellStyle name="쉼표 [0] 8 3 8 3" xfId="7385"/>
    <cellStyle name="쉼표 [0] 8 3 9" xfId="2265"/>
    <cellStyle name="쉼표 [0] 8 3 9 2" xfId="4883"/>
    <cellStyle name="쉼표 [0] 8 3 9 3" xfId="7386"/>
    <cellStyle name="쉼표 [0] 8 30" xfId="7348"/>
    <cellStyle name="쉼표 [0] 8 4" xfId="887"/>
    <cellStyle name="쉼표 [0] 8 4 10" xfId="2266"/>
    <cellStyle name="쉼표 [0] 8 4 10 2" xfId="4885"/>
    <cellStyle name="쉼표 [0] 8 4 10 3" xfId="7388"/>
    <cellStyle name="쉼표 [0] 8 4 11" xfId="2267"/>
    <cellStyle name="쉼표 [0] 8 4 11 2" xfId="4886"/>
    <cellStyle name="쉼표 [0] 8 4 11 3" xfId="7389"/>
    <cellStyle name="쉼표 [0] 8 4 12" xfId="2268"/>
    <cellStyle name="쉼표 [0] 8 4 12 2" xfId="4887"/>
    <cellStyle name="쉼표 [0] 8 4 12 3" xfId="7390"/>
    <cellStyle name="쉼표 [0] 8 4 13" xfId="2269"/>
    <cellStyle name="쉼표 [0] 8 4 13 2" xfId="4888"/>
    <cellStyle name="쉼표 [0] 8 4 13 3" xfId="7391"/>
    <cellStyle name="쉼표 [0] 8 4 14" xfId="4889"/>
    <cellStyle name="쉼표 [0] 8 4 14 2" xfId="8370"/>
    <cellStyle name="쉼표 [0] 8 4 15" xfId="4890"/>
    <cellStyle name="쉼표 [0] 8 4 15 2" xfId="8371"/>
    <cellStyle name="쉼표 [0] 8 4 16" xfId="4884"/>
    <cellStyle name="쉼표 [0] 8 4 16 2" xfId="8501"/>
    <cellStyle name="쉼표 [0] 8 4 17" xfId="7387"/>
    <cellStyle name="쉼표 [0] 8 4 2" xfId="1180"/>
    <cellStyle name="쉼표 [0] 8 4 2 2" xfId="4891"/>
    <cellStyle name="쉼표 [0] 8 4 2 3" xfId="7392"/>
    <cellStyle name="쉼표 [0] 8 4 3" xfId="2270"/>
    <cellStyle name="쉼표 [0] 8 4 3 2" xfId="4892"/>
    <cellStyle name="쉼표 [0] 8 4 3 3" xfId="7393"/>
    <cellStyle name="쉼표 [0] 8 4 4" xfId="2271"/>
    <cellStyle name="쉼표 [0] 8 4 4 2" xfId="4893"/>
    <cellStyle name="쉼표 [0] 8 4 4 3" xfId="7394"/>
    <cellStyle name="쉼표 [0] 8 4 5" xfId="2272"/>
    <cellStyle name="쉼표 [0] 8 4 5 2" xfId="4894"/>
    <cellStyle name="쉼표 [0] 8 4 5 3" xfId="7395"/>
    <cellStyle name="쉼표 [0] 8 4 6" xfId="2273"/>
    <cellStyle name="쉼표 [0] 8 4 6 2" xfId="4895"/>
    <cellStyle name="쉼표 [0] 8 4 6 3" xfId="7396"/>
    <cellStyle name="쉼표 [0] 8 4 7" xfId="2274"/>
    <cellStyle name="쉼표 [0] 8 4 7 2" xfId="4896"/>
    <cellStyle name="쉼표 [0] 8 4 7 3" xfId="7397"/>
    <cellStyle name="쉼표 [0] 8 4 8" xfId="2275"/>
    <cellStyle name="쉼표 [0] 8 4 8 2" xfId="4897"/>
    <cellStyle name="쉼표 [0] 8 4 8 3" xfId="7398"/>
    <cellStyle name="쉼표 [0] 8 4 9" xfId="2276"/>
    <cellStyle name="쉼표 [0] 8 4 9 2" xfId="4898"/>
    <cellStyle name="쉼표 [0] 8 4 9 3" xfId="7399"/>
    <cellStyle name="쉼표 [0] 8 5" xfId="888"/>
    <cellStyle name="쉼표 [0] 8 5 10" xfId="2277"/>
    <cellStyle name="쉼표 [0] 8 5 10 2" xfId="4900"/>
    <cellStyle name="쉼표 [0] 8 5 10 3" xfId="7401"/>
    <cellStyle name="쉼표 [0] 8 5 11" xfId="2278"/>
    <cellStyle name="쉼표 [0] 8 5 11 2" xfId="4901"/>
    <cellStyle name="쉼표 [0] 8 5 11 3" xfId="7402"/>
    <cellStyle name="쉼표 [0] 8 5 12" xfId="2279"/>
    <cellStyle name="쉼표 [0] 8 5 12 2" xfId="4902"/>
    <cellStyle name="쉼표 [0] 8 5 12 3" xfId="7403"/>
    <cellStyle name="쉼표 [0] 8 5 13" xfId="2280"/>
    <cellStyle name="쉼표 [0] 8 5 13 2" xfId="4903"/>
    <cellStyle name="쉼표 [0] 8 5 13 3" xfId="7404"/>
    <cellStyle name="쉼표 [0] 8 5 14" xfId="4904"/>
    <cellStyle name="쉼표 [0] 8 5 14 2" xfId="8372"/>
    <cellStyle name="쉼표 [0] 8 5 15" xfId="4905"/>
    <cellStyle name="쉼표 [0] 8 5 15 2" xfId="8373"/>
    <cellStyle name="쉼표 [0] 8 5 16" xfId="4899"/>
    <cellStyle name="쉼표 [0] 8 5 16 2" xfId="8502"/>
    <cellStyle name="쉼표 [0] 8 5 17" xfId="7400"/>
    <cellStyle name="쉼표 [0] 8 5 2" xfId="1181"/>
    <cellStyle name="쉼표 [0] 8 5 2 2" xfId="4906"/>
    <cellStyle name="쉼표 [0] 8 5 2 3" xfId="7405"/>
    <cellStyle name="쉼표 [0] 8 5 3" xfId="2281"/>
    <cellStyle name="쉼표 [0] 8 5 3 2" xfId="4907"/>
    <cellStyle name="쉼표 [0] 8 5 3 3" xfId="7406"/>
    <cellStyle name="쉼표 [0] 8 5 4" xfId="2282"/>
    <cellStyle name="쉼표 [0] 8 5 4 2" xfId="4908"/>
    <cellStyle name="쉼표 [0] 8 5 4 3" xfId="7407"/>
    <cellStyle name="쉼표 [0] 8 5 5" xfId="2283"/>
    <cellStyle name="쉼표 [0] 8 5 5 2" xfId="4909"/>
    <cellStyle name="쉼표 [0] 8 5 5 3" xfId="7408"/>
    <cellStyle name="쉼표 [0] 8 5 6" xfId="2284"/>
    <cellStyle name="쉼표 [0] 8 5 6 2" xfId="4910"/>
    <cellStyle name="쉼표 [0] 8 5 6 3" xfId="7409"/>
    <cellStyle name="쉼표 [0] 8 5 7" xfId="2285"/>
    <cellStyle name="쉼표 [0] 8 5 7 2" xfId="4911"/>
    <cellStyle name="쉼표 [0] 8 5 7 3" xfId="7410"/>
    <cellStyle name="쉼표 [0] 8 5 8" xfId="2286"/>
    <cellStyle name="쉼표 [0] 8 5 8 2" xfId="4912"/>
    <cellStyle name="쉼표 [0] 8 5 8 3" xfId="7411"/>
    <cellStyle name="쉼표 [0] 8 5 9" xfId="2287"/>
    <cellStyle name="쉼표 [0] 8 5 9 2" xfId="4913"/>
    <cellStyle name="쉼표 [0] 8 5 9 3" xfId="7412"/>
    <cellStyle name="쉼표 [0] 8 6" xfId="889"/>
    <cellStyle name="쉼표 [0] 8 6 10" xfId="2288"/>
    <cellStyle name="쉼표 [0] 8 6 10 2" xfId="4915"/>
    <cellStyle name="쉼표 [0] 8 6 10 3" xfId="7414"/>
    <cellStyle name="쉼표 [0] 8 6 11" xfId="2289"/>
    <cellStyle name="쉼표 [0] 8 6 11 2" xfId="4916"/>
    <cellStyle name="쉼표 [0] 8 6 11 3" xfId="7415"/>
    <cellStyle name="쉼표 [0] 8 6 12" xfId="2290"/>
    <cellStyle name="쉼표 [0] 8 6 12 2" xfId="4917"/>
    <cellStyle name="쉼표 [0] 8 6 12 3" xfId="7416"/>
    <cellStyle name="쉼표 [0] 8 6 13" xfId="2291"/>
    <cellStyle name="쉼표 [0] 8 6 13 2" xfId="4918"/>
    <cellStyle name="쉼표 [0] 8 6 13 3" xfId="7417"/>
    <cellStyle name="쉼표 [0] 8 6 14" xfId="4919"/>
    <cellStyle name="쉼표 [0] 8 6 14 2" xfId="8374"/>
    <cellStyle name="쉼표 [0] 8 6 15" xfId="4920"/>
    <cellStyle name="쉼표 [0] 8 6 15 2" xfId="8375"/>
    <cellStyle name="쉼표 [0] 8 6 16" xfId="4914"/>
    <cellStyle name="쉼표 [0] 8 6 16 2" xfId="8503"/>
    <cellStyle name="쉼표 [0] 8 6 17" xfId="7413"/>
    <cellStyle name="쉼표 [0] 8 6 2" xfId="1182"/>
    <cellStyle name="쉼표 [0] 8 6 2 2" xfId="4921"/>
    <cellStyle name="쉼표 [0] 8 6 2 3" xfId="7418"/>
    <cellStyle name="쉼표 [0] 8 6 3" xfId="2292"/>
    <cellStyle name="쉼표 [0] 8 6 3 2" xfId="4922"/>
    <cellStyle name="쉼표 [0] 8 6 3 3" xfId="7419"/>
    <cellStyle name="쉼표 [0] 8 6 4" xfId="2293"/>
    <cellStyle name="쉼표 [0] 8 6 4 2" xfId="4923"/>
    <cellStyle name="쉼표 [0] 8 6 4 3" xfId="7420"/>
    <cellStyle name="쉼표 [0] 8 6 5" xfId="2294"/>
    <cellStyle name="쉼표 [0] 8 6 5 2" xfId="4924"/>
    <cellStyle name="쉼표 [0] 8 6 5 3" xfId="7421"/>
    <cellStyle name="쉼표 [0] 8 6 6" xfId="2295"/>
    <cellStyle name="쉼표 [0] 8 6 6 2" xfId="4925"/>
    <cellStyle name="쉼표 [0] 8 6 6 3" xfId="7422"/>
    <cellStyle name="쉼표 [0] 8 6 7" xfId="2296"/>
    <cellStyle name="쉼표 [0] 8 6 7 2" xfId="4926"/>
    <cellStyle name="쉼표 [0] 8 6 7 3" xfId="7423"/>
    <cellStyle name="쉼표 [0] 8 6 8" xfId="2297"/>
    <cellStyle name="쉼표 [0] 8 6 8 2" xfId="4927"/>
    <cellStyle name="쉼표 [0] 8 6 8 3" xfId="7424"/>
    <cellStyle name="쉼표 [0] 8 6 9" xfId="2298"/>
    <cellStyle name="쉼표 [0] 8 6 9 2" xfId="4928"/>
    <cellStyle name="쉼표 [0] 8 6 9 3" xfId="7425"/>
    <cellStyle name="쉼표 [0] 8 7" xfId="890"/>
    <cellStyle name="쉼표 [0] 8 7 10" xfId="2299"/>
    <cellStyle name="쉼표 [0] 8 7 10 2" xfId="4930"/>
    <cellStyle name="쉼표 [0] 8 7 10 3" xfId="7427"/>
    <cellStyle name="쉼표 [0] 8 7 11" xfId="2300"/>
    <cellStyle name="쉼표 [0] 8 7 11 2" xfId="4931"/>
    <cellStyle name="쉼표 [0] 8 7 11 3" xfId="7428"/>
    <cellStyle name="쉼표 [0] 8 7 12" xfId="2301"/>
    <cellStyle name="쉼표 [0] 8 7 12 2" xfId="4932"/>
    <cellStyle name="쉼표 [0] 8 7 12 3" xfId="7429"/>
    <cellStyle name="쉼표 [0] 8 7 13" xfId="2302"/>
    <cellStyle name="쉼표 [0] 8 7 13 2" xfId="4933"/>
    <cellStyle name="쉼표 [0] 8 7 13 3" xfId="7430"/>
    <cellStyle name="쉼표 [0] 8 7 14" xfId="4934"/>
    <cellStyle name="쉼표 [0] 8 7 14 2" xfId="8376"/>
    <cellStyle name="쉼표 [0] 8 7 15" xfId="4935"/>
    <cellStyle name="쉼표 [0] 8 7 15 2" xfId="8377"/>
    <cellStyle name="쉼표 [0] 8 7 16" xfId="4929"/>
    <cellStyle name="쉼표 [0] 8 7 16 2" xfId="8504"/>
    <cellStyle name="쉼표 [0] 8 7 17" xfId="7426"/>
    <cellStyle name="쉼표 [0] 8 7 2" xfId="1183"/>
    <cellStyle name="쉼표 [0] 8 7 2 2" xfId="4936"/>
    <cellStyle name="쉼표 [0] 8 7 2 3" xfId="7431"/>
    <cellStyle name="쉼표 [0] 8 7 3" xfId="2303"/>
    <cellStyle name="쉼표 [0] 8 7 3 2" xfId="4937"/>
    <cellStyle name="쉼표 [0] 8 7 3 3" xfId="7432"/>
    <cellStyle name="쉼표 [0] 8 7 4" xfId="2304"/>
    <cellStyle name="쉼표 [0] 8 7 4 2" xfId="4938"/>
    <cellStyle name="쉼표 [0] 8 7 4 3" xfId="7433"/>
    <cellStyle name="쉼표 [0] 8 7 5" xfId="2305"/>
    <cellStyle name="쉼표 [0] 8 7 5 2" xfId="4939"/>
    <cellStyle name="쉼표 [0] 8 7 5 3" xfId="7434"/>
    <cellStyle name="쉼표 [0] 8 7 6" xfId="2306"/>
    <cellStyle name="쉼표 [0] 8 7 6 2" xfId="4940"/>
    <cellStyle name="쉼표 [0] 8 7 6 3" xfId="7435"/>
    <cellStyle name="쉼표 [0] 8 7 7" xfId="2307"/>
    <cellStyle name="쉼표 [0] 8 7 7 2" xfId="4941"/>
    <cellStyle name="쉼표 [0] 8 7 7 3" xfId="7436"/>
    <cellStyle name="쉼표 [0] 8 7 8" xfId="2308"/>
    <cellStyle name="쉼표 [0] 8 7 8 2" xfId="4942"/>
    <cellStyle name="쉼표 [0] 8 7 8 3" xfId="7437"/>
    <cellStyle name="쉼표 [0] 8 7 9" xfId="2309"/>
    <cellStyle name="쉼표 [0] 8 7 9 2" xfId="4943"/>
    <cellStyle name="쉼표 [0] 8 7 9 3" xfId="7438"/>
    <cellStyle name="쉼표 [0] 8 8" xfId="891"/>
    <cellStyle name="쉼표 [0] 8 8 10" xfId="2310"/>
    <cellStyle name="쉼표 [0] 8 8 10 2" xfId="4945"/>
    <cellStyle name="쉼표 [0] 8 8 10 3" xfId="7440"/>
    <cellStyle name="쉼표 [0] 8 8 11" xfId="2311"/>
    <cellStyle name="쉼표 [0] 8 8 11 2" xfId="4946"/>
    <cellStyle name="쉼표 [0] 8 8 11 3" xfId="7441"/>
    <cellStyle name="쉼표 [0] 8 8 12" xfId="2312"/>
    <cellStyle name="쉼표 [0] 8 8 12 2" xfId="4947"/>
    <cellStyle name="쉼표 [0] 8 8 12 3" xfId="7442"/>
    <cellStyle name="쉼표 [0] 8 8 13" xfId="2313"/>
    <cellStyle name="쉼표 [0] 8 8 13 2" xfId="4948"/>
    <cellStyle name="쉼표 [0] 8 8 13 3" xfId="7443"/>
    <cellStyle name="쉼표 [0] 8 8 14" xfId="4949"/>
    <cellStyle name="쉼표 [0] 8 8 14 2" xfId="8378"/>
    <cellStyle name="쉼표 [0] 8 8 15" xfId="4950"/>
    <cellStyle name="쉼표 [0] 8 8 15 2" xfId="8379"/>
    <cellStyle name="쉼표 [0] 8 8 16" xfId="4944"/>
    <cellStyle name="쉼표 [0] 8 8 16 2" xfId="8505"/>
    <cellStyle name="쉼표 [0] 8 8 17" xfId="7439"/>
    <cellStyle name="쉼표 [0] 8 8 2" xfId="1184"/>
    <cellStyle name="쉼표 [0] 8 8 2 2" xfId="4951"/>
    <cellStyle name="쉼표 [0] 8 8 2 3" xfId="7444"/>
    <cellStyle name="쉼표 [0] 8 8 3" xfId="2314"/>
    <cellStyle name="쉼표 [0] 8 8 3 2" xfId="4952"/>
    <cellStyle name="쉼표 [0] 8 8 3 3" xfId="7445"/>
    <cellStyle name="쉼표 [0] 8 8 4" xfId="2315"/>
    <cellStyle name="쉼표 [0] 8 8 4 2" xfId="4953"/>
    <cellStyle name="쉼표 [0] 8 8 4 3" xfId="7446"/>
    <cellStyle name="쉼표 [0] 8 8 5" xfId="2316"/>
    <cellStyle name="쉼표 [0] 8 8 5 2" xfId="4954"/>
    <cellStyle name="쉼표 [0] 8 8 5 3" xfId="7447"/>
    <cellStyle name="쉼표 [0] 8 8 6" xfId="2317"/>
    <cellStyle name="쉼표 [0] 8 8 6 2" xfId="4955"/>
    <cellStyle name="쉼표 [0] 8 8 6 3" xfId="7448"/>
    <cellStyle name="쉼표 [0] 8 8 7" xfId="2318"/>
    <cellStyle name="쉼표 [0] 8 8 7 2" xfId="4956"/>
    <cellStyle name="쉼표 [0] 8 8 7 3" xfId="7449"/>
    <cellStyle name="쉼표 [0] 8 8 8" xfId="2319"/>
    <cellStyle name="쉼표 [0] 8 8 8 2" xfId="4957"/>
    <cellStyle name="쉼표 [0] 8 8 8 3" xfId="7450"/>
    <cellStyle name="쉼표 [0] 8 8 9" xfId="2320"/>
    <cellStyle name="쉼표 [0] 8 8 9 2" xfId="4958"/>
    <cellStyle name="쉼표 [0] 8 8 9 3" xfId="7451"/>
    <cellStyle name="쉼표 [0] 8 9" xfId="892"/>
    <cellStyle name="쉼표 [0] 8 9 10" xfId="2321"/>
    <cellStyle name="쉼표 [0] 8 9 10 2" xfId="4960"/>
    <cellStyle name="쉼표 [0] 8 9 10 3" xfId="7453"/>
    <cellStyle name="쉼표 [0] 8 9 11" xfId="2322"/>
    <cellStyle name="쉼표 [0] 8 9 11 2" xfId="4961"/>
    <cellStyle name="쉼표 [0] 8 9 11 3" xfId="7454"/>
    <cellStyle name="쉼표 [0] 8 9 12" xfId="2323"/>
    <cellStyle name="쉼표 [0] 8 9 12 2" xfId="4962"/>
    <cellStyle name="쉼표 [0] 8 9 12 3" xfId="7455"/>
    <cellStyle name="쉼표 [0] 8 9 13" xfId="2324"/>
    <cellStyle name="쉼표 [0] 8 9 13 2" xfId="4963"/>
    <cellStyle name="쉼표 [0] 8 9 13 3" xfId="7456"/>
    <cellStyle name="쉼표 [0] 8 9 14" xfId="4964"/>
    <cellStyle name="쉼표 [0] 8 9 14 2" xfId="8380"/>
    <cellStyle name="쉼표 [0] 8 9 15" xfId="4965"/>
    <cellStyle name="쉼표 [0] 8 9 15 2" xfId="8381"/>
    <cellStyle name="쉼표 [0] 8 9 16" xfId="4959"/>
    <cellStyle name="쉼표 [0] 8 9 17" xfId="7452"/>
    <cellStyle name="쉼표 [0] 8 9 2" xfId="2325"/>
    <cellStyle name="쉼표 [0] 8 9 2 2" xfId="4966"/>
    <cellStyle name="쉼표 [0] 8 9 2 3" xfId="7457"/>
    <cellStyle name="쉼표 [0] 8 9 3" xfId="2326"/>
    <cellStyle name="쉼표 [0] 8 9 3 2" xfId="4967"/>
    <cellStyle name="쉼표 [0] 8 9 3 3" xfId="7458"/>
    <cellStyle name="쉼표 [0] 8 9 4" xfId="2327"/>
    <cellStyle name="쉼표 [0] 8 9 4 2" xfId="4968"/>
    <cellStyle name="쉼표 [0] 8 9 4 3" xfId="7459"/>
    <cellStyle name="쉼표 [0] 8 9 5" xfId="2328"/>
    <cellStyle name="쉼표 [0] 8 9 5 2" xfId="4969"/>
    <cellStyle name="쉼표 [0] 8 9 5 3" xfId="7460"/>
    <cellStyle name="쉼표 [0] 8 9 6" xfId="2329"/>
    <cellStyle name="쉼표 [0] 8 9 6 2" xfId="4970"/>
    <cellStyle name="쉼표 [0] 8 9 6 3" xfId="7461"/>
    <cellStyle name="쉼표 [0] 8 9 7" xfId="2330"/>
    <cellStyle name="쉼표 [0] 8 9 7 2" xfId="4971"/>
    <cellStyle name="쉼표 [0] 8 9 7 3" xfId="7462"/>
    <cellStyle name="쉼표 [0] 8 9 8" xfId="2331"/>
    <cellStyle name="쉼표 [0] 8 9 8 2" xfId="4972"/>
    <cellStyle name="쉼표 [0] 8 9 8 3" xfId="7463"/>
    <cellStyle name="쉼표 [0] 8 9 9" xfId="2332"/>
    <cellStyle name="쉼표 [0] 8 9 9 2" xfId="4973"/>
    <cellStyle name="쉼표 [0] 8 9 9 3" xfId="7464"/>
    <cellStyle name="쉼표 [0] 80" xfId="893"/>
    <cellStyle name="쉼표 [0] 80 2" xfId="894"/>
    <cellStyle name="쉼표 [0] 80 2 2" xfId="4974"/>
    <cellStyle name="쉼표 [0] 80 2 3" xfId="7465"/>
    <cellStyle name="쉼표 [0] 80 3" xfId="895"/>
    <cellStyle name="쉼표 [0] 80 3 2" xfId="4975"/>
    <cellStyle name="쉼표 [0] 80 3 3" xfId="7466"/>
    <cellStyle name="쉼표 [0] 80 4" xfId="896"/>
    <cellStyle name="쉼표 [0] 80 4 2" xfId="4976"/>
    <cellStyle name="쉼표 [0] 80 4 3" xfId="7467"/>
    <cellStyle name="쉼표 [0] 83" xfId="897"/>
    <cellStyle name="쉼표 [0] 83 2" xfId="898"/>
    <cellStyle name="쉼표 [0] 83 2 2" xfId="4977"/>
    <cellStyle name="쉼표 [0] 83 2 3" xfId="7468"/>
    <cellStyle name="쉼표 [0] 83 3" xfId="899"/>
    <cellStyle name="쉼표 [0] 83 3 2" xfId="4978"/>
    <cellStyle name="쉼표 [0] 83 3 3" xfId="7469"/>
    <cellStyle name="쉼표 [0] 83 4" xfId="900"/>
    <cellStyle name="쉼표 [0] 83 4 2" xfId="4979"/>
    <cellStyle name="쉼표 [0] 83 4 3" xfId="7470"/>
    <cellStyle name="쉼표 [0] 86" xfId="901"/>
    <cellStyle name="쉼표 [0] 86 2" xfId="902"/>
    <cellStyle name="쉼표 [0] 86 2 2" xfId="4980"/>
    <cellStyle name="쉼표 [0] 86 2 3" xfId="7471"/>
    <cellStyle name="쉼표 [0] 86 3" xfId="903"/>
    <cellStyle name="쉼표 [0] 86 3 2" xfId="4981"/>
    <cellStyle name="쉼표 [0] 86 3 3" xfId="7472"/>
    <cellStyle name="쉼표 [0] 86 4" xfId="904"/>
    <cellStyle name="쉼표 [0] 86 4 2" xfId="4982"/>
    <cellStyle name="쉼표 [0] 86 4 3" xfId="7473"/>
    <cellStyle name="쉼표 [0] 89" xfId="905"/>
    <cellStyle name="쉼표 [0] 89 2" xfId="906"/>
    <cellStyle name="쉼표 [0] 89 2 2" xfId="4983"/>
    <cellStyle name="쉼표 [0] 89 2 3" xfId="7474"/>
    <cellStyle name="쉼표 [0] 89 3" xfId="907"/>
    <cellStyle name="쉼표 [0] 89 3 2" xfId="4984"/>
    <cellStyle name="쉼표 [0] 89 3 3" xfId="7475"/>
    <cellStyle name="쉼표 [0] 89 4" xfId="908"/>
    <cellStyle name="쉼표 [0] 89 4 2" xfId="4985"/>
    <cellStyle name="쉼표 [0] 89 4 3" xfId="7476"/>
    <cellStyle name="쉼표 [0] 9" xfId="909"/>
    <cellStyle name="쉼표 [0] 9 10" xfId="910"/>
    <cellStyle name="쉼표 [0] 9 10 10" xfId="4988"/>
    <cellStyle name="쉼표 [0] 9 10 10 2" xfId="8382"/>
    <cellStyle name="쉼표 [0] 9 10 11" xfId="4989"/>
    <cellStyle name="쉼표 [0] 9 10 11 2" xfId="8383"/>
    <cellStyle name="쉼표 [0] 9 10 12" xfId="4987"/>
    <cellStyle name="쉼표 [0] 9 10 13" xfId="7478"/>
    <cellStyle name="쉼표 [0] 9 10 2" xfId="1185"/>
    <cellStyle name="쉼표 [0] 9 10 2 2" xfId="4990"/>
    <cellStyle name="쉼표 [0] 9 10 2 3" xfId="7479"/>
    <cellStyle name="쉼표 [0] 9 10 3" xfId="2333"/>
    <cellStyle name="쉼표 [0] 9 10 3 2" xfId="4991"/>
    <cellStyle name="쉼표 [0] 9 10 3 3" xfId="7480"/>
    <cellStyle name="쉼표 [0] 9 10 4" xfId="2334"/>
    <cellStyle name="쉼표 [0] 9 10 4 2" xfId="4992"/>
    <cellStyle name="쉼표 [0] 9 10 4 3" xfId="7481"/>
    <cellStyle name="쉼표 [0] 9 10 5" xfId="2335"/>
    <cellStyle name="쉼표 [0] 9 10 5 2" xfId="4993"/>
    <cellStyle name="쉼표 [0] 9 10 5 3" xfId="7482"/>
    <cellStyle name="쉼표 [0] 9 10 6" xfId="2336"/>
    <cellStyle name="쉼표 [0] 9 10 6 2" xfId="4994"/>
    <cellStyle name="쉼표 [0] 9 10 6 3" xfId="7483"/>
    <cellStyle name="쉼표 [0] 9 10 7" xfId="2337"/>
    <cellStyle name="쉼표 [0] 9 10 7 2" xfId="4995"/>
    <cellStyle name="쉼표 [0] 9 10 7 3" xfId="7484"/>
    <cellStyle name="쉼표 [0] 9 10 8" xfId="2338"/>
    <cellStyle name="쉼표 [0] 9 10 8 2" xfId="4996"/>
    <cellStyle name="쉼표 [0] 9 10 8 3" xfId="7485"/>
    <cellStyle name="쉼표 [0] 9 10 9" xfId="2339"/>
    <cellStyle name="쉼표 [0] 9 10 9 2" xfId="4997"/>
    <cellStyle name="쉼표 [0] 9 10 9 3" xfId="7486"/>
    <cellStyle name="쉼표 [0] 9 11" xfId="1186"/>
    <cellStyle name="쉼표 [0] 9 11 2" xfId="4999"/>
    <cellStyle name="쉼표 [0] 9 11 2 2" xfId="8384"/>
    <cellStyle name="쉼표 [0] 9 11 3" xfId="5000"/>
    <cellStyle name="쉼표 [0] 9 11 3 2" xfId="8385"/>
    <cellStyle name="쉼표 [0] 9 11 4" xfId="4998"/>
    <cellStyle name="쉼표 [0] 9 11 5" xfId="7487"/>
    <cellStyle name="쉼표 [0] 9 12" xfId="1187"/>
    <cellStyle name="쉼표 [0] 9 12 2" xfId="5002"/>
    <cellStyle name="쉼표 [0] 9 12 2 2" xfId="8386"/>
    <cellStyle name="쉼표 [0] 9 12 3" xfId="5003"/>
    <cellStyle name="쉼표 [0] 9 12 3 2" xfId="8387"/>
    <cellStyle name="쉼표 [0] 9 12 4" xfId="5001"/>
    <cellStyle name="쉼표 [0] 9 12 5" xfId="7488"/>
    <cellStyle name="쉼표 [0] 9 13" xfId="2340"/>
    <cellStyle name="쉼표 [0] 9 13 2" xfId="5005"/>
    <cellStyle name="쉼표 [0] 9 13 2 2" xfId="8388"/>
    <cellStyle name="쉼표 [0] 9 13 3" xfId="5006"/>
    <cellStyle name="쉼표 [0] 9 13 3 2" xfId="8389"/>
    <cellStyle name="쉼표 [0] 9 13 4" xfId="5004"/>
    <cellStyle name="쉼표 [0] 9 13 5" xfId="7489"/>
    <cellStyle name="쉼표 [0] 9 14" xfId="2341"/>
    <cellStyle name="쉼표 [0] 9 14 2" xfId="5008"/>
    <cellStyle name="쉼표 [0] 9 14 2 2" xfId="8390"/>
    <cellStyle name="쉼표 [0] 9 14 3" xfId="5009"/>
    <cellStyle name="쉼표 [0] 9 14 3 2" xfId="8391"/>
    <cellStyle name="쉼표 [0] 9 14 4" xfId="5007"/>
    <cellStyle name="쉼표 [0] 9 14 5" xfId="7490"/>
    <cellStyle name="쉼표 [0] 9 15" xfId="2342"/>
    <cellStyle name="쉼표 [0] 9 15 2" xfId="5011"/>
    <cellStyle name="쉼표 [0] 9 15 2 2" xfId="8392"/>
    <cellStyle name="쉼표 [0] 9 15 3" xfId="5012"/>
    <cellStyle name="쉼표 [0] 9 15 3 2" xfId="8393"/>
    <cellStyle name="쉼표 [0] 9 15 4" xfId="5010"/>
    <cellStyle name="쉼표 [0] 9 15 5" xfId="7491"/>
    <cellStyle name="쉼표 [0] 9 16" xfId="2343"/>
    <cellStyle name="쉼표 [0] 9 16 2" xfId="5014"/>
    <cellStyle name="쉼표 [0] 9 16 2 2" xfId="8394"/>
    <cellStyle name="쉼표 [0] 9 16 3" xfId="5015"/>
    <cellStyle name="쉼표 [0] 9 16 3 2" xfId="8395"/>
    <cellStyle name="쉼표 [0] 9 16 4" xfId="5013"/>
    <cellStyle name="쉼표 [0] 9 16 5" xfId="7492"/>
    <cellStyle name="쉼표 [0] 9 17" xfId="2344"/>
    <cellStyle name="쉼표 [0] 9 17 2" xfId="5017"/>
    <cellStyle name="쉼표 [0] 9 17 2 2" xfId="8396"/>
    <cellStyle name="쉼표 [0] 9 17 3" xfId="5018"/>
    <cellStyle name="쉼표 [0] 9 17 3 2" xfId="8397"/>
    <cellStyle name="쉼표 [0] 9 17 4" xfId="5016"/>
    <cellStyle name="쉼표 [0] 9 17 5" xfId="7493"/>
    <cellStyle name="쉼표 [0] 9 18" xfId="2345"/>
    <cellStyle name="쉼표 [0] 9 18 2" xfId="5020"/>
    <cellStyle name="쉼표 [0] 9 18 2 2" xfId="8398"/>
    <cellStyle name="쉼표 [0] 9 18 3" xfId="5021"/>
    <cellStyle name="쉼표 [0] 9 18 3 2" xfId="8399"/>
    <cellStyle name="쉼표 [0] 9 18 4" xfId="5019"/>
    <cellStyle name="쉼표 [0] 9 18 5" xfId="7494"/>
    <cellStyle name="쉼표 [0] 9 19" xfId="2346"/>
    <cellStyle name="쉼표 [0] 9 19 2" xfId="5023"/>
    <cellStyle name="쉼표 [0] 9 19 2 2" xfId="8400"/>
    <cellStyle name="쉼표 [0] 9 19 3" xfId="5024"/>
    <cellStyle name="쉼표 [0] 9 19 3 2" xfId="8401"/>
    <cellStyle name="쉼표 [0] 9 19 4" xfId="5022"/>
    <cellStyle name="쉼표 [0] 9 19 5" xfId="7495"/>
    <cellStyle name="쉼표 [0] 9 2" xfId="911"/>
    <cellStyle name="쉼표 [0] 9 2 10" xfId="2347"/>
    <cellStyle name="쉼표 [0] 9 2 10 2" xfId="5026"/>
    <cellStyle name="쉼표 [0] 9 2 10 3" xfId="7497"/>
    <cellStyle name="쉼표 [0] 9 2 11" xfId="2348"/>
    <cellStyle name="쉼표 [0] 9 2 11 2" xfId="5027"/>
    <cellStyle name="쉼표 [0] 9 2 11 3" xfId="7498"/>
    <cellStyle name="쉼표 [0] 9 2 12" xfId="2349"/>
    <cellStyle name="쉼표 [0] 9 2 12 2" xfId="5028"/>
    <cellStyle name="쉼표 [0] 9 2 12 3" xfId="7499"/>
    <cellStyle name="쉼표 [0] 9 2 13" xfId="2350"/>
    <cellStyle name="쉼표 [0] 9 2 13 2" xfId="5029"/>
    <cellStyle name="쉼표 [0] 9 2 13 3" xfId="7500"/>
    <cellStyle name="쉼표 [0] 9 2 14" xfId="5030"/>
    <cellStyle name="쉼표 [0] 9 2 14 2" xfId="8402"/>
    <cellStyle name="쉼표 [0] 9 2 15" xfId="5031"/>
    <cellStyle name="쉼표 [0] 9 2 15 2" xfId="8403"/>
    <cellStyle name="쉼표 [0] 9 2 16" xfId="5025"/>
    <cellStyle name="쉼표 [0] 9 2 16 2" xfId="8506"/>
    <cellStyle name="쉼표 [0] 9 2 17" xfId="7496"/>
    <cellStyle name="쉼표 [0] 9 2 2" xfId="1188"/>
    <cellStyle name="쉼표 [0] 9 2 2 2" xfId="5032"/>
    <cellStyle name="쉼표 [0] 9 2 2 3" xfId="7501"/>
    <cellStyle name="쉼표 [0] 9 2 3" xfId="2351"/>
    <cellStyle name="쉼표 [0] 9 2 3 2" xfId="5033"/>
    <cellStyle name="쉼표 [0] 9 2 3 3" xfId="7502"/>
    <cellStyle name="쉼표 [0] 9 2 4" xfId="2352"/>
    <cellStyle name="쉼표 [0] 9 2 4 2" xfId="5034"/>
    <cellStyle name="쉼표 [0] 9 2 4 3" xfId="7503"/>
    <cellStyle name="쉼표 [0] 9 2 5" xfId="2353"/>
    <cellStyle name="쉼표 [0] 9 2 5 2" xfId="5035"/>
    <cellStyle name="쉼표 [0] 9 2 5 3" xfId="7504"/>
    <cellStyle name="쉼표 [0] 9 2 6" xfId="2354"/>
    <cellStyle name="쉼표 [0] 9 2 6 2" xfId="5036"/>
    <cellStyle name="쉼표 [0] 9 2 6 3" xfId="7505"/>
    <cellStyle name="쉼표 [0] 9 2 7" xfId="2355"/>
    <cellStyle name="쉼표 [0] 9 2 7 2" xfId="5037"/>
    <cellStyle name="쉼표 [0] 9 2 7 3" xfId="7506"/>
    <cellStyle name="쉼표 [0] 9 2 8" xfId="2356"/>
    <cellStyle name="쉼표 [0] 9 2 8 2" xfId="5038"/>
    <cellStyle name="쉼표 [0] 9 2 8 3" xfId="7507"/>
    <cellStyle name="쉼표 [0] 9 2 9" xfId="2357"/>
    <cellStyle name="쉼표 [0] 9 2 9 2" xfId="5039"/>
    <cellStyle name="쉼표 [0] 9 2 9 3" xfId="7508"/>
    <cellStyle name="쉼표 [0] 9 20" xfId="2358"/>
    <cellStyle name="쉼표 [0] 9 20 2" xfId="5041"/>
    <cellStyle name="쉼표 [0] 9 20 2 2" xfId="8404"/>
    <cellStyle name="쉼표 [0] 9 20 3" xfId="5042"/>
    <cellStyle name="쉼표 [0] 9 20 3 2" xfId="8405"/>
    <cellStyle name="쉼표 [0] 9 20 4" xfId="5040"/>
    <cellStyle name="쉼표 [0] 9 20 5" xfId="7509"/>
    <cellStyle name="쉼표 [0] 9 21" xfId="2359"/>
    <cellStyle name="쉼표 [0] 9 21 2" xfId="5044"/>
    <cellStyle name="쉼표 [0] 9 21 2 2" xfId="8406"/>
    <cellStyle name="쉼표 [0] 9 21 3" xfId="5045"/>
    <cellStyle name="쉼표 [0] 9 21 3 2" xfId="8407"/>
    <cellStyle name="쉼표 [0] 9 21 4" xfId="5043"/>
    <cellStyle name="쉼표 [0] 9 21 5" xfId="7510"/>
    <cellStyle name="쉼표 [0] 9 22" xfId="2360"/>
    <cellStyle name="쉼표 [0] 9 22 2" xfId="5047"/>
    <cellStyle name="쉼표 [0] 9 22 2 2" xfId="8408"/>
    <cellStyle name="쉼표 [0] 9 22 3" xfId="5048"/>
    <cellStyle name="쉼표 [0] 9 22 3 2" xfId="8409"/>
    <cellStyle name="쉼표 [0] 9 22 4" xfId="5046"/>
    <cellStyle name="쉼표 [0] 9 22 5" xfId="7511"/>
    <cellStyle name="쉼표 [0] 9 23" xfId="2361"/>
    <cellStyle name="쉼표 [0] 9 23 2" xfId="5050"/>
    <cellStyle name="쉼표 [0] 9 23 2 2" xfId="8410"/>
    <cellStyle name="쉼표 [0] 9 23 3" xfId="5051"/>
    <cellStyle name="쉼표 [0] 9 23 3 2" xfId="8411"/>
    <cellStyle name="쉼표 [0] 9 23 4" xfId="5049"/>
    <cellStyle name="쉼표 [0] 9 23 5" xfId="7512"/>
    <cellStyle name="쉼표 [0] 9 24" xfId="2362"/>
    <cellStyle name="쉼표 [0] 9 24 2" xfId="5053"/>
    <cellStyle name="쉼표 [0] 9 24 2 2" xfId="8412"/>
    <cellStyle name="쉼표 [0] 9 24 3" xfId="5054"/>
    <cellStyle name="쉼표 [0] 9 24 3 2" xfId="8413"/>
    <cellStyle name="쉼표 [0] 9 24 4" xfId="5052"/>
    <cellStyle name="쉼표 [0] 9 24 5" xfId="7513"/>
    <cellStyle name="쉼표 [0] 9 25" xfId="5055"/>
    <cellStyle name="쉼표 [0] 9 25 2" xfId="5056"/>
    <cellStyle name="쉼표 [0] 9 25 2 2" xfId="8414"/>
    <cellStyle name="쉼표 [0] 9 25 3" xfId="8415"/>
    <cellStyle name="쉼표 [0] 9 26" xfId="5057"/>
    <cellStyle name="쉼표 [0] 9 26 2" xfId="5058"/>
    <cellStyle name="쉼표 [0] 9 26 2 2" xfId="8416"/>
    <cellStyle name="쉼표 [0] 9 26 3" xfId="8417"/>
    <cellStyle name="쉼표 [0] 9 27" xfId="5059"/>
    <cellStyle name="쉼표 [0] 9 27 2" xfId="5060"/>
    <cellStyle name="쉼표 [0] 9 27 2 2" xfId="8418"/>
    <cellStyle name="쉼표 [0] 9 27 3" xfId="8419"/>
    <cellStyle name="쉼표 [0] 9 28" xfId="5061"/>
    <cellStyle name="쉼표 [0] 9 28 2" xfId="5062"/>
    <cellStyle name="쉼표 [0] 9 28 2 2" xfId="8420"/>
    <cellStyle name="쉼표 [0] 9 28 3" xfId="8421"/>
    <cellStyle name="쉼표 [0] 9 29" xfId="5063"/>
    <cellStyle name="쉼표 [0] 9 29 2" xfId="5064"/>
    <cellStyle name="쉼표 [0] 9 29 2 2" xfId="8422"/>
    <cellStyle name="쉼표 [0] 9 29 3" xfId="8423"/>
    <cellStyle name="쉼표 [0] 9 3" xfId="912"/>
    <cellStyle name="쉼표 [0] 9 3 10" xfId="2363"/>
    <cellStyle name="쉼표 [0] 9 3 10 2" xfId="5066"/>
    <cellStyle name="쉼표 [0] 9 3 10 3" xfId="7515"/>
    <cellStyle name="쉼표 [0] 9 3 11" xfId="2364"/>
    <cellStyle name="쉼표 [0] 9 3 11 2" xfId="5067"/>
    <cellStyle name="쉼표 [0] 9 3 11 3" xfId="7516"/>
    <cellStyle name="쉼표 [0] 9 3 12" xfId="2365"/>
    <cellStyle name="쉼표 [0] 9 3 12 2" xfId="5068"/>
    <cellStyle name="쉼표 [0] 9 3 12 3" xfId="7517"/>
    <cellStyle name="쉼표 [0] 9 3 13" xfId="2366"/>
    <cellStyle name="쉼표 [0] 9 3 13 2" xfId="5069"/>
    <cellStyle name="쉼표 [0] 9 3 13 3" xfId="7518"/>
    <cellStyle name="쉼표 [0] 9 3 14" xfId="5070"/>
    <cellStyle name="쉼표 [0] 9 3 14 2" xfId="8424"/>
    <cellStyle name="쉼표 [0] 9 3 15" xfId="5071"/>
    <cellStyle name="쉼표 [0] 9 3 15 2" xfId="8425"/>
    <cellStyle name="쉼표 [0] 9 3 16" xfId="5065"/>
    <cellStyle name="쉼표 [0] 9 3 16 2" xfId="8507"/>
    <cellStyle name="쉼표 [0] 9 3 17" xfId="7514"/>
    <cellStyle name="쉼표 [0] 9 3 2" xfId="1189"/>
    <cellStyle name="쉼표 [0] 9 3 2 2" xfId="5072"/>
    <cellStyle name="쉼표 [0] 9 3 2 3" xfId="7519"/>
    <cellStyle name="쉼표 [0] 9 3 3" xfId="2367"/>
    <cellStyle name="쉼표 [0] 9 3 3 2" xfId="5073"/>
    <cellStyle name="쉼표 [0] 9 3 3 3" xfId="7520"/>
    <cellStyle name="쉼표 [0] 9 3 4" xfId="2368"/>
    <cellStyle name="쉼표 [0] 9 3 4 2" xfId="5074"/>
    <cellStyle name="쉼표 [0] 9 3 4 3" xfId="7521"/>
    <cellStyle name="쉼표 [0] 9 3 5" xfId="2369"/>
    <cellStyle name="쉼표 [0] 9 3 5 2" xfId="5075"/>
    <cellStyle name="쉼표 [0] 9 3 5 3" xfId="7522"/>
    <cellStyle name="쉼표 [0] 9 3 6" xfId="2370"/>
    <cellStyle name="쉼표 [0] 9 3 6 2" xfId="5076"/>
    <cellStyle name="쉼표 [0] 9 3 6 3" xfId="7523"/>
    <cellStyle name="쉼표 [0] 9 3 7" xfId="2371"/>
    <cellStyle name="쉼표 [0] 9 3 7 2" xfId="5077"/>
    <cellStyle name="쉼표 [0] 9 3 7 3" xfId="7524"/>
    <cellStyle name="쉼표 [0] 9 3 8" xfId="2372"/>
    <cellStyle name="쉼표 [0] 9 3 8 2" xfId="5078"/>
    <cellStyle name="쉼표 [0] 9 3 8 3" xfId="7525"/>
    <cellStyle name="쉼표 [0] 9 3 9" xfId="2373"/>
    <cellStyle name="쉼표 [0] 9 3 9 2" xfId="5079"/>
    <cellStyle name="쉼표 [0] 9 3 9 3" xfId="7526"/>
    <cellStyle name="쉼표 [0] 9 30" xfId="5080"/>
    <cellStyle name="쉼표 [0] 9 30 2" xfId="5081"/>
    <cellStyle name="쉼표 [0] 9 30 3" xfId="8426"/>
    <cellStyle name="쉼표 [0] 9 31" xfId="4986"/>
    <cellStyle name="쉼표 [0] 9 31 2" xfId="8508"/>
    <cellStyle name="쉼표 [0] 9 32" xfId="7477"/>
    <cellStyle name="쉼표 [0] 9 4" xfId="913"/>
    <cellStyle name="쉼표 [0] 9 4 10" xfId="2374"/>
    <cellStyle name="쉼표 [0] 9 4 10 2" xfId="5083"/>
    <cellStyle name="쉼표 [0] 9 4 10 3" xfId="7528"/>
    <cellStyle name="쉼표 [0] 9 4 11" xfId="2375"/>
    <cellStyle name="쉼표 [0] 9 4 11 2" xfId="5084"/>
    <cellStyle name="쉼표 [0] 9 4 11 3" xfId="7529"/>
    <cellStyle name="쉼표 [0] 9 4 12" xfId="2376"/>
    <cellStyle name="쉼표 [0] 9 4 12 2" xfId="5085"/>
    <cellStyle name="쉼표 [0] 9 4 12 3" xfId="7530"/>
    <cellStyle name="쉼표 [0] 9 4 13" xfId="2377"/>
    <cellStyle name="쉼표 [0] 9 4 13 2" xfId="5086"/>
    <cellStyle name="쉼표 [0] 9 4 13 3" xfId="7531"/>
    <cellStyle name="쉼표 [0] 9 4 14" xfId="5087"/>
    <cellStyle name="쉼표 [0] 9 4 14 2" xfId="8427"/>
    <cellStyle name="쉼표 [0] 9 4 15" xfId="5088"/>
    <cellStyle name="쉼표 [0] 9 4 15 2" xfId="8428"/>
    <cellStyle name="쉼표 [0] 9 4 16" xfId="5082"/>
    <cellStyle name="쉼표 [0] 9 4 16 2" xfId="8509"/>
    <cellStyle name="쉼표 [0] 9 4 17" xfId="7527"/>
    <cellStyle name="쉼표 [0] 9 4 2" xfId="1190"/>
    <cellStyle name="쉼표 [0] 9 4 2 2" xfId="5089"/>
    <cellStyle name="쉼표 [0] 9 4 2 3" xfId="7532"/>
    <cellStyle name="쉼표 [0] 9 4 3" xfId="2378"/>
    <cellStyle name="쉼표 [0] 9 4 3 2" xfId="5090"/>
    <cellStyle name="쉼표 [0] 9 4 3 3" xfId="7533"/>
    <cellStyle name="쉼표 [0] 9 4 4" xfId="2379"/>
    <cellStyle name="쉼표 [0] 9 4 4 2" xfId="5091"/>
    <cellStyle name="쉼표 [0] 9 4 4 3" xfId="7534"/>
    <cellStyle name="쉼표 [0] 9 4 5" xfId="2380"/>
    <cellStyle name="쉼표 [0] 9 4 5 2" xfId="5092"/>
    <cellStyle name="쉼표 [0] 9 4 5 3" xfId="7535"/>
    <cellStyle name="쉼표 [0] 9 4 6" xfId="2381"/>
    <cellStyle name="쉼표 [0] 9 4 6 2" xfId="5093"/>
    <cellStyle name="쉼표 [0] 9 4 6 3" xfId="7536"/>
    <cellStyle name="쉼표 [0] 9 4 7" xfId="2382"/>
    <cellStyle name="쉼표 [0] 9 4 7 2" xfId="5094"/>
    <cellStyle name="쉼표 [0] 9 4 7 3" xfId="7537"/>
    <cellStyle name="쉼표 [0] 9 4 8" xfId="2383"/>
    <cellStyle name="쉼표 [0] 9 4 8 2" xfId="5095"/>
    <cellStyle name="쉼표 [0] 9 4 8 3" xfId="7538"/>
    <cellStyle name="쉼표 [0] 9 4 9" xfId="2384"/>
    <cellStyle name="쉼표 [0] 9 4 9 2" xfId="5096"/>
    <cellStyle name="쉼표 [0] 9 4 9 3" xfId="7539"/>
    <cellStyle name="쉼표 [0] 9 5" xfId="914"/>
    <cellStyle name="쉼표 [0] 9 5 10" xfId="2385"/>
    <cellStyle name="쉼표 [0] 9 5 10 2" xfId="5098"/>
    <cellStyle name="쉼표 [0] 9 5 10 3" xfId="7541"/>
    <cellStyle name="쉼표 [0] 9 5 11" xfId="2386"/>
    <cellStyle name="쉼표 [0] 9 5 11 2" xfId="5099"/>
    <cellStyle name="쉼표 [0] 9 5 11 3" xfId="7542"/>
    <cellStyle name="쉼표 [0] 9 5 12" xfId="2387"/>
    <cellStyle name="쉼표 [0] 9 5 12 2" xfId="5100"/>
    <cellStyle name="쉼표 [0] 9 5 12 3" xfId="7543"/>
    <cellStyle name="쉼표 [0] 9 5 13" xfId="2388"/>
    <cellStyle name="쉼표 [0] 9 5 13 2" xfId="5101"/>
    <cellStyle name="쉼표 [0] 9 5 13 3" xfId="7544"/>
    <cellStyle name="쉼표 [0] 9 5 14" xfId="5102"/>
    <cellStyle name="쉼표 [0] 9 5 14 2" xfId="8429"/>
    <cellStyle name="쉼표 [0] 9 5 15" xfId="5103"/>
    <cellStyle name="쉼표 [0] 9 5 15 2" xfId="8430"/>
    <cellStyle name="쉼표 [0] 9 5 16" xfId="5097"/>
    <cellStyle name="쉼표 [0] 9 5 16 2" xfId="8510"/>
    <cellStyle name="쉼표 [0] 9 5 17" xfId="7540"/>
    <cellStyle name="쉼표 [0] 9 5 2" xfId="1191"/>
    <cellStyle name="쉼표 [0] 9 5 2 2" xfId="5104"/>
    <cellStyle name="쉼표 [0] 9 5 2 3" xfId="7545"/>
    <cellStyle name="쉼표 [0] 9 5 3" xfId="2389"/>
    <cellStyle name="쉼표 [0] 9 5 3 2" xfId="5105"/>
    <cellStyle name="쉼표 [0] 9 5 3 3" xfId="7546"/>
    <cellStyle name="쉼표 [0] 9 5 4" xfId="2390"/>
    <cellStyle name="쉼표 [0] 9 5 4 2" xfId="5106"/>
    <cellStyle name="쉼표 [0] 9 5 4 3" xfId="7547"/>
    <cellStyle name="쉼표 [0] 9 5 5" xfId="2391"/>
    <cellStyle name="쉼표 [0] 9 5 5 2" xfId="5107"/>
    <cellStyle name="쉼표 [0] 9 5 5 3" xfId="7548"/>
    <cellStyle name="쉼표 [0] 9 5 6" xfId="2392"/>
    <cellStyle name="쉼표 [0] 9 5 6 2" xfId="5108"/>
    <cellStyle name="쉼표 [0] 9 5 6 3" xfId="7549"/>
    <cellStyle name="쉼표 [0] 9 5 7" xfId="2393"/>
    <cellStyle name="쉼표 [0] 9 5 7 2" xfId="5109"/>
    <cellStyle name="쉼표 [0] 9 5 7 3" xfId="7550"/>
    <cellStyle name="쉼표 [0] 9 5 8" xfId="2394"/>
    <cellStyle name="쉼표 [0] 9 5 8 2" xfId="5110"/>
    <cellStyle name="쉼표 [0] 9 5 8 3" xfId="7551"/>
    <cellStyle name="쉼표 [0] 9 5 9" xfId="2395"/>
    <cellStyle name="쉼표 [0] 9 5 9 2" xfId="5111"/>
    <cellStyle name="쉼표 [0] 9 5 9 3" xfId="7552"/>
    <cellStyle name="쉼표 [0] 9 6" xfId="915"/>
    <cellStyle name="쉼표 [0] 9 6 10" xfId="2396"/>
    <cellStyle name="쉼표 [0] 9 6 10 2" xfId="5113"/>
    <cellStyle name="쉼표 [0] 9 6 10 3" xfId="7554"/>
    <cellStyle name="쉼표 [0] 9 6 11" xfId="2397"/>
    <cellStyle name="쉼표 [0] 9 6 11 2" xfId="5114"/>
    <cellStyle name="쉼표 [0] 9 6 11 3" xfId="7555"/>
    <cellStyle name="쉼표 [0] 9 6 12" xfId="2398"/>
    <cellStyle name="쉼표 [0] 9 6 12 2" xfId="5115"/>
    <cellStyle name="쉼표 [0] 9 6 12 3" xfId="7556"/>
    <cellStyle name="쉼표 [0] 9 6 13" xfId="2399"/>
    <cellStyle name="쉼표 [0] 9 6 13 2" xfId="5116"/>
    <cellStyle name="쉼표 [0] 9 6 13 3" xfId="7557"/>
    <cellStyle name="쉼표 [0] 9 6 14" xfId="5117"/>
    <cellStyle name="쉼표 [0] 9 6 14 2" xfId="8431"/>
    <cellStyle name="쉼표 [0] 9 6 15" xfId="5118"/>
    <cellStyle name="쉼표 [0] 9 6 15 2" xfId="8432"/>
    <cellStyle name="쉼표 [0] 9 6 16" xfId="5112"/>
    <cellStyle name="쉼표 [0] 9 6 16 2" xfId="8511"/>
    <cellStyle name="쉼표 [0] 9 6 17" xfId="7553"/>
    <cellStyle name="쉼표 [0] 9 6 2" xfId="1192"/>
    <cellStyle name="쉼표 [0] 9 6 2 2" xfId="5119"/>
    <cellStyle name="쉼표 [0] 9 6 2 3" xfId="7558"/>
    <cellStyle name="쉼표 [0] 9 6 3" xfId="2400"/>
    <cellStyle name="쉼표 [0] 9 6 3 2" xfId="5120"/>
    <cellStyle name="쉼표 [0] 9 6 3 3" xfId="7559"/>
    <cellStyle name="쉼표 [0] 9 6 4" xfId="2401"/>
    <cellStyle name="쉼표 [0] 9 6 4 2" xfId="5121"/>
    <cellStyle name="쉼표 [0] 9 6 4 3" xfId="7560"/>
    <cellStyle name="쉼표 [0] 9 6 5" xfId="2402"/>
    <cellStyle name="쉼표 [0] 9 6 5 2" xfId="5122"/>
    <cellStyle name="쉼표 [0] 9 6 5 3" xfId="7561"/>
    <cellStyle name="쉼표 [0] 9 6 6" xfId="2403"/>
    <cellStyle name="쉼표 [0] 9 6 6 2" xfId="5123"/>
    <cellStyle name="쉼표 [0] 9 6 6 3" xfId="7562"/>
    <cellStyle name="쉼표 [0] 9 6 7" xfId="2404"/>
    <cellStyle name="쉼표 [0] 9 6 7 2" xfId="5124"/>
    <cellStyle name="쉼표 [0] 9 6 7 3" xfId="7563"/>
    <cellStyle name="쉼표 [0] 9 6 8" xfId="2405"/>
    <cellStyle name="쉼표 [0] 9 6 8 2" xfId="5125"/>
    <cellStyle name="쉼표 [0] 9 6 8 3" xfId="7564"/>
    <cellStyle name="쉼표 [0] 9 6 9" xfId="2406"/>
    <cellStyle name="쉼표 [0] 9 6 9 2" xfId="5126"/>
    <cellStyle name="쉼표 [0] 9 6 9 3" xfId="7565"/>
    <cellStyle name="쉼표 [0] 9 7" xfId="916"/>
    <cellStyle name="쉼표 [0] 9 7 10" xfId="2407"/>
    <cellStyle name="쉼표 [0] 9 7 10 2" xfId="5128"/>
    <cellStyle name="쉼표 [0] 9 7 10 3" xfId="7567"/>
    <cellStyle name="쉼표 [0] 9 7 11" xfId="2408"/>
    <cellStyle name="쉼표 [0] 9 7 11 2" xfId="5129"/>
    <cellStyle name="쉼표 [0] 9 7 11 3" xfId="7568"/>
    <cellStyle name="쉼표 [0] 9 7 12" xfId="2409"/>
    <cellStyle name="쉼표 [0] 9 7 12 2" xfId="5130"/>
    <cellStyle name="쉼표 [0] 9 7 12 3" xfId="7569"/>
    <cellStyle name="쉼표 [0] 9 7 13" xfId="2410"/>
    <cellStyle name="쉼표 [0] 9 7 13 2" xfId="5131"/>
    <cellStyle name="쉼표 [0] 9 7 13 3" xfId="7570"/>
    <cellStyle name="쉼표 [0] 9 7 14" xfId="5132"/>
    <cellStyle name="쉼표 [0] 9 7 14 2" xfId="8433"/>
    <cellStyle name="쉼표 [0] 9 7 15" xfId="5133"/>
    <cellStyle name="쉼표 [0] 9 7 15 2" xfId="8434"/>
    <cellStyle name="쉼표 [0] 9 7 16" xfId="5127"/>
    <cellStyle name="쉼표 [0] 9 7 16 2" xfId="8512"/>
    <cellStyle name="쉼표 [0] 9 7 17" xfId="7566"/>
    <cellStyle name="쉼표 [0] 9 7 2" xfId="1193"/>
    <cellStyle name="쉼표 [0] 9 7 2 2" xfId="5134"/>
    <cellStyle name="쉼표 [0] 9 7 2 3" xfId="7571"/>
    <cellStyle name="쉼표 [0] 9 7 3" xfId="2411"/>
    <cellStyle name="쉼표 [0] 9 7 3 2" xfId="5135"/>
    <cellStyle name="쉼표 [0] 9 7 3 3" xfId="7572"/>
    <cellStyle name="쉼표 [0] 9 7 4" xfId="2412"/>
    <cellStyle name="쉼표 [0] 9 7 4 2" xfId="5136"/>
    <cellStyle name="쉼표 [0] 9 7 4 3" xfId="7573"/>
    <cellStyle name="쉼표 [0] 9 7 5" xfId="2413"/>
    <cellStyle name="쉼표 [0] 9 7 5 2" xfId="5137"/>
    <cellStyle name="쉼표 [0] 9 7 5 3" xfId="7574"/>
    <cellStyle name="쉼표 [0] 9 7 6" xfId="2414"/>
    <cellStyle name="쉼표 [0] 9 7 6 2" xfId="5138"/>
    <cellStyle name="쉼표 [0] 9 7 6 3" xfId="7575"/>
    <cellStyle name="쉼표 [0] 9 7 7" xfId="2415"/>
    <cellStyle name="쉼표 [0] 9 7 7 2" xfId="5139"/>
    <cellStyle name="쉼표 [0] 9 7 7 3" xfId="7576"/>
    <cellStyle name="쉼표 [0] 9 7 8" xfId="2416"/>
    <cellStyle name="쉼표 [0] 9 7 8 2" xfId="5140"/>
    <cellStyle name="쉼표 [0] 9 7 8 3" xfId="7577"/>
    <cellStyle name="쉼표 [0] 9 7 9" xfId="2417"/>
    <cellStyle name="쉼표 [0] 9 7 9 2" xfId="5141"/>
    <cellStyle name="쉼표 [0] 9 7 9 3" xfId="7578"/>
    <cellStyle name="쉼표 [0] 9 8" xfId="917"/>
    <cellStyle name="쉼표 [0] 9 8 10" xfId="2418"/>
    <cellStyle name="쉼표 [0] 9 8 10 2" xfId="5143"/>
    <cellStyle name="쉼표 [0] 9 8 10 3" xfId="7580"/>
    <cellStyle name="쉼표 [0] 9 8 11" xfId="2419"/>
    <cellStyle name="쉼표 [0] 9 8 11 2" xfId="5144"/>
    <cellStyle name="쉼표 [0] 9 8 11 3" xfId="7581"/>
    <cellStyle name="쉼표 [0] 9 8 12" xfId="2420"/>
    <cellStyle name="쉼표 [0] 9 8 12 2" xfId="5145"/>
    <cellStyle name="쉼표 [0] 9 8 12 3" xfId="7582"/>
    <cellStyle name="쉼표 [0] 9 8 13" xfId="2421"/>
    <cellStyle name="쉼표 [0] 9 8 13 2" xfId="5146"/>
    <cellStyle name="쉼표 [0] 9 8 13 3" xfId="7583"/>
    <cellStyle name="쉼표 [0] 9 8 14" xfId="5147"/>
    <cellStyle name="쉼표 [0] 9 8 14 2" xfId="8435"/>
    <cellStyle name="쉼표 [0] 9 8 15" xfId="5148"/>
    <cellStyle name="쉼표 [0] 9 8 15 2" xfId="8436"/>
    <cellStyle name="쉼표 [0] 9 8 16" xfId="5142"/>
    <cellStyle name="쉼표 [0] 9 8 16 2" xfId="8513"/>
    <cellStyle name="쉼표 [0] 9 8 17" xfId="7579"/>
    <cellStyle name="쉼표 [0] 9 8 2" xfId="1194"/>
    <cellStyle name="쉼표 [0] 9 8 2 2" xfId="5149"/>
    <cellStyle name="쉼표 [0] 9 8 2 3" xfId="7584"/>
    <cellStyle name="쉼표 [0] 9 8 3" xfId="2422"/>
    <cellStyle name="쉼표 [0] 9 8 3 2" xfId="5150"/>
    <cellStyle name="쉼표 [0] 9 8 3 3" xfId="7585"/>
    <cellStyle name="쉼표 [0] 9 8 4" xfId="2423"/>
    <cellStyle name="쉼표 [0] 9 8 4 2" xfId="5151"/>
    <cellStyle name="쉼표 [0] 9 8 4 3" xfId="7586"/>
    <cellStyle name="쉼표 [0] 9 8 5" xfId="2424"/>
    <cellStyle name="쉼표 [0] 9 8 5 2" xfId="5152"/>
    <cellStyle name="쉼표 [0] 9 8 5 3" xfId="7587"/>
    <cellStyle name="쉼표 [0] 9 8 6" xfId="2425"/>
    <cellStyle name="쉼표 [0] 9 8 6 2" xfId="5153"/>
    <cellStyle name="쉼표 [0] 9 8 6 3" xfId="7588"/>
    <cellStyle name="쉼표 [0] 9 8 7" xfId="2426"/>
    <cellStyle name="쉼표 [0] 9 8 7 2" xfId="5154"/>
    <cellStyle name="쉼표 [0] 9 8 7 3" xfId="7589"/>
    <cellStyle name="쉼표 [0] 9 8 8" xfId="2427"/>
    <cellStyle name="쉼표 [0] 9 8 8 2" xfId="5155"/>
    <cellStyle name="쉼표 [0] 9 8 8 3" xfId="7590"/>
    <cellStyle name="쉼표 [0] 9 8 9" xfId="2428"/>
    <cellStyle name="쉼표 [0] 9 8 9 2" xfId="5156"/>
    <cellStyle name="쉼표 [0] 9 8 9 3" xfId="7591"/>
    <cellStyle name="쉼표 [0] 9 9" xfId="918"/>
    <cellStyle name="쉼표 [0] 9 9 10" xfId="5158"/>
    <cellStyle name="쉼표 [0] 9 9 10 2" xfId="8437"/>
    <cellStyle name="쉼표 [0] 9 9 11" xfId="5159"/>
    <cellStyle name="쉼표 [0] 9 9 11 2" xfId="8438"/>
    <cellStyle name="쉼표 [0] 9 9 12" xfId="5157"/>
    <cellStyle name="쉼표 [0] 9 9 13" xfId="7592"/>
    <cellStyle name="쉼표 [0] 9 9 2" xfId="1195"/>
    <cellStyle name="쉼표 [0] 9 9 2 2" xfId="5160"/>
    <cellStyle name="쉼표 [0] 9 9 2 3" xfId="7593"/>
    <cellStyle name="쉼표 [0] 9 9 3" xfId="2429"/>
    <cellStyle name="쉼표 [0] 9 9 3 2" xfId="5161"/>
    <cellStyle name="쉼표 [0] 9 9 3 3" xfId="7594"/>
    <cellStyle name="쉼표 [0] 9 9 4" xfId="2430"/>
    <cellStyle name="쉼표 [0] 9 9 4 2" xfId="5162"/>
    <cellStyle name="쉼표 [0] 9 9 4 3" xfId="7595"/>
    <cellStyle name="쉼표 [0] 9 9 5" xfId="2431"/>
    <cellStyle name="쉼표 [0] 9 9 5 2" xfId="5163"/>
    <cellStyle name="쉼표 [0] 9 9 5 3" xfId="7596"/>
    <cellStyle name="쉼표 [0] 9 9 6" xfId="2432"/>
    <cellStyle name="쉼표 [0] 9 9 6 2" xfId="5164"/>
    <cellStyle name="쉼표 [0] 9 9 6 3" xfId="7597"/>
    <cellStyle name="쉼표 [0] 9 9 7" xfId="2433"/>
    <cellStyle name="쉼표 [0] 9 9 7 2" xfId="5165"/>
    <cellStyle name="쉼표 [0] 9 9 7 3" xfId="7598"/>
    <cellStyle name="쉼표 [0] 9 9 8" xfId="2434"/>
    <cellStyle name="쉼표 [0] 9 9 8 2" xfId="5166"/>
    <cellStyle name="쉼표 [0] 9 9 8 3" xfId="7599"/>
    <cellStyle name="쉼표 [0] 9 9 9" xfId="2435"/>
    <cellStyle name="쉼표 [0] 9 9 9 2" xfId="5167"/>
    <cellStyle name="쉼표 [0] 9 9 9 3" xfId="7600"/>
    <cellStyle name="쉼표 [0] 92" xfId="919"/>
    <cellStyle name="쉼표 [0] 92 2" xfId="920"/>
    <cellStyle name="쉼표 [0] 92 2 2" xfId="5168"/>
    <cellStyle name="쉼표 [0] 92 2 3" xfId="7601"/>
    <cellStyle name="쉼표 [0] 92 3" xfId="921"/>
    <cellStyle name="쉼표 [0] 92 3 2" xfId="5169"/>
    <cellStyle name="쉼표 [0] 92 3 3" xfId="7602"/>
    <cellStyle name="쉼표 [0] 92 4" xfId="922"/>
    <cellStyle name="쉼표 [0] 92 4 2" xfId="5170"/>
    <cellStyle name="쉼표 [0] 92 4 3" xfId="7603"/>
    <cellStyle name="쉼표 [0] 95" xfId="923"/>
    <cellStyle name="쉼표 [0] 95 2" xfId="924"/>
    <cellStyle name="쉼표 [0] 95 2 2" xfId="5171"/>
    <cellStyle name="쉼표 [0] 95 2 3" xfId="7604"/>
    <cellStyle name="쉼표 [0] 95 3" xfId="925"/>
    <cellStyle name="쉼표 [0] 95 3 2" xfId="5172"/>
    <cellStyle name="쉼표 [0] 95 3 3" xfId="7605"/>
    <cellStyle name="쉼표 [0] 95 4" xfId="926"/>
    <cellStyle name="쉼표 [0] 95 4 2" xfId="5173"/>
    <cellStyle name="쉼표 [0] 95 4 3" xfId="7606"/>
    <cellStyle name="쉼표 [0] 98" xfId="927"/>
    <cellStyle name="쉼표 [0] 98 2" xfId="928"/>
    <cellStyle name="쉼표 [0] 98 2 2" xfId="5174"/>
    <cellStyle name="쉼표 [0] 98 2 3" xfId="7607"/>
    <cellStyle name="쉼표 [0] 98 3" xfId="929"/>
    <cellStyle name="쉼표 [0] 98 3 2" xfId="5175"/>
    <cellStyle name="쉼표 [0] 98 3 3" xfId="7608"/>
    <cellStyle name="쉼표 [0] 98 4" xfId="930"/>
    <cellStyle name="쉼표 [0] 98 4 2" xfId="5176"/>
    <cellStyle name="쉼표 [0] 98 4 3" xfId="7609"/>
    <cellStyle name="쉼표 [0] 99 2" xfId="5177"/>
    <cellStyle name="쉼표 [0] 99 2 2" xfId="8439"/>
    <cellStyle name="쉼표 [0] 99 3" xfId="5178"/>
    <cellStyle name="쉼표 [0] 99 3 2" xfId="8440"/>
    <cellStyle name="표준" xfId="0" builtinId="0"/>
    <cellStyle name="표준 10" xfId="931"/>
    <cellStyle name="표준 10 10" xfId="5180"/>
    <cellStyle name="표준 10 11" xfId="5179"/>
    <cellStyle name="표준 10 12" xfId="7610"/>
    <cellStyle name="표준 10 2" xfId="932"/>
    <cellStyle name="표준 10 2 2" xfId="2436"/>
    <cellStyle name="표준 10 2 2 2" xfId="5182"/>
    <cellStyle name="표준 10 2 2 3" xfId="7612"/>
    <cellStyle name="표준 10 2 3" xfId="5181"/>
    <cellStyle name="표준 10 2 4" xfId="7611"/>
    <cellStyle name="표준 10 3" xfId="2437"/>
    <cellStyle name="표준 10 3 2" xfId="5183"/>
    <cellStyle name="표준 10 3 3" xfId="7613"/>
    <cellStyle name="표준 10 4" xfId="2438"/>
    <cellStyle name="표준 10 4 2" xfId="5184"/>
    <cellStyle name="표준 10 4 3" xfId="7614"/>
    <cellStyle name="표준 10 5" xfId="2439"/>
    <cellStyle name="표준 10 5 2" xfId="5185"/>
    <cellStyle name="표준 10 5 3" xfId="7615"/>
    <cellStyle name="표준 10 6" xfId="2440"/>
    <cellStyle name="표준 10 6 2" xfId="5186"/>
    <cellStyle name="표준 10 6 3" xfId="7616"/>
    <cellStyle name="표준 10 7" xfId="2441"/>
    <cellStyle name="표준 10 7 2" xfId="5187"/>
    <cellStyle name="표준 10 7 3" xfId="7617"/>
    <cellStyle name="표준 10 8" xfId="2442"/>
    <cellStyle name="표준 10 8 2" xfId="5188"/>
    <cellStyle name="표준 10 8 3" xfId="7618"/>
    <cellStyle name="표준 10 9" xfId="2443"/>
    <cellStyle name="표준 10 9 2" xfId="5189"/>
    <cellStyle name="표준 10 9 3" xfId="7619"/>
    <cellStyle name="표준 11" xfId="933"/>
    <cellStyle name="표준 11 10" xfId="2444"/>
    <cellStyle name="표준 11 10 2" xfId="5191"/>
    <cellStyle name="표준 11 10 3" xfId="7621"/>
    <cellStyle name="표준 11 11" xfId="5192"/>
    <cellStyle name="표준 11 12" xfId="5190"/>
    <cellStyle name="표준 11 13" xfId="7620"/>
    <cellStyle name="표준 11 2" xfId="1196"/>
    <cellStyle name="표준 11 2 2" xfId="2445"/>
    <cellStyle name="표준 11 2 2 2" xfId="5194"/>
    <cellStyle name="표준 11 2 2 3" xfId="7623"/>
    <cellStyle name="표준 11 2 3" xfId="5193"/>
    <cellStyle name="표준 11 2 4" xfId="7622"/>
    <cellStyle name="표준 11 3" xfId="1197"/>
    <cellStyle name="표준 11 3 2" xfId="2446"/>
    <cellStyle name="표준 11 3 2 2" xfId="5196"/>
    <cellStyle name="표준 11 3 2 3" xfId="7625"/>
    <cellStyle name="표준 11 3 3" xfId="5195"/>
    <cellStyle name="표준 11 3 4" xfId="7624"/>
    <cellStyle name="표준 11 4" xfId="1198"/>
    <cellStyle name="표준 11 4 2" xfId="2447"/>
    <cellStyle name="표준 11 4 2 2" xfId="5198"/>
    <cellStyle name="표준 11 4 2 3" xfId="7627"/>
    <cellStyle name="표준 11 4 3" xfId="5197"/>
    <cellStyle name="표준 11 4 4" xfId="7626"/>
    <cellStyle name="표준 11 5" xfId="2448"/>
    <cellStyle name="표준 11 5 2" xfId="5199"/>
    <cellStyle name="표준 11 5 3" xfId="7628"/>
    <cellStyle name="표준 11 6" xfId="2449"/>
    <cellStyle name="표준 11 6 2" xfId="5200"/>
    <cellStyle name="표준 11 6 3" xfId="7629"/>
    <cellStyle name="표준 11 7" xfId="2450"/>
    <cellStyle name="표준 11 7 2" xfId="5201"/>
    <cellStyle name="표준 11 7 3" xfId="7630"/>
    <cellStyle name="표준 11 8" xfId="2451"/>
    <cellStyle name="표준 11 8 2" xfId="5202"/>
    <cellStyle name="표준 11 8 3" xfId="7631"/>
    <cellStyle name="표준 11 9" xfId="2452"/>
    <cellStyle name="표준 11 9 2" xfId="5203"/>
    <cellStyle name="표준 11 9 3" xfId="7632"/>
    <cellStyle name="표준 12" xfId="934"/>
    <cellStyle name="표준 12 2" xfId="1199"/>
    <cellStyle name="표준 12 2 2" xfId="5206"/>
    <cellStyle name="표준 12 2 3" xfId="5205"/>
    <cellStyle name="표준 12 2 4" xfId="7634"/>
    <cellStyle name="표준 12 3" xfId="1200"/>
    <cellStyle name="표준 12 3 2" xfId="2453"/>
    <cellStyle name="표준 12 3 2 2" xfId="5208"/>
    <cellStyle name="표준 12 3 2 3" xfId="7636"/>
    <cellStyle name="표준 12 3 3" xfId="5207"/>
    <cellStyle name="표준 12 3 4" xfId="7635"/>
    <cellStyle name="표준 12 4" xfId="1201"/>
    <cellStyle name="표준 12 4 2" xfId="5210"/>
    <cellStyle name="표준 12 4 3" xfId="5209"/>
    <cellStyle name="표준 12 4 4" xfId="7637"/>
    <cellStyle name="표준 12 5" xfId="5211"/>
    <cellStyle name="표준 12 6" xfId="5212"/>
    <cellStyle name="표준 12 7" xfId="5204"/>
    <cellStyle name="표준 12 8" xfId="7633"/>
    <cellStyle name="표준 13" xfId="2604"/>
    <cellStyle name="표준 13 2" xfId="2454"/>
    <cellStyle name="표준 13 2 2" xfId="5213"/>
    <cellStyle name="표준 13 2 3" xfId="7638"/>
    <cellStyle name="표준 13 3" xfId="2638"/>
    <cellStyle name="표준 13 3 2" xfId="7957"/>
    <cellStyle name="표준 13 3 3" xfId="8579"/>
    <cellStyle name="표준 13 4" xfId="2643"/>
    <cellStyle name="표준 13 4 2" xfId="7953"/>
    <cellStyle name="표준 13 4 3" xfId="8583"/>
    <cellStyle name="표준 13 5" xfId="8522"/>
    <cellStyle name="표준 13 5 2" xfId="8615"/>
    <cellStyle name="표준 13 6" xfId="7989"/>
    <cellStyle name="표준 13 7" xfId="8551"/>
    <cellStyle name="표준 14" xfId="2622"/>
    <cellStyle name="표준 14 2" xfId="2455"/>
    <cellStyle name="표준 14 2 2" xfId="2623"/>
    <cellStyle name="표준 14 2 2 2" xfId="2659"/>
    <cellStyle name="표준 14 2 2 2 2" xfId="7937"/>
    <cellStyle name="표준 14 2 2 2 3" xfId="8599"/>
    <cellStyle name="표준 14 2 2 3" xfId="8538"/>
    <cellStyle name="표준 14 2 2 3 2" xfId="8631"/>
    <cellStyle name="표준 14 2 2 4" xfId="7969"/>
    <cellStyle name="표준 14 2 2 5" xfId="8567"/>
    <cellStyle name="표준 14 2 3" xfId="5214"/>
    <cellStyle name="표준 14 2 4" xfId="7639"/>
    <cellStyle name="표준 14 3" xfId="2624"/>
    <cellStyle name="표준 14 3 2" xfId="2660"/>
    <cellStyle name="표준 14 3 2 2" xfId="7935"/>
    <cellStyle name="표준 14 3 2 3" xfId="8600"/>
    <cellStyle name="표준 14 3 3" xfId="8539"/>
    <cellStyle name="표준 14 3 3 2" xfId="8632"/>
    <cellStyle name="표준 14 3 4" xfId="7968"/>
    <cellStyle name="표준 14 3 5" xfId="8568"/>
    <cellStyle name="표준 14 4" xfId="2658"/>
    <cellStyle name="표준 14 4 2" xfId="7938"/>
    <cellStyle name="표준 14 4 3" xfId="8598"/>
    <cellStyle name="표준 14 5" xfId="8537"/>
    <cellStyle name="표준 14 5 2" xfId="8630"/>
    <cellStyle name="표준 14 6" xfId="7970"/>
    <cellStyle name="표준 14 7" xfId="8566"/>
    <cellStyle name="표준 15" xfId="935"/>
    <cellStyle name="표준 15 2" xfId="936"/>
    <cellStyle name="표준 15 2 2" xfId="5215"/>
    <cellStyle name="표준 15 2 3" xfId="7640"/>
    <cellStyle name="표준 15 3" xfId="2456"/>
    <cellStyle name="표준 15 3 2" xfId="5216"/>
    <cellStyle name="표준 15 3 3" xfId="7641"/>
    <cellStyle name="표준 16" xfId="937"/>
    <cellStyle name="표준 16 2" xfId="2457"/>
    <cellStyle name="표준 16 2 2" xfId="5218"/>
    <cellStyle name="표준 16 2 3" xfId="7643"/>
    <cellStyle name="표준 16 3" xfId="5219"/>
    <cellStyle name="표준 16 4" xfId="5217"/>
    <cellStyle name="표준 16 5" xfId="7642"/>
    <cellStyle name="표준 17" xfId="938"/>
    <cellStyle name="표준 17 2" xfId="2458"/>
    <cellStyle name="표준 17 2 2" xfId="5221"/>
    <cellStyle name="표준 17 2 3" xfId="7645"/>
    <cellStyle name="표준 17 3" xfId="5222"/>
    <cellStyle name="표준 17 4" xfId="5220"/>
    <cellStyle name="표준 17 5" xfId="7644"/>
    <cellStyle name="표준 18" xfId="939"/>
    <cellStyle name="표준 18 2" xfId="940"/>
    <cellStyle name="표준 18 2 2" xfId="5223"/>
    <cellStyle name="표준 18 2 3" xfId="7646"/>
    <cellStyle name="표준 18 3" xfId="2459"/>
    <cellStyle name="표준 18 3 2" xfId="5224"/>
    <cellStyle name="표준 18 3 3" xfId="7647"/>
    <cellStyle name="표준 19" xfId="2625"/>
    <cellStyle name="표준 19 2" xfId="941"/>
    <cellStyle name="표준 19 2 2" xfId="5225"/>
    <cellStyle name="표준 19 2 3" xfId="7648"/>
    <cellStyle name="표준 19 3" xfId="2460"/>
    <cellStyle name="표준 19 3 2" xfId="2626"/>
    <cellStyle name="표준 19 3 2 2" xfId="2662"/>
    <cellStyle name="표준 19 3 2 2 2" xfId="7932"/>
    <cellStyle name="표준 19 3 2 2 3" xfId="8602"/>
    <cellStyle name="표준 19 3 2 3" xfId="8541"/>
    <cellStyle name="표준 19 3 2 3 2" xfId="8634"/>
    <cellStyle name="표준 19 3 2 4" xfId="7966"/>
    <cellStyle name="표준 19 3 2 5" xfId="8570"/>
    <cellStyle name="표준 19 3 3" xfId="5226"/>
    <cellStyle name="표준 19 3 4" xfId="7649"/>
    <cellStyle name="표준 19 4" xfId="2627"/>
    <cellStyle name="표준 19 4 2" xfId="2663"/>
    <cellStyle name="표준 19 4 2 2" xfId="7931"/>
    <cellStyle name="표준 19 4 2 3" xfId="8603"/>
    <cellStyle name="표준 19 4 3" xfId="8542"/>
    <cellStyle name="표준 19 4 3 2" xfId="8635"/>
    <cellStyle name="표준 19 4 4" xfId="7965"/>
    <cellStyle name="표준 19 4 5" xfId="8571"/>
    <cellStyle name="표준 19 5" xfId="2661"/>
    <cellStyle name="표준 19 5 2" xfId="7933"/>
    <cellStyle name="표준 19 5 3" xfId="8601"/>
    <cellStyle name="표준 19 6" xfId="8540"/>
    <cellStyle name="표준 19 6 2" xfId="8633"/>
    <cellStyle name="표준 19 7" xfId="7967"/>
    <cellStyle name="표준 19 8" xfId="8569"/>
    <cellStyle name="표준 2" xfId="942"/>
    <cellStyle name="표준 2 10" xfId="943"/>
    <cellStyle name="표준 2 10 2" xfId="5229"/>
    <cellStyle name="표준 2 10 3" xfId="5228"/>
    <cellStyle name="표준 2 10 4" xfId="7651"/>
    <cellStyle name="표준 2 11" xfId="944"/>
    <cellStyle name="표준 2 11 2" xfId="5231"/>
    <cellStyle name="표준 2 11 3" xfId="5230"/>
    <cellStyle name="표준 2 11 4" xfId="7652"/>
    <cellStyle name="표준 2 12" xfId="945"/>
    <cellStyle name="표준 2 12 2" xfId="5233"/>
    <cellStyle name="표준 2 12 3" xfId="5232"/>
    <cellStyle name="표준 2 12 4" xfId="7653"/>
    <cellStyle name="표준 2 13" xfId="946"/>
    <cellStyle name="표준 2 13 2" xfId="5235"/>
    <cellStyle name="표준 2 13 3" xfId="5234"/>
    <cellStyle name="표준 2 13 4" xfId="7654"/>
    <cellStyle name="표준 2 14" xfId="947"/>
    <cellStyle name="표준 2 14 2" xfId="5237"/>
    <cellStyle name="표준 2 14 3" xfId="5236"/>
    <cellStyle name="표준 2 14 4" xfId="7655"/>
    <cellStyle name="표준 2 15" xfId="948"/>
    <cellStyle name="표준 2 15 2" xfId="5239"/>
    <cellStyle name="표준 2 15 3" xfId="5238"/>
    <cellStyle name="표준 2 15 4" xfId="7656"/>
    <cellStyle name="표준 2 16" xfId="949"/>
    <cellStyle name="표준 2 16 2" xfId="2461"/>
    <cellStyle name="표준 2 16 2 2" xfId="5241"/>
    <cellStyle name="표준 2 16 2 3" xfId="7658"/>
    <cellStyle name="표준 2 16 3" xfId="2462"/>
    <cellStyle name="표준 2 16 3 2" xfId="5242"/>
    <cellStyle name="표준 2 16 3 3" xfId="7659"/>
    <cellStyle name="표준 2 16 4" xfId="5243"/>
    <cellStyle name="표준 2 16 5" xfId="5240"/>
    <cellStyle name="표준 2 16 6" xfId="7657"/>
    <cellStyle name="표준 2 17" xfId="950"/>
    <cellStyle name="표준 2 17 2" xfId="2463"/>
    <cellStyle name="표준 2 17 2 2" xfId="5244"/>
    <cellStyle name="표준 2 17 2 3" xfId="7661"/>
    <cellStyle name="표준 2 17 3" xfId="2464"/>
    <cellStyle name="표준 2 17 3 2" xfId="5245"/>
    <cellStyle name="표준 2 17 3 3" xfId="7662"/>
    <cellStyle name="표준 2 17 4" xfId="5246"/>
    <cellStyle name="표준 2 17 5" xfId="7660"/>
    <cellStyle name="표준 2 18" xfId="951"/>
    <cellStyle name="표준 2 18 2" xfId="2465"/>
    <cellStyle name="표준 2 18 2 2" xfId="5247"/>
    <cellStyle name="표준 2 18 2 3" xfId="7664"/>
    <cellStyle name="표준 2 18 3" xfId="2466"/>
    <cellStyle name="표준 2 18 3 2" xfId="5248"/>
    <cellStyle name="표준 2 18 3 3" xfId="7665"/>
    <cellStyle name="표준 2 18 4" xfId="5249"/>
    <cellStyle name="표준 2 18 5" xfId="7663"/>
    <cellStyle name="표준 2 19" xfId="952"/>
    <cellStyle name="표준 2 19 2" xfId="2467"/>
    <cellStyle name="표준 2 19 2 2" xfId="5250"/>
    <cellStyle name="표준 2 19 2 3" xfId="7667"/>
    <cellStyle name="표준 2 19 3" xfId="2468"/>
    <cellStyle name="표준 2 19 3 2" xfId="5251"/>
    <cellStyle name="표준 2 19 3 3" xfId="7668"/>
    <cellStyle name="표준 2 19 4" xfId="5252"/>
    <cellStyle name="표준 2 19 5" xfId="7666"/>
    <cellStyle name="표준 2 2" xfId="953"/>
    <cellStyle name="표준 2 2 10" xfId="1097"/>
    <cellStyle name="표준 2 2 11" xfId="1047"/>
    <cellStyle name="표준 2 2 12" xfId="1065"/>
    <cellStyle name="표준 2 2 13" xfId="1084"/>
    <cellStyle name="표준 2 2 14" xfId="1136"/>
    <cellStyle name="표준 2 2 15" xfId="1078"/>
    <cellStyle name="표준 2 2 16" xfId="1075"/>
    <cellStyle name="표준 2 2 17" xfId="1077"/>
    <cellStyle name="표준 2 2 18" xfId="1076"/>
    <cellStyle name="표준 2 2 19" xfId="7669"/>
    <cellStyle name="표준 2 2 2" xfId="954"/>
    <cellStyle name="표준 2 2 2 10" xfId="1115"/>
    <cellStyle name="표준 2 2 2 11" xfId="1029"/>
    <cellStyle name="표준 2 2 2 12" xfId="1058"/>
    <cellStyle name="표준 2 2 2 13" xfId="1090"/>
    <cellStyle name="표준 2 2 2 14" xfId="1064"/>
    <cellStyle name="표준 2 2 2 15" xfId="1085"/>
    <cellStyle name="표준 2 2 2 16" xfId="1135"/>
    <cellStyle name="표준 2 2 2 17" xfId="1079"/>
    <cellStyle name="표준 2 2 2 18" xfId="1074"/>
    <cellStyle name="표준 2 2 2 19" xfId="5253"/>
    <cellStyle name="표준 2 2 2 2" xfId="955"/>
    <cellStyle name="표준 2 2 2 2 10" xfId="1028"/>
    <cellStyle name="표준 2 2 2 2 11" xfId="1057"/>
    <cellStyle name="표준 2 2 2 2 12" xfId="1091"/>
    <cellStyle name="표준 2 2 2 2 13" xfId="1063"/>
    <cellStyle name="표준 2 2 2 2 14" xfId="1086"/>
    <cellStyle name="표준 2 2 2 2 15" xfId="1069"/>
    <cellStyle name="표준 2 2 2 2 16" xfId="1080"/>
    <cellStyle name="표준 2 2 2 2 17" xfId="1073"/>
    <cellStyle name="표준 2 2 2 2 18" xfId="7671"/>
    <cellStyle name="표준 2 2 2 2 2" xfId="956"/>
    <cellStyle name="표준 2 2 2 2 2 10" xfId="1027"/>
    <cellStyle name="표준 2 2 2 2 2 11" xfId="1056"/>
    <cellStyle name="표준 2 2 2 2 2 12" xfId="1094"/>
    <cellStyle name="표준 2 2 2 2 2 13" xfId="1062"/>
    <cellStyle name="표준 2 2 2 2 2 14" xfId="1087"/>
    <cellStyle name="표준 2 2 2 2 2 15" xfId="1068"/>
    <cellStyle name="표준 2 2 2 2 2 16" xfId="1081"/>
    <cellStyle name="표준 2 2 2 2 2 17" xfId="1072"/>
    <cellStyle name="표준 2 2 2 2 2 18" xfId="5254"/>
    <cellStyle name="표준 2 2 2 2 2 19" xfId="7672"/>
    <cellStyle name="표준 2 2 2 2 2 2" xfId="957"/>
    <cellStyle name="표준 2 2 2 2 2 2 10" xfId="1055"/>
    <cellStyle name="표준 2 2 2 2 2 2 11" xfId="1095"/>
    <cellStyle name="표준 2 2 2 2 2 2 12" xfId="1061"/>
    <cellStyle name="표준 2 2 2 2 2 2 13" xfId="1088"/>
    <cellStyle name="표준 2 2 2 2 2 2 14" xfId="1067"/>
    <cellStyle name="표준 2 2 2 2 2 2 15" xfId="1082"/>
    <cellStyle name="표준 2 2 2 2 2 2 16" xfId="1071"/>
    <cellStyle name="표준 2 2 2 2 2 2 17" xfId="7673"/>
    <cellStyle name="표준 2 2 2 2 2 2 2" xfId="1103"/>
    <cellStyle name="표준 2 2 2 2 2 2 2 10" xfId="1054"/>
    <cellStyle name="표준 2 2 2 2 2 2 2 11" xfId="1098"/>
    <cellStyle name="표준 2 2 2 2 2 2 2 12" xfId="1060"/>
    <cellStyle name="표준 2 2 2 2 2 2 2 13" xfId="1089"/>
    <cellStyle name="표준 2 2 2 2 2 2 2 14" xfId="1066"/>
    <cellStyle name="표준 2 2 2 2 2 2 2 15" xfId="1083"/>
    <cellStyle name="표준 2 2 2 2 2 2 2 16" xfId="1070"/>
    <cellStyle name="표준 2 2 2 2 2 2 2 2" xfId="1104"/>
    <cellStyle name="표준 2 2 2 2 2 2 2 2 2" xfId="1138"/>
    <cellStyle name="표준 2 2 2 2 2 2 2 2 2 2" xfId="1139"/>
    <cellStyle name="표준 2 2 2 2 2 2 2 2 2 3" xfId="1132"/>
    <cellStyle name="표준 2 2 2 2 2 2 2 2 2 4" xfId="1048"/>
    <cellStyle name="표준 2 2 2 2 2 2 2 2 2 5" xfId="1121"/>
    <cellStyle name="표준 2 2 2 2 2 2 2 2 2 6" xfId="1053"/>
    <cellStyle name="표준 2 2 2 2 2 2 2 2 2 7" xfId="1099"/>
    <cellStyle name="표준 2 2 2 2 2 2 2 2 2 8" xfId="1059"/>
    <cellStyle name="표준 2 2 2 2 2 2 2 2 3" xfId="1131"/>
    <cellStyle name="표준 2 2 2 2 2 2 2 2 4" xfId="1050"/>
    <cellStyle name="표준 2 2 2 2 2 2 2 2 5" xfId="1120"/>
    <cellStyle name="표준 2 2 2 2 2 2 2 2 6" xfId="1140"/>
    <cellStyle name="표준 2 2 2 2 2 2 2 2 7" xfId="1133"/>
    <cellStyle name="표준 2 2 2 2 2 2 2 2 8" xfId="1031"/>
    <cellStyle name="표준 2 2 2 2 2 2 2 3" xfId="1040"/>
    <cellStyle name="표준 2 2 2 2 2 2 2 4" xfId="1109"/>
    <cellStyle name="표준 2 2 2 2 2 2 2 5" xfId="1036"/>
    <cellStyle name="표준 2 2 2 2 2 2 2 6" xfId="1114"/>
    <cellStyle name="표준 2 2 2 2 2 2 2 7" xfId="1032"/>
    <cellStyle name="표준 2 2 2 2 2 2 2 8" xfId="1119"/>
    <cellStyle name="표준 2 2 2 2 2 2 2 9" xfId="1025"/>
    <cellStyle name="표준 2 2 2 2 2 2 3" xfId="1041"/>
    <cellStyle name="표준 2 2 2 2 2 2 4" xfId="1108"/>
    <cellStyle name="표준 2 2 2 2 2 2 5" xfId="1037"/>
    <cellStyle name="표준 2 2 2 2 2 2 6" xfId="1113"/>
    <cellStyle name="표준 2 2 2 2 2 2 7" xfId="1033"/>
    <cellStyle name="표준 2 2 2 2 2 2 8" xfId="1118"/>
    <cellStyle name="표준 2 2 2 2 2 2 9" xfId="1026"/>
    <cellStyle name="표준 2 2 2 2 2 3" xfId="1102"/>
    <cellStyle name="표준 2 2 2 2 2 4" xfId="1042"/>
    <cellStyle name="표준 2 2 2 2 2 5" xfId="1107"/>
    <cellStyle name="표준 2 2 2 2 2 6" xfId="1038"/>
    <cellStyle name="표준 2 2 2 2 2 7" xfId="1112"/>
    <cellStyle name="표준 2 2 2 2 2 8" xfId="1034"/>
    <cellStyle name="표준 2 2 2 2 2 9" xfId="1117"/>
    <cellStyle name="표준 2 2 2 2 3" xfId="1101"/>
    <cellStyle name="표준 2 2 2 2 4" xfId="1043"/>
    <cellStyle name="표준 2 2 2 2 5" xfId="1106"/>
    <cellStyle name="표준 2 2 2 2 6" xfId="1039"/>
    <cellStyle name="표준 2 2 2 2 7" xfId="1111"/>
    <cellStyle name="표준 2 2 2 2 8" xfId="1035"/>
    <cellStyle name="표준 2 2 2 2 9" xfId="1116"/>
    <cellStyle name="표준 2 2 2 20" xfId="7670"/>
    <cellStyle name="표준 2 2 2 3" xfId="958"/>
    <cellStyle name="표준 2 2 2 3 2" xfId="5255"/>
    <cellStyle name="표준 2 2 2 3 3" xfId="7674"/>
    <cellStyle name="표준 2 2 2 4" xfId="1100"/>
    <cellStyle name="표준 2 2 2 5" xfId="1044"/>
    <cellStyle name="표준 2 2 2 6" xfId="1105"/>
    <cellStyle name="표준 2 2 2 7" xfId="1045"/>
    <cellStyle name="표준 2 2 2 8" xfId="1110"/>
    <cellStyle name="표준 2 2 2 9" xfId="1046"/>
    <cellStyle name="표준 2 2 3" xfId="959"/>
    <cellStyle name="표준 2 2 3 2" xfId="5256"/>
    <cellStyle name="표준 2 2 3 3" xfId="7675"/>
    <cellStyle name="표준 2 2 4" xfId="1092"/>
    <cellStyle name="표준 2 2 4 2" xfId="5257"/>
    <cellStyle name="표준 2 2 4 3" xfId="7676"/>
    <cellStyle name="표준 2 2 5" xfId="1049"/>
    <cellStyle name="표준 2 2 6" xfId="1093"/>
    <cellStyle name="표준 2 2 7" xfId="1051"/>
    <cellStyle name="표준 2 2 8" xfId="1096"/>
    <cellStyle name="표준 2 2 9" xfId="1052"/>
    <cellStyle name="표준 2 20" xfId="960"/>
    <cellStyle name="표준 2 20 2" xfId="2469"/>
    <cellStyle name="표준 2 20 2 2" xfId="5259"/>
    <cellStyle name="표준 2 20 2 3" xfId="7678"/>
    <cellStyle name="표준 2 20 3" xfId="5260"/>
    <cellStyle name="표준 2 20 4" xfId="5258"/>
    <cellStyle name="표준 2 20 5" xfId="7677"/>
    <cellStyle name="표준 2 21" xfId="961"/>
    <cellStyle name="표준 2 21 2" xfId="5262"/>
    <cellStyle name="표준 2 21 3" xfId="5261"/>
    <cellStyle name="표준 2 21 4" xfId="7679"/>
    <cellStyle name="표준 2 22" xfId="962"/>
    <cellStyle name="표준 2 22 2" xfId="5264"/>
    <cellStyle name="표준 2 22 3" xfId="5263"/>
    <cellStyle name="표준 2 22 4" xfId="7680"/>
    <cellStyle name="표준 2 23" xfId="963"/>
    <cellStyle name="표준 2 23 2" xfId="5266"/>
    <cellStyle name="표준 2 23 3" xfId="5265"/>
    <cellStyle name="표준 2 23 4" xfId="7681"/>
    <cellStyle name="표준 2 24" xfId="964"/>
    <cellStyle name="표준 2 24 2" xfId="5268"/>
    <cellStyle name="표준 2 24 3" xfId="5267"/>
    <cellStyle name="표준 2 24 4" xfId="7682"/>
    <cellStyle name="표준 2 25" xfId="965"/>
    <cellStyle name="표준 2 25 2" xfId="5270"/>
    <cellStyle name="표준 2 25 3" xfId="5269"/>
    <cellStyle name="표준 2 25 4" xfId="7683"/>
    <cellStyle name="표준 2 26" xfId="966"/>
    <cellStyle name="표준 2 26 2" xfId="5272"/>
    <cellStyle name="표준 2 26 3" xfId="5271"/>
    <cellStyle name="표준 2 26 4" xfId="7684"/>
    <cellStyle name="표준 2 27" xfId="967"/>
    <cellStyle name="표준 2 27 2" xfId="5274"/>
    <cellStyle name="표준 2 27 3" xfId="5273"/>
    <cellStyle name="표준 2 27 4" xfId="7685"/>
    <cellStyle name="표준 2 28" xfId="968"/>
    <cellStyle name="표준 2 28 2" xfId="5276"/>
    <cellStyle name="표준 2 28 3" xfId="5275"/>
    <cellStyle name="표준 2 28 4" xfId="7686"/>
    <cellStyle name="표준 2 29" xfId="969"/>
    <cellStyle name="표준 2 29 2" xfId="5278"/>
    <cellStyle name="표준 2 29 3" xfId="5277"/>
    <cellStyle name="표준 2 29 4" xfId="7687"/>
    <cellStyle name="표준 2 3" xfId="970"/>
    <cellStyle name="표준 2 3 2" xfId="5280"/>
    <cellStyle name="표준 2 3 3" xfId="5279"/>
    <cellStyle name="표준 2 3 4" xfId="7688"/>
    <cellStyle name="표준 2 30" xfId="971"/>
    <cellStyle name="표준 2 30 2" xfId="5282"/>
    <cellStyle name="표준 2 30 3" xfId="5281"/>
    <cellStyle name="표준 2 30 4" xfId="7689"/>
    <cellStyle name="표준 2 31" xfId="972"/>
    <cellStyle name="표준 2 31 2" xfId="5284"/>
    <cellStyle name="표준 2 31 3" xfId="5283"/>
    <cellStyle name="표준 2 31 4" xfId="7690"/>
    <cellStyle name="표준 2 32" xfId="973"/>
    <cellStyle name="표준 2 32 2" xfId="5286"/>
    <cellStyle name="표준 2 32 3" xfId="5285"/>
    <cellStyle name="표준 2 32 4" xfId="7691"/>
    <cellStyle name="표준 2 33" xfId="974"/>
    <cellStyle name="표준 2 33 2" xfId="5288"/>
    <cellStyle name="표준 2 33 3" xfId="5287"/>
    <cellStyle name="표준 2 33 4" xfId="7692"/>
    <cellStyle name="표준 2 34" xfId="975"/>
    <cellStyle name="표준 2 34 2" xfId="5290"/>
    <cellStyle name="표준 2 34 3" xfId="5289"/>
    <cellStyle name="표준 2 34 4" xfId="7693"/>
    <cellStyle name="표준 2 35" xfId="976"/>
    <cellStyle name="표준 2 35 2" xfId="5292"/>
    <cellStyle name="표준 2 35 3" xfId="5291"/>
    <cellStyle name="표준 2 35 4" xfId="7694"/>
    <cellStyle name="표준 2 36" xfId="977"/>
    <cellStyle name="표준 2 36 2" xfId="5294"/>
    <cellStyle name="표준 2 36 3" xfId="5293"/>
    <cellStyle name="표준 2 36 4" xfId="7695"/>
    <cellStyle name="표준 2 37" xfId="978"/>
    <cellStyle name="표준 2 37 2" xfId="5296"/>
    <cellStyle name="표준 2 37 3" xfId="5295"/>
    <cellStyle name="표준 2 37 4" xfId="7696"/>
    <cellStyle name="표준 2 38" xfId="979"/>
    <cellStyle name="표준 2 38 2" xfId="5298"/>
    <cellStyle name="표준 2 38 3" xfId="5297"/>
    <cellStyle name="표준 2 38 4" xfId="7697"/>
    <cellStyle name="표준 2 39" xfId="980"/>
    <cellStyle name="표준 2 39 2" xfId="5300"/>
    <cellStyle name="표준 2 39 3" xfId="5299"/>
    <cellStyle name="표준 2 39 4" xfId="7698"/>
    <cellStyle name="표준 2 4" xfId="981"/>
    <cellStyle name="표준 2 4 2" xfId="5302"/>
    <cellStyle name="표준 2 4 3" xfId="5301"/>
    <cellStyle name="표준 2 4 4" xfId="7699"/>
    <cellStyle name="표준 2 40" xfId="982"/>
    <cellStyle name="표준 2 40 2" xfId="5304"/>
    <cellStyle name="표준 2 40 3" xfId="5303"/>
    <cellStyle name="표준 2 40 4" xfId="7700"/>
    <cellStyle name="표준 2 41" xfId="983"/>
    <cellStyle name="표준 2 41 2" xfId="5306"/>
    <cellStyle name="표준 2 41 3" xfId="5305"/>
    <cellStyle name="표준 2 41 4" xfId="7701"/>
    <cellStyle name="표준 2 42" xfId="984"/>
    <cellStyle name="표준 2 42 2" xfId="5308"/>
    <cellStyle name="표준 2 42 3" xfId="5307"/>
    <cellStyle name="표준 2 42 4" xfId="7702"/>
    <cellStyle name="표준 2 43" xfId="985"/>
    <cellStyle name="표준 2 43 2" xfId="5310"/>
    <cellStyle name="표준 2 43 3" xfId="5309"/>
    <cellStyle name="표준 2 43 4" xfId="7703"/>
    <cellStyle name="표준 2 44" xfId="986"/>
    <cellStyle name="표준 2 44 2" xfId="5312"/>
    <cellStyle name="표준 2 44 3" xfId="5311"/>
    <cellStyle name="표준 2 44 4" xfId="7704"/>
    <cellStyle name="표준 2 45" xfId="987"/>
    <cellStyle name="표준 2 45 2" xfId="5314"/>
    <cellStyle name="표준 2 45 3" xfId="5313"/>
    <cellStyle name="표준 2 45 4" xfId="7705"/>
    <cellStyle name="표준 2 46" xfId="988"/>
    <cellStyle name="표준 2 46 2" xfId="5316"/>
    <cellStyle name="표준 2 46 3" xfId="5315"/>
    <cellStyle name="표준 2 46 4" xfId="7706"/>
    <cellStyle name="표준 2 47" xfId="1024"/>
    <cellStyle name="표준 2 47 2" xfId="5318"/>
    <cellStyle name="표준 2 47 3" xfId="5317"/>
    <cellStyle name="표준 2 47 4" xfId="7707"/>
    <cellStyle name="표준 2 48" xfId="1122"/>
    <cellStyle name="표준 2 48 2" xfId="5320"/>
    <cellStyle name="표준 2 48 3" xfId="5319"/>
    <cellStyle name="표준 2 48 4" xfId="7708"/>
    <cellStyle name="표준 2 49" xfId="1123"/>
    <cellStyle name="표준 2 49 2" xfId="5322"/>
    <cellStyle name="표준 2 49 3" xfId="5321"/>
    <cellStyle name="표준 2 49 4" xfId="7709"/>
    <cellStyle name="표준 2 5" xfId="989"/>
    <cellStyle name="표준 2 5 2" xfId="5324"/>
    <cellStyle name="표준 2 5 3" xfId="5323"/>
    <cellStyle name="표준 2 5 4" xfId="7710"/>
    <cellStyle name="표준 2 50" xfId="1124"/>
    <cellStyle name="표준 2 50 2" xfId="5326"/>
    <cellStyle name="표준 2 50 3" xfId="5325"/>
    <cellStyle name="표준 2 50 4" xfId="7711"/>
    <cellStyle name="표준 2 51" xfId="1125"/>
    <cellStyle name="표준 2 51 2" xfId="5328"/>
    <cellStyle name="표준 2 51 3" xfId="5327"/>
    <cellStyle name="표준 2 51 4" xfId="7712"/>
    <cellStyle name="표준 2 52" xfId="1127"/>
    <cellStyle name="표준 2 52 2" xfId="5330"/>
    <cellStyle name="표준 2 52 3" xfId="5329"/>
    <cellStyle name="표준 2 52 4" xfId="7713"/>
    <cellStyle name="표준 2 53" xfId="1128"/>
    <cellStyle name="표준 2 54" xfId="1129"/>
    <cellStyle name="표준 2 55" xfId="1134"/>
    <cellStyle name="표준 2 56" xfId="1030"/>
    <cellStyle name="표준 2 57" xfId="1126"/>
    <cellStyle name="표준 2 58" xfId="1137"/>
    <cellStyle name="표준 2 59" xfId="1130"/>
    <cellStyle name="표준 2 6" xfId="990"/>
    <cellStyle name="표준 2 6 2" xfId="5333"/>
    <cellStyle name="표준 2 6 3" xfId="5332"/>
    <cellStyle name="표준 2 6 4" xfId="7714"/>
    <cellStyle name="표준 2 60" xfId="1141"/>
    <cellStyle name="표준 2 61" xfId="1142"/>
    <cellStyle name="표준 2 62" xfId="5334"/>
    <cellStyle name="표준 2 63" xfId="5335"/>
    <cellStyle name="표준 2 64" xfId="5336"/>
    <cellStyle name="표준 2 65" xfId="5337"/>
    <cellStyle name="표준 2 66" xfId="5338"/>
    <cellStyle name="표준 2 67" xfId="5339"/>
    <cellStyle name="표준 2 68" xfId="5340"/>
    <cellStyle name="표준 2 69" xfId="5341"/>
    <cellStyle name="표준 2 7" xfId="991"/>
    <cellStyle name="표준 2 7 2" xfId="5343"/>
    <cellStyle name="표준 2 7 3" xfId="5342"/>
    <cellStyle name="표준 2 7 4" xfId="7715"/>
    <cellStyle name="표준 2 70" xfId="5344"/>
    <cellStyle name="표준 2 71" xfId="5345"/>
    <cellStyle name="표준 2 72" xfId="5346"/>
    <cellStyle name="표준 2 73" xfId="5347"/>
    <cellStyle name="표준 2 74" xfId="5348"/>
    <cellStyle name="표준 2 75" xfId="5349"/>
    <cellStyle name="표준 2 76" xfId="5350"/>
    <cellStyle name="표준 2 77" xfId="5351"/>
    <cellStyle name="표준 2 78" xfId="5352"/>
    <cellStyle name="표준 2 79" xfId="5353"/>
    <cellStyle name="표준 2 8" xfId="992"/>
    <cellStyle name="표준 2 8 2" xfId="5355"/>
    <cellStyle name="표준 2 8 3" xfId="5354"/>
    <cellStyle name="표준 2 8 4" xfId="7716"/>
    <cellStyle name="표준 2 80" xfId="5356"/>
    <cellStyle name="표준 2 81" xfId="5357"/>
    <cellStyle name="표준 2 82" xfId="5358"/>
    <cellStyle name="표준 2 83" xfId="5359"/>
    <cellStyle name="표준 2 84" xfId="5227"/>
    <cellStyle name="표준 2 85" xfId="7650"/>
    <cellStyle name="표준 2 9" xfId="993"/>
    <cellStyle name="표준 2 9 2" xfId="994"/>
    <cellStyle name="표준 2 9 2 2" xfId="995"/>
    <cellStyle name="표준 2 9 2 2 2" xfId="5361"/>
    <cellStyle name="표준 2 9 2 2 3" xfId="7719"/>
    <cellStyle name="표준 2 9 2 3" xfId="5360"/>
    <cellStyle name="표준 2 9 2 4" xfId="7718"/>
    <cellStyle name="표준 2 9 3" xfId="2470"/>
    <cellStyle name="표준 2 9 3 2" xfId="5362"/>
    <cellStyle name="표준 2 9 3 3" xfId="7720"/>
    <cellStyle name="표준 2 9 4" xfId="2471"/>
    <cellStyle name="표준 2 9 4 2" xfId="5363"/>
    <cellStyle name="표준 2 9 4 3" xfId="7721"/>
    <cellStyle name="표준 2 9 5" xfId="2472"/>
    <cellStyle name="표준 2 9 5 2" xfId="5364"/>
    <cellStyle name="표준 2 9 5 3" xfId="7722"/>
    <cellStyle name="표준 2 9 6" xfId="2473"/>
    <cellStyle name="표준 2 9 6 2" xfId="5365"/>
    <cellStyle name="표준 2 9 6 3" xfId="7723"/>
    <cellStyle name="표준 2 9 7" xfId="5366"/>
    <cellStyle name="표준 2 9 8" xfId="7717"/>
    <cellStyle name="표준 20" xfId="2474"/>
    <cellStyle name="표준 20 2" xfId="5368"/>
    <cellStyle name="표준 20 3" xfId="5367"/>
    <cellStyle name="표준 20 4" xfId="7724"/>
    <cellStyle name="표준 21" xfId="2475"/>
    <cellStyle name="표준 21 2" xfId="2476"/>
    <cellStyle name="표준 21 2 2" xfId="5370"/>
    <cellStyle name="표준 21 2 3" xfId="7726"/>
    <cellStyle name="표준 21 3" xfId="2477"/>
    <cellStyle name="표준 21 3 2" xfId="5371"/>
    <cellStyle name="표준 21 3 3" xfId="7727"/>
    <cellStyle name="표준 21 4" xfId="5372"/>
    <cellStyle name="표준 21 5" xfId="5369"/>
    <cellStyle name="표준 21 6" xfId="7725"/>
    <cellStyle name="표준 22" xfId="2478"/>
    <cellStyle name="표준 22 2" xfId="5374"/>
    <cellStyle name="표준 22 3" xfId="5373"/>
    <cellStyle name="표준 22 4" xfId="7728"/>
    <cellStyle name="표준 23" xfId="2479"/>
    <cellStyle name="표준 23 2" xfId="5376"/>
    <cellStyle name="표준 23 3" xfId="5375"/>
    <cellStyle name="표준 23 4" xfId="7729"/>
    <cellStyle name="표준 24" xfId="2480"/>
    <cellStyle name="표준 24 2" xfId="5378"/>
    <cellStyle name="표준 24 3" xfId="5377"/>
    <cellStyle name="표준 24 4" xfId="7730"/>
    <cellStyle name="표준 25" xfId="2481"/>
    <cellStyle name="표준 25 2" xfId="5380"/>
    <cellStyle name="표준 25 3" xfId="5379"/>
    <cellStyle name="표준 25 3 2" xfId="8514"/>
    <cellStyle name="표준 25 4" xfId="7731"/>
    <cellStyle name="표준 26" xfId="2482"/>
    <cellStyle name="표준 26 2" xfId="2483"/>
    <cellStyle name="표준 26 2 2" xfId="5382"/>
    <cellStyle name="표준 26 2 3" xfId="7733"/>
    <cellStyle name="표준 26 3" xfId="5383"/>
    <cellStyle name="표준 26 4" xfId="5381"/>
    <cellStyle name="표준 26 4 2" xfId="8515"/>
    <cellStyle name="표준 26 5" xfId="7732"/>
    <cellStyle name="표준 27" xfId="2484"/>
    <cellStyle name="표준 27 2" xfId="5385"/>
    <cellStyle name="표준 27 3" xfId="5384"/>
    <cellStyle name="표준 27 3 2" xfId="8516"/>
    <cellStyle name="표준 27 4" xfId="7734"/>
    <cellStyle name="표준 28" xfId="2485"/>
    <cellStyle name="표준 28 2" xfId="5387"/>
    <cellStyle name="표준 28 3" xfId="5386"/>
    <cellStyle name="표준 28 3 2" xfId="8517"/>
    <cellStyle name="표준 28 4" xfId="7735"/>
    <cellStyle name="표준 29" xfId="2486"/>
    <cellStyle name="표준 29 2" xfId="5389"/>
    <cellStyle name="표준 29 3" xfId="5388"/>
    <cellStyle name="표준 29 3 2" xfId="8518"/>
    <cellStyle name="표준 29 4" xfId="7736"/>
    <cellStyle name="표준 3" xfId="996"/>
    <cellStyle name="표준 3 10" xfId="2487"/>
    <cellStyle name="표준 3 10 2" xfId="5392"/>
    <cellStyle name="표준 3 10 3" xfId="5391"/>
    <cellStyle name="표준 3 10 4" xfId="7738"/>
    <cellStyle name="표준 3 11" xfId="2488"/>
    <cellStyle name="표준 3 11 2" xfId="5394"/>
    <cellStyle name="표준 3 11 3" xfId="5393"/>
    <cellStyle name="표준 3 11 4" xfId="7739"/>
    <cellStyle name="표준 3 12" xfId="2489"/>
    <cellStyle name="표준 3 12 2" xfId="5395"/>
    <cellStyle name="표준 3 12 3" xfId="7740"/>
    <cellStyle name="표준 3 13" xfId="2490"/>
    <cellStyle name="표준 3 13 2" xfId="5397"/>
    <cellStyle name="표준 3 13 3" xfId="5396"/>
    <cellStyle name="표준 3 13 4" xfId="7741"/>
    <cellStyle name="표준 3 14" xfId="2491"/>
    <cellStyle name="표준 3 14 2" xfId="5398"/>
    <cellStyle name="표준 3 14 3" xfId="7742"/>
    <cellStyle name="표준 3 15" xfId="2492"/>
    <cellStyle name="표준 3 15 2" xfId="5399"/>
    <cellStyle name="표준 3 15 3" xfId="7743"/>
    <cellStyle name="표준 3 16" xfId="5400"/>
    <cellStyle name="표준 3 17" xfId="5390"/>
    <cellStyle name="표준 3 18" xfId="7737"/>
    <cellStyle name="표준 3 2" xfId="997"/>
    <cellStyle name="표준 3 2 2" xfId="1225"/>
    <cellStyle name="표준 3 2 2 2" xfId="5403"/>
    <cellStyle name="표준 3 2 2 3" xfId="5402"/>
    <cellStyle name="표준 3 2 2 4" xfId="7745"/>
    <cellStyle name="표준 3 2 3" xfId="2493"/>
    <cellStyle name="표준 3 2 3 2" xfId="5404"/>
    <cellStyle name="표준 3 2 3 3" xfId="7746"/>
    <cellStyle name="표준 3 2 4" xfId="5405"/>
    <cellStyle name="표준 3 2 5" xfId="5401"/>
    <cellStyle name="표준 3 2 6" xfId="7744"/>
    <cellStyle name="표준 3 3" xfId="1226"/>
    <cellStyle name="표준 3 3 10" xfId="2494"/>
    <cellStyle name="표준 3 3 10 2" xfId="5406"/>
    <cellStyle name="표준 3 3 10 3" xfId="7748"/>
    <cellStyle name="표준 3 3 11" xfId="2495"/>
    <cellStyle name="표준 3 3 11 2" xfId="5407"/>
    <cellStyle name="표준 3 3 11 3" xfId="7749"/>
    <cellStyle name="표준 3 3 12" xfId="2496"/>
    <cellStyle name="표준 3 3 12 2" xfId="5408"/>
    <cellStyle name="표준 3 3 12 3" xfId="7750"/>
    <cellStyle name="표준 3 3 13" xfId="5409"/>
    <cellStyle name="표준 3 3 14" xfId="7747"/>
    <cellStyle name="표준 3 3 2" xfId="2497"/>
    <cellStyle name="표준 3 3 2 2" xfId="5411"/>
    <cellStyle name="표준 3 3 2 3" xfId="5410"/>
    <cellStyle name="표준 3 3 2 4" xfId="7751"/>
    <cellStyle name="표준 3 3 3" xfId="2498"/>
    <cellStyle name="표준 3 3 3 2" xfId="5412"/>
    <cellStyle name="표준 3 3 3 3" xfId="7752"/>
    <cellStyle name="표준 3 3 4" xfId="2499"/>
    <cellStyle name="표준 3 3 4 2" xfId="5413"/>
    <cellStyle name="표준 3 3 4 3" xfId="7753"/>
    <cellStyle name="표준 3 3 5" xfId="2500"/>
    <cellStyle name="표준 3 3 5 2" xfId="5414"/>
    <cellStyle name="표준 3 3 5 3" xfId="7754"/>
    <cellStyle name="표준 3 3 6" xfId="2501"/>
    <cellStyle name="표준 3 3 6 2" xfId="5415"/>
    <cellStyle name="표준 3 3 6 3" xfId="7755"/>
    <cellStyle name="표준 3 3 7" xfId="2502"/>
    <cellStyle name="표준 3 3 7 2" xfId="5416"/>
    <cellStyle name="표준 3 3 7 3" xfId="7756"/>
    <cellStyle name="표준 3 3 8" xfId="2503"/>
    <cellStyle name="표준 3 3 8 2" xfId="5417"/>
    <cellStyle name="표준 3 3 8 3" xfId="7757"/>
    <cellStyle name="표준 3 3 9" xfId="2504"/>
    <cellStyle name="표준 3 3 9 2" xfId="5418"/>
    <cellStyle name="표준 3 3 9 3" xfId="7758"/>
    <cellStyle name="표준 3 4" xfId="1227"/>
    <cellStyle name="표준 3 4 2" xfId="2505"/>
    <cellStyle name="표준 3 4 2 2" xfId="5420"/>
    <cellStyle name="표준 3 4 2 3" xfId="5419"/>
    <cellStyle name="표준 3 4 2 4" xfId="7760"/>
    <cellStyle name="표준 3 4 3" xfId="2506"/>
    <cellStyle name="표준 3 4 3 2" xfId="5421"/>
    <cellStyle name="표준 3 4 3 3" xfId="7761"/>
    <cellStyle name="표준 3 4 4" xfId="2507"/>
    <cellStyle name="표준 3 4 4 2" xfId="5422"/>
    <cellStyle name="표준 3 4 4 3" xfId="7762"/>
    <cellStyle name="표준 3 4 5" xfId="2508"/>
    <cellStyle name="표준 3 4 5 2" xfId="5423"/>
    <cellStyle name="표준 3 4 5 3" xfId="7763"/>
    <cellStyle name="표준 3 4 6" xfId="2509"/>
    <cellStyle name="표준 3 4 6 2" xfId="5424"/>
    <cellStyle name="표준 3 4 6 3" xfId="7764"/>
    <cellStyle name="표준 3 4 7" xfId="5425"/>
    <cellStyle name="표준 3 4 8" xfId="7759"/>
    <cellStyle name="표준 3 5" xfId="1228"/>
    <cellStyle name="표준 3 5 2" xfId="5427"/>
    <cellStyle name="표준 3 5 3" xfId="5426"/>
    <cellStyle name="표준 3 5 4" xfId="7765"/>
    <cellStyle name="표준 3 6" xfId="2510"/>
    <cellStyle name="표준 3 6 2" xfId="5429"/>
    <cellStyle name="표준 3 6 3" xfId="5430"/>
    <cellStyle name="표준 3 6 4" xfId="5428"/>
    <cellStyle name="표준 3 6 5" xfId="7766"/>
    <cellStyle name="표준 3 7" xfId="2511"/>
    <cellStyle name="표준 3 7 2" xfId="5432"/>
    <cellStyle name="표준 3 7 3" xfId="5433"/>
    <cellStyle name="표준 3 7 4" xfId="5431"/>
    <cellStyle name="표준 3 7 5" xfId="7767"/>
    <cellStyle name="표준 3 8" xfId="2512"/>
    <cellStyle name="표준 3 8 2" xfId="5435"/>
    <cellStyle name="표준 3 8 3" xfId="5434"/>
    <cellStyle name="표준 3 8 4" xfId="7768"/>
    <cellStyle name="표준 3 9" xfId="2513"/>
    <cellStyle name="표준 3 9 2" xfId="2514"/>
    <cellStyle name="표준 3 9 2 2" xfId="5437"/>
    <cellStyle name="표준 3 9 2 3" xfId="7770"/>
    <cellStyle name="표준 3 9 3" xfId="5438"/>
    <cellStyle name="표준 3 9 4" xfId="5436"/>
    <cellStyle name="표준 3 9 5" xfId="7769"/>
    <cellStyle name="표준 30" xfId="2515"/>
    <cellStyle name="표준 30 2" xfId="5440"/>
    <cellStyle name="표준 30 3" xfId="5439"/>
    <cellStyle name="표준 30 4" xfId="7771"/>
    <cellStyle name="표준 31" xfId="2516"/>
    <cellStyle name="표준 31 2" xfId="2517"/>
    <cellStyle name="표준 31 2 2" xfId="5442"/>
    <cellStyle name="표준 31 2 3" xfId="7773"/>
    <cellStyle name="표준 31 3" xfId="5443"/>
    <cellStyle name="표준 31 4" xfId="5441"/>
    <cellStyle name="표준 31 5" xfId="7772"/>
    <cellStyle name="표준 32" xfId="2518"/>
    <cellStyle name="표준 32 2" xfId="5445"/>
    <cellStyle name="표준 32 3" xfId="5446"/>
    <cellStyle name="표준 32 4" xfId="5444"/>
    <cellStyle name="표준 32 5" xfId="7774"/>
    <cellStyle name="표준 33" xfId="2519"/>
    <cellStyle name="표준 33 2" xfId="2520"/>
    <cellStyle name="표준 33 2 2" xfId="5448"/>
    <cellStyle name="표준 33 2 3" xfId="7776"/>
    <cellStyle name="표준 33 3" xfId="5447"/>
    <cellStyle name="표준 33 4" xfId="7775"/>
    <cellStyle name="표준 34" xfId="2521"/>
    <cellStyle name="표준 34 2" xfId="2522"/>
    <cellStyle name="표준 34 2 2" xfId="5450"/>
    <cellStyle name="표준 34 2 3" xfId="7778"/>
    <cellStyle name="표준 34 3" xfId="5449"/>
    <cellStyle name="표준 34 4" xfId="7777"/>
    <cellStyle name="표준 35" xfId="2523"/>
    <cellStyle name="표준 35 2" xfId="5451"/>
    <cellStyle name="표준 35 3" xfId="7779"/>
    <cellStyle name="표준 36" xfId="2524"/>
    <cellStyle name="표준 36 2" xfId="5452"/>
    <cellStyle name="표준 36 3" xfId="7780"/>
    <cellStyle name="표준 37" xfId="2525"/>
    <cellStyle name="표준 37 2" xfId="5453"/>
    <cellStyle name="표준 37 3" xfId="7781"/>
    <cellStyle name="표준 38" xfId="2526"/>
    <cellStyle name="표준 38 2" xfId="5454"/>
    <cellStyle name="표준 38 3" xfId="7782"/>
    <cellStyle name="표준 39" xfId="2527"/>
    <cellStyle name="표준 39 2" xfId="5455"/>
    <cellStyle name="표준 39 3" xfId="7783"/>
    <cellStyle name="표준 4" xfId="998"/>
    <cellStyle name="표준 4 10" xfId="5456"/>
    <cellStyle name="표준 4 2" xfId="999"/>
    <cellStyle name="표준 4 2 2" xfId="2528"/>
    <cellStyle name="표준 4 2 2 2" xfId="5458"/>
    <cellStyle name="표준 4 2 2 3" xfId="7785"/>
    <cellStyle name="표준 4 2 3" xfId="5457"/>
    <cellStyle name="표준 4 2 4" xfId="7784"/>
    <cellStyle name="표준 4 3" xfId="1000"/>
    <cellStyle name="표준 4 3 2" xfId="2529"/>
    <cellStyle name="표준 4 3 2 2" xfId="5460"/>
    <cellStyle name="표준 4 3 2 3" xfId="7787"/>
    <cellStyle name="표준 4 3 3" xfId="5459"/>
    <cellStyle name="표준 4 3 4" xfId="7786"/>
    <cellStyle name="표준 4 4" xfId="2530"/>
    <cellStyle name="표준 4 4 2" xfId="5461"/>
    <cellStyle name="표준 4 4 3" xfId="7788"/>
    <cellStyle name="표준 4 5" xfId="2531"/>
    <cellStyle name="표준 4 5 2" xfId="5462"/>
    <cellStyle name="표준 4 5 3" xfId="7789"/>
    <cellStyle name="표준 4 6" xfId="2532"/>
    <cellStyle name="표준 4 6 2" xfId="5463"/>
    <cellStyle name="표준 4 6 3" xfId="7790"/>
    <cellStyle name="표준 4 7" xfId="2533"/>
    <cellStyle name="표준 4 7 2" xfId="5464"/>
    <cellStyle name="표준 4 7 3" xfId="7791"/>
    <cellStyle name="표준 4 8" xfId="2534"/>
    <cellStyle name="표준 4 8 2" xfId="5465"/>
    <cellStyle name="표준 4 8 3" xfId="7792"/>
    <cellStyle name="표준 4 9" xfId="2535"/>
    <cellStyle name="표준 4 9 2" xfId="5466"/>
    <cellStyle name="표준 4 9 3" xfId="7793"/>
    <cellStyle name="표준 40" xfId="2536"/>
    <cellStyle name="표준 40 2" xfId="5467"/>
    <cellStyle name="표준 40 3" xfId="7794"/>
    <cellStyle name="표준 41" xfId="2635"/>
    <cellStyle name="표준 41 2" xfId="5468"/>
    <cellStyle name="표준 41 3" xfId="7795"/>
    <cellStyle name="표준 42" xfId="2640"/>
    <cellStyle name="표준 42 2" xfId="5469"/>
    <cellStyle name="표준 42 3" xfId="7796"/>
    <cellStyle name="표준 42 4" xfId="7956"/>
    <cellStyle name="표준 42 5" xfId="8580"/>
    <cellStyle name="표준 43" xfId="2537"/>
    <cellStyle name="표준 43 2" xfId="5470"/>
    <cellStyle name="표준 43 3" xfId="7797"/>
    <cellStyle name="표준 44" xfId="2538"/>
    <cellStyle name="표준 44 2" xfId="5471"/>
    <cellStyle name="표준 44 3" xfId="7798"/>
    <cellStyle name="표준 45" xfId="2539"/>
    <cellStyle name="표준 45 2" xfId="5472"/>
    <cellStyle name="표준 45 3" xfId="7799"/>
    <cellStyle name="표준 46" xfId="5331"/>
    <cellStyle name="표준 46 2" xfId="8441"/>
    <cellStyle name="표준 46 3" xfId="8611"/>
    <cellStyle name="표준 47" xfId="8519"/>
    <cellStyle name="표준 47 2" xfId="8612"/>
    <cellStyle name="표준 5" xfId="2603"/>
    <cellStyle name="표준 5 10" xfId="2642"/>
    <cellStyle name="표준 5 10 2" xfId="5473"/>
    <cellStyle name="표준 5 10 3" xfId="7800"/>
    <cellStyle name="표준 5 10 4" xfId="7954"/>
    <cellStyle name="표준 5 10 5" xfId="8582"/>
    <cellStyle name="표준 5 11" xfId="8521"/>
    <cellStyle name="표준 5 11 2" xfId="8614"/>
    <cellStyle name="표준 5 12" xfId="7990"/>
    <cellStyle name="표준 5 13" xfId="8550"/>
    <cellStyle name="표준 5 2" xfId="2540"/>
    <cellStyle name="표준 5 2 2" xfId="2628"/>
    <cellStyle name="표준 5 2 2 2" xfId="2629"/>
    <cellStyle name="표준 5 2 2 2 2" xfId="2665"/>
    <cellStyle name="표준 5 2 2 2 2 2" xfId="7927"/>
    <cellStyle name="표준 5 2 2 2 2 3" xfId="8605"/>
    <cellStyle name="표준 5 2 2 2 3" xfId="8544"/>
    <cellStyle name="표준 5 2 2 2 3 2" xfId="8637"/>
    <cellStyle name="표준 5 2 2 2 4" xfId="7963"/>
    <cellStyle name="표준 5 2 2 2 5" xfId="8573"/>
    <cellStyle name="표준 5 2 2 3" xfId="2664"/>
    <cellStyle name="표준 5 2 2 3 2" xfId="7929"/>
    <cellStyle name="표준 5 2 2 3 3" xfId="8604"/>
    <cellStyle name="표준 5 2 2 4" xfId="8543"/>
    <cellStyle name="표준 5 2 2 4 2" xfId="8636"/>
    <cellStyle name="표준 5 2 2 5" xfId="7964"/>
    <cellStyle name="표준 5 2 2 6" xfId="8572"/>
    <cellStyle name="표준 5 2 3" xfId="2630"/>
    <cellStyle name="표준 5 2 3 2" xfId="2666"/>
    <cellStyle name="표준 5 2 3 2 2" xfId="7926"/>
    <cellStyle name="표준 5 2 3 2 3" xfId="8606"/>
    <cellStyle name="표준 5 2 3 3" xfId="8545"/>
    <cellStyle name="표준 5 2 3 3 2" xfId="8638"/>
    <cellStyle name="표준 5 2 3 4" xfId="7962"/>
    <cellStyle name="표준 5 2 3 5" xfId="8574"/>
    <cellStyle name="표준 5 2 4" xfId="5474"/>
    <cellStyle name="표준 5 2 5" xfId="7801"/>
    <cellStyle name="표준 5 3" xfId="2541"/>
    <cellStyle name="표준 5 3 2" xfId="2631"/>
    <cellStyle name="표준 5 3 2 2" xfId="2632"/>
    <cellStyle name="표준 5 3 2 2 2" xfId="2668"/>
    <cellStyle name="표준 5 3 2 2 2 2" xfId="7923"/>
    <cellStyle name="표준 5 3 2 2 2 3" xfId="8608"/>
    <cellStyle name="표준 5 3 2 2 3" xfId="8547"/>
    <cellStyle name="표준 5 3 2 2 3 2" xfId="8640"/>
    <cellStyle name="표준 5 3 2 2 4" xfId="7960"/>
    <cellStyle name="표준 5 3 2 2 5" xfId="8576"/>
    <cellStyle name="표준 5 3 2 3" xfId="2667"/>
    <cellStyle name="표준 5 3 2 3 2" xfId="7925"/>
    <cellStyle name="표준 5 3 2 3 3" xfId="8607"/>
    <cellStyle name="표준 5 3 2 4" xfId="8546"/>
    <cellStyle name="표준 5 3 2 4 2" xfId="8639"/>
    <cellStyle name="표준 5 3 2 5" xfId="7961"/>
    <cellStyle name="표준 5 3 2 6" xfId="8575"/>
    <cellStyle name="표준 5 3 3" xfId="2633"/>
    <cellStyle name="표준 5 3 3 2" xfId="2669"/>
    <cellStyle name="표준 5 3 3 2 2" xfId="7922"/>
    <cellStyle name="표준 5 3 3 2 3" xfId="8609"/>
    <cellStyle name="표준 5 3 3 3" xfId="8548"/>
    <cellStyle name="표준 5 3 3 3 2" xfId="8641"/>
    <cellStyle name="표준 5 3 3 4" xfId="7959"/>
    <cellStyle name="표준 5 3 3 5" xfId="8577"/>
    <cellStyle name="표준 5 3 4" xfId="5475"/>
    <cellStyle name="표준 5 3 5" xfId="7802"/>
    <cellStyle name="표준 5 4" xfId="2542"/>
    <cellStyle name="표준 5 4 2" xfId="2634"/>
    <cellStyle name="표준 5 4 2 2" xfId="2670"/>
    <cellStyle name="표준 5 4 2 2 2" xfId="7921"/>
    <cellStyle name="표준 5 4 2 2 3" xfId="8610"/>
    <cellStyle name="표준 5 4 2 3" xfId="8549"/>
    <cellStyle name="표준 5 4 2 3 2" xfId="8642"/>
    <cellStyle name="표준 5 4 2 4" xfId="7958"/>
    <cellStyle name="표준 5 4 2 5" xfId="8578"/>
    <cellStyle name="표준 5 4 3" xfId="5476"/>
    <cellStyle name="표준 5 4 4" xfId="7803"/>
    <cellStyle name="표준 5 5" xfId="2543"/>
    <cellStyle name="표준 5 5 2" xfId="5477"/>
    <cellStyle name="표준 5 5 3" xfId="7804"/>
    <cellStyle name="표준 5 6" xfId="2544"/>
    <cellStyle name="표준 5 6 2" xfId="5478"/>
    <cellStyle name="표준 5 6 3" xfId="7805"/>
    <cellStyle name="표준 5 7" xfId="2545"/>
    <cellStyle name="표준 5 7 2" xfId="5479"/>
    <cellStyle name="표준 5 7 3" xfId="7806"/>
    <cellStyle name="표준 5 8" xfId="2546"/>
    <cellStyle name="표준 5 8 2" xfId="5480"/>
    <cellStyle name="표준 5 8 3" xfId="7807"/>
    <cellStyle name="표준 5 9" xfId="2547"/>
    <cellStyle name="표준 5 9 2" xfId="5481"/>
    <cellStyle name="표준 5 9 3" xfId="7808"/>
    <cellStyle name="표준 50" xfId="1001"/>
    <cellStyle name="표준 50 2" xfId="5482"/>
    <cellStyle name="표준 50 3" xfId="7809"/>
    <cellStyle name="표준 51" xfId="1002"/>
    <cellStyle name="표준 51 2" xfId="5483"/>
    <cellStyle name="표준 51 3" xfId="7810"/>
    <cellStyle name="표준 6" xfId="1003"/>
    <cellStyle name="표준 6 10" xfId="5484"/>
    <cellStyle name="표준 6 2" xfId="1004"/>
    <cellStyle name="표준 6 2 2" xfId="2548"/>
    <cellStyle name="표준 6 2 2 2" xfId="5486"/>
    <cellStyle name="표준 6 2 2 3" xfId="7812"/>
    <cellStyle name="표준 6 2 3" xfId="5485"/>
    <cellStyle name="표준 6 2 4" xfId="7811"/>
    <cellStyle name="표준 6 3" xfId="1005"/>
    <cellStyle name="표준 6 3 2" xfId="2549"/>
    <cellStyle name="표준 6 3 2 2" xfId="5488"/>
    <cellStyle name="표준 6 3 2 3" xfId="7814"/>
    <cellStyle name="표준 6 3 3" xfId="5487"/>
    <cellStyle name="표준 6 3 4" xfId="7813"/>
    <cellStyle name="표준 6 4" xfId="2550"/>
    <cellStyle name="표준 6 4 2" xfId="5489"/>
    <cellStyle name="표준 6 4 3" xfId="7815"/>
    <cellStyle name="표준 6 5" xfId="2551"/>
    <cellStyle name="표준 6 5 2" xfId="5490"/>
    <cellStyle name="표준 6 5 3" xfId="7816"/>
    <cellStyle name="표준 6 6" xfId="2552"/>
    <cellStyle name="표준 6 6 2" xfId="5491"/>
    <cellStyle name="표준 6 6 3" xfId="7817"/>
    <cellStyle name="표준 6 7" xfId="2553"/>
    <cellStyle name="표준 6 7 2" xfId="5492"/>
    <cellStyle name="표준 6 7 3" xfId="7818"/>
    <cellStyle name="표준 6 8" xfId="2554"/>
    <cellStyle name="표준 6 8 2" xfId="5493"/>
    <cellStyle name="표준 6 8 3" xfId="7819"/>
    <cellStyle name="표준 6 9" xfId="2555"/>
    <cellStyle name="표준 6 9 2" xfId="5494"/>
    <cellStyle name="표준 6 9 3" xfId="7820"/>
    <cellStyle name="표준 60" xfId="2556"/>
    <cellStyle name="표준 60 2" xfId="2557"/>
    <cellStyle name="표준 60 2 2" xfId="5497"/>
    <cellStyle name="표준 60 2 3" xfId="5496"/>
    <cellStyle name="표준 60 2 4" xfId="7822"/>
    <cellStyle name="표준 60 3" xfId="5495"/>
    <cellStyle name="표준 60 4" xfId="7821"/>
    <cellStyle name="표준 63" xfId="2558"/>
    <cellStyle name="표준 63 2" xfId="2559"/>
    <cellStyle name="표준 63 2 2" xfId="5500"/>
    <cellStyle name="표준 63 2 3" xfId="5499"/>
    <cellStyle name="표준 63 2 4" xfId="7824"/>
    <cellStyle name="표준 63 3" xfId="5498"/>
    <cellStyle name="표준 63 4" xfId="7823"/>
    <cellStyle name="표준 64" xfId="2560"/>
    <cellStyle name="표준 64 2" xfId="5502"/>
    <cellStyle name="표준 64 3" xfId="5501"/>
    <cellStyle name="표준 64 4" xfId="7825"/>
    <cellStyle name="표준 7" xfId="1006"/>
    <cellStyle name="표준 7 10" xfId="2561"/>
    <cellStyle name="표준 7 10 2" xfId="2562"/>
    <cellStyle name="표준 7 10 2 2" xfId="5505"/>
    <cellStyle name="표준 7 10 2 3" xfId="7828"/>
    <cellStyle name="표준 7 10 3" xfId="5504"/>
    <cellStyle name="표준 7 10 4" xfId="7827"/>
    <cellStyle name="표준 7 11" xfId="2563"/>
    <cellStyle name="표준 7 11 2" xfId="5507"/>
    <cellStyle name="표준 7 11 3" xfId="5506"/>
    <cellStyle name="표준 7 11 4" xfId="7829"/>
    <cellStyle name="표준 7 12" xfId="5508"/>
    <cellStyle name="표준 7 13" xfId="5503"/>
    <cellStyle name="표준 7 14" xfId="7826"/>
    <cellStyle name="표준 7 2" xfId="1007"/>
    <cellStyle name="표준 7 2 2" xfId="2564"/>
    <cellStyle name="표준 7 2 2 2" xfId="5510"/>
    <cellStyle name="표준 7 2 2 3" xfId="7831"/>
    <cellStyle name="표준 7 2 3" xfId="2565"/>
    <cellStyle name="표준 7 2 3 2" xfId="5511"/>
    <cellStyle name="표준 7 2 3 3" xfId="7832"/>
    <cellStyle name="표준 7 2 4" xfId="5509"/>
    <cellStyle name="표준 7 2 5" xfId="7830"/>
    <cellStyle name="표준 7 3" xfId="1229"/>
    <cellStyle name="표준 7 3 2" xfId="2566"/>
    <cellStyle name="표준 7 3 2 2" xfId="5513"/>
    <cellStyle name="표준 7 3 2 3" xfId="7834"/>
    <cellStyle name="표준 7 3 3" xfId="2567"/>
    <cellStyle name="표준 7 3 3 2" xfId="5514"/>
    <cellStyle name="표준 7 3 3 3" xfId="7835"/>
    <cellStyle name="표준 7 3 4" xfId="5512"/>
    <cellStyle name="표준 7 3 5" xfId="7833"/>
    <cellStyle name="표준 7 4" xfId="1230"/>
    <cellStyle name="표준 7 4 2" xfId="2568"/>
    <cellStyle name="표준 7 4 2 2" xfId="5516"/>
    <cellStyle name="표준 7 4 2 3" xfId="7837"/>
    <cellStyle name="표준 7 4 3" xfId="2569"/>
    <cellStyle name="표준 7 4 3 2" xfId="5517"/>
    <cellStyle name="표준 7 4 3 3" xfId="7838"/>
    <cellStyle name="표준 7 4 4" xfId="5515"/>
    <cellStyle name="표준 7 4 5" xfId="7836"/>
    <cellStyle name="표준 7 5" xfId="1231"/>
    <cellStyle name="표준 7 5 2" xfId="2570"/>
    <cellStyle name="표준 7 5 2 2" xfId="5519"/>
    <cellStyle name="표준 7 5 2 3" xfId="7840"/>
    <cellStyle name="표준 7 5 3" xfId="5518"/>
    <cellStyle name="표준 7 5 4" xfId="7839"/>
    <cellStyle name="표준 7 6" xfId="2571"/>
    <cellStyle name="표준 7 6 2" xfId="2572"/>
    <cellStyle name="표준 7 6 2 2" xfId="5521"/>
    <cellStyle name="표준 7 6 2 3" xfId="7842"/>
    <cellStyle name="표준 7 6 3" xfId="5520"/>
    <cellStyle name="표준 7 6 4" xfId="7841"/>
    <cellStyle name="표준 7 7" xfId="2573"/>
    <cellStyle name="표준 7 7 2" xfId="2574"/>
    <cellStyle name="표준 7 7 2 2" xfId="5523"/>
    <cellStyle name="표준 7 7 2 3" xfId="7844"/>
    <cellStyle name="표준 7 7 3" xfId="5522"/>
    <cellStyle name="표준 7 7 4" xfId="7843"/>
    <cellStyle name="표준 7 8" xfId="2575"/>
    <cellStyle name="표준 7 8 2" xfId="2576"/>
    <cellStyle name="표준 7 8 2 2" xfId="5525"/>
    <cellStyle name="표준 7 8 2 3" xfId="7846"/>
    <cellStyle name="표준 7 8 3" xfId="5524"/>
    <cellStyle name="표준 7 8 4" xfId="7845"/>
    <cellStyle name="표준 7 9" xfId="2577"/>
    <cellStyle name="표준 7 9 2" xfId="5527"/>
    <cellStyle name="표준 7 9 3" xfId="5526"/>
    <cellStyle name="표준 7 9 4" xfId="7847"/>
    <cellStyle name="표준 8" xfId="1008"/>
    <cellStyle name="표준 8 10" xfId="2578"/>
    <cellStyle name="표준 8 10 2" xfId="2579"/>
    <cellStyle name="표준 8 10 2 2" xfId="5530"/>
    <cellStyle name="표준 8 10 2 3" xfId="7850"/>
    <cellStyle name="표준 8 10 3" xfId="5529"/>
    <cellStyle name="표준 8 10 4" xfId="7849"/>
    <cellStyle name="표준 8 11" xfId="2580"/>
    <cellStyle name="표준 8 11 2" xfId="5532"/>
    <cellStyle name="표준 8 11 3" xfId="5531"/>
    <cellStyle name="표준 8 11 4" xfId="7851"/>
    <cellStyle name="표준 8 12" xfId="5533"/>
    <cellStyle name="표준 8 13" xfId="5528"/>
    <cellStyle name="표준 8 14" xfId="7848"/>
    <cellStyle name="표준 8 2" xfId="1009"/>
    <cellStyle name="표준 8 2 2" xfId="2581"/>
    <cellStyle name="표준 8 2 2 2" xfId="5535"/>
    <cellStyle name="표준 8 2 2 3" xfId="7853"/>
    <cellStyle name="표준 8 2 3" xfId="2582"/>
    <cellStyle name="표준 8 2 3 2" xfId="5536"/>
    <cellStyle name="표준 8 2 3 3" xfId="7854"/>
    <cellStyle name="표준 8 2 4" xfId="5534"/>
    <cellStyle name="표준 8 2 5" xfId="7852"/>
    <cellStyle name="표준 8 3" xfId="1232"/>
    <cellStyle name="표준 8 3 2" xfId="2583"/>
    <cellStyle name="표준 8 3 2 2" xfId="5538"/>
    <cellStyle name="표준 8 3 2 3" xfId="7856"/>
    <cellStyle name="표준 8 3 3" xfId="2584"/>
    <cellStyle name="표준 8 3 3 2" xfId="5539"/>
    <cellStyle name="표준 8 3 3 3" xfId="7857"/>
    <cellStyle name="표준 8 3 4" xfId="5537"/>
    <cellStyle name="표준 8 3 5" xfId="7855"/>
    <cellStyle name="표준 8 4" xfId="1233"/>
    <cellStyle name="표준 8 4 2" xfId="2585"/>
    <cellStyle name="표준 8 4 2 2" xfId="5541"/>
    <cellStyle name="표준 8 4 2 3" xfId="7859"/>
    <cellStyle name="표준 8 4 3" xfId="2586"/>
    <cellStyle name="표준 8 4 3 2" xfId="5542"/>
    <cellStyle name="표준 8 4 3 3" xfId="7860"/>
    <cellStyle name="표준 8 4 4" xfId="5540"/>
    <cellStyle name="표준 8 4 5" xfId="7858"/>
    <cellStyle name="표준 8 5" xfId="1234"/>
    <cellStyle name="표준 8 5 2" xfId="2587"/>
    <cellStyle name="표준 8 5 2 2" xfId="5544"/>
    <cellStyle name="표준 8 5 2 3" xfId="7862"/>
    <cellStyle name="표준 8 5 3" xfId="5543"/>
    <cellStyle name="표준 8 5 4" xfId="7861"/>
    <cellStyle name="표준 8 6" xfId="2588"/>
    <cellStyle name="표준 8 6 2" xfId="2589"/>
    <cellStyle name="표준 8 6 2 2" xfId="5546"/>
    <cellStyle name="표준 8 6 2 3" xfId="7864"/>
    <cellStyle name="표준 8 6 3" xfId="5545"/>
    <cellStyle name="표준 8 6 4" xfId="7863"/>
    <cellStyle name="표준 8 7" xfId="2590"/>
    <cellStyle name="표준 8 7 2" xfId="2591"/>
    <cellStyle name="표준 8 7 2 2" xfId="5548"/>
    <cellStyle name="표준 8 7 2 3" xfId="7866"/>
    <cellStyle name="표준 8 7 3" xfId="5547"/>
    <cellStyle name="표준 8 7 4" xfId="7865"/>
    <cellStyle name="표준 8 8" xfId="2592"/>
    <cellStyle name="표준 8 8 2" xfId="2593"/>
    <cellStyle name="표준 8 8 2 2" xfId="5550"/>
    <cellStyle name="표준 8 8 2 3" xfId="7868"/>
    <cellStyle name="표준 8 8 3" xfId="5549"/>
    <cellStyle name="표준 8 8 4" xfId="7867"/>
    <cellStyle name="표준 8 9" xfId="2594"/>
    <cellStyle name="표준 8 9 2" xfId="5552"/>
    <cellStyle name="표준 8 9 3" xfId="5551"/>
    <cellStyle name="표준 8 9 4" xfId="7869"/>
    <cellStyle name="표준 9" xfId="1010"/>
    <cellStyle name="표준 9 10" xfId="5554"/>
    <cellStyle name="표준 9 11" xfId="5553"/>
    <cellStyle name="표준 9 12" xfId="7870"/>
    <cellStyle name="표준 9 2" xfId="1011"/>
    <cellStyle name="표준 9 2 2" xfId="2595"/>
    <cellStyle name="표준 9 2 2 2" xfId="5556"/>
    <cellStyle name="표준 9 2 2 3" xfId="7872"/>
    <cellStyle name="표준 9 2 3" xfId="5555"/>
    <cellStyle name="표준 9 2 4" xfId="7871"/>
    <cellStyle name="표준 9 3" xfId="2596"/>
    <cellStyle name="표준 9 3 2" xfId="5557"/>
    <cellStyle name="표준 9 3 3" xfId="7873"/>
    <cellStyle name="표준 9 4" xfId="2597"/>
    <cellStyle name="표준 9 4 2" xfId="5558"/>
    <cellStyle name="표준 9 4 3" xfId="7874"/>
    <cellStyle name="표준 9 5" xfId="2598"/>
    <cellStyle name="표준 9 5 2" xfId="5559"/>
    <cellStyle name="표준 9 5 3" xfId="7875"/>
    <cellStyle name="표준 9 6" xfId="2599"/>
    <cellStyle name="표준 9 6 2" xfId="5560"/>
    <cellStyle name="표준 9 6 3" xfId="7876"/>
    <cellStyle name="표준 9 7" xfId="2600"/>
    <cellStyle name="표준 9 7 2" xfId="5561"/>
    <cellStyle name="표준 9 7 3" xfId="7877"/>
    <cellStyle name="표준 9 8" xfId="2601"/>
    <cellStyle name="표준 9 8 2" xfId="5562"/>
    <cellStyle name="표준 9 8 3" xfId="7878"/>
    <cellStyle name="표준 9 9" xfId="2602"/>
    <cellStyle name="표준 9 9 2" xfId="5563"/>
    <cellStyle name="표준 9 9 3" xfId="7879"/>
    <cellStyle name="표준_최근 10년간 주요 지목별 변동 추이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/>
              <a:t>토지 임야대장별 지적공부등록지 현황</a:t>
            </a:r>
          </a:p>
        </c:rich>
      </c:tx>
      <c:layout>
        <c:manualLayout>
          <c:xMode val="edge"/>
          <c:yMode val="edge"/>
          <c:x val="0.20554666392638929"/>
          <c:y val="3.16301703163018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19745615621342E-2"/>
          <c:y val="0.27007363441309873"/>
          <c:w val="0.83523720690157865"/>
          <c:h val="0.49635154432677631"/>
        </c:manualLayout>
      </c:layout>
      <c:pie3DChart>
        <c:varyColors val="1"/>
        <c:ser>
          <c:idx val="0"/>
          <c:order val="0"/>
          <c:tx>
            <c:strRef>
              <c:f>'1-1. 지적통계체계표'!$A$2</c:f>
              <c:strCache>
                <c:ptCount val="1"/>
                <c:pt idx="0">
                  <c:v>                                             단위: ㎡ (%)
                                                     필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gradFill rotWithShape="0">
                <a:gsLst>
                  <a:gs pos="0">
                    <a:srgbClr val="993366"/>
                  </a:gs>
                  <a:gs pos="100000">
                    <a:srgbClr val="993366">
                      <a:gamma/>
                      <a:tint val="54118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52-442C-86EC-DD8C4286B208}"/>
              </c:ext>
            </c:extLst>
          </c:dPt>
          <c:dLbls>
            <c:dLbl>
              <c:idx val="0"/>
              <c:layout>
                <c:manualLayout>
                  <c:x val="0.22309937064318572"/>
                  <c:y val="4.3016520745126109E-3"/>
                </c:manualLayout>
              </c:layout>
              <c:tx>
                <c:strRef>
                  <c:f>'1-1. 지적통계체계표'!$C$10</c:f>
                  <c:strCache>
                    <c:ptCount val="1"/>
                    <c:pt idx="0">
                      <c:v>토지대장등록지
38,908,592,548.7
38.7%</c:v>
                    </c:pt>
                  </c:strCache>
                </c:strRef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{B7FECC11-80B6-43CE-8B4C-9BBB9C7DDDB1}</c15:txfldGUID>
                      <c15:f>'1-1. 지적통계체계표'!$C$10</c15:f>
                      <c15:dlblFieldTableCache>
                        <c:ptCount val="1"/>
                        <c:pt idx="0">
                          <c:v>토지대장등록지
38,627,643,149.1
38.5%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A52-442C-86EC-DD8C4286B208}"/>
                </c:ext>
              </c:extLst>
            </c:dLbl>
            <c:dLbl>
              <c:idx val="1"/>
              <c:layout>
                <c:manualLayout>
                  <c:x val="-0.23706812858070214"/>
                  <c:y val="-0.17851779476470594"/>
                </c:manualLayout>
              </c:layout>
              <c:tx>
                <c:strRef>
                  <c:f>'1-1. 지적통계체계표'!$C$12</c:f>
                  <c:strCache>
                    <c:ptCount val="1"/>
                    <c:pt idx="0">
                      <c:v>임야대장등록지
61,534,960,925.8
61.3%</c:v>
                    </c:pt>
                  </c:strCache>
                </c:strRef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{C8396E4C-9F6E-46EC-B128-4FD2114795A9}</c15:txfldGUID>
                      <c15:f>'1-1. 지적통계체계표'!$C$12</c15:f>
                      <c15:dlblFieldTableCache>
                        <c:ptCount val="1"/>
                        <c:pt idx="0">
                          <c:v>임야대장등록지
61,784,955,562.3
61.5%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A52-442C-86EC-DD8C4286B208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endParaRPr lang="ko-KR"/>
              </a:p>
            </c:txPr>
            <c:dLblPos val="inEnd"/>
            <c:showLegendKey val="1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'1-1. 지적통계체계표'!$A$9:$B$9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'1-1. 지적통계체계표'!$A$10:$B$10</c:f>
              <c:numCache>
                <c:formatCode>_-* #,##0.0_-;\-* #,##0.0_-;_-* "-"_-;_-@_-</c:formatCode>
                <c:ptCount val="2"/>
                <c:pt idx="0" formatCode="#,##0.0_ ">
                  <c:v>38908592548.700005</c:v>
                </c:pt>
                <c:pt idx="1">
                  <c:v>61534960925.800003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52-442C-86EC-DD8C4286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717798529669923"/>
          <c:y val="0.90267844256694185"/>
          <c:w val="0.58564488574327878"/>
          <c:h val="8.0292226245441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44" r="0.750000000000004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0329111035033664E-2"/>
          <c:y val="3.2487829721837211E-2"/>
          <c:w val="0.95991418463996347"/>
          <c:h val="0.736442183546707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'2-1.시·도별 면적 및 지번수 현황'!$C$2</c:f>
              <c:strCache>
                <c:ptCount val="1"/>
                <c:pt idx="0">
                  <c:v>면적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41-4311-A585-B491DFB5593E}"/>
              </c:ext>
            </c:extLst>
          </c:dPt>
          <c:val>
            <c:numRef>
              <c:f>'2-1.시·도별 면적 및 지번수 현황'!$C$10</c:f>
              <c:numCache>
                <c:formatCode>#,##0.0_ </c:formatCode>
                <c:ptCount val="1"/>
                <c:pt idx="0">
                  <c:v>464.91821820000001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F41-4311-A585-B491DFB5593E}"/>
            </c:ext>
          </c:extLst>
        </c:ser>
        <c:ser>
          <c:idx val="1"/>
          <c:order val="1"/>
          <c:tx>
            <c:strRef>
              <c:f>'2-1.시·도별 면적 및 지번수 현황'!$F$2</c:f>
              <c:strCache>
                <c:ptCount val="1"/>
                <c:pt idx="0">
                  <c:v>지번수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F41-4311-A585-B491DFB5593E}"/>
              </c:ext>
            </c:extLst>
          </c:dPt>
          <c:val>
            <c:numRef>
              <c:f>'2-1.시·도별 면적 및 지번수 현황'!$F$10</c:f>
              <c:numCache>
                <c:formatCode>#,##0.0;[Red]#,##0.0</c:formatCode>
                <c:ptCount val="1"/>
                <c:pt idx="0">
                  <c:v>203.249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41-4311-A585-B491DFB5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9386368"/>
        <c:axId val="149387904"/>
        <c:axId val="0"/>
      </c:bar3DChart>
      <c:catAx>
        <c:axId val="1493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87904"/>
        <c:crosses val="autoZero"/>
        <c:auto val="1"/>
        <c:lblAlgn val="ctr"/>
        <c:lblOffset val="100"/>
        <c:noMultiLvlLbl val="0"/>
      </c:catAx>
      <c:valAx>
        <c:axId val="149387904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extTo"/>
        <c:crossAx val="14938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rgbClr val="4F81BD"/>
      </a:solidFill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838"/>
          <c:y val="5.1400554097404488E-2"/>
          <c:w val="0.2763046806649191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47-4CCB-924B-9C3C2767C0A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47-4CCB-924B-9C3C2767C0A2}"/>
              </c:ext>
            </c:extLst>
          </c:dPt>
          <c:dLbls>
            <c:dLbl>
              <c:idx val="0"/>
              <c:layout>
                <c:manualLayout>
                  <c:x val="1.1111111111111125E-2"/>
                  <c:y val="-0.42129629629629628"/>
                </c:manualLayout>
              </c:layout>
              <c:tx>
                <c:strRef>
                  <c:f>'2-1.시·도별 면적 및 지번수 현황'!$V$12</c:f>
                  <c:strCache>
                    <c:ptCount val="1"/>
                    <c:pt idx="0">
                      <c:v>16,830.1
(16.8)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{D481006E-55FD-4956-8410-AE89E759E585}</c15:txfldGUID>
                      <c15:f>'2-1.시·도별 면적 및 지번수 현황'!$V$12</c15:f>
                      <c15:dlblFieldTableCache>
                        <c:ptCount val="1"/>
                        <c:pt idx="0">
                          <c:v>16,829.7
(16.8)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D47-4CCB-924B-9C3C2767C0A2}"/>
                </c:ext>
              </c:extLst>
            </c:dLbl>
            <c:dLbl>
              <c:idx val="1"/>
              <c:layout>
                <c:manualLayout>
                  <c:x val="5.5555555555555558E-3"/>
                  <c:y val="-0.16666703120443291"/>
                </c:manualLayout>
              </c:layout>
              <c:tx>
                <c:strRef>
                  <c:f>'2-1.시·도별 면적 및 지번수 현황'!$W$12</c:f>
                  <c:strCache>
                    <c:ptCount val="1"/>
                    <c:pt idx="0">
                      <c:v>2,706.1
(6.8)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{AF1AF67F-8B49-4B5F-9FAC-C46A90A080A8}</c15:txfldGUID>
                      <c15:f>'2-1.시·도별 면적 및 지번수 현황'!$W$12</c15:f>
                      <c15:dlblFieldTableCache>
                        <c:ptCount val="1"/>
                        <c:pt idx="0">
                          <c:v>2,666.4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D47-4CCB-924B-9C3C2767C0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현황'!$A$12</c:f>
              <c:strCache>
                <c:ptCount val="1"/>
                <c:pt idx="0">
                  <c:v>강원도</c:v>
                </c:pt>
              </c:strCache>
            </c:strRef>
          </c:cat>
          <c:val>
            <c:numRef>
              <c:f>('2-1.시·도별 면적 및 지번수 현황'!$C$12,'2-1.시·도별 면적 및 지번수 현황'!$F$12)</c:f>
              <c:numCache>
                <c:formatCode>#,##0.0;[Red]#,##0.0</c:formatCode>
                <c:ptCount val="2"/>
                <c:pt idx="0" formatCode="#,##0.0_ ">
                  <c:v>16830.139322500003</c:v>
                </c:pt>
                <c:pt idx="1">
                  <c:v>2706.1480000000001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47-4CCB-924B-9C3C2767C0A2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D47-4CCB-924B-9C3C2767C0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D47-4CCB-924B-9C3C2767C0A2}"/>
              </c:ext>
            </c:extLst>
          </c:dPt>
          <c:dLbls>
            <c:delete val="1"/>
          </c:dLbls>
          <c:cat>
            <c:strRef>
              <c:f>'2-1.시·도별 면적 및 지번수 현황'!$A$12</c:f>
              <c:strCache>
                <c:ptCount val="1"/>
                <c:pt idx="0">
                  <c:v>강원도</c:v>
                </c:pt>
              </c:strCache>
            </c:strRef>
          </c:cat>
          <c:val>
            <c:numRef>
              <c:f>('2-1.시·도별 면적 및 지번수 현황'!$D$12,'2-1.시·도별 면적 및 지번수 현황'!$U$12)</c:f>
              <c:numCache>
                <c:formatCode>#,##0.0;[Red]#,##0.0</c:formatCode>
                <c:ptCount val="2"/>
                <c:pt idx="0" formatCode="#,##0.0_ ">
                  <c:v>16.8</c:v>
                </c:pt>
                <c:pt idx="1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D47-4CCB-924B-9C3C2767C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49886848"/>
        <c:axId val="149888384"/>
        <c:axId val="0"/>
      </c:bar3DChart>
      <c:catAx>
        <c:axId val="1498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88384"/>
        <c:crosses val="autoZero"/>
        <c:auto val="1"/>
        <c:lblAlgn val="ctr"/>
        <c:lblOffset val="100"/>
        <c:noMultiLvlLbl val="0"/>
      </c:catAx>
      <c:valAx>
        <c:axId val="149888384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4988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872"/>
          <c:y val="5.1400554097404488E-2"/>
          <c:w val="0.27630468066491937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64F-46B1-9BE0-E9D288251D4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4F-46B1-9BE0-E9D288251D40}"/>
              </c:ext>
            </c:extLst>
          </c:dPt>
          <c:dLbls>
            <c:dLbl>
              <c:idx val="0"/>
              <c:layout>
                <c:manualLayout>
                  <c:x val="1.1111060082085301E-2"/>
                  <c:y val="-0.29379619039403432"/>
                </c:manualLayout>
              </c:layout>
              <c:tx>
                <c:strRef>
                  <c:f>'2-1.시·도별 면적 및 지번수 현황'!$V$11</c:f>
                  <c:strCache>
                    <c:ptCount val="1"/>
                    <c:pt idx="0">
                      <c:v>10,199.5
(10.2)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{52F5652D-A99D-4A6F-827F-C11FDD5ADC69}</c15:txfldGUID>
                      <c15:f>'2-1.시·도별 면적 및 지번수 현황'!$V$11</c15:f>
                      <c15:dlblFieldTableCache>
                        <c:ptCount val="1"/>
                        <c:pt idx="0">
                          <c:v>10,195.3
(10.2)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64F-46B1-9BE0-E9D288251D40}"/>
                </c:ext>
              </c:extLst>
            </c:dLbl>
            <c:dLbl>
              <c:idx val="1"/>
              <c:layout>
                <c:manualLayout>
                  <c:x val="5.5555300410426514E-3"/>
                  <c:y val="-0.20916691083404104"/>
                </c:manualLayout>
              </c:layout>
              <c:tx>
                <c:strRef>
                  <c:f>'2-1.시·도별 면적 및 지번수 현황'!$W$11</c:f>
                  <c:strCache>
                    <c:ptCount val="1"/>
                    <c:pt idx="0">
                      <c:v>5,131.3
(13.0)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{4B51FB34-58C6-4278-9214-B5CBADA70B7A}</c15:txfldGUID>
                      <c15:f>'2-1.시·도별 면적 및 지번수 현황'!$W$11</c15:f>
                      <c15:dlblFieldTableCache>
                        <c:ptCount val="1"/>
                        <c:pt idx="0">
                          <c:v>5,046.3
(12.9)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4F-46B1-9BE0-E9D288251D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현황'!$A$11</c:f>
              <c:strCache>
                <c:ptCount val="1"/>
                <c:pt idx="0">
                  <c:v>경기도</c:v>
                </c:pt>
              </c:strCache>
            </c:strRef>
          </c:cat>
          <c:val>
            <c:numRef>
              <c:f>('2-1.시·도별 면적 및 지번수 현황'!$C$11,'2-1.시·도별 면적 및 지번수 현황'!$F$11)</c:f>
              <c:numCache>
                <c:formatCode>#,##0.0;[Red]#,##0.0</c:formatCode>
                <c:ptCount val="2"/>
                <c:pt idx="0" formatCode="#,##0.0_ ">
                  <c:v>10199.543631300001</c:v>
                </c:pt>
                <c:pt idx="1">
                  <c:v>5131.2879999999996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4F-46B1-9BE0-E9D288251D40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64F-46B1-9BE0-E9D288251D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64F-46B1-9BE0-E9D288251D40}"/>
              </c:ext>
            </c:extLst>
          </c:dPt>
          <c:dLbls>
            <c:delete val="1"/>
          </c:dLbls>
          <c:cat>
            <c:strRef>
              <c:f>'2-1.시·도별 면적 및 지번수 현황'!$A$11</c:f>
              <c:strCache>
                <c:ptCount val="1"/>
                <c:pt idx="0">
                  <c:v>경기도</c:v>
                </c:pt>
              </c:strCache>
            </c:strRef>
          </c:cat>
          <c:val>
            <c:numRef>
              <c:f>('2-1.시·도별 면적 및 지번수 현황'!$D$11,'2-1.시·도별 면적 및 지번수 현황'!$U$11)</c:f>
              <c:numCache>
                <c:formatCode>#,##0.0;[Red]#,##0.0</c:formatCode>
                <c:ptCount val="2"/>
                <c:pt idx="0" formatCode="#,##0.0_ ">
                  <c:v>10.199999999999999</c:v>
                </c:pt>
                <c:pt idx="1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64F-46B1-9BE0-E9D288251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49928192"/>
        <c:axId val="149954560"/>
        <c:axId val="0"/>
      </c:bar3DChart>
      <c:catAx>
        <c:axId val="1499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954560"/>
        <c:crosses val="autoZero"/>
        <c:auto val="1"/>
        <c:lblAlgn val="ctr"/>
        <c:lblOffset val="100"/>
        <c:noMultiLvlLbl val="0"/>
      </c:catAx>
      <c:valAx>
        <c:axId val="149954560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4992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894"/>
          <c:y val="5.1400554097404488E-2"/>
          <c:w val="0.27630468066491948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9D8-4355-8734-DEF8844A89D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9D8-4355-8734-DEF8844A89DA}"/>
              </c:ext>
            </c:extLst>
          </c:dPt>
          <c:dLbls>
            <c:dLbl>
              <c:idx val="0"/>
              <c:layout>
                <c:manualLayout>
                  <c:x val="1.1111060082085301E-2"/>
                  <c:y val="-0.12379620526717462"/>
                </c:manualLayout>
              </c:layout>
              <c:tx>
                <c:strRef>
                  <c:f>'2-1.시·도별 면적 및 지번수 현황'!$V$3</c:f>
                  <c:strCache>
                    <c:ptCount val="1"/>
                    <c:pt idx="0">
                      <c:v>605.2
(0.6)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{E43D7305-584F-45C4-A956-C53010B28394}</c15:txfldGUID>
                      <c15:f>'2-1.시·도별 면적 및 지번수 현황'!$V$3</c15:f>
                      <c15:dlblFieldTableCache>
                        <c:ptCount val="1"/>
                        <c:pt idx="0">
                          <c:v>605.2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9D8-4355-8734-DEF8844A89DA}"/>
                </c:ext>
              </c:extLst>
            </c:dLbl>
            <c:dLbl>
              <c:idx val="1"/>
              <c:layout>
                <c:manualLayout>
                  <c:x val="2.7780930642587452E-3"/>
                  <c:y val="-0.13361136188876974"/>
                </c:manualLayout>
              </c:layout>
              <c:tx>
                <c:strRef>
                  <c:f>'2-1.시·도별 면적 및 지번수 현황'!$W$3</c:f>
                  <c:strCache>
                    <c:ptCount val="1"/>
                    <c:pt idx="0">
                      <c:v>913.0
(2.3)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{4B798721-59A5-4062-B0BD-405F9BC5BB9B}</c15:txfldGUID>
                      <c15:f>'2-1.시·도별 면적 및 지번수 현황'!$W$3</c15:f>
                      <c15:dlblFieldTableCache>
                        <c:ptCount val="1"/>
                        <c:pt idx="0">
                          <c:v>933.9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9D8-4355-8734-DEF8844A89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현황'!$A$3</c:f>
              <c:strCache>
                <c:ptCount val="1"/>
                <c:pt idx="0">
                  <c:v>서울특별시</c:v>
                </c:pt>
              </c:strCache>
            </c:strRef>
          </c:cat>
          <c:val>
            <c:numRef>
              <c:f>('2-1.시·도별 면적 및 지번수 현황'!$C$3,'2-1.시·도별 면적 및 지번수 현황'!$F$3)</c:f>
              <c:numCache>
                <c:formatCode>#,##0.0;[Red]#,##0.0</c:formatCode>
                <c:ptCount val="2"/>
                <c:pt idx="0" formatCode="#,##0.0_ ">
                  <c:v>605.20814860000007</c:v>
                </c:pt>
                <c:pt idx="1">
                  <c:v>912.96799999999996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D8-4355-8734-DEF8844A89D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9D8-4355-8734-DEF8844A89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9D8-4355-8734-DEF8844A89DA}"/>
              </c:ext>
            </c:extLst>
          </c:dPt>
          <c:dLbls>
            <c:delete val="1"/>
          </c:dLbls>
          <c:cat>
            <c:strRef>
              <c:f>'2-1.시·도별 면적 및 지번수 현황'!$A$3</c:f>
              <c:strCache>
                <c:ptCount val="1"/>
                <c:pt idx="0">
                  <c:v>서울특별시</c:v>
                </c:pt>
              </c:strCache>
            </c:strRef>
          </c:cat>
          <c:val>
            <c:numRef>
              <c:f>('2-1.시·도별 면적 및 지번수 현황'!$D$3,'2-1.시·도별 면적 및 지번수 현황'!$U$3)</c:f>
              <c:numCache>
                <c:formatCode>#,##0.0;[Red]#,##0.0</c:formatCode>
                <c:ptCount val="2"/>
                <c:pt idx="0" formatCode="#,##0.0_ ">
                  <c:v>0.6</c:v>
                </c:pt>
                <c:pt idx="1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9D8-4355-8734-DEF8844A8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49981824"/>
        <c:axId val="149995904"/>
        <c:axId val="0"/>
      </c:bar3DChart>
      <c:catAx>
        <c:axId val="1499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995904"/>
        <c:crosses val="autoZero"/>
        <c:auto val="1"/>
        <c:lblAlgn val="ctr"/>
        <c:lblOffset val="100"/>
        <c:noMultiLvlLbl val="0"/>
      </c:catAx>
      <c:valAx>
        <c:axId val="149995904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4998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455868636255152"/>
          <c:y val="4.6678233011528174E-2"/>
          <c:w val="0.2763046806649196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9D-4AFC-AF06-C4DDE85A904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9D-4AFC-AF06-C4DDE85A904C}"/>
              </c:ext>
            </c:extLst>
          </c:dPt>
          <c:dLbls>
            <c:dLbl>
              <c:idx val="0"/>
              <c:layout>
                <c:manualLayout>
                  <c:x val="1.1111060082085301E-2"/>
                  <c:y val="-0.12379620526717469"/>
                </c:manualLayout>
              </c:layout>
              <c:tx>
                <c:strRef>
                  <c:f>'2-1.시·도별 면적 및 지번수 현황'!$V$6</c:f>
                  <c:strCache>
                    <c:ptCount val="1"/>
                    <c:pt idx="0">
                      <c:v>1,067.0
(1.1)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{BE038E23-4EFB-4606-B432-ADD92771C233}</c15:txfldGUID>
                      <c15:f>'2-1.시·도별 면적 및 지번수 현황'!$V$6</c15:f>
                      <c15:dlblFieldTableCache>
                        <c:ptCount val="1"/>
                        <c:pt idx="0">
                          <c:v>1,065.2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79D-4AFC-AF06-C4DDE85A904C}"/>
                </c:ext>
              </c:extLst>
            </c:dLbl>
            <c:dLbl>
              <c:idx val="1"/>
              <c:layout>
                <c:manualLayout>
                  <c:x val="2.7780930642587452E-3"/>
                  <c:y val="-0.13361136188876974"/>
                </c:manualLayout>
              </c:layout>
              <c:tx>
                <c:strRef>
                  <c:f>'2-1.시·도별 면적 및 지번수 현황'!$W$6</c:f>
                  <c:strCache>
                    <c:ptCount val="1"/>
                    <c:pt idx="0">
                      <c:v>670.0
(1.7)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{45A3597B-5A19-41BC-8A26-50FA1463CFAE}</c15:txfldGUID>
                      <c15:f>'2-1.시·도별 면적 및 지번수 현황'!$W$6</c15:f>
                      <c15:dlblFieldTableCache>
                        <c:ptCount val="1"/>
                        <c:pt idx="0">
                          <c:v>664.2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79D-4AFC-AF06-C4DDE85A90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현황'!$A$6</c:f>
              <c:strCache>
                <c:ptCount val="1"/>
                <c:pt idx="0">
                  <c:v>인천광역시</c:v>
                </c:pt>
              </c:strCache>
            </c:strRef>
          </c:cat>
          <c:val>
            <c:numRef>
              <c:f>('2-1.시·도별 면적 및 지번수 현황'!$C$6,'2-1.시·도별 면적 및 지번수 현황'!$F$6)</c:f>
              <c:numCache>
                <c:formatCode>#,##0.0;[Red]#,##0.0</c:formatCode>
                <c:ptCount val="2"/>
                <c:pt idx="0" formatCode="#,##0.0_ ">
                  <c:v>1067.0448807</c:v>
                </c:pt>
                <c:pt idx="1">
                  <c:v>670.04300000000001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9D-4AFC-AF06-C4DDE85A904C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79D-4AFC-AF06-C4DDE85A90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79D-4AFC-AF06-C4DDE85A904C}"/>
              </c:ext>
            </c:extLst>
          </c:dPt>
          <c:dLbls>
            <c:delete val="1"/>
          </c:dLbls>
          <c:cat>
            <c:strRef>
              <c:f>'2-1.시·도별 면적 및 지번수 현황'!$A$6</c:f>
              <c:strCache>
                <c:ptCount val="1"/>
                <c:pt idx="0">
                  <c:v>인천광역시</c:v>
                </c:pt>
              </c:strCache>
            </c:strRef>
          </c:cat>
          <c:val>
            <c:numRef>
              <c:f>('2-1.시·도별 면적 및 지번수 현황'!$D$6,'2-1.시·도별 면적 및 지번수 현황'!$U$6)</c:f>
              <c:numCache>
                <c:formatCode>#,##0.0;[Red]#,##0.0</c:formatCode>
                <c:ptCount val="2"/>
                <c:pt idx="0" formatCode="#,##0.0_ ">
                  <c:v>1.1000000000000001</c:v>
                </c:pt>
                <c:pt idx="1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79D-4AFC-AF06-C4DDE85A90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031360"/>
        <c:axId val="150037248"/>
        <c:axId val="0"/>
      </c:bar3DChart>
      <c:catAx>
        <c:axId val="1500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37248"/>
        <c:crosses val="autoZero"/>
        <c:auto val="1"/>
        <c:lblAlgn val="ctr"/>
        <c:lblOffset val="100"/>
        <c:noMultiLvlLbl val="0"/>
      </c:catAx>
      <c:valAx>
        <c:axId val="150037248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03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872"/>
          <c:y val="5.1400554097404488E-2"/>
          <c:w val="0.27630468066491937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21-40BF-98EF-A2EC9435C78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21-40BF-98EF-A2EC9435C784}"/>
              </c:ext>
            </c:extLst>
          </c:dPt>
          <c:dLbls>
            <c:dLbl>
              <c:idx val="0"/>
              <c:layout>
                <c:manualLayout>
                  <c:x val="5.5561861285174773E-3"/>
                  <c:y val="-0.26546285953955884"/>
                </c:manualLayout>
              </c:layout>
              <c:tx>
                <c:strRef>
                  <c:f>'2-1.시·도별 면적 및 지번수 현황'!$V$14</c:f>
                  <c:strCache>
                    <c:ptCount val="1"/>
                    <c:pt idx="0">
                      <c:v>8,247.2
(8.2)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{E9A04C3F-17A1-42B5-97C8-3BE92B131413}</c15:txfldGUID>
                      <c15:f>'2-1.시·도별 면적 및 지번수 현황'!$V$14</c15:f>
                      <c15:dlblFieldTableCache>
                        <c:ptCount val="1"/>
                        <c:pt idx="0">
                          <c:v>8,246.2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121-40BF-98EF-A2EC9435C784}"/>
                </c:ext>
              </c:extLst>
            </c:dLbl>
            <c:dLbl>
              <c:idx val="1"/>
              <c:layout>
                <c:manualLayout>
                  <c:x val="5.5555555555555558E-3"/>
                  <c:y val="-0.16666703120443291"/>
                </c:manualLayout>
              </c:layout>
              <c:tx>
                <c:strRef>
                  <c:f>'2-1.시·도별 면적 및 지번수 현황'!$W$14</c:f>
                  <c:strCache>
                    <c:ptCount val="1"/>
                    <c:pt idx="0">
                      <c:v>3,719.2
(9.4)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{D88A0545-4009-441E-90F4-89C1FECA0D14}</c15:txfldGUID>
                      <c15:f>'2-1.시·도별 면적 및 지번수 현황'!$W$14</c15:f>
                      <c15:dlblFieldTableCache>
                        <c:ptCount val="1"/>
                        <c:pt idx="0">
                          <c:v>3,677.3
(9.4)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121-40BF-98EF-A2EC9435C7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현황'!$A$14</c:f>
              <c:strCache>
                <c:ptCount val="1"/>
                <c:pt idx="0">
                  <c:v>충청남도</c:v>
                </c:pt>
              </c:strCache>
            </c:strRef>
          </c:cat>
          <c:val>
            <c:numRef>
              <c:f>('2-1.시·도별 면적 및 지번수 현황'!$C$14,'2-1.시·도별 면적 및 지번수 현황'!$F$14)</c:f>
              <c:numCache>
                <c:formatCode>#,##0.0;[Red]#,##0.0</c:formatCode>
                <c:ptCount val="2"/>
                <c:pt idx="0" formatCode="#,##0.0_ ">
                  <c:v>8247.2124719999993</c:v>
                </c:pt>
                <c:pt idx="1">
                  <c:v>3719.2190000000001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21-40BF-98EF-A2EC9435C784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121-40BF-98EF-A2EC9435C7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121-40BF-98EF-A2EC9435C784}"/>
              </c:ext>
            </c:extLst>
          </c:dPt>
          <c:dLbls>
            <c:delete val="1"/>
          </c:dLbls>
          <c:cat>
            <c:strRef>
              <c:f>'2-1.시·도별 면적 및 지번수 현황'!$A$14</c:f>
              <c:strCache>
                <c:ptCount val="1"/>
                <c:pt idx="0">
                  <c:v>충청남도</c:v>
                </c:pt>
              </c:strCache>
            </c:strRef>
          </c:cat>
          <c:val>
            <c:numRef>
              <c:f>('2-1.시·도별 면적 및 지번수 현황'!$D$14,'2-1.시·도별 면적 및 지번수 현황'!$U$14)</c:f>
              <c:numCache>
                <c:formatCode>#,##0.0;[Red]#,##0.0</c:formatCode>
                <c:ptCount val="2"/>
                <c:pt idx="0" formatCode="#,##0.0_ ">
                  <c:v>8.1999999999999993</c:v>
                </c:pt>
                <c:pt idx="1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121-40BF-98EF-A2EC9435C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097280"/>
        <c:axId val="150111360"/>
        <c:axId val="0"/>
      </c:bar3DChart>
      <c:catAx>
        <c:axId val="15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11360"/>
        <c:crosses val="autoZero"/>
        <c:auto val="1"/>
        <c:lblAlgn val="ctr"/>
        <c:lblOffset val="100"/>
        <c:noMultiLvlLbl val="0"/>
      </c:catAx>
      <c:valAx>
        <c:axId val="150111360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09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894"/>
          <c:y val="5.1400554097404488E-2"/>
          <c:w val="0.27630468066491948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84-4E42-B03F-52DFF68AFE5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84-4E42-B03F-52DFF68AFE5D}"/>
              </c:ext>
            </c:extLst>
          </c:dPt>
          <c:dLbls>
            <c:dLbl>
              <c:idx val="0"/>
              <c:layout>
                <c:manualLayout>
                  <c:x val="5.5561861285174773E-3"/>
                  <c:y val="-0.12379620526717452"/>
                </c:manualLayout>
              </c:layout>
              <c:tx>
                <c:strRef>
                  <c:f>'2-1.시·도별 면적 및 지번수 현황'!$V$8</c:f>
                  <c:strCache>
                    <c:ptCount val="1"/>
                    <c:pt idx="0">
                      <c:v>539.7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{56CD6046-CB35-49D9-85B9-D6E40C2B4B8F}</c15:txfldGUID>
                      <c15:f>'2-1.시·도별 면적 및 지번수 현황'!$V$8</c15:f>
                      <c15:dlblFieldTableCache>
                        <c:ptCount val="1"/>
                        <c:pt idx="0">
                          <c:v>539.7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E84-4E42-B03F-52DFF68AFE5D}"/>
                </c:ext>
              </c:extLst>
            </c:dLbl>
            <c:dLbl>
              <c:idx val="1"/>
              <c:layout>
                <c:manualLayout>
                  <c:x val="5.5555300410426514E-3"/>
                  <c:y val="-0.12416691827061162"/>
                </c:manualLayout>
              </c:layout>
              <c:tx>
                <c:strRef>
                  <c:f>'2-1.시·도별 면적 및 지번수 현황'!$W$8</c:f>
                  <c:strCache>
                    <c:ptCount val="1"/>
                    <c:pt idx="0">
                      <c:v>292.9
(0.7)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{C20E3D4B-725A-4BB3-A797-D8CB3F5C045C}</c15:txfldGUID>
                      <c15:f>'2-1.시·도별 면적 및 지번수 현황'!$W$8</c15:f>
                      <c15:dlblFieldTableCache>
                        <c:ptCount val="1"/>
                        <c:pt idx="0">
                          <c:v>292.3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E84-4E42-B03F-52DFF68AFE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현황'!$A$8</c:f>
              <c:strCache>
                <c:ptCount val="1"/>
                <c:pt idx="0">
                  <c:v>대전광역시</c:v>
                </c:pt>
              </c:strCache>
            </c:strRef>
          </c:cat>
          <c:val>
            <c:numRef>
              <c:f>('2-1.시·도별 면적 및 지번수 현황'!$C$8,'2-1.시·도별 면적 및 지번수 현황'!$F$8)</c:f>
              <c:numCache>
                <c:formatCode>#,##0.0;[Red]#,##0.0</c:formatCode>
                <c:ptCount val="2"/>
                <c:pt idx="0" formatCode="#,##0.0_ ">
                  <c:v>539.6685422999999</c:v>
                </c:pt>
                <c:pt idx="1">
                  <c:v>292.87099999999998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E84-4E42-B03F-52DFF68AFE5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E84-4E42-B03F-52DFF68AFE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E84-4E42-B03F-52DFF68AFE5D}"/>
              </c:ext>
            </c:extLst>
          </c:dPt>
          <c:dLbls>
            <c:delete val="1"/>
          </c:dLbls>
          <c:cat>
            <c:strRef>
              <c:f>'2-1.시·도별 면적 및 지번수 현황'!$A$8</c:f>
              <c:strCache>
                <c:ptCount val="1"/>
                <c:pt idx="0">
                  <c:v>대전광역시</c:v>
                </c:pt>
              </c:strCache>
            </c:strRef>
          </c:cat>
          <c:val>
            <c:numRef>
              <c:f>('2-1.시·도별 면적 및 지번수 현황'!$D$8,'2-1.시·도별 면적 및 지번수 현황'!$U$8)</c:f>
              <c:numCache>
                <c:formatCode>#,##0.0;[Red]#,##0.0</c:formatCode>
                <c:ptCount val="2"/>
                <c:pt idx="0" formatCode="#,##0.0_ ">
                  <c:v>0.5</c:v>
                </c:pt>
                <c:pt idx="1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E84-4E42-B03F-52DFF68AFE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224896"/>
        <c:axId val="150226432"/>
        <c:axId val="0"/>
      </c:bar3DChart>
      <c:catAx>
        <c:axId val="1502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26432"/>
        <c:crosses val="autoZero"/>
        <c:auto val="1"/>
        <c:lblAlgn val="ctr"/>
        <c:lblOffset val="100"/>
        <c:noMultiLvlLbl val="0"/>
      </c:catAx>
      <c:valAx>
        <c:axId val="150226432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22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916"/>
          <c:y val="5.1400554097404488E-2"/>
          <c:w val="0.2763046806649196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21-4F16-A2E0-F2BA251C1C8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21-4F16-A2E0-F2BA251C1C80}"/>
              </c:ext>
            </c:extLst>
          </c:dPt>
          <c:dLbls>
            <c:dLbl>
              <c:idx val="0"/>
              <c:layout>
                <c:manualLayout>
                  <c:x val="5.5561861285174773E-3"/>
                  <c:y val="-0.12379620526717459"/>
                </c:manualLayout>
              </c:layout>
              <c:tx>
                <c:strRef>
                  <c:f>'2-1.시·도별 면적 및 지번수 현황'!$V$10</c:f>
                  <c:strCache>
                    <c:ptCount val="1"/>
                    <c:pt idx="0">
                      <c:v>464.9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{CBAB81DD-0ADC-49DF-8739-4251CA6CC5EA}</c15:txfldGUID>
                      <c15:f>'2-1.시·도별 면적 및 지번수 현황'!$V$10</c15:f>
                      <c15:dlblFieldTableCache>
                        <c:ptCount val="1"/>
                        <c:pt idx="0">
                          <c:v>464.9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21-4F16-A2E0-F2BA251C1C80}"/>
                </c:ext>
              </c:extLst>
            </c:dLbl>
            <c:dLbl>
              <c:idx val="1"/>
              <c:layout>
                <c:manualLayout>
                  <c:x val="5.5555300410426514E-3"/>
                  <c:y val="-0.12416691827061169"/>
                </c:manualLayout>
              </c:layout>
              <c:tx>
                <c:strRef>
                  <c:f>'2-1.시·도별 면적 및 지번수 현황'!$W$10</c:f>
                  <c:strCache>
                    <c:ptCount val="1"/>
                    <c:pt idx="0">
                      <c:v>203.2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{E2F4DA61-0F68-44D5-BDA4-FE4DCE5B5CE1}</c15:txfldGUID>
                      <c15:f>'2-1.시·도별 면적 및 지번수 현황'!$W$10</c15:f>
                      <c15:dlblFieldTableCache>
                        <c:ptCount val="1"/>
                        <c:pt idx="0">
                          <c:v>199.8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21-4F16-A2E0-F2BA251C1C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현황'!$A$10</c:f>
              <c:strCache>
                <c:ptCount val="1"/>
                <c:pt idx="0">
                  <c:v>세종특별자치시</c:v>
                </c:pt>
              </c:strCache>
            </c:strRef>
          </c:cat>
          <c:val>
            <c:numRef>
              <c:f>('2-1.시·도별 면적 및 지번수 현황'!$C$10,'2-1.시·도별 면적 및 지번수 현황'!$F$10)</c:f>
              <c:numCache>
                <c:formatCode>#,##0.0;[Red]#,##0.0</c:formatCode>
                <c:ptCount val="2"/>
                <c:pt idx="0" formatCode="#,##0.0_ ">
                  <c:v>464.91821820000001</c:v>
                </c:pt>
                <c:pt idx="1">
                  <c:v>203.249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21-4F16-A2E0-F2BA251C1C80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F21-4F16-A2E0-F2BA251C1C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F21-4F16-A2E0-F2BA251C1C80}"/>
              </c:ext>
            </c:extLst>
          </c:dPt>
          <c:dLbls>
            <c:delete val="1"/>
          </c:dLbls>
          <c:cat>
            <c:strRef>
              <c:f>'2-1.시·도별 면적 및 지번수 현황'!$A$10</c:f>
              <c:strCache>
                <c:ptCount val="1"/>
                <c:pt idx="0">
                  <c:v>세종특별자치시</c:v>
                </c:pt>
              </c:strCache>
            </c:strRef>
          </c:cat>
          <c:val>
            <c:numRef>
              <c:f>('2-1.시·도별 면적 및 지번수 현황'!$D$10,'2-1.시·도별 면적 및 지번수 현황'!$U$10)</c:f>
              <c:numCache>
                <c:formatCode>#,##0.0;[Red]#,##0.0</c:formatCode>
                <c:ptCount val="2"/>
                <c:pt idx="0" formatCode="#,##0.0_ ">
                  <c:v>0.5</c:v>
                </c:pt>
                <c:pt idx="1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F21-4F16-A2E0-F2BA251C1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262144"/>
        <c:axId val="150263680"/>
        <c:axId val="0"/>
      </c:bar3DChart>
      <c:catAx>
        <c:axId val="1502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63680"/>
        <c:crosses val="autoZero"/>
        <c:auto val="1"/>
        <c:lblAlgn val="ctr"/>
        <c:lblOffset val="100"/>
        <c:noMultiLvlLbl val="0"/>
      </c:catAx>
      <c:valAx>
        <c:axId val="150263680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26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96"/>
          <c:y val="5.1400554097404488E-2"/>
          <c:w val="0.27630468066491987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90-41A5-92DE-8A049B2018E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90-41A5-92DE-8A049B2018E4}"/>
              </c:ext>
            </c:extLst>
          </c:dPt>
          <c:dLbls>
            <c:dLbl>
              <c:idx val="0"/>
              <c:layout>
                <c:manualLayout>
                  <c:x val="5.5561861285174773E-3"/>
                  <c:y val="-0.24185175049416024"/>
                </c:manualLayout>
              </c:layout>
              <c:tx>
                <c:strRef>
                  <c:f>'2-1.시·도별 면적 및 지번수 현황'!$V$13</c:f>
                  <c:strCache>
                    <c:ptCount val="1"/>
                    <c:pt idx="0">
                      <c:v>7,407.4
(7.4)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{EFA22032-5FCA-4255-98D7-18B6DF604177}</c15:txfldGUID>
                      <c15:f>'2-1.시·도별 면적 및 지번수 현황'!$V$13</c15:f>
                      <c15:dlblFieldTableCache>
                        <c:ptCount val="1"/>
                        <c:pt idx="0">
                          <c:v>7,407.0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B90-41A5-92DE-8A049B2018E4}"/>
                </c:ext>
              </c:extLst>
            </c:dLbl>
            <c:dLbl>
              <c:idx val="1"/>
              <c:layout>
                <c:manualLayout>
                  <c:x val="5.5555300410426514E-3"/>
                  <c:y val="-0.16666691455232688"/>
                </c:manualLayout>
              </c:layout>
              <c:tx>
                <c:strRef>
                  <c:f>'2-1.시·도별 면적 및 지번수 현황'!$W$13</c:f>
                  <c:strCache>
                    <c:ptCount val="1"/>
                    <c:pt idx="0">
                      <c:v>2,376.8
(6.0)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{251ED915-935F-41DB-B2DD-BEE7EEBFF841}</c15:txfldGUID>
                      <c15:f>'2-1.시·도별 면적 및 지번수 현황'!$W$13</c15:f>
                      <c15:dlblFieldTableCache>
                        <c:ptCount val="1"/>
                        <c:pt idx="0">
                          <c:v>2,346.5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B90-41A5-92DE-8A049B2018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현황'!$A$13</c:f>
              <c:strCache>
                <c:ptCount val="1"/>
                <c:pt idx="0">
                  <c:v>충청북도</c:v>
                </c:pt>
              </c:strCache>
            </c:strRef>
          </c:cat>
          <c:val>
            <c:numRef>
              <c:f>('2-1.시·도별 면적 및 지번수 현황'!$C$13,'2-1.시·도별 면적 및 지번수 현황'!$F$13)</c:f>
              <c:numCache>
                <c:formatCode>#,##0.0;[Red]#,##0.0</c:formatCode>
                <c:ptCount val="2"/>
                <c:pt idx="0" formatCode="#,##0.0_ ">
                  <c:v>7407.3994384999996</c:v>
                </c:pt>
                <c:pt idx="1">
                  <c:v>2376.7959999999998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90-41A5-92DE-8A049B2018E4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B90-41A5-92DE-8A049B2018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B90-41A5-92DE-8A049B2018E4}"/>
              </c:ext>
            </c:extLst>
          </c:dPt>
          <c:dLbls>
            <c:delete val="1"/>
          </c:dLbls>
          <c:cat>
            <c:strRef>
              <c:f>'2-1.시·도별 면적 및 지번수 현황'!$A$13</c:f>
              <c:strCache>
                <c:ptCount val="1"/>
                <c:pt idx="0">
                  <c:v>충청북도</c:v>
                </c:pt>
              </c:strCache>
            </c:strRef>
          </c:cat>
          <c:val>
            <c:numRef>
              <c:f>('2-1.시·도별 면적 및 지번수 현황'!$D$13,'2-1.시·도별 면적 및 지번수 현황'!$U$13)</c:f>
              <c:numCache>
                <c:formatCode>#,##0.0;[Red]#,##0.0</c:formatCode>
                <c:ptCount val="2"/>
                <c:pt idx="0" formatCode="#,##0.0_ ">
                  <c:v>7.4</c:v>
                </c:pt>
                <c:pt idx="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B90-41A5-92DE-8A049B2018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311680"/>
        <c:axId val="150313216"/>
        <c:axId val="0"/>
      </c:bar3DChart>
      <c:catAx>
        <c:axId val="1503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13216"/>
        <c:crosses val="autoZero"/>
        <c:auto val="1"/>
        <c:lblAlgn val="ctr"/>
        <c:lblOffset val="100"/>
        <c:noMultiLvlLbl val="0"/>
      </c:catAx>
      <c:valAx>
        <c:axId val="150313216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31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0983"/>
          <c:y val="5.1400554097404488E-2"/>
          <c:w val="0.27630468066491998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6E-4112-9B6C-146D897AD5E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6E-4112-9B6C-146D897AD5E8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46851839732997669"/>
                </c:manualLayout>
              </c:layout>
              <c:tx>
                <c:strRef>
                  <c:f>'2-1.시·도별 면적 및 지번수 현황'!$V$17</c:f>
                  <c:strCache>
                    <c:ptCount val="1"/>
                    <c:pt idx="0">
                      <c:v>19,036.4
(19.0)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{F6A828AE-ABE5-45DB-AD45-63562455779D}</c15:txfldGUID>
                      <c15:f>'2-1.시·도별 면적 및 지번수 현황'!$V$17</c15:f>
                      <c15:dlblFieldTableCache>
                        <c:ptCount val="1"/>
                        <c:pt idx="0">
                          <c:v>19,034.0
(19.0)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F6E-4112-9B6C-146D897AD5E8}"/>
                </c:ext>
              </c:extLst>
            </c:dLbl>
            <c:dLbl>
              <c:idx val="1"/>
              <c:layout>
                <c:manualLayout>
                  <c:x val="1.1110185298785645E-2"/>
                  <c:y val="-0.24694468530667751"/>
                </c:manualLayout>
              </c:layout>
              <c:tx>
                <c:strRef>
                  <c:f>'2-1.시·도별 면적 및 지번수 현황'!$W$17</c:f>
                  <c:strCache>
                    <c:ptCount val="1"/>
                    <c:pt idx="0">
                      <c:v>5,856.0
(14.8)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{38C46AFC-8495-43D3-91AC-3045BCAD0062}</c15:txfldGUID>
                      <c15:f>'2-1.시·도별 면적 및 지번수 현황'!$W$17</c15:f>
                      <c15:dlblFieldTableCache>
                        <c:ptCount val="1"/>
                        <c:pt idx="0">
                          <c:v>5,813.7
(14.8)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F6E-4112-9B6C-146D897AD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현황'!$A$17</c:f>
              <c:strCache>
                <c:ptCount val="1"/>
                <c:pt idx="0">
                  <c:v>경상북도</c:v>
                </c:pt>
              </c:strCache>
            </c:strRef>
          </c:cat>
          <c:val>
            <c:numRef>
              <c:f>('2-1.시·도별 면적 및 지번수 현황'!$C$17,'2-1.시·도별 면적 및 지번수 현황'!$F$17)</c:f>
              <c:numCache>
                <c:formatCode>#,##0.0;[Red]#,##0.0</c:formatCode>
                <c:ptCount val="2"/>
                <c:pt idx="0" formatCode="#,##0.0_ ">
                  <c:v>19036.366822900003</c:v>
                </c:pt>
                <c:pt idx="1">
                  <c:v>5856.0020000000004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6E-4112-9B6C-146D897AD5E8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F6E-4112-9B6C-146D897AD5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F6E-4112-9B6C-146D897AD5E8}"/>
              </c:ext>
            </c:extLst>
          </c:dPt>
          <c:dLbls>
            <c:delete val="1"/>
          </c:dLbls>
          <c:cat>
            <c:strRef>
              <c:f>'2-1.시·도별 면적 및 지번수 현황'!$A$17</c:f>
              <c:strCache>
                <c:ptCount val="1"/>
                <c:pt idx="0">
                  <c:v>경상북도</c:v>
                </c:pt>
              </c:strCache>
            </c:strRef>
          </c:cat>
          <c:val>
            <c:numRef>
              <c:f>('2-1.시·도별 면적 및 지번수 현황'!$D$17,'2-1.시·도별 면적 및 지번수 현황'!$U$17)</c:f>
              <c:numCache>
                <c:formatCode>#,##0.0;[Red]#,##0.0</c:formatCode>
                <c:ptCount val="2"/>
                <c:pt idx="0" formatCode="#,##0.0_ ">
                  <c:v>19</c:v>
                </c:pt>
                <c:pt idx="1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F6E-4112-9B6C-146D897AD5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447232"/>
        <c:axId val="150448768"/>
        <c:axId val="0"/>
      </c:bar3DChart>
      <c:catAx>
        <c:axId val="1504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48768"/>
        <c:crosses val="autoZero"/>
        <c:auto val="1"/>
        <c:lblAlgn val="ctr"/>
        <c:lblOffset val="100"/>
        <c:noMultiLvlLbl val="0"/>
      </c:catAx>
      <c:valAx>
        <c:axId val="150448768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044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'1-2.10년단위 지적공부등록지 변동추이'!$A$11</c:f>
              <c:strCache>
                <c:ptCount val="1"/>
                <c:pt idx="0">
                  <c:v>토지대장등록지</c:v>
                </c:pt>
              </c:strCache>
            </c:strRef>
          </c:tx>
          <c:cat>
            <c:strRef>
              <c:f>'1-2.10년단위 지적공부등록지 변동추이'!$B$10:$G$10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'1-2.10년단위 지적공부등록지 변동추이'!$B$11:$G$11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102.08010130708529</c:v>
                </c:pt>
                <c:pt idx="2">
                  <c:v>105.61677811660878</c:v>
                </c:pt>
                <c:pt idx="3">
                  <c:v>111.31761670580438</c:v>
                </c:pt>
                <c:pt idx="4">
                  <c:v>116.53094360561802</c:v>
                </c:pt>
                <c:pt idx="5">
                  <c:v>117.37850498839377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9-4A6F-8BD6-3DC125C7B0DD}"/>
            </c:ext>
          </c:extLst>
        </c:ser>
        <c:ser>
          <c:idx val="1"/>
          <c:order val="1"/>
          <c:tx>
            <c:strRef>
              <c:f>'1-2.10년단위 지적공부등록지 변동추이'!$A$12</c:f>
              <c:strCache>
                <c:ptCount val="1"/>
                <c:pt idx="0">
                  <c:v>임야대장등록지</c:v>
                </c:pt>
              </c:strCache>
            </c:strRef>
          </c:tx>
          <c:cat>
            <c:strRef>
              <c:f>'1-2.10년단위 지적공부등록지 변동추이'!$B$10:$G$10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'1-2.10년단위 지적공부등록지 변동추이'!$B$12:$G$12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100.04578198916117</c:v>
                </c:pt>
                <c:pt idx="2">
                  <c:v>99.364289762912065</c:v>
                </c:pt>
                <c:pt idx="3">
                  <c:v>97.333288253576981</c:v>
                </c:pt>
                <c:pt idx="4">
                  <c:v>95.254161836180856</c:v>
                </c:pt>
                <c:pt idx="5">
                  <c:v>94.868743908035924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9-4A6F-8BD6-3DC125C7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4032"/>
        <c:axId val="119885824"/>
      </c:lineChart>
      <c:catAx>
        <c:axId val="119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85824"/>
        <c:crosses val="autoZero"/>
        <c:auto val="1"/>
        <c:lblAlgn val="ctr"/>
        <c:lblOffset val="100"/>
        <c:noMultiLvlLbl val="0"/>
      </c:catAx>
      <c:valAx>
        <c:axId val="119885824"/>
        <c:scaling>
          <c:orientation val="minMax"/>
          <c:max val="140"/>
          <c:min val="8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198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005"/>
          <c:y val="5.1400554097404488E-2"/>
          <c:w val="0.2763046806649201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87-4615-A6B1-41E1C607950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87-4615-A6B1-41E1C6079508}"/>
              </c:ext>
            </c:extLst>
          </c:dPt>
          <c:dLbls>
            <c:dLbl>
              <c:idx val="0"/>
              <c:layout>
                <c:manualLayout>
                  <c:x val="1.3121749496617028E-6"/>
                  <c:y val="-0.12851842707625324"/>
                </c:manualLayout>
              </c:layout>
              <c:tx>
                <c:strRef>
                  <c:f>'2-1.시·도별 면적 및 지번수 현황'!$V$5</c:f>
                  <c:strCache>
                    <c:ptCount val="1"/>
                    <c:pt idx="0">
                      <c:v>885.2
(0.9)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{781F1CDC-3A36-44D6-8D4D-812D373B64F8}</c15:txfldGUID>
                      <c15:f>'2-1.시·도별 면적 및 지번수 현황'!$V$5</c15:f>
                      <c15:dlblFieldTableCache>
                        <c:ptCount val="1"/>
                        <c:pt idx="0">
                          <c:v>883.5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A87-4615-A6B1-41E1C6079508}"/>
                </c:ext>
              </c:extLst>
            </c:dLbl>
            <c:dLbl>
              <c:idx val="1"/>
              <c:layout>
                <c:manualLayout>
                  <c:x val="1.1110185298785645E-2"/>
                  <c:y val="-0.14305580550692945"/>
                </c:manualLayout>
              </c:layout>
              <c:tx>
                <c:strRef>
                  <c:f>'2-1.시·도별 면적 및 지번수 현황'!$W$5</c:f>
                  <c:strCache>
                    <c:ptCount val="1"/>
                    <c:pt idx="0">
                      <c:v>603.3
(1.5)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{E7EC7F9D-D7F9-4ABA-B275-DABE410E20E2}</c15:txfldGUID>
                      <c15:f>'2-1.시·도별 면적 및 지번수 현황'!$W$5</c15:f>
                      <c15:dlblFieldTableCache>
                        <c:ptCount val="1"/>
                        <c:pt idx="0">
                          <c:v>605.8
(1.5)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A87-4615-A6B1-41E1C60795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현황'!$A$5</c:f>
              <c:strCache>
                <c:ptCount val="1"/>
                <c:pt idx="0">
                  <c:v>대구광역시</c:v>
                </c:pt>
              </c:strCache>
            </c:strRef>
          </c:cat>
          <c:val>
            <c:numRef>
              <c:f>('2-1.시·도별 면적 및 지번수 현황'!$C$5,'2-1.시·도별 면적 및 지번수 현황'!$F$5)</c:f>
              <c:numCache>
                <c:formatCode>#,##0.0;[Red]#,##0.0</c:formatCode>
                <c:ptCount val="2"/>
                <c:pt idx="0" formatCode="#,##0.0_ ">
                  <c:v>885.22220809999999</c:v>
                </c:pt>
                <c:pt idx="1">
                  <c:v>603.279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87-4615-A6B1-41E1C6079508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A87-4615-A6B1-41E1C60795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A87-4615-A6B1-41E1C6079508}"/>
              </c:ext>
            </c:extLst>
          </c:dPt>
          <c:dLbls>
            <c:delete val="1"/>
          </c:dLbls>
          <c:cat>
            <c:strRef>
              <c:f>'2-1.시·도별 면적 및 지번수 현황'!$A$5</c:f>
              <c:strCache>
                <c:ptCount val="1"/>
                <c:pt idx="0">
                  <c:v>대구광역시</c:v>
                </c:pt>
              </c:strCache>
            </c:strRef>
          </c:cat>
          <c:val>
            <c:numRef>
              <c:f>('2-1.시·도별 면적 및 지번수 현황'!$D$5,'2-1.시·도별 면적 및 지번수 현황'!$U$5)</c:f>
              <c:numCache>
                <c:formatCode>#,##0.0;[Red]#,##0.0</c:formatCode>
                <c:ptCount val="2"/>
                <c:pt idx="0" formatCode="#,##0.0_ ">
                  <c:v>0.9</c:v>
                </c:pt>
                <c:pt idx="1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A87-4615-A6B1-41E1C6079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340544"/>
        <c:axId val="151342080"/>
        <c:axId val="0"/>
      </c:bar3DChart>
      <c:catAx>
        <c:axId val="15134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42080"/>
        <c:crosses val="autoZero"/>
        <c:auto val="1"/>
        <c:lblAlgn val="ctr"/>
        <c:lblOffset val="100"/>
        <c:noMultiLvlLbl val="0"/>
      </c:catAx>
      <c:valAx>
        <c:axId val="151342080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134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038"/>
          <c:y val="5.1400554097404488E-2"/>
          <c:w val="0.27630468066492037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B0-4E64-AA96-F8A71D0081A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B0-4E64-AA96-F8A71D0081A6}"/>
              </c:ext>
            </c:extLst>
          </c:dPt>
          <c:dLbls>
            <c:dLbl>
              <c:idx val="0"/>
              <c:layout>
                <c:manualLayout>
                  <c:x val="1.3121749496617045E-6"/>
                  <c:y val="-0.12851842707625324"/>
                </c:manualLayout>
              </c:layout>
              <c:tx>
                <c:strRef>
                  <c:f>'2-1.시·도별 면적 및 지번수 현황'!$V$9</c:f>
                  <c:strCache>
                    <c:ptCount val="1"/>
                    <c:pt idx="0">
                      <c:v>1,062.8
(1.1)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{9ADA0A18-95CA-46C9-BA5F-23B8E83E26CA}</c15:txfldGUID>
                      <c15:f>'2-1.시·도별 면적 및 지번수 현황'!$V$9</c15:f>
                      <c15:dlblFieldTableCache>
                        <c:ptCount val="1"/>
                        <c:pt idx="0">
                          <c:v>1,062.1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EB0-4E64-AA96-F8A71D0081A6}"/>
                </c:ext>
              </c:extLst>
            </c:dLbl>
            <c:dLbl>
              <c:idx val="1"/>
              <c:layout>
                <c:manualLayout>
                  <c:x val="1.1110185298785656E-2"/>
                  <c:y val="-0.14305580550692951"/>
                </c:manualLayout>
              </c:layout>
              <c:tx>
                <c:strRef>
                  <c:f>'2-1.시·도별 면적 및 지번수 현황'!$W$9</c:f>
                  <c:strCache>
                    <c:ptCount val="1"/>
                    <c:pt idx="0">
                      <c:v>504.3
(1.3)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{1625A991-F6AC-4034-A07F-6993BD66085B}</c15:txfldGUID>
                      <c15:f>'2-1.시·도별 면적 및 지번수 현황'!$W$9</c15:f>
                      <c15:dlblFieldTableCache>
                        <c:ptCount val="1"/>
                        <c:pt idx="0">
                          <c:v>501.7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B0-4E64-AA96-F8A71D0081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현황'!$A$9</c:f>
              <c:strCache>
                <c:ptCount val="1"/>
                <c:pt idx="0">
                  <c:v>울산광역시</c:v>
                </c:pt>
              </c:strCache>
            </c:strRef>
          </c:cat>
          <c:val>
            <c:numRef>
              <c:f>('2-1.시·도별 면적 및 지번수 현황'!$C$9,'2-1.시·도별 면적 및 지번수 현황'!$F$9)</c:f>
              <c:numCache>
                <c:formatCode>#,##0.0;[Red]#,##0.0</c:formatCode>
                <c:ptCount val="2"/>
                <c:pt idx="0" formatCode="#,##0.0_ ">
                  <c:v>1062.8335063000002</c:v>
                </c:pt>
                <c:pt idx="1">
                  <c:v>504.26299999999998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B0-4E64-AA96-F8A71D0081A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EB0-4E64-AA96-F8A71D0081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EB0-4E64-AA96-F8A71D0081A6}"/>
              </c:ext>
            </c:extLst>
          </c:dPt>
          <c:dLbls>
            <c:delete val="1"/>
          </c:dLbls>
          <c:cat>
            <c:strRef>
              <c:f>'2-1.시·도별 면적 및 지번수 현황'!$A$9</c:f>
              <c:strCache>
                <c:ptCount val="1"/>
                <c:pt idx="0">
                  <c:v>울산광역시</c:v>
                </c:pt>
              </c:strCache>
            </c:strRef>
          </c:cat>
          <c:val>
            <c:numRef>
              <c:f>('2-1.시·도별 면적 및 지번수 현황'!$D$9,'2-1.시·도별 면적 및 지번수 현황'!$U$9)</c:f>
              <c:numCache>
                <c:formatCode>#,##0.0;[Red]#,##0.0</c:formatCode>
                <c:ptCount val="2"/>
                <c:pt idx="0" formatCode="#,##0.0_ ">
                  <c:v>1.1000000000000001</c:v>
                </c:pt>
                <c:pt idx="1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B0-4E64-AA96-F8A71D0081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381888"/>
        <c:axId val="151383424"/>
        <c:axId val="0"/>
      </c:bar3DChart>
      <c:catAx>
        <c:axId val="1513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83424"/>
        <c:crosses val="autoZero"/>
        <c:auto val="1"/>
        <c:lblAlgn val="ctr"/>
        <c:lblOffset val="100"/>
        <c:noMultiLvlLbl val="0"/>
      </c:catAx>
      <c:valAx>
        <c:axId val="151383424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5138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071"/>
          <c:y val="5.1400554097404488E-2"/>
          <c:w val="0.27630468066492048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D6-4D92-8F4C-95B71A30707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D6-4D92-8F4C-95B71A30707A}"/>
              </c:ext>
            </c:extLst>
          </c:dPt>
          <c:dLbls>
            <c:dLbl>
              <c:idx val="0"/>
              <c:layout>
                <c:manualLayout>
                  <c:x val="1.3121749496617061E-6"/>
                  <c:y val="-0.12851842707625324"/>
                </c:manualLayout>
              </c:layout>
              <c:tx>
                <c:strRef>
                  <c:f>'2-1.시·도별 면적 및 지번수 현황'!$V$4</c:f>
                  <c:strCache>
                    <c:ptCount val="1"/>
                    <c:pt idx="0">
                      <c:v>771.3
(0.8)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{BD014FED-F443-4C5C-9FF7-F59B816E5FAD}</c15:txfldGUID>
                      <c15:f>'2-1.시·도별 면적 및 지번수 현황'!$V$4</c15:f>
                      <c15:dlblFieldTableCache>
                        <c:ptCount val="1"/>
                        <c:pt idx="0">
                          <c:v>770.1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8D6-4D92-8F4C-95B71A30707A}"/>
                </c:ext>
              </c:extLst>
            </c:dLbl>
            <c:dLbl>
              <c:idx val="1"/>
              <c:layout>
                <c:manualLayout>
                  <c:x val="1.1110265770827792E-2"/>
                  <c:y val="-0.1288891400796903"/>
                </c:manualLayout>
              </c:layout>
              <c:tx>
                <c:strRef>
                  <c:f>'2-1.시·도별 면적 및 지번수 현황'!$W$4</c:f>
                  <c:strCache>
                    <c:ptCount val="1"/>
                    <c:pt idx="0">
                      <c:v>718.5
(1.8)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{74BCA4BA-F69F-4CBA-ABB2-5930B39293AD}</c15:txfldGUID>
                      <c15:f>'2-1.시·도별 면적 및 지번수 현황'!$W$4</c15:f>
                      <c15:dlblFieldTableCache>
                        <c:ptCount val="1"/>
                        <c:pt idx="0">
                          <c:v>723.8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8D6-4D92-8F4C-95B71A3070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현황'!$A$4</c:f>
              <c:strCache>
                <c:ptCount val="1"/>
                <c:pt idx="0">
                  <c:v>부산광역시</c:v>
                </c:pt>
              </c:strCache>
            </c:strRef>
          </c:cat>
          <c:val>
            <c:numRef>
              <c:f>('2-1.시·도별 면적 및 지번수 현황'!$C$4,'2-1.시·도별 면적 및 지번수 현황'!$F$4)</c:f>
              <c:numCache>
                <c:formatCode>#,##0.0;[Red]#,##0.0</c:formatCode>
                <c:ptCount val="2"/>
                <c:pt idx="0" formatCode="#,##0.0_ ">
                  <c:v>771.32595540000011</c:v>
                </c:pt>
                <c:pt idx="1">
                  <c:v>718.50900000000001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D6-4D92-8F4C-95B71A30707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8D6-4D92-8F4C-95B71A307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8D6-4D92-8F4C-95B71A30707A}"/>
              </c:ext>
            </c:extLst>
          </c:dPt>
          <c:dLbls>
            <c:delete val="1"/>
          </c:dLbls>
          <c:cat>
            <c:strRef>
              <c:f>'2-1.시·도별 면적 및 지번수 현황'!$A$4</c:f>
              <c:strCache>
                <c:ptCount val="1"/>
                <c:pt idx="0">
                  <c:v>부산광역시</c:v>
                </c:pt>
              </c:strCache>
            </c:strRef>
          </c:cat>
          <c:val>
            <c:numRef>
              <c:f>('2-1.시·도별 면적 및 지번수 현황'!$D$4,'2-1.시·도별 면적 및 지번수 현황'!$U$4)</c:f>
              <c:numCache>
                <c:formatCode>#,##0.0;[Red]#,##0.0</c:formatCode>
                <c:ptCount val="2"/>
                <c:pt idx="0" formatCode="#,##0.0_ ">
                  <c:v>0.8</c:v>
                </c:pt>
                <c:pt idx="1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8D6-4D92-8F4C-95B71A307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5775616"/>
        <c:axId val="165797888"/>
        <c:axId val="0"/>
      </c:bar3DChart>
      <c:catAx>
        <c:axId val="1657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97888"/>
        <c:crosses val="autoZero"/>
        <c:auto val="1"/>
        <c:lblAlgn val="ctr"/>
        <c:lblOffset val="100"/>
        <c:noMultiLvlLbl val="0"/>
      </c:catAx>
      <c:valAx>
        <c:axId val="165797888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577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094"/>
          <c:y val="5.1400554097404488E-2"/>
          <c:w val="0.2763046806649206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73-4139-AC7D-02C23DC2F3D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73-4139-AC7D-02C23DC2F3DC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2607406377304779"/>
                </c:manualLayout>
              </c:layout>
              <c:tx>
                <c:strRef>
                  <c:f>'2-1.시·도별 면적 및 지번수 현황'!$V$15</c:f>
                  <c:strCache>
                    <c:ptCount val="1"/>
                    <c:pt idx="0">
                      <c:v>8,073.2
(8.0)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{B8F7E932-5F86-4FA9-A6CB-9A0F7E2DEDEB}</c15:txfldGUID>
                      <c15:f>'2-1.시·도별 면적 및 지번수 현황'!$V$15</c15:f>
                      <c15:dlblFieldTableCache>
                        <c:ptCount val="1"/>
                        <c:pt idx="0">
                          <c:v>8,069.8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173-4139-AC7D-02C23DC2F3DC}"/>
                </c:ext>
              </c:extLst>
            </c:dLbl>
            <c:dLbl>
              <c:idx val="1"/>
              <c:layout>
                <c:manualLayout>
                  <c:x val="1.1110185298785645E-2"/>
                  <c:y val="-0.20444468902496257"/>
                </c:manualLayout>
              </c:layout>
              <c:tx>
                <c:strRef>
                  <c:f>'2-1.시·도별 면적 및 지번수 현황'!$W$15</c:f>
                  <c:strCache>
                    <c:ptCount val="1"/>
                    <c:pt idx="0">
                      <c:v>3,856.9
(9.8)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{BAE60E01-7EDF-481D-8603-195AB4F4FADC}</c15:txfldGUID>
                      <c15:f>'2-1.시·도별 면적 및 지번수 현황'!$W$15</c15:f>
                      <c15:dlblFieldTableCache>
                        <c:ptCount val="1"/>
                        <c:pt idx="0">
                          <c:v>3,832.6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173-4139-AC7D-02C23DC2F3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현황'!$A$15</c:f>
              <c:strCache>
                <c:ptCount val="1"/>
                <c:pt idx="0">
                  <c:v>전라북도</c:v>
                </c:pt>
              </c:strCache>
            </c:strRef>
          </c:cat>
          <c:val>
            <c:numRef>
              <c:f>('2-1.시·도별 면적 및 지번수 현황'!$C$15,'2-1.시·도별 면적 및 지번수 현황'!$F$15)</c:f>
              <c:numCache>
                <c:formatCode>#,##0.0;[Red]#,##0.0</c:formatCode>
                <c:ptCount val="2"/>
                <c:pt idx="0" formatCode="#,##0.0_ ">
                  <c:v>8073.1756445000001</c:v>
                </c:pt>
                <c:pt idx="1">
                  <c:v>3856.9009999999998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73-4139-AC7D-02C23DC2F3DC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173-4139-AC7D-02C23DC2F3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173-4139-AC7D-02C23DC2F3DC}"/>
              </c:ext>
            </c:extLst>
          </c:dPt>
          <c:dLbls>
            <c:delete val="1"/>
          </c:dLbls>
          <c:cat>
            <c:strRef>
              <c:f>'2-1.시·도별 면적 및 지번수 현황'!$A$15</c:f>
              <c:strCache>
                <c:ptCount val="1"/>
                <c:pt idx="0">
                  <c:v>전라북도</c:v>
                </c:pt>
              </c:strCache>
            </c:strRef>
          </c:cat>
          <c:val>
            <c:numRef>
              <c:f>('2-1.시·도별 면적 및 지번수 현황'!$D$15,'2-1.시·도별 면적 및 지번수 현황'!$U$15)</c:f>
              <c:numCache>
                <c:formatCode>#,##0.0;[Red]#,##0.0</c:formatCode>
                <c:ptCount val="2"/>
                <c:pt idx="0" formatCode="#,##0.0_ ">
                  <c:v>8</c:v>
                </c:pt>
                <c:pt idx="1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73-4139-AC7D-02C23DC2F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5833344"/>
        <c:axId val="165843328"/>
        <c:axId val="0"/>
      </c:bar3DChart>
      <c:catAx>
        <c:axId val="1658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43328"/>
        <c:crosses val="autoZero"/>
        <c:auto val="1"/>
        <c:lblAlgn val="ctr"/>
        <c:lblOffset val="100"/>
        <c:noMultiLvlLbl val="0"/>
      </c:catAx>
      <c:valAx>
        <c:axId val="165843328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583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116"/>
          <c:y val="5.1400554097404488E-2"/>
          <c:w val="0.27630468066492087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BC-4B46-8F99-756263BEF7D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BC-4B46-8F99-756263BEF7DF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13324064888533352"/>
                </c:manualLayout>
              </c:layout>
              <c:tx>
                <c:strRef>
                  <c:f>'2-1.시·도별 면적 및 지번수 현황'!$V$7</c:f>
                  <c:strCache>
                    <c:ptCount val="1"/>
                    <c:pt idx="0">
                      <c:v>501.0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{DE2B18F1-07A9-4CD6-923E-6E20675C267C}</c15:txfldGUID>
                      <c15:f>'2-1.시·도별 면적 및 지번수 현황'!$V$7</c15:f>
                      <c15:dlblFieldTableCache>
                        <c:ptCount val="1"/>
                        <c:pt idx="0">
                          <c:v>501.1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BC-4B46-8F99-756263BEF7DF}"/>
                </c:ext>
              </c:extLst>
            </c:dLbl>
            <c:dLbl>
              <c:idx val="1"/>
              <c:layout>
                <c:manualLayout>
                  <c:x val="5.5553113452177019E-3"/>
                  <c:y val="-0.14777802731600811"/>
                </c:manualLayout>
              </c:layout>
              <c:tx>
                <c:strRef>
                  <c:f>'2-1.시·도별 면적 및 지번수 현황'!$W$7</c:f>
                  <c:strCache>
                    <c:ptCount val="1"/>
                    <c:pt idx="0">
                      <c:v>391.3
(1.0)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{7F5D8078-79F6-4AD4-B198-633351EC1F58}</c15:txfldGUID>
                      <c15:f>'2-1.시·도별 면적 및 지번수 현황'!$W$7</c15:f>
                      <c15:dlblFieldTableCache>
                        <c:ptCount val="1"/>
                        <c:pt idx="0">
                          <c:v>394.3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BC-4B46-8F99-756263BEF7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현황'!$A$7</c:f>
              <c:strCache>
                <c:ptCount val="1"/>
                <c:pt idx="0">
                  <c:v>광주광역시</c:v>
                </c:pt>
              </c:strCache>
            </c:strRef>
          </c:cat>
          <c:val>
            <c:numRef>
              <c:f>('2-1.시·도별 면적 및 지번수 현황'!$C$7,'2-1.시·도별 면적 및 지번수 현황'!$F$7)</c:f>
              <c:numCache>
                <c:formatCode>#,##0.0;[Red]#,##0.0</c:formatCode>
                <c:ptCount val="2"/>
                <c:pt idx="0" formatCode="#,##0.0_ ">
                  <c:v>501.02429860000001</c:v>
                </c:pt>
                <c:pt idx="1">
                  <c:v>391.28300000000002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BC-4B46-8F99-756263BEF7D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7BC-4B46-8F99-756263BEF7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7BC-4B46-8F99-756263BEF7DF}"/>
              </c:ext>
            </c:extLst>
          </c:dPt>
          <c:dLbls>
            <c:delete val="1"/>
          </c:dLbls>
          <c:cat>
            <c:strRef>
              <c:f>'2-1.시·도별 면적 및 지번수 현황'!$A$7</c:f>
              <c:strCache>
                <c:ptCount val="1"/>
                <c:pt idx="0">
                  <c:v>광주광역시</c:v>
                </c:pt>
              </c:strCache>
            </c:strRef>
          </c:cat>
          <c:val>
            <c:numRef>
              <c:f>('2-1.시·도별 면적 및 지번수 현황'!$D$7,'2-1.시·도별 면적 및 지번수 현황'!$U$7)</c:f>
              <c:numCache>
                <c:formatCode>#,##0.0;[Red]#,##0.0</c:formatCode>
                <c:ptCount val="2"/>
                <c:pt idx="0" formatCode="#,##0.0_ ">
                  <c:v>0.5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7BC-4B46-8F99-756263BEF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5891072"/>
        <c:axId val="165905152"/>
        <c:axId val="0"/>
      </c:bar3DChart>
      <c:catAx>
        <c:axId val="165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905152"/>
        <c:crosses val="autoZero"/>
        <c:auto val="1"/>
        <c:lblAlgn val="ctr"/>
        <c:lblOffset val="100"/>
        <c:noMultiLvlLbl val="0"/>
      </c:catAx>
      <c:valAx>
        <c:axId val="165905152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589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182"/>
          <c:y val="5.1400554097404488E-2"/>
          <c:w val="0.2763046806649211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DC-4ABC-9AE6-9047C5B5FCB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8DC-4ABC-9AE6-9047C5B5FCB0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31268507763035386"/>
                </c:manualLayout>
              </c:layout>
              <c:tx>
                <c:strRef>
                  <c:f>'2-1.시·도별 면적 및 지번수 현황'!$V$18</c:f>
                  <c:strCache>
                    <c:ptCount val="1"/>
                    <c:pt idx="0">
                      <c:v>10,541.7
(10.5)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{1811EB5F-7FD0-4735-9C50-0DC6682C74E2}</c15:txfldGUID>
                      <c15:f>'2-1.시·도별 면적 및 지번수 현황'!$V$18</c15:f>
                      <c15:dlblFieldTableCache>
                        <c:ptCount val="1"/>
                        <c:pt idx="0">
                          <c:v>10,540.6
(10.5)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8DC-4ABC-9AE6-9047C5B5FCB0}"/>
                </c:ext>
              </c:extLst>
            </c:dLbl>
            <c:dLbl>
              <c:idx val="1"/>
              <c:layout>
                <c:manualLayout>
                  <c:x val="5.5553113452177019E-3"/>
                  <c:y val="-0.19027802359772344"/>
                </c:manualLayout>
              </c:layout>
              <c:tx>
                <c:strRef>
                  <c:f>'2-1.시·도별 면적 및 지번수 현황'!$W$18</c:f>
                  <c:strCache>
                    <c:ptCount val="1"/>
                    <c:pt idx="0">
                      <c:v>4,812.9
(12.2)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{0405F2D3-68E5-4C83-A5F6-E04BAF654B2C}</c15:txfldGUID>
                      <c15:f>'2-1.시·도별 면적 및 지번수 현황'!$W$18</c15:f>
                      <c15:dlblFieldTableCache>
                        <c:ptCount val="1"/>
                        <c:pt idx="0">
                          <c:v>4,789.1
(12.2)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8DC-4ABC-9AE6-9047C5B5FC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현황'!$A$18</c:f>
              <c:strCache>
                <c:ptCount val="1"/>
                <c:pt idx="0">
                  <c:v>경상남도</c:v>
                </c:pt>
              </c:strCache>
            </c:strRef>
          </c:cat>
          <c:val>
            <c:numRef>
              <c:f>('2-1.시·도별 면적 및 지번수 현황'!$C$18,'2-1.시·도별 면적 및 지번수 현황'!$F$18)</c:f>
              <c:numCache>
                <c:formatCode>#,##0.0;[Red]#,##0.0</c:formatCode>
                <c:ptCount val="2"/>
                <c:pt idx="0" formatCode="#,##0.0_ ">
                  <c:v>10541.727510299999</c:v>
                </c:pt>
                <c:pt idx="1">
                  <c:v>4812.8819999999996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DC-4ABC-9AE6-9047C5B5FCB0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8DC-4ABC-9AE6-9047C5B5FC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8DC-4ABC-9AE6-9047C5B5FCB0}"/>
              </c:ext>
            </c:extLst>
          </c:dPt>
          <c:dLbls>
            <c:delete val="1"/>
          </c:dLbls>
          <c:cat>
            <c:strRef>
              <c:f>'2-1.시·도별 면적 및 지번수 현황'!$A$18</c:f>
              <c:strCache>
                <c:ptCount val="1"/>
                <c:pt idx="0">
                  <c:v>경상남도</c:v>
                </c:pt>
              </c:strCache>
            </c:strRef>
          </c:cat>
          <c:val>
            <c:numRef>
              <c:f>('2-1.시·도별 면적 및 지번수 현황'!$D$18,'2-1.시·도별 면적 및 지번수 현황'!$U$18)</c:f>
              <c:numCache>
                <c:formatCode>#,##0.0;[Red]#,##0.0</c:formatCode>
                <c:ptCount val="2"/>
                <c:pt idx="0" formatCode="#,##0.0_ ">
                  <c:v>10.5</c:v>
                </c:pt>
                <c:pt idx="1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8DC-4ABC-9AE6-9047C5B5F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6079872"/>
        <c:axId val="166098048"/>
        <c:axId val="0"/>
      </c:bar3DChart>
      <c:catAx>
        <c:axId val="1660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98048"/>
        <c:crosses val="autoZero"/>
        <c:auto val="1"/>
        <c:lblAlgn val="ctr"/>
        <c:lblOffset val="100"/>
        <c:noMultiLvlLbl val="0"/>
      </c:catAx>
      <c:valAx>
        <c:axId val="166098048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607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182"/>
          <c:y val="5.1400554097404488E-2"/>
          <c:w val="0.27630468066492114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24-4B24-8681-F1E3F77BC40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24-4B24-8681-F1E3F77BC40D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32212952124851241"/>
                </c:manualLayout>
              </c:layout>
              <c:tx>
                <c:strRef>
                  <c:f>'2-1.시·도별 면적 및 지번수 현황'!$V$16</c:f>
                  <c:strCache>
                    <c:ptCount val="1"/>
                    <c:pt idx="0">
                      <c:v>12,360.5
(12.3)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{1E5F6215-0502-4144-B41E-8B50F0D0EC7A}</c15:txfldGUID>
                      <c15:f>'2-1.시·도별 면적 및 지번수 현황'!$V$16</c15:f>
                      <c15:dlblFieldTableCache>
                        <c:ptCount val="1"/>
                        <c:pt idx="0">
                          <c:v>12,348.1
(12.3)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D24-4B24-8681-F1E3F77BC40D}"/>
                </c:ext>
              </c:extLst>
            </c:dLbl>
            <c:dLbl>
              <c:idx val="1"/>
              <c:layout>
                <c:manualLayout>
                  <c:x val="5.5553113452177019E-3"/>
                  <c:y val="-0.21388913264312137"/>
                </c:manualLayout>
              </c:layout>
              <c:tx>
                <c:strRef>
                  <c:f>'2-1.시·도별 면적 및 지번수 현황'!$W$16</c:f>
                  <c:strCache>
                    <c:ptCount val="1"/>
                    <c:pt idx="0">
                      <c:v>5,882.3
(14.9)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{4D23B30D-5A59-4F54-BF83-0334DCEE76A2}</c15:txfldGUID>
                      <c15:f>'2-1.시·도별 면적 및 지번수 현황'!$W$16</c15:f>
                      <c15:dlblFieldTableCache>
                        <c:ptCount val="1"/>
                        <c:pt idx="0">
                          <c:v>5,837.8
(14.9)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D24-4B24-8681-F1E3F77BC40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현황'!$A$16</c:f>
              <c:strCache>
                <c:ptCount val="1"/>
                <c:pt idx="0">
                  <c:v>전라남도</c:v>
                </c:pt>
              </c:strCache>
            </c:strRef>
          </c:cat>
          <c:val>
            <c:numRef>
              <c:f>('2-1.시·도별 면적 및 지번수 현황'!$C$16,'2-1.시·도별 면적 및 지번수 현황'!$F$16)</c:f>
              <c:numCache>
                <c:formatCode>#,##0.0;[Red]#,##0.0</c:formatCode>
                <c:ptCount val="2"/>
                <c:pt idx="0" formatCode="#,##0.0_ ">
                  <c:v>12360.515199099998</c:v>
                </c:pt>
                <c:pt idx="1">
                  <c:v>5882.2929999999997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24-4B24-8681-F1E3F77BC40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D24-4B24-8681-F1E3F77BC4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D24-4B24-8681-F1E3F77BC40D}"/>
              </c:ext>
            </c:extLst>
          </c:dPt>
          <c:dLbls>
            <c:delete val="1"/>
          </c:dLbls>
          <c:cat>
            <c:strRef>
              <c:f>'2-1.시·도별 면적 및 지번수 현황'!$A$16</c:f>
              <c:strCache>
                <c:ptCount val="1"/>
                <c:pt idx="0">
                  <c:v>전라남도</c:v>
                </c:pt>
              </c:strCache>
            </c:strRef>
          </c:cat>
          <c:val>
            <c:numRef>
              <c:f>('2-1.시·도별 면적 및 지번수 현황'!$D$16,'2-1.시·도별 면적 및 지번수 현황'!$U$16)</c:f>
              <c:numCache>
                <c:formatCode>#,##0.0;[Red]#,##0.0</c:formatCode>
                <c:ptCount val="2"/>
                <c:pt idx="0" formatCode="#,##0.0_ ">
                  <c:v>12.3</c:v>
                </c:pt>
                <c:pt idx="1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D24-4B24-8681-F1E3F77BC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6130048"/>
        <c:axId val="166131584"/>
        <c:axId val="0"/>
      </c:bar3DChart>
      <c:catAx>
        <c:axId val="1661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31584"/>
        <c:crosses val="autoZero"/>
        <c:auto val="1"/>
        <c:lblAlgn val="ctr"/>
        <c:lblOffset val="100"/>
        <c:noMultiLvlLbl val="0"/>
      </c:catAx>
      <c:valAx>
        <c:axId val="166131584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613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965507436571205"/>
          <c:y val="5.1400554097404488E-2"/>
          <c:w val="0.27630468066492136"/>
          <c:h val="0.8971988918051916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14B-4788-8D7D-2268280A636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14B-4788-8D7D-2268280A6367}"/>
              </c:ext>
            </c:extLst>
          </c:dPt>
          <c:dLbls>
            <c:dLbl>
              <c:idx val="0"/>
              <c:layout>
                <c:manualLayout>
                  <c:x val="2.7787491517335802E-3"/>
                  <c:y val="-0.14740731431257156"/>
                </c:manualLayout>
              </c:layout>
              <c:tx>
                <c:strRef>
                  <c:f>'2-1.시·도별 면적 및 지번수 현황'!$V$19</c:f>
                  <c:strCache>
                    <c:ptCount val="1"/>
                    <c:pt idx="0">
                      <c:v>1,850.2
(1.8)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{C50C19A4-E463-4C54-A281-8C6069B24A00}</c15:txfldGUID>
                      <c15:f>'2-1.시·도별 면적 및 지번수 현황'!$V$19</c15:f>
                      <c15:dlblFieldTableCache>
                        <c:ptCount val="1"/>
                        <c:pt idx="0">
                          <c:v>1,850.2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14B-4788-8D7D-2268280A6367}"/>
                </c:ext>
              </c:extLst>
            </c:dLbl>
            <c:dLbl>
              <c:idx val="1"/>
              <c:layout>
                <c:manualLayout>
                  <c:x val="8.3327483220016658E-3"/>
                  <c:y val="-0.13361136188876974"/>
                </c:manualLayout>
              </c:layout>
              <c:tx>
                <c:strRef>
                  <c:f>'2-1.시·도별 면적 및 지번수 현황'!$W$19</c:f>
                  <c:strCache>
                    <c:ptCount val="1"/>
                    <c:pt idx="0">
                      <c:v>875.6
(2.2)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{55516635-224D-401D-B9CD-968BD77422A4}</c15:txfldGUID>
                      <c15:f>'2-1.시·도별 면적 및 지번수 현황'!$W$19</c15:f>
                      <c15:dlblFieldTableCache>
                        <c:ptCount val="1"/>
                        <c:pt idx="0">
                          <c:v>866.3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14B-4788-8D7D-2268280A63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현황'!$A$19</c:f>
              <c:strCache>
                <c:ptCount val="1"/>
                <c:pt idx="0">
                  <c:v>제주특별자치도</c:v>
                </c:pt>
              </c:strCache>
            </c:strRef>
          </c:cat>
          <c:val>
            <c:numRef>
              <c:f>('2-1.시·도별 면적 및 지번수 현황'!$C$19,'2-1.시·도별 면적 및 지번수 현황'!$F$19)</c:f>
              <c:numCache>
                <c:formatCode>#,##0.0;[Red]#,##0.0</c:formatCode>
                <c:ptCount val="2"/>
                <c:pt idx="0" formatCode="#,##0.0_ ">
                  <c:v>1850.2276751999998</c:v>
                </c:pt>
                <c:pt idx="1">
                  <c:v>875.58500000000004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4B-4788-8D7D-2268280A6367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B14B-4788-8D7D-2268280A63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B14B-4788-8D7D-2268280A6367}"/>
              </c:ext>
            </c:extLst>
          </c:dPt>
          <c:dLbls>
            <c:delete val="1"/>
          </c:dLbls>
          <c:cat>
            <c:strRef>
              <c:f>'2-1.시·도별 면적 및 지번수 현황'!$A$19</c:f>
              <c:strCache>
                <c:ptCount val="1"/>
                <c:pt idx="0">
                  <c:v>제주특별자치도</c:v>
                </c:pt>
              </c:strCache>
            </c:strRef>
          </c:cat>
          <c:val>
            <c:numRef>
              <c:f>('2-1.시·도별 면적 및 지번수 현황'!$D$19,'2-1.시·도별 면적 및 지번수 현황'!$U$19)</c:f>
              <c:numCache>
                <c:formatCode>#,##0.0;[Red]#,##0.0</c:formatCode>
                <c:ptCount val="2"/>
                <c:pt idx="0" formatCode="#,##0.0_ ">
                  <c:v>1.8</c:v>
                </c:pt>
                <c:pt idx="1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14B-4788-8D7D-2268280A6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6429440"/>
        <c:axId val="166430976"/>
        <c:axId val="0"/>
      </c:bar3DChart>
      <c:catAx>
        <c:axId val="1664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30976"/>
        <c:crosses val="autoZero"/>
        <c:auto val="1"/>
        <c:lblAlgn val="ctr"/>
        <c:lblOffset val="100"/>
        <c:noMultiLvlLbl val="0"/>
      </c:catAx>
      <c:valAx>
        <c:axId val="166430976"/>
        <c:scaling>
          <c:orientation val="minMax"/>
          <c:max val="20000"/>
        </c:scaling>
        <c:delete val="1"/>
        <c:axPos val="l"/>
        <c:numFmt formatCode="#,##0.0_ " sourceLinked="1"/>
        <c:majorTickMark val="out"/>
        <c:minorTickMark val="none"/>
        <c:tickLblPos val="nextTo"/>
        <c:crossAx val="16642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'2-2.10년단위 지역별 지적공부등록지 변동추이'!$A$16</c:f>
              <c:strCache>
                <c:ptCount val="1"/>
                <c:pt idx="0">
                  <c:v>수도권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변동추이'!$B$16:$G$16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100.74102839898087</c:v>
                </c:pt>
                <c:pt idx="2">
                  <c:v>101.59881184592889</c:v>
                </c:pt>
                <c:pt idx="3">
                  <c:v>102.43729849192246</c:v>
                </c:pt>
                <c:pt idx="4">
                  <c:v>102.99180583625855</c:v>
                </c:pt>
                <c:pt idx="5">
                  <c:v>103.04452290144705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5-4CF5-8DB3-7550E41A2CF6}"/>
            </c:ext>
          </c:extLst>
        </c:ser>
        <c:ser>
          <c:idx val="1"/>
          <c:order val="1"/>
          <c:tx>
            <c:strRef>
              <c:f>'2-2.10년단위 지역별 지적공부등록지 변동추이'!$A$17</c:f>
              <c:strCache>
                <c:ptCount val="1"/>
                <c:pt idx="0">
                  <c:v>강원권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변동추이'!$B$17:$G$17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102.34243251533599</c:v>
                </c:pt>
                <c:pt idx="2">
                  <c:v>103.14055968419294</c:v>
                </c:pt>
                <c:pt idx="3">
                  <c:v>103.89514952088292</c:v>
                </c:pt>
                <c:pt idx="4">
                  <c:v>104.7453358430636</c:v>
                </c:pt>
                <c:pt idx="5">
                  <c:v>104.74820925497519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5-4CF5-8DB3-7550E41A2CF6}"/>
            </c:ext>
          </c:extLst>
        </c:ser>
        <c:ser>
          <c:idx val="2"/>
          <c:order val="2"/>
          <c:tx>
            <c:strRef>
              <c:f>'2-2.10년단위 지역별 지적공부등록지 변동추이'!$A$18</c:f>
              <c:strCache>
                <c:ptCount val="1"/>
                <c:pt idx="0">
                  <c:v>충청권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변동추이'!$B$18:$G$18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100.41709908147818</c:v>
                </c:pt>
                <c:pt idx="2">
                  <c:v>102.06007754432488</c:v>
                </c:pt>
                <c:pt idx="3">
                  <c:v>102.33980036895922</c:v>
                </c:pt>
                <c:pt idx="4">
                  <c:v>102.67482949637872</c:v>
                </c:pt>
                <c:pt idx="5">
                  <c:v>102.68407361863936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15-4CF5-8DB3-7550E41A2CF6}"/>
            </c:ext>
          </c:extLst>
        </c:ser>
        <c:ser>
          <c:idx val="3"/>
          <c:order val="3"/>
          <c:tx>
            <c:strRef>
              <c:f>'2-2.10년단위 지역별 지적공부등록지 변동추이'!$A$19</c:f>
              <c:strCache>
                <c:ptCount val="1"/>
                <c:pt idx="0">
                  <c:v>전라권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변동추이'!$B$19:$G$19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100.71683271601491</c:v>
                </c:pt>
                <c:pt idx="2">
                  <c:v>101.61178425597444</c:v>
                </c:pt>
                <c:pt idx="3">
                  <c:v>102.97897595107185</c:v>
                </c:pt>
                <c:pt idx="4">
                  <c:v>103.49467478361971</c:v>
                </c:pt>
                <c:pt idx="5">
                  <c:v>103.57214303445434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15-4CF5-8DB3-7550E41A2CF6}"/>
            </c:ext>
          </c:extLst>
        </c:ser>
        <c:ser>
          <c:idx val="4"/>
          <c:order val="4"/>
          <c:tx>
            <c:strRef>
              <c:f>'2-2.10년단위 지역별 지적공부등록지 변동추이'!$A$20</c:f>
              <c:strCache>
                <c:ptCount val="1"/>
                <c:pt idx="0">
                  <c:v>경상권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변동추이'!$B$20:$G$20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100.13751192125689</c:v>
                </c:pt>
                <c:pt idx="2">
                  <c:v>100.24668259661158</c:v>
                </c:pt>
                <c:pt idx="3">
                  <c:v>100.34060484517531</c:v>
                </c:pt>
                <c:pt idx="4">
                  <c:v>100.39994055821543</c:v>
                </c:pt>
                <c:pt idx="5">
                  <c:v>100.42246733505218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15-4CF5-8DB3-7550E41A2CF6}"/>
            </c:ext>
          </c:extLst>
        </c:ser>
        <c:ser>
          <c:idx val="5"/>
          <c:order val="5"/>
          <c:tx>
            <c:strRef>
              <c:f>'2-2.10년단위 지역별 지적공부등록지 변동추이'!$A$21</c:f>
              <c:strCache>
                <c:ptCount val="1"/>
                <c:pt idx="0">
                  <c:v>제주권</c:v>
                </c:pt>
              </c:strCache>
            </c:strRef>
          </c:tx>
          <c:cat>
            <c:strRef>
              <c:f>'2-2.10년단위 지역별 지적공부등록지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'2-2.10년단위 지역별 지적공부등록지 변동추이'!$B$21:$G$21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100.03740045650662</c:v>
                </c:pt>
                <c:pt idx="2">
                  <c:v>101.17052071047736</c:v>
                </c:pt>
                <c:pt idx="3">
                  <c:v>101.31079074912772</c:v>
                </c:pt>
                <c:pt idx="4">
                  <c:v>101.38543995752514</c:v>
                </c:pt>
                <c:pt idx="5">
                  <c:v>101.38633869983551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715-4CF5-8DB3-7550E41A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9136"/>
        <c:axId val="166300672"/>
      </c:lineChart>
      <c:catAx>
        <c:axId val="1662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00672"/>
        <c:crosses val="autoZero"/>
        <c:auto val="1"/>
        <c:lblAlgn val="ctr"/>
        <c:lblOffset val="100"/>
        <c:noMultiLvlLbl val="0"/>
      </c:catAx>
      <c:valAx>
        <c:axId val="16630067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662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'2-3.시·도별 지적공부등록지 평균공시지가 현황'!$C$4</c:f>
              <c:strCache>
                <c:ptCount val="1"/>
                <c:pt idx="0">
                  <c:v>평균 공시지가(원)</c:v>
                </c:pt>
              </c:strCache>
            </c:strRef>
          </c:tx>
          <c:invertIfNegative val="0"/>
          <c:cat>
            <c:strRef>
              <c:f>'2-3.시·도별 지적공부등록지 평균공시지가 현황'!$B$5:$B$21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'2-3.시·도별 지적공부등록지 평균공시지가 현황'!$C$5:$C$21</c:f>
              <c:numCache>
                <c:formatCode>_-* #,##0_-;\-* #,##0_-;_-* "-"??_-;_-@_-</c:formatCode>
                <c:ptCount val="17"/>
                <c:pt idx="0">
                  <c:v>3824705.0975478683</c:v>
                </c:pt>
                <c:pt idx="1">
                  <c:v>474422.9152801974</c:v>
                </c:pt>
                <c:pt idx="2">
                  <c:v>301639.03248004429</c:v>
                </c:pt>
                <c:pt idx="3">
                  <c:v>337826.35336447536</c:v>
                </c:pt>
                <c:pt idx="4">
                  <c:v>206011.32491058792</c:v>
                </c:pt>
                <c:pt idx="5">
                  <c:v>249989.88496767959</c:v>
                </c:pt>
                <c:pt idx="6">
                  <c:v>118832.52401264296</c:v>
                </c:pt>
                <c:pt idx="7">
                  <c:v>124963.43522070197</c:v>
                </c:pt>
                <c:pt idx="8">
                  <c:v>185192.94415279946</c:v>
                </c:pt>
                <c:pt idx="9">
                  <c:v>9763.1439474139352</c:v>
                </c:pt>
                <c:pt idx="10">
                  <c:v>20037.414511751678</c:v>
                </c:pt>
                <c:pt idx="11">
                  <c:v>31132.851063415274</c:v>
                </c:pt>
                <c:pt idx="12">
                  <c:v>17666.042240452931</c:v>
                </c:pt>
                <c:pt idx="13">
                  <c:v>12989.465260193685</c:v>
                </c:pt>
                <c:pt idx="14">
                  <c:v>14385.689409566088</c:v>
                </c:pt>
                <c:pt idx="15">
                  <c:v>32274.458279356975</c:v>
                </c:pt>
                <c:pt idx="16">
                  <c:v>64668.238914025671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9-4653-A6B0-D96143D1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705088"/>
        <c:axId val="149706624"/>
        <c:axId val="0"/>
      </c:bar3DChart>
      <c:catAx>
        <c:axId val="149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06624"/>
        <c:crosses val="autoZero"/>
        <c:auto val="1"/>
        <c:lblAlgn val="ctr"/>
        <c:lblOffset val="100"/>
        <c:noMultiLvlLbl val="0"/>
      </c:catAx>
      <c:valAx>
        <c:axId val="149706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7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'1-3.지적공부등록지 평균공시지가현황'!$C$17</c:f>
              <c:strCache>
                <c:ptCount val="1"/>
                <c:pt idx="0">
                  <c:v>평균공시지가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0555555555555582E-2"/>
                  <c:y val="-5.092592592592592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B6-4397-A112-3555BD89759A}"/>
                </c:ext>
              </c:extLst>
            </c:dLbl>
            <c:dLbl>
              <c:idx val="1"/>
              <c:layout>
                <c:manualLayout>
                  <c:x val="2.5000000000000001E-2"/>
                  <c:y val="-5.555555555555548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B6-4397-A112-3555BD8975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'1-3.지적공부등록지 평균공시지가현황'!$B$18:$B$19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'1-3.지적공부등록지 평균공시지가현황'!$C$18:$C$19</c:f>
              <c:numCache>
                <c:formatCode>#,##0_ </c:formatCode>
                <c:ptCount val="2"/>
                <c:pt idx="0">
                  <c:v>190146</c:v>
                </c:pt>
                <c:pt idx="1">
                  <c:v>4193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B6-4397-A112-3555BD89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9478912"/>
        <c:axId val="119492992"/>
        <c:axId val="0"/>
      </c:bar3DChart>
      <c:catAx>
        <c:axId val="119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92992"/>
        <c:crosses val="autoZero"/>
        <c:auto val="1"/>
        <c:lblAlgn val="ctr"/>
        <c:lblOffset val="100"/>
        <c:noMultiLvlLbl val="0"/>
      </c:catAx>
      <c:valAx>
        <c:axId val="11949299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1947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'2-4.지역별 지적공부등록지 평균공시지가 변동추이'!$A$19</c:f>
              <c:strCache>
                <c:ptCount val="1"/>
                <c:pt idx="0">
                  <c:v>수도권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변동추이'!$B$19:$F$19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109.39348729207575</c:v>
                </c:pt>
                <c:pt idx="2">
                  <c:v>116.92302962865766</c:v>
                </c:pt>
                <c:pt idx="3">
                  <c:v>129.46918055332048</c:v>
                </c:pt>
                <c:pt idx="4">
                  <c:v>143.37875669950108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D6-4732-91BC-F4EBC75A3E56}"/>
            </c:ext>
          </c:extLst>
        </c:ser>
        <c:ser>
          <c:idx val="1"/>
          <c:order val="1"/>
          <c:tx>
            <c:strRef>
              <c:f>'2-4.지역별 지적공부등록지 평균공시지가 변동추이'!$A$20</c:f>
              <c:strCache>
                <c:ptCount val="1"/>
                <c:pt idx="0">
                  <c:v>강원권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변동추이'!$B$20:$F$20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106.6237786070285</c:v>
                </c:pt>
                <c:pt idx="2">
                  <c:v>112.07140678013725</c:v>
                </c:pt>
                <c:pt idx="3">
                  <c:v>122.34050936864</c:v>
                </c:pt>
                <c:pt idx="4">
                  <c:v>133.09442607756503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D6-4732-91BC-F4EBC75A3E56}"/>
            </c:ext>
          </c:extLst>
        </c:ser>
        <c:ser>
          <c:idx val="2"/>
          <c:order val="2"/>
          <c:tx>
            <c:strRef>
              <c:f>'2-4.지역별 지적공부등록지 평균공시지가 변동추이'!$A$21</c:f>
              <c:strCache>
                <c:ptCount val="1"/>
                <c:pt idx="0">
                  <c:v>충청권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변동추이'!$B$21:$F$21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104.42038694398074</c:v>
                </c:pt>
                <c:pt idx="2">
                  <c:v>106.07179754786051</c:v>
                </c:pt>
                <c:pt idx="3">
                  <c:v>119.42224321413117</c:v>
                </c:pt>
                <c:pt idx="4">
                  <c:v>130.24581575944552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D6-4732-91BC-F4EBC75A3E56}"/>
            </c:ext>
          </c:extLst>
        </c:ser>
        <c:ser>
          <c:idx val="3"/>
          <c:order val="3"/>
          <c:tx>
            <c:strRef>
              <c:f>'2-4.지역별 지적공부등록지 평균공시지가 변동추이'!$A$22</c:f>
              <c:strCache>
                <c:ptCount val="1"/>
                <c:pt idx="0">
                  <c:v>전라권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변동추이'!$B$22:$F$22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107.06289814020951</c:v>
                </c:pt>
                <c:pt idx="2">
                  <c:v>113.36326692692778</c:v>
                </c:pt>
                <c:pt idx="3">
                  <c:v>125.10682754782631</c:v>
                </c:pt>
                <c:pt idx="4">
                  <c:v>136.33837729247088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D6-4732-91BC-F4EBC75A3E56}"/>
            </c:ext>
          </c:extLst>
        </c:ser>
        <c:ser>
          <c:idx val="4"/>
          <c:order val="4"/>
          <c:tx>
            <c:strRef>
              <c:f>'2-4.지역별 지적공부등록지 평균공시지가 변동추이'!$A$23</c:f>
              <c:strCache>
                <c:ptCount val="1"/>
                <c:pt idx="0">
                  <c:v>경상권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변동추이'!$B$23:$F$23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107.8143305303031</c:v>
                </c:pt>
                <c:pt idx="2">
                  <c:v>113.23895112937228</c:v>
                </c:pt>
                <c:pt idx="3">
                  <c:v>124.23277454865531</c:v>
                </c:pt>
                <c:pt idx="4">
                  <c:v>135.42347419451832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D6-4732-91BC-F4EBC75A3E56}"/>
            </c:ext>
          </c:extLst>
        </c:ser>
        <c:ser>
          <c:idx val="5"/>
          <c:order val="5"/>
          <c:tx>
            <c:strRef>
              <c:f>'2-4.지역별 지적공부등록지 평균공시지가 변동추이'!$A$24</c:f>
              <c:strCache>
                <c:ptCount val="1"/>
                <c:pt idx="0">
                  <c:v>제주권</c:v>
                </c:pt>
              </c:strCache>
            </c:strRef>
          </c:tx>
          <c:cat>
            <c:strRef>
              <c:f>'2-4.지역별 지적공부등록지 평균공시지가 변동추이'!$B$18:$F$18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'2-4.지역별 지적공부등록지 평균공시지가 변동추이'!$B$24:$F$24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110.64456451323967</c:v>
                </c:pt>
                <c:pt idx="2">
                  <c:v>115.514377521029</c:v>
                </c:pt>
                <c:pt idx="3">
                  <c:v>124.96928340073448</c:v>
                </c:pt>
                <c:pt idx="4">
                  <c:v>137.3535719401107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CD6-4732-91BC-F4EBC75A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4000"/>
        <c:axId val="166385536"/>
      </c:lineChart>
      <c:catAx>
        <c:axId val="1663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85536"/>
        <c:crosses val="autoZero"/>
        <c:auto val="1"/>
        <c:lblAlgn val="ctr"/>
        <c:lblOffset val="100"/>
        <c:noMultiLvlLbl val="0"/>
      </c:catAx>
      <c:valAx>
        <c:axId val="166385536"/>
        <c:scaling>
          <c:orientation val="minMax"/>
          <c:max val="150"/>
          <c:min val="10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6638400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'3-1.지목별 현황 '!$A$28</c:f>
              <c:strCache>
                <c:ptCount val="1"/>
                <c:pt idx="0">
                  <c:v>%</c:v>
                </c:pt>
              </c:strCache>
            </c:strRef>
          </c:tx>
          <c:dLbls>
            <c:dLbl>
              <c:idx val="5"/>
              <c:layout>
                <c:manualLayout>
                  <c:x val="3.093853893263342E-2"/>
                  <c:y val="-9.1177821522309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44-4B08-9B03-061696B7D5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'3-1.지목별 현황 '!$B$27:$H$27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'3-1.지목별 현황 '!$B$28:$H$28</c:f>
              <c:numCache>
                <c:formatCode>#,##0.0_);[Red]\(#,##0.0\)</c:formatCode>
                <c:ptCount val="7"/>
                <c:pt idx="0">
                  <c:v>7.4681436091410038</c:v>
                </c:pt>
                <c:pt idx="1">
                  <c:v>10.937682075723366</c:v>
                </c:pt>
                <c:pt idx="2">
                  <c:v>63.147265492556038</c:v>
                </c:pt>
                <c:pt idx="3">
                  <c:v>3.3278932169087514</c:v>
                </c:pt>
                <c:pt idx="4">
                  <c:v>3.437905615293336</c:v>
                </c:pt>
                <c:pt idx="5">
                  <c:v>2.8586552207444127</c:v>
                </c:pt>
                <c:pt idx="6">
                  <c:v>8.8224547696331026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44-4B08-9B03-061696B7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11132437619967E-2"/>
          <c:y val="8.0808346513134566E-2"/>
          <c:w val="0.74856046065259163"/>
          <c:h val="0.79124839294110683"/>
        </c:manualLayout>
      </c:layout>
      <c:lineChart>
        <c:grouping val="standard"/>
        <c:varyColors val="0"/>
        <c:ser>
          <c:idx val="0"/>
          <c:order val="0"/>
          <c:tx>
            <c:strRef>
              <c:f>'3-2.최근 10년간 주요 지목별 변동 추이'!$A$15</c:f>
              <c:strCache>
                <c:ptCount val="1"/>
                <c:pt idx="0">
                  <c:v>전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추이'!$B$15:$L$15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99.524335618617869</c:v>
                </c:pt>
                <c:pt idx="2">
                  <c:v>98.972358583059133</c:v>
                </c:pt>
                <c:pt idx="3">
                  <c:v>98.495267991131925</c:v>
                </c:pt>
                <c:pt idx="4">
                  <c:v>97.961064718360817</c:v>
                </c:pt>
                <c:pt idx="5">
                  <c:v>97.627719467884461</c:v>
                </c:pt>
                <c:pt idx="6">
                  <c:v>97.613078110178293</c:v>
                </c:pt>
                <c:pt idx="7">
                  <c:v>97.260884725658215</c:v>
                </c:pt>
                <c:pt idx="8">
                  <c:v>96.913249097343595</c:v>
                </c:pt>
                <c:pt idx="9">
                  <c:v>96.561040271464066</c:v>
                </c:pt>
                <c:pt idx="10">
                  <c:v>96.220126272808798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B-434F-9FA2-BA9677426A2D}"/>
            </c:ext>
          </c:extLst>
        </c:ser>
        <c:ser>
          <c:idx val="1"/>
          <c:order val="1"/>
          <c:tx>
            <c:strRef>
              <c:f>'3-2.최근 10년간 주요 지목별 변동 추이'!$A$16</c:f>
              <c:strCache>
                <c:ptCount val="1"/>
                <c:pt idx="0">
                  <c:v>답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추이'!$B$16:$L$16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99.401865680500705</c:v>
                </c:pt>
                <c:pt idx="2">
                  <c:v>98.528089206018322</c:v>
                </c:pt>
                <c:pt idx="3">
                  <c:v>97.769534740475322</c:v>
                </c:pt>
                <c:pt idx="4">
                  <c:v>97.154826967013648</c:v>
                </c:pt>
                <c:pt idx="5">
                  <c:v>96.511941147771964</c:v>
                </c:pt>
                <c:pt idx="6">
                  <c:v>96.009643484323306</c:v>
                </c:pt>
                <c:pt idx="7">
                  <c:v>95.485866236276777</c:v>
                </c:pt>
                <c:pt idx="8">
                  <c:v>94.946999846363184</c:v>
                </c:pt>
                <c:pt idx="9">
                  <c:v>94.464109935636472</c:v>
                </c:pt>
                <c:pt idx="10">
                  <c:v>93.98089376665537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B-434F-9FA2-BA9677426A2D}"/>
            </c:ext>
          </c:extLst>
        </c:ser>
        <c:ser>
          <c:idx val="2"/>
          <c:order val="2"/>
          <c:tx>
            <c:strRef>
              <c:f>'3-2.최근 10년간 주요 지목별 변동 추이'!$A$17</c:f>
              <c:strCache>
                <c:ptCount val="1"/>
                <c:pt idx="0">
                  <c:v>임야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추이'!$B$17:$L$17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99.936644624330981</c:v>
                </c:pt>
                <c:pt idx="2">
                  <c:v>99.788688071917193</c:v>
                </c:pt>
                <c:pt idx="3">
                  <c:v>99.667272469674415</c:v>
                </c:pt>
                <c:pt idx="4">
                  <c:v>99.535944441217566</c:v>
                </c:pt>
                <c:pt idx="5">
                  <c:v>99.405176675662332</c:v>
                </c:pt>
                <c:pt idx="6">
                  <c:v>99.212240614280347</c:v>
                </c:pt>
                <c:pt idx="7">
                  <c:v>99.095406138104266</c:v>
                </c:pt>
                <c:pt idx="8">
                  <c:v>98.97519683743252</c:v>
                </c:pt>
                <c:pt idx="9">
                  <c:v>98.866253511693628</c:v>
                </c:pt>
                <c:pt idx="10">
                  <c:v>98.771293648663232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8B-434F-9FA2-BA9677426A2D}"/>
            </c:ext>
          </c:extLst>
        </c:ser>
        <c:ser>
          <c:idx val="3"/>
          <c:order val="3"/>
          <c:tx>
            <c:strRef>
              <c:f>'3-2.최근 10년간 주요 지목별 변동 추이'!$A$18</c:f>
              <c:strCache>
                <c:ptCount val="1"/>
                <c:pt idx="0">
                  <c:v>대지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추이'!$B$18:$L$18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101.6107026794183</c:v>
                </c:pt>
                <c:pt idx="2">
                  <c:v>103.64295924604829</c:v>
                </c:pt>
                <c:pt idx="3">
                  <c:v>105.53596503393979</c:v>
                </c:pt>
                <c:pt idx="4">
                  <c:v>107.57210526514662</c:v>
                </c:pt>
                <c:pt idx="5">
                  <c:v>109.44364316668738</c:v>
                </c:pt>
                <c:pt idx="6">
                  <c:v>111.19521211490814</c:v>
                </c:pt>
                <c:pt idx="7">
                  <c:v>113.06231031450626</c:v>
                </c:pt>
                <c:pt idx="8">
                  <c:v>114.73830481695752</c:v>
                </c:pt>
                <c:pt idx="9">
                  <c:v>116.43547773504466</c:v>
                </c:pt>
                <c:pt idx="10">
                  <c:v>118.25821018984159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8B-434F-9FA2-BA9677426A2D}"/>
            </c:ext>
          </c:extLst>
        </c:ser>
        <c:ser>
          <c:idx val="4"/>
          <c:order val="4"/>
          <c:tx>
            <c:strRef>
              <c:f>'3-2.최근 10년간 주요 지목별 변동 추이'!$A$19</c:f>
              <c:strCache>
                <c:ptCount val="1"/>
                <c:pt idx="0">
                  <c:v>도로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추이'!$B$19:$L$19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102.10410616899092</c:v>
                </c:pt>
                <c:pt idx="2">
                  <c:v>103.91629815758876</c:v>
                </c:pt>
                <c:pt idx="3">
                  <c:v>105.63154225017639</c:v>
                </c:pt>
                <c:pt idx="4">
                  <c:v>107.4648806146367</c:v>
                </c:pt>
                <c:pt idx="5">
                  <c:v>109.23915648614708</c:v>
                </c:pt>
                <c:pt idx="6">
                  <c:v>111.10204801719502</c:v>
                </c:pt>
                <c:pt idx="7">
                  <c:v>112.42308368279117</c:v>
                </c:pt>
                <c:pt idx="8">
                  <c:v>113.76808696319409</c:v>
                </c:pt>
                <c:pt idx="9">
                  <c:v>114.95631137906157</c:v>
                </c:pt>
                <c:pt idx="10">
                  <c:v>116.01431086988026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8B-434F-9FA2-BA9677426A2D}"/>
            </c:ext>
          </c:extLst>
        </c:ser>
        <c:ser>
          <c:idx val="5"/>
          <c:order val="5"/>
          <c:tx>
            <c:strRef>
              <c:f>'3-2.최근 10년간 주요 지목별 변동 추이'!$A$20</c:f>
              <c:strCache>
                <c:ptCount val="1"/>
                <c:pt idx="0">
                  <c:v>하천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추이'!$B$20:$L$20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99.935144554833627</c:v>
                </c:pt>
                <c:pt idx="2">
                  <c:v>100.25117754203671</c:v>
                </c:pt>
                <c:pt idx="3">
                  <c:v>100.27422311715401</c:v>
                </c:pt>
                <c:pt idx="4">
                  <c:v>100.31727336641718</c:v>
                </c:pt>
                <c:pt idx="5">
                  <c:v>100.62256870433575</c:v>
                </c:pt>
                <c:pt idx="6">
                  <c:v>100.61150271989425</c:v>
                </c:pt>
                <c:pt idx="7">
                  <c:v>100.65138579923649</c:v>
                </c:pt>
                <c:pt idx="8">
                  <c:v>100.69659854148045</c:v>
                </c:pt>
                <c:pt idx="9">
                  <c:v>100.8327658783175</c:v>
                </c:pt>
                <c:pt idx="10">
                  <c:v>101.0255350028898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8B-434F-9FA2-BA9677426A2D}"/>
            </c:ext>
          </c:extLst>
        </c:ser>
        <c:ser>
          <c:idx val="6"/>
          <c:order val="6"/>
          <c:tx>
            <c:strRef>
              <c:f>'3-2.최근 10년간 주요 지목별 변동 추이'!$A$21</c:f>
              <c:strCache>
                <c:ptCount val="1"/>
                <c:pt idx="0">
                  <c:v>기타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'3-2.최근 10년간 주요 지목별 변동 추이'!$B$14:$L$14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'3-2.최근 10년간 주요 지목별 변동 추이'!$B$21:$L$21</c:f>
              <c:numCache>
                <c:formatCode>#,##0.00_ ;[Red]\-#,##0.00\ </c:formatCode>
                <c:ptCount val="11"/>
                <c:pt idx="0">
                  <c:v>100</c:v>
                </c:pt>
                <c:pt idx="1">
                  <c:v>101.52457118789529</c:v>
                </c:pt>
                <c:pt idx="2">
                  <c:v>103.27852454387525</c:v>
                </c:pt>
                <c:pt idx="3">
                  <c:v>104.68179100843213</c:v>
                </c:pt>
                <c:pt idx="4">
                  <c:v>106.32231504463985</c:v>
                </c:pt>
                <c:pt idx="5">
                  <c:v>107.5333603713263</c:v>
                </c:pt>
                <c:pt idx="6">
                  <c:v>108.72031530309123</c:v>
                </c:pt>
                <c:pt idx="7">
                  <c:v>109.92046688345224</c:v>
                </c:pt>
                <c:pt idx="8">
                  <c:v>111.06717418285879</c:v>
                </c:pt>
                <c:pt idx="9">
                  <c:v>112.16284123511471</c:v>
                </c:pt>
                <c:pt idx="10">
                  <c:v>113.02064316128057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8B-434F-9FA2-BA967742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8240"/>
        <c:axId val="166620160"/>
      </c:lineChart>
      <c:catAx>
        <c:axId val="166618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6620160"/>
        <c:crossesAt val="90"/>
        <c:auto val="1"/>
        <c:lblAlgn val="ctr"/>
        <c:lblOffset val="100"/>
        <c:tickLblSkip val="1"/>
        <c:tickMarkSkip val="1"/>
        <c:noMultiLvlLbl val="0"/>
      </c:catAx>
      <c:valAx>
        <c:axId val="166620160"/>
        <c:scaling>
          <c:orientation val="minMax"/>
          <c:max val="1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_ ;[Red]\-#,##0\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6618240"/>
        <c:crosses val="autoZero"/>
        <c:crossBetween val="between"/>
        <c:majorUnit val="10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88475349500282"/>
          <c:y val="7.4074427565241865E-2"/>
          <c:w val="0.12476006912798172"/>
          <c:h val="0.875423703350212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'3-3.지목별 지적공부등록지 평균공시지가 현황'!$C$4</c:f>
              <c:strCache>
                <c:ptCount val="1"/>
                <c:pt idx="0">
                  <c:v>평균 공시지가(원)</c:v>
                </c:pt>
              </c:strCache>
            </c:strRef>
          </c:tx>
          <c:invertIfNegative val="0"/>
          <c:cat>
            <c:strRef>
              <c:f>'3-3.지목별 지적공부등록지 평균공시지가 현황'!$B$5:$B$32</c:f>
              <c:strCache>
                <c:ptCount val="28"/>
                <c:pt idx="0">
                  <c:v>전</c:v>
                </c:pt>
                <c:pt idx="1">
                  <c:v>답</c:v>
                </c:pt>
                <c:pt idx="2">
                  <c:v>과수원</c:v>
                </c:pt>
                <c:pt idx="3">
                  <c:v>목장용지</c:v>
                </c:pt>
                <c:pt idx="4">
                  <c:v>임야</c:v>
                </c:pt>
                <c:pt idx="5">
                  <c:v>광천지</c:v>
                </c:pt>
                <c:pt idx="6">
                  <c:v>염전</c:v>
                </c:pt>
                <c:pt idx="7">
                  <c:v>대</c:v>
                </c:pt>
                <c:pt idx="8">
                  <c:v>공장용지</c:v>
                </c:pt>
                <c:pt idx="9">
                  <c:v>학교용지</c:v>
                </c:pt>
                <c:pt idx="10">
                  <c:v>주차장</c:v>
                </c:pt>
                <c:pt idx="11">
                  <c:v>주유소용지</c:v>
                </c:pt>
                <c:pt idx="12">
                  <c:v>창고용지</c:v>
                </c:pt>
                <c:pt idx="13">
                  <c:v>도로</c:v>
                </c:pt>
                <c:pt idx="14">
                  <c:v>철도용지</c:v>
                </c:pt>
                <c:pt idx="15">
                  <c:v>제방</c:v>
                </c:pt>
                <c:pt idx="16">
                  <c:v>하천</c:v>
                </c:pt>
                <c:pt idx="17">
                  <c:v>구거</c:v>
                </c:pt>
                <c:pt idx="18">
                  <c:v>유지</c:v>
                </c:pt>
                <c:pt idx="19">
                  <c:v>양어장</c:v>
                </c:pt>
                <c:pt idx="20">
                  <c:v>수도용지</c:v>
                </c:pt>
                <c:pt idx="21">
                  <c:v>공원</c:v>
                </c:pt>
                <c:pt idx="22">
                  <c:v>체육용지</c:v>
                </c:pt>
                <c:pt idx="23">
                  <c:v>유원지</c:v>
                </c:pt>
                <c:pt idx="24">
                  <c:v>종교용지</c:v>
                </c:pt>
                <c:pt idx="25">
                  <c:v>사적지</c:v>
                </c:pt>
                <c:pt idx="26">
                  <c:v>묘지</c:v>
                </c:pt>
                <c:pt idx="27">
                  <c:v>잡종지</c:v>
                </c:pt>
              </c:strCache>
            </c:strRef>
          </c:cat>
          <c:val>
            <c:numRef>
              <c:f>'3-3.지목별 지적공부등록지 평균공시지가 현황'!$C$5:$C$32</c:f>
              <c:numCache>
                <c:formatCode>_(* #,##0_);_(* \(#,##0\);_(* "-"_);_(@_)</c:formatCode>
                <c:ptCount val="28"/>
                <c:pt idx="0">
                  <c:v>45964.171836994406</c:v>
                </c:pt>
                <c:pt idx="1">
                  <c:v>40516.84659709876</c:v>
                </c:pt>
                <c:pt idx="2">
                  <c:v>57526.702057522161</c:v>
                </c:pt>
                <c:pt idx="3">
                  <c:v>35969.980138463106</c:v>
                </c:pt>
                <c:pt idx="4">
                  <c:v>5392.8077702855462</c:v>
                </c:pt>
                <c:pt idx="5">
                  <c:v>540323.16281897086</c:v>
                </c:pt>
                <c:pt idx="6">
                  <c:v>36976.837434404842</c:v>
                </c:pt>
                <c:pt idx="7">
                  <c:v>1214012.0518859669</c:v>
                </c:pt>
                <c:pt idx="8">
                  <c:v>378252.40576649713</c:v>
                </c:pt>
                <c:pt idx="9">
                  <c:v>980144.10306490853</c:v>
                </c:pt>
                <c:pt idx="10">
                  <c:v>654150.40219815704</c:v>
                </c:pt>
                <c:pt idx="11">
                  <c:v>984526.22281576798</c:v>
                </c:pt>
                <c:pt idx="12">
                  <c:v>247725.24340903742</c:v>
                </c:pt>
                <c:pt idx="13">
                  <c:v>191743.69581413377</c:v>
                </c:pt>
                <c:pt idx="14">
                  <c:v>287797.14539283112</c:v>
                </c:pt>
                <c:pt idx="15">
                  <c:v>53878.679642095456</c:v>
                </c:pt>
                <c:pt idx="16">
                  <c:v>41740.89573085944</c:v>
                </c:pt>
                <c:pt idx="17">
                  <c:v>23971.712604299963</c:v>
                </c:pt>
                <c:pt idx="18">
                  <c:v>15377.359147805362</c:v>
                </c:pt>
                <c:pt idx="19">
                  <c:v>56414.548045810341</c:v>
                </c:pt>
                <c:pt idx="20">
                  <c:v>151641.09791189712</c:v>
                </c:pt>
                <c:pt idx="21">
                  <c:v>345639.14253619697</c:v>
                </c:pt>
                <c:pt idx="22">
                  <c:v>120846.64687114874</c:v>
                </c:pt>
                <c:pt idx="23">
                  <c:v>185067.41482159682</c:v>
                </c:pt>
                <c:pt idx="24">
                  <c:v>617274.29198775324</c:v>
                </c:pt>
                <c:pt idx="25">
                  <c:v>146822.83717497715</c:v>
                </c:pt>
                <c:pt idx="26">
                  <c:v>30196.071850576831</c:v>
                </c:pt>
                <c:pt idx="27">
                  <c:v>178515.00687985533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F2-4471-A896-331DA48C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55744"/>
        <c:axId val="167057280"/>
        <c:axId val="0"/>
      </c:bar3DChart>
      <c:catAx>
        <c:axId val="167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57280"/>
        <c:crosses val="autoZero"/>
        <c:auto val="1"/>
        <c:lblAlgn val="ctr"/>
        <c:lblOffset val="100"/>
        <c:noMultiLvlLbl val="0"/>
      </c:catAx>
      <c:valAx>
        <c:axId val="16705728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6705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'4-1.토지대장등록지'!$C$2</c:f>
              <c:strCache>
                <c:ptCount val="1"/>
                <c:pt idx="0">
                  <c:v>면적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'4-1.토지대장등록지'!$A$3:$A$19</c:f>
              <c:strCache>
                <c:ptCount val="17"/>
                <c:pt idx="0">
                  <c:v>서울특별시</c:v>
                </c:pt>
                <c:pt idx="1">
                  <c:v>부산광역시</c:v>
                </c:pt>
                <c:pt idx="2">
                  <c:v>대구광역시</c:v>
                </c:pt>
                <c:pt idx="3">
                  <c:v>인천광역시</c:v>
                </c:pt>
                <c:pt idx="4">
                  <c:v>광주광역시</c:v>
                </c:pt>
                <c:pt idx="5">
                  <c:v>대전광역시</c:v>
                </c:pt>
                <c:pt idx="6">
                  <c:v>울산광역시</c:v>
                </c:pt>
                <c:pt idx="7">
                  <c:v>세종특별자치시</c:v>
                </c:pt>
                <c:pt idx="8">
                  <c:v>경기도</c:v>
                </c:pt>
                <c:pt idx="9">
                  <c:v>강원도</c:v>
                </c:pt>
                <c:pt idx="10">
                  <c:v>충청북도</c:v>
                </c:pt>
                <c:pt idx="11">
                  <c:v>충청남도</c:v>
                </c:pt>
                <c:pt idx="12">
                  <c:v>전라북도</c:v>
                </c:pt>
                <c:pt idx="13">
                  <c:v>전라남도</c:v>
                </c:pt>
                <c:pt idx="14">
                  <c:v>경상북도</c:v>
                </c:pt>
                <c:pt idx="15">
                  <c:v>경상남도</c:v>
                </c:pt>
                <c:pt idx="16">
                  <c:v>제주특별자치도</c:v>
                </c:pt>
              </c:strCache>
            </c:strRef>
          </c:cat>
          <c:val>
            <c:numRef>
              <c:f>'4-1.토지대장등록지'!$C$3:$C$19</c:f>
              <c:numCache>
                <c:formatCode>#,##0.0_ </c:formatCode>
                <c:ptCount val="17"/>
                <c:pt idx="0">
                  <c:v>469.48553960000004</c:v>
                </c:pt>
                <c:pt idx="1">
                  <c:v>438.50415290000001</c:v>
                </c:pt>
                <c:pt idx="2">
                  <c:v>404.19270010000002</c:v>
                </c:pt>
                <c:pt idx="3">
                  <c:v>737.6778526999999</c:v>
                </c:pt>
                <c:pt idx="4">
                  <c:v>317.18088760000001</c:v>
                </c:pt>
                <c:pt idx="5">
                  <c:v>268.41735829999999</c:v>
                </c:pt>
                <c:pt idx="6">
                  <c:v>408.22755029999996</c:v>
                </c:pt>
                <c:pt idx="7">
                  <c:v>264.21832519999998</c:v>
                </c:pt>
                <c:pt idx="8">
                  <c:v>5412.1805243000008</c:v>
                </c:pt>
                <c:pt idx="9">
                  <c:v>3310.7373799000002</c:v>
                </c:pt>
                <c:pt idx="10">
                  <c:v>2543.0964895000002</c:v>
                </c:pt>
                <c:pt idx="11">
                  <c:v>4788.7387820000004</c:v>
                </c:pt>
                <c:pt idx="12">
                  <c:v>3706.3130713</c:v>
                </c:pt>
                <c:pt idx="13">
                  <c:v>5530.6520461</c:v>
                </c:pt>
                <c:pt idx="14">
                  <c:v>5473.1866684000006</c:v>
                </c:pt>
                <c:pt idx="15">
                  <c:v>3619.0172053000001</c:v>
                </c:pt>
                <c:pt idx="16">
                  <c:v>1216.7660151999999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F1-49E4-90BD-F2F21A85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719680"/>
        <c:axId val="149754240"/>
        <c:axId val="0"/>
      </c:bar3DChart>
      <c:catAx>
        <c:axId val="1497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54240"/>
        <c:crosses val="autoZero"/>
        <c:auto val="1"/>
        <c:lblAlgn val="ctr"/>
        <c:lblOffset val="100"/>
        <c:noMultiLvlLbl val="0"/>
      </c:catAx>
      <c:valAx>
        <c:axId val="149754240"/>
        <c:scaling>
          <c:orientation val="minMax"/>
        </c:scaling>
        <c:delete val="0"/>
        <c:axPos val="l"/>
        <c:majorGridlines/>
        <c:numFmt formatCode="#,##0.0_ " sourceLinked="1"/>
        <c:majorTickMark val="out"/>
        <c:minorTickMark val="none"/>
        <c:tickLblPos val="nextTo"/>
        <c:crossAx val="14971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'4-2.10년단위 지역별 토지대장등록지 변동추이'!$A$16</c:f>
              <c:strCache>
                <c:ptCount val="1"/>
                <c:pt idx="0">
                  <c:v>수도권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변동추이'!$B$16:$G$16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103.90525937708436</c:v>
                </c:pt>
                <c:pt idx="2">
                  <c:v>109.05810082870231</c:v>
                </c:pt>
                <c:pt idx="3">
                  <c:v>120.23587245113568</c:v>
                </c:pt>
                <c:pt idx="4">
                  <c:v>129.52130750514939</c:v>
                </c:pt>
                <c:pt idx="5">
                  <c:v>131.18489851755561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40-481C-A446-3E90A201B8DF}"/>
            </c:ext>
          </c:extLst>
        </c:ser>
        <c:ser>
          <c:idx val="1"/>
          <c:order val="1"/>
          <c:tx>
            <c:strRef>
              <c:f>'4-2.10년단위 지역별 토지대장등록지 변동추이'!$A$17</c:f>
              <c:strCache>
                <c:ptCount val="1"/>
                <c:pt idx="0">
                  <c:v>강원권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변동추이'!$B$17:$G$17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99.875019943833919</c:v>
                </c:pt>
                <c:pt idx="2">
                  <c:v>99.67798476549298</c:v>
                </c:pt>
                <c:pt idx="3">
                  <c:v>105.05007755092954</c:v>
                </c:pt>
                <c:pt idx="4">
                  <c:v>112.24965194736434</c:v>
                </c:pt>
                <c:pt idx="5">
                  <c:v>114.38150418278016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40-481C-A446-3E90A201B8DF}"/>
            </c:ext>
          </c:extLst>
        </c:ser>
        <c:ser>
          <c:idx val="2"/>
          <c:order val="2"/>
          <c:tx>
            <c:strRef>
              <c:f>'4-2.10년단위 지역별 토지대장등록지 변동추이'!$A$18</c:f>
              <c:strCache>
                <c:ptCount val="1"/>
                <c:pt idx="0">
                  <c:v>충청권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변동추이'!$B$18:$G$18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102.45053763461216</c:v>
                </c:pt>
                <c:pt idx="2">
                  <c:v>110.02157227823895</c:v>
                </c:pt>
                <c:pt idx="3">
                  <c:v>118.50606026083102</c:v>
                </c:pt>
                <c:pt idx="4">
                  <c:v>125.41618173573403</c:v>
                </c:pt>
                <c:pt idx="5">
                  <c:v>126.13551209014868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40-481C-A446-3E90A201B8DF}"/>
            </c:ext>
          </c:extLst>
        </c:ser>
        <c:ser>
          <c:idx val="3"/>
          <c:order val="3"/>
          <c:tx>
            <c:strRef>
              <c:f>'4-2.10년단위 지역별 토지대장등록지 변동추이'!$A$19</c:f>
              <c:strCache>
                <c:ptCount val="1"/>
                <c:pt idx="0">
                  <c:v>전라권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변동추이'!$B$19:$G$19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102.8268646682772</c:v>
                </c:pt>
                <c:pt idx="2">
                  <c:v>106.00504048502681</c:v>
                </c:pt>
                <c:pt idx="3">
                  <c:v>111.08352657153668</c:v>
                </c:pt>
                <c:pt idx="4">
                  <c:v>115.29150208152015</c:v>
                </c:pt>
                <c:pt idx="5">
                  <c:v>115.92383691115128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40-481C-A446-3E90A201B8DF}"/>
            </c:ext>
          </c:extLst>
        </c:ser>
        <c:ser>
          <c:idx val="4"/>
          <c:order val="4"/>
          <c:tx>
            <c:strRef>
              <c:f>'4-2.10년단위 지역별 토지대장등록지 변동추이'!$A$20</c:f>
              <c:strCache>
                <c:ptCount val="1"/>
                <c:pt idx="0">
                  <c:v>경상권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변동추이'!$B$20:$G$20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101.11675398578662</c:v>
                </c:pt>
                <c:pt idx="2">
                  <c:v>102.84567594280875</c:v>
                </c:pt>
                <c:pt idx="3">
                  <c:v>104.71346750784592</c:v>
                </c:pt>
                <c:pt idx="4">
                  <c:v>107.38735661046374</c:v>
                </c:pt>
                <c:pt idx="5">
                  <c:v>107.76390045305895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40-481C-A446-3E90A201B8DF}"/>
            </c:ext>
          </c:extLst>
        </c:ser>
        <c:ser>
          <c:idx val="5"/>
          <c:order val="5"/>
          <c:tx>
            <c:strRef>
              <c:f>'4-2.10년단위 지역별 토지대장등록지 변동추이'!$A$21</c:f>
              <c:strCache>
                <c:ptCount val="1"/>
                <c:pt idx="0">
                  <c:v>제주권</c:v>
                </c:pt>
              </c:strCache>
            </c:strRef>
          </c:tx>
          <c:cat>
            <c:strRef>
              <c:f>'4-2.10년단위 지역별 토지대장등록지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'4-2.10년단위 지역별 토지대장등록지 변동추이'!$B$21:$G$21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100.27526000933263</c:v>
                </c:pt>
                <c:pt idx="2">
                  <c:v>101.87354682903531</c:v>
                </c:pt>
                <c:pt idx="3">
                  <c:v>105.7022429303142</c:v>
                </c:pt>
                <c:pt idx="4">
                  <c:v>107.19431653594886</c:v>
                </c:pt>
                <c:pt idx="5">
                  <c:v>107.3881458502394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40-481C-A446-3E90A20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2880"/>
        <c:axId val="166932864"/>
      </c:lineChart>
      <c:catAx>
        <c:axId val="1669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32864"/>
        <c:crosses val="autoZero"/>
        <c:auto val="1"/>
        <c:lblAlgn val="ctr"/>
        <c:lblOffset val="100"/>
        <c:noMultiLvlLbl val="0"/>
      </c:catAx>
      <c:valAx>
        <c:axId val="166932864"/>
        <c:scaling>
          <c:orientation val="minMax"/>
          <c:max val="140"/>
          <c:min val="8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669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'4-3.시·도별 토지대장등록지 평균공시지가 현황'!$C$4</c:f>
              <c:strCache>
                <c:ptCount val="1"/>
                <c:pt idx="0">
                  <c:v>평균 공시지가(원)</c:v>
                </c:pt>
              </c:strCache>
            </c:strRef>
          </c:tx>
          <c:invertIfNegative val="0"/>
          <c:cat>
            <c:strRef>
              <c:f>'4-3.시·도별 토지대장등록지 평균공시지가 현황'!$B$5:$B$21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'4-3.시·도별 토지대장등록지 평균공시지가 현황'!$C$5:$C$21</c:f>
              <c:numCache>
                <c:formatCode>_-* #,##0_-;\-* #,##0_-;_-* "-"??_-;_-@_-</c:formatCode>
                <c:ptCount val="17"/>
                <c:pt idx="0">
                  <c:v>4891056.0790083669</c:v>
                </c:pt>
                <c:pt idx="1">
                  <c:v>837161.95597651089</c:v>
                </c:pt>
                <c:pt idx="2">
                  <c:v>807325.62831163255</c:v>
                </c:pt>
                <c:pt idx="3">
                  <c:v>482127.0730977637</c:v>
                </c:pt>
                <c:pt idx="4">
                  <c:v>320378.74251748179</c:v>
                </c:pt>
                <c:pt idx="5">
                  <c:v>581534.79858894809</c:v>
                </c:pt>
                <c:pt idx="6">
                  <c:v>326771.1274400698</c:v>
                </c:pt>
                <c:pt idx="7">
                  <c:v>209360.3931931234</c:v>
                </c:pt>
                <c:pt idx="8">
                  <c:v>340732.31995530659</c:v>
                </c:pt>
                <c:pt idx="9">
                  <c:v>43456.52092213359</c:v>
                </c:pt>
                <c:pt idx="10">
                  <c:v>53414.077299778401</c:v>
                </c:pt>
                <c:pt idx="11">
                  <c:v>49745.554029453531</c:v>
                </c:pt>
                <c:pt idx="12">
                  <c:v>40582.16650505655</c:v>
                </c:pt>
                <c:pt idx="13">
                  <c:v>27910.507184472808</c:v>
                </c:pt>
                <c:pt idx="14">
                  <c:v>55434.103293137843</c:v>
                </c:pt>
                <c:pt idx="15">
                  <c:v>95517.472152264556</c:v>
                </c:pt>
                <c:pt idx="16">
                  <c:v>95617.390450191451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B4-4EB8-8CB8-D2EC71A2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239360"/>
        <c:axId val="134240896"/>
        <c:axId val="0"/>
      </c:bar3DChart>
      <c:catAx>
        <c:axId val="1342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40896"/>
        <c:crosses val="autoZero"/>
        <c:auto val="1"/>
        <c:lblAlgn val="ctr"/>
        <c:lblOffset val="100"/>
        <c:noMultiLvlLbl val="0"/>
      </c:catAx>
      <c:valAx>
        <c:axId val="134240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4239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'4-4.임야대장등록지'!$B$3</c:f>
              <c:strCache>
                <c:ptCount val="1"/>
                <c:pt idx="0">
                  <c:v>면적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'4-4.임야대장등록지'!$A$4:$A$20</c:f>
              <c:strCache>
                <c:ptCount val="17"/>
                <c:pt idx="0">
                  <c:v>서울특별시</c:v>
                </c:pt>
                <c:pt idx="1">
                  <c:v>부산광역시</c:v>
                </c:pt>
                <c:pt idx="2">
                  <c:v>대구광역시</c:v>
                </c:pt>
                <c:pt idx="3">
                  <c:v>인천광역시</c:v>
                </c:pt>
                <c:pt idx="4">
                  <c:v>광주광역시</c:v>
                </c:pt>
                <c:pt idx="5">
                  <c:v>대전광역시</c:v>
                </c:pt>
                <c:pt idx="6">
                  <c:v>울산광역시</c:v>
                </c:pt>
                <c:pt idx="7">
                  <c:v>세종특별자치시</c:v>
                </c:pt>
                <c:pt idx="8">
                  <c:v>경기도</c:v>
                </c:pt>
                <c:pt idx="9">
                  <c:v>강원도</c:v>
                </c:pt>
                <c:pt idx="10">
                  <c:v>충청북도</c:v>
                </c:pt>
                <c:pt idx="11">
                  <c:v>충청남도</c:v>
                </c:pt>
                <c:pt idx="12">
                  <c:v>전라북도</c:v>
                </c:pt>
                <c:pt idx="13">
                  <c:v>전라남도</c:v>
                </c:pt>
                <c:pt idx="14">
                  <c:v>경상북도</c:v>
                </c:pt>
                <c:pt idx="15">
                  <c:v>경상남도</c:v>
                </c:pt>
                <c:pt idx="16">
                  <c:v>제주특별자치도</c:v>
                </c:pt>
              </c:strCache>
            </c:strRef>
          </c:cat>
          <c:val>
            <c:numRef>
              <c:f>'4-4.임야대장등록지'!$B$4:$B$20</c:f>
              <c:numCache>
                <c:formatCode>#,##0.0_ </c:formatCode>
                <c:ptCount val="17"/>
                <c:pt idx="0">
                  <c:v>135.72260900000001</c:v>
                </c:pt>
                <c:pt idx="1">
                  <c:v>332.82180249999999</c:v>
                </c:pt>
                <c:pt idx="2">
                  <c:v>481.02950799999996</c:v>
                </c:pt>
                <c:pt idx="3">
                  <c:v>329.367028</c:v>
                </c:pt>
                <c:pt idx="4">
                  <c:v>183.843411</c:v>
                </c:pt>
                <c:pt idx="5">
                  <c:v>271.25118399999997</c:v>
                </c:pt>
                <c:pt idx="6">
                  <c:v>654.60595599999999</c:v>
                </c:pt>
                <c:pt idx="7">
                  <c:v>200.699893</c:v>
                </c:pt>
                <c:pt idx="8">
                  <c:v>4787.3631070000001</c:v>
                </c:pt>
                <c:pt idx="9">
                  <c:v>13519.401942599998</c:v>
                </c:pt>
                <c:pt idx="10">
                  <c:v>4864.3029489999999</c:v>
                </c:pt>
                <c:pt idx="11">
                  <c:v>3458.4736899999998</c:v>
                </c:pt>
                <c:pt idx="12">
                  <c:v>4366.8625732</c:v>
                </c:pt>
                <c:pt idx="13">
                  <c:v>6829.8631529999993</c:v>
                </c:pt>
                <c:pt idx="14">
                  <c:v>13563.1801545</c:v>
                </c:pt>
                <c:pt idx="15">
                  <c:v>6922.7103049999996</c:v>
                </c:pt>
                <c:pt idx="16">
                  <c:v>633.46165999999994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A9-40D4-BBC1-D872421C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61536"/>
        <c:axId val="119363072"/>
        <c:axId val="0"/>
      </c:bar3DChart>
      <c:catAx>
        <c:axId val="119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3072"/>
        <c:crosses val="autoZero"/>
        <c:auto val="1"/>
        <c:lblAlgn val="ctr"/>
        <c:lblOffset val="100"/>
        <c:noMultiLvlLbl val="0"/>
      </c:catAx>
      <c:valAx>
        <c:axId val="119363072"/>
        <c:scaling>
          <c:orientation val="minMax"/>
        </c:scaling>
        <c:delete val="0"/>
        <c:axPos val="l"/>
        <c:majorGridlines/>
        <c:numFmt formatCode="#,##0.0_ " sourceLinked="1"/>
        <c:majorTickMark val="out"/>
        <c:minorTickMark val="none"/>
        <c:tickLblPos val="nextTo"/>
        <c:crossAx val="11936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'4-5.10년단위 지역별 임야대장등록지 변동추이'!$A$16</c:f>
              <c:strCache>
                <c:ptCount val="1"/>
                <c:pt idx="0">
                  <c:v>수도권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변동추이'!$B$16:$G$16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98.275304144367382</c:v>
                </c:pt>
                <c:pt idx="2">
                  <c:v>95.786167353705594</c:v>
                </c:pt>
                <c:pt idx="3">
                  <c:v>88.567775118800043</c:v>
                </c:pt>
                <c:pt idx="4">
                  <c:v>82.318714592141916</c:v>
                </c:pt>
                <c:pt idx="5">
                  <c:v>81.116159526355872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C1-4B4F-8003-87D52E5A4F1F}"/>
            </c:ext>
          </c:extLst>
        </c:ser>
        <c:ser>
          <c:idx val="1"/>
          <c:order val="1"/>
          <c:tx>
            <c:strRef>
              <c:f>'4-5.10년단위 지역별 임야대장등록지 변동추이'!$A$17</c:f>
              <c:strCache>
                <c:ptCount val="1"/>
                <c:pt idx="0">
                  <c:v>강원권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변동추이'!$B$17:$G$17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102.88460039112086</c:v>
                </c:pt>
                <c:pt idx="2">
                  <c:v>103.90139591810848</c:v>
                </c:pt>
                <c:pt idx="3">
                  <c:v>103.64137563484262</c:v>
                </c:pt>
                <c:pt idx="4">
                  <c:v>103.09640239412279</c:v>
                </c:pt>
                <c:pt idx="5">
                  <c:v>102.63147243189998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C1-4B4F-8003-87D52E5A4F1F}"/>
            </c:ext>
          </c:extLst>
        </c:ser>
        <c:ser>
          <c:idx val="2"/>
          <c:order val="2"/>
          <c:tx>
            <c:strRef>
              <c:f>'4-5.10년단위 지역별 임야대장등록지 변동추이'!$A$18</c:f>
              <c:strCache>
                <c:ptCount val="1"/>
                <c:pt idx="0">
                  <c:v>충청권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변동추이'!$B$18:$G$18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99.147841632673547</c:v>
                </c:pt>
                <c:pt idx="2">
                  <c:v>97.090570853766224</c:v>
                </c:pt>
                <c:pt idx="3">
                  <c:v>92.248939371244248</c:v>
                </c:pt>
                <c:pt idx="4">
                  <c:v>88.47984402155106</c:v>
                </c:pt>
                <c:pt idx="5">
                  <c:v>88.045857519475376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C1-4B4F-8003-87D52E5A4F1F}"/>
            </c:ext>
          </c:extLst>
        </c:ser>
        <c:ser>
          <c:idx val="3"/>
          <c:order val="3"/>
          <c:tx>
            <c:strRef>
              <c:f>'4-5.10년단위 지역별 임야대장등록지 변동추이'!$A$19</c:f>
              <c:strCache>
                <c:ptCount val="1"/>
                <c:pt idx="0">
                  <c:v>전라권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변동추이'!$B$19:$G$19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99.264120034143332</c:v>
                </c:pt>
                <c:pt idx="2">
                  <c:v>98.587119614373535</c:v>
                </c:pt>
                <c:pt idx="3">
                  <c:v>97.39916306975671</c:v>
                </c:pt>
                <c:pt idx="4">
                  <c:v>95.372806959231994</c:v>
                </c:pt>
                <c:pt idx="5">
                  <c:v>95.068261224496382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C1-4B4F-8003-87D52E5A4F1F}"/>
            </c:ext>
          </c:extLst>
        </c:ser>
        <c:ser>
          <c:idx val="4"/>
          <c:order val="4"/>
          <c:tx>
            <c:strRef>
              <c:f>'4-5.10년단위 지역별 임야대장등록지 변동추이'!$A$20</c:f>
              <c:strCache>
                <c:ptCount val="1"/>
                <c:pt idx="0">
                  <c:v>경상권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변동추이'!$B$20:$G$20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99.720969442730862</c:v>
                </c:pt>
                <c:pt idx="2">
                  <c:v>99.141142741542637</c:v>
                </c:pt>
                <c:pt idx="3">
                  <c:v>98.480510066018255</c:v>
                </c:pt>
                <c:pt idx="4">
                  <c:v>97.427687112083319</c:v>
                </c:pt>
                <c:pt idx="5">
                  <c:v>97.299624824833671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C1-4B4F-8003-87D52E5A4F1F}"/>
            </c:ext>
          </c:extLst>
        </c:ser>
        <c:ser>
          <c:idx val="5"/>
          <c:order val="5"/>
          <c:tx>
            <c:strRef>
              <c:f>'4-5.10년단위 지역별 임야대장등록지 변동추이'!$A$21</c:f>
              <c:strCache>
                <c:ptCount val="1"/>
                <c:pt idx="0">
                  <c:v>제주권</c:v>
                </c:pt>
              </c:strCache>
            </c:strRef>
          </c:tx>
          <c:cat>
            <c:strRef>
              <c:f>'4-5.10년단위 지역별 임야대장등록지 변동추이'!$B$15:$G$15</c:f>
              <c:strCache>
                <c:ptCount val="6"/>
                <c:pt idx="0">
                  <c:v>1980년</c:v>
                </c:pt>
                <c:pt idx="1">
                  <c:v>1990년</c:v>
                </c:pt>
                <c:pt idx="2">
                  <c:v>2000년</c:v>
                </c:pt>
                <c:pt idx="3">
                  <c:v>2010년</c:v>
                </c:pt>
                <c:pt idx="4">
                  <c:v>2020년</c:v>
                </c:pt>
                <c:pt idx="5">
                  <c:v>2022년</c:v>
                </c:pt>
              </c:strCache>
            </c:strRef>
          </c:cat>
          <c:val>
            <c:numRef>
              <c:f>'4-5.10년단위 지역별 임야대장등록지 변동추이'!$B$21:$G$21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99.647867224410476</c:v>
                </c:pt>
                <c:pt idx="2">
                  <c:v>100.01920249367137</c:v>
                </c:pt>
                <c:pt idx="3">
                  <c:v>94.119082274905779</c:v>
                </c:pt>
                <c:pt idx="4">
                  <c:v>91.872471310449413</c:v>
                </c:pt>
                <c:pt idx="5">
                  <c:v>91.557415245056248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5C1-4B4F-8003-87D52E5A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6128"/>
        <c:axId val="134177920"/>
      </c:lineChart>
      <c:catAx>
        <c:axId val="1341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77920"/>
        <c:crosses val="autoZero"/>
        <c:auto val="1"/>
        <c:lblAlgn val="ctr"/>
        <c:lblOffset val="100"/>
        <c:noMultiLvlLbl val="0"/>
      </c:catAx>
      <c:valAx>
        <c:axId val="134177920"/>
        <c:scaling>
          <c:orientation val="minMax"/>
          <c:max val="110"/>
          <c:min val="8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1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'4-6.시·도별 임야대장등록지 평균공시지가 현황'!$C$4</c:f>
              <c:strCache>
                <c:ptCount val="1"/>
                <c:pt idx="0">
                  <c:v>평균 공시지가(원)</c:v>
                </c:pt>
              </c:strCache>
            </c:strRef>
          </c:tx>
          <c:invertIfNegative val="0"/>
          <c:cat>
            <c:strRef>
              <c:f>'4-6.시·도별 임야대장등록지 평균공시지가 현황'!$B$5:$B$21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'4-6.시·도별 임야대장등록지 평균공시지가 현황'!$C$5:$C$21</c:f>
              <c:numCache>
                <c:formatCode>_-* #,##0_-;\-* #,##0_-;_-* "-"??_-;_-@_-</c:formatCode>
                <c:ptCount val="17"/>
                <c:pt idx="0">
                  <c:v>186480.1263653514</c:v>
                </c:pt>
                <c:pt idx="1">
                  <c:v>22140.427674531926</c:v>
                </c:pt>
                <c:pt idx="2">
                  <c:v>9516.6522287540556</c:v>
                </c:pt>
                <c:pt idx="3">
                  <c:v>22580.279771498164</c:v>
                </c:pt>
                <c:pt idx="4">
                  <c:v>14628.742065157054</c:v>
                </c:pt>
                <c:pt idx="5">
                  <c:v>10458.726006816983</c:v>
                </c:pt>
                <c:pt idx="6">
                  <c:v>6933.947657923437</c:v>
                </c:pt>
                <c:pt idx="7">
                  <c:v>15481.967493936236</c:v>
                </c:pt>
                <c:pt idx="8">
                  <c:v>17337.53128794421</c:v>
                </c:pt>
                <c:pt idx="9">
                  <c:v>1614.0194444095989</c:v>
                </c:pt>
                <c:pt idx="10">
                  <c:v>2711.7423046653503</c:v>
                </c:pt>
                <c:pt idx="11">
                  <c:v>5613.1870026077486</c:v>
                </c:pt>
                <c:pt idx="12">
                  <c:v>2085.3548584458845</c:v>
                </c:pt>
                <c:pt idx="13">
                  <c:v>1705.8993778555493</c:v>
                </c:pt>
                <c:pt idx="14">
                  <c:v>1550.7758203136418</c:v>
                </c:pt>
                <c:pt idx="15">
                  <c:v>2159.6457676053828</c:v>
                </c:pt>
                <c:pt idx="16">
                  <c:v>9474.1242772165842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D-4188-9EE6-95DD86AB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04032"/>
        <c:axId val="167005568"/>
        <c:axId val="0"/>
      </c:bar3DChart>
      <c:catAx>
        <c:axId val="1670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05568"/>
        <c:crosses val="autoZero"/>
        <c:auto val="1"/>
        <c:lblAlgn val="ctr"/>
        <c:lblOffset val="100"/>
        <c:noMultiLvlLbl val="0"/>
      </c:catAx>
      <c:valAx>
        <c:axId val="167005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700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'1-4.지적공부등록지 평균공시지가 변동추이'!$A$15</c:f>
              <c:strCache>
                <c:ptCount val="1"/>
                <c:pt idx="0">
                  <c:v>토지대장등록지</c:v>
                </c:pt>
              </c:strCache>
            </c:strRef>
          </c:tx>
          <c:cat>
            <c:strRef>
              <c:f>'1-4.지적공부등록지 평균공시지가 변동추이'!$B$14:$F$14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'1-4.지적공부등록지 평균공시지가 변동추이'!$B$15:$F$15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107.92413538781915</c:v>
                </c:pt>
                <c:pt idx="2">
                  <c:v>113.76365700402751</c:v>
                </c:pt>
                <c:pt idx="3">
                  <c:v>125.28217846839095</c:v>
                </c:pt>
                <c:pt idx="4">
                  <c:v>137.48906355071259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D-456D-821B-D090777D6ED2}"/>
            </c:ext>
          </c:extLst>
        </c:ser>
        <c:ser>
          <c:idx val="1"/>
          <c:order val="1"/>
          <c:tx>
            <c:strRef>
              <c:f>'1-4.지적공부등록지 평균공시지가 변동추이'!$A$16</c:f>
              <c:strCache>
                <c:ptCount val="1"/>
                <c:pt idx="0">
                  <c:v>임야대장등록지</c:v>
                </c:pt>
              </c:strCache>
            </c:strRef>
          </c:tx>
          <c:cat>
            <c:strRef>
              <c:f>'1-4.지적공부등록지 평균공시지가 변동추이'!$B$14:$F$14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'1-4.지적공부등록지 평균공시지가 변동추이'!$B$16:$F$16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103.97893504973669</c:v>
                </c:pt>
                <c:pt idx="2">
                  <c:v>106.23171445289643</c:v>
                </c:pt>
                <c:pt idx="3">
                  <c:v>114.77472205968402</c:v>
                </c:pt>
                <c:pt idx="4">
                  <c:v>122.67407840842598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D-456D-821B-D090777D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3888"/>
        <c:axId val="133975424"/>
      </c:lineChart>
      <c:catAx>
        <c:axId val="1339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75424"/>
        <c:crosses val="autoZero"/>
        <c:auto val="1"/>
        <c:lblAlgn val="ctr"/>
        <c:lblOffset val="100"/>
        <c:noMultiLvlLbl val="0"/>
      </c:catAx>
      <c:valAx>
        <c:axId val="133975424"/>
        <c:scaling>
          <c:orientation val="minMax"/>
          <c:max val="140"/>
          <c:min val="9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3973888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'5.시·도별 지목별 면적현황'!$D$2</c:f>
              <c:strCache>
                <c:ptCount val="1"/>
                <c:pt idx="0">
                  <c:v>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2762190525707012E-3"/>
                  <c:y val="-4.35458786936233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E0-4693-9FE3-5EFFF4B1BDB9}"/>
                </c:ext>
              </c:extLst>
            </c:dLbl>
            <c:dLbl>
              <c:idx val="1"/>
              <c:layout>
                <c:manualLayout>
                  <c:x val="0"/>
                  <c:y val="-4.354587869362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E0-4693-9FE3-5EFFF4B1BDB9}"/>
                </c:ext>
              </c:extLst>
            </c:dLbl>
            <c:dLbl>
              <c:idx val="2"/>
              <c:layout>
                <c:manualLayout>
                  <c:x val="-1.0607683586091117E-3"/>
                  <c:y val="-4.147226542249870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E0-4693-9FE3-5EFFF4B1BDB9}"/>
                </c:ext>
              </c:extLst>
            </c:dLbl>
            <c:dLbl>
              <c:idx val="3"/>
              <c:layout>
                <c:manualLayout>
                  <c:x val="0"/>
                  <c:y val="-2.488335925349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E0-4693-9FE3-5EFFF4B1BDB9}"/>
                </c:ext>
              </c:extLst>
            </c:dLbl>
            <c:dLbl>
              <c:idx val="4"/>
              <c:layout>
                <c:manualLayout>
                  <c:x val="0"/>
                  <c:y val="-4.147226542249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E0-4693-9FE3-5EFFF4B1BDB9}"/>
                </c:ext>
              </c:extLst>
            </c:dLbl>
            <c:dLbl>
              <c:idx val="5"/>
              <c:layout>
                <c:manualLayout>
                  <c:x val="-1.591089896579196E-3"/>
                  <c:y val="-3.7325038880248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E0-4693-9FE3-5EFFF4B1BDB9}"/>
                </c:ext>
              </c:extLst>
            </c:dLbl>
            <c:dLbl>
              <c:idx val="6"/>
              <c:layout>
                <c:manualLayout>
                  <c:x val="0"/>
                  <c:y val="-3.939865215137378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E0-4693-9FE3-5EFFF4B1BDB9}"/>
                </c:ext>
              </c:extLst>
            </c:dLbl>
            <c:dLbl>
              <c:idx val="7"/>
              <c:layout>
                <c:manualLayout>
                  <c:x val="2.6518164942985947E-3"/>
                  <c:y val="-4.35458786936233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E0-4693-9FE3-5EFFF4B1BDB9}"/>
                </c:ext>
              </c:extLst>
            </c:dLbl>
            <c:dLbl>
              <c:idx val="8"/>
              <c:layout>
                <c:manualLayout>
                  <c:x val="-3.18217952737704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E0-4693-9FE3-5EFFF4B1BDB9}"/>
                </c:ext>
              </c:extLst>
            </c:dLbl>
            <c:dLbl>
              <c:idx val="16"/>
              <c:layout>
                <c:manualLayout>
                  <c:x val="-5.3036325456284016E-4"/>
                  <c:y val="-2.48833592534992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면적현황'!$D$3:$D$19</c:f>
              <c:numCache>
                <c:formatCode>#,##0.0_ </c:formatCode>
                <c:ptCount val="17"/>
                <c:pt idx="0">
                  <c:v>222.88359360000001</c:v>
                </c:pt>
                <c:pt idx="1">
                  <c:v>111.8662413</c:v>
                </c:pt>
                <c:pt idx="2">
                  <c:v>91.121552300000005</c:v>
                </c:pt>
                <c:pt idx="3">
                  <c:v>117.0444823</c:v>
                </c:pt>
                <c:pt idx="4">
                  <c:v>62.507430799999995</c:v>
                </c:pt>
                <c:pt idx="5">
                  <c:v>68.132347499999995</c:v>
                </c:pt>
                <c:pt idx="6">
                  <c:v>53.774464199999997</c:v>
                </c:pt>
                <c:pt idx="7">
                  <c:v>25.115061300000001</c:v>
                </c:pt>
                <c:pt idx="8">
                  <c:v>643.12420239999994</c:v>
                </c:pt>
                <c:pt idx="9">
                  <c:v>201.64211650000001</c:v>
                </c:pt>
                <c:pt idx="10">
                  <c:v>186.50658039999999</c:v>
                </c:pt>
                <c:pt idx="11">
                  <c:v>292.84670460000001</c:v>
                </c:pt>
                <c:pt idx="12">
                  <c:v>231.53699489999997</c:v>
                </c:pt>
                <c:pt idx="13">
                  <c:v>315.20189649999998</c:v>
                </c:pt>
                <c:pt idx="14">
                  <c:v>344.26010890000003</c:v>
                </c:pt>
                <c:pt idx="15">
                  <c:v>293.72439569999989</c:v>
                </c:pt>
                <c:pt idx="16">
                  <c:v>81.366029699999999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E0-4693-9FE3-5EFFF4B1BDB9}"/>
            </c:ext>
          </c:extLst>
        </c:ser>
        <c:ser>
          <c:idx val="1"/>
          <c:order val="1"/>
          <c:tx>
            <c:strRef>
              <c:f>'5.시·도별 지목별 면적현황'!$F$2</c:f>
              <c:strCache>
                <c:ptCount val="1"/>
                <c:pt idx="0">
                  <c:v>도로·하천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3036329885972034E-4"/>
                  <c:y val="-1.4515292897874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E0-4693-9FE3-5EFFF4B1BDB9}"/>
                </c:ext>
              </c:extLst>
            </c:dLbl>
            <c:dLbl>
              <c:idx val="1"/>
              <c:layout>
                <c:manualLayout>
                  <c:x val="-1.0607265977194333E-3"/>
                  <c:y val="-1.244167962674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E0-4693-9FE3-5EFFF4B1BDB9}"/>
                </c:ext>
              </c:extLst>
            </c:dLbl>
            <c:dLbl>
              <c:idx val="2"/>
              <c:layout>
                <c:manualLayout>
                  <c:x val="0"/>
                  <c:y val="-1.244167962674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E0-4693-9FE3-5EFFF4B1BDB9}"/>
                </c:ext>
              </c:extLst>
            </c:dLbl>
            <c:dLbl>
              <c:idx val="4"/>
              <c:layout>
                <c:manualLayout>
                  <c:x val="0"/>
                  <c:y val="-2.2809745982374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E0-4693-9FE3-5EFFF4B1BDB9}"/>
                </c:ext>
              </c:extLst>
            </c:dLbl>
            <c:dLbl>
              <c:idx val="5"/>
              <c:layout>
                <c:manualLayout>
                  <c:x val="-1.5910898965791581E-3"/>
                  <c:y val="-1.4515292897874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E0-4693-9FE3-5EFFF4B1BDB9}"/>
                </c:ext>
              </c:extLst>
            </c:dLbl>
            <c:dLbl>
              <c:idx val="6"/>
              <c:layout>
                <c:manualLayout>
                  <c:x val="0"/>
                  <c:y val="-1.4515292897874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E0-4693-9FE3-5EFFF4B1BDB9}"/>
                </c:ext>
              </c:extLst>
            </c:dLbl>
            <c:dLbl>
              <c:idx val="7"/>
              <c:layout>
                <c:manualLayout>
                  <c:x val="0"/>
                  <c:y val="-1.244167962674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E0-4693-9FE3-5EFFF4B1BDB9}"/>
                </c:ext>
              </c:extLst>
            </c:dLbl>
            <c:dLbl>
              <c:idx val="15"/>
              <c:layout>
                <c:manualLayout>
                  <c:x val="-3.0418250950570366E-3"/>
                  <c:y val="-6.22083981337481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면적현황'!$F$3:$F$19</c:f>
              <c:numCache>
                <c:formatCode>#,##0.0_ </c:formatCode>
                <c:ptCount val="17"/>
                <c:pt idx="0">
                  <c:v>132.55507679999999</c:v>
                </c:pt>
                <c:pt idx="1">
                  <c:v>103.3126515</c:v>
                </c:pt>
                <c:pt idx="2">
                  <c:v>106.6768946</c:v>
                </c:pt>
                <c:pt idx="3">
                  <c:v>94.159822899999995</c:v>
                </c:pt>
                <c:pt idx="4">
                  <c:v>63.035487699999997</c:v>
                </c:pt>
                <c:pt idx="5">
                  <c:v>59.737663299999994</c:v>
                </c:pt>
                <c:pt idx="6">
                  <c:v>78.792893099999986</c:v>
                </c:pt>
                <c:pt idx="7">
                  <c:v>45.4856105</c:v>
                </c:pt>
                <c:pt idx="8">
                  <c:v>885.4801976</c:v>
                </c:pt>
                <c:pt idx="9">
                  <c:v>663.71090620000007</c:v>
                </c:pt>
                <c:pt idx="10">
                  <c:v>454.56845629999998</c:v>
                </c:pt>
                <c:pt idx="11">
                  <c:v>528.79763419999995</c:v>
                </c:pt>
                <c:pt idx="12">
                  <c:v>607.60643849999997</c:v>
                </c:pt>
                <c:pt idx="13">
                  <c:v>708.70829290000006</c:v>
                </c:pt>
                <c:pt idx="14">
                  <c:v>1010.4781904</c:v>
                </c:pt>
                <c:pt idx="15">
                  <c:v>665.66703399999994</c:v>
                </c:pt>
                <c:pt idx="16">
                  <c:v>115.71619990000001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DE0-4693-9FE3-5EFFF4B1BDB9}"/>
            </c:ext>
          </c:extLst>
        </c:ser>
        <c:ser>
          <c:idx val="2"/>
          <c:order val="2"/>
          <c:tx>
            <c:strRef>
              <c:f>'5.시·도별 지목별 면적현황'!$G$2</c:f>
              <c:strCache>
                <c:ptCount val="1"/>
                <c:pt idx="0">
                  <c:v>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214531954388727E-3"/>
                  <c:y val="-4.7693105235873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E0-4693-9FE3-5EFFF4B1BDB9}"/>
                </c:ext>
              </c:extLst>
            </c:dLbl>
            <c:dLbl>
              <c:idx val="1"/>
              <c:layout>
                <c:manualLayout>
                  <c:x val="0"/>
                  <c:y val="-3.7325038880248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E0-4693-9FE3-5EFFF4B1BDB9}"/>
                </c:ext>
              </c:extLst>
            </c:dLbl>
            <c:dLbl>
              <c:idx val="2"/>
              <c:layout>
                <c:manualLayout>
                  <c:x val="0"/>
                  <c:y val="-3.110419906687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E0-4693-9FE3-5EFFF4B1BDB9}"/>
                </c:ext>
              </c:extLst>
            </c:dLbl>
            <c:dLbl>
              <c:idx val="3"/>
              <c:layout>
                <c:manualLayout>
                  <c:x val="-5.3036329885972034E-4"/>
                  <c:y val="-2.488335925349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E0-4693-9FE3-5EFFF4B1BDB9}"/>
                </c:ext>
              </c:extLst>
            </c:dLbl>
            <c:dLbl>
              <c:idx val="4"/>
              <c:layout>
                <c:manualLayout>
                  <c:x val="3.8892859289417373E-17"/>
                  <c:y val="-4.354587869362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DE0-4693-9FE3-5EFFF4B1BDB9}"/>
                </c:ext>
              </c:extLst>
            </c:dLbl>
            <c:dLbl>
              <c:idx val="5"/>
              <c:layout>
                <c:manualLayout>
                  <c:x val="-5.3036329885968294E-4"/>
                  <c:y val="-3.7325038880248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DE0-4693-9FE3-5EFFF4B1BDB9}"/>
                </c:ext>
              </c:extLst>
            </c:dLbl>
            <c:dLbl>
              <c:idx val="6"/>
              <c:layout>
                <c:manualLayout>
                  <c:x val="0"/>
                  <c:y val="-3.110419906687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DE0-4693-9FE3-5EFFF4B1BDB9}"/>
                </c:ext>
              </c:extLst>
            </c:dLbl>
            <c:dLbl>
              <c:idx val="7"/>
              <c:layout>
                <c:manualLayout>
                  <c:x val="5.3036329885972034E-4"/>
                  <c:y val="-2.6956972524624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DE0-4693-9FE3-5EFFF4B1BDB9}"/>
                </c:ext>
              </c:extLst>
            </c:dLbl>
            <c:dLbl>
              <c:idx val="8"/>
              <c:layout>
                <c:manualLayout>
                  <c:x val="0"/>
                  <c:y val="-1.0368066355624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면적현황'!$G$3:$G$19</c:f>
              <c:numCache>
                <c:formatCode>#,##0.0_ </c:formatCode>
                <c:ptCount val="17"/>
                <c:pt idx="0">
                  <c:v>9.2054351999999984</c:v>
                </c:pt>
                <c:pt idx="1">
                  <c:v>20.369346699999998</c:v>
                </c:pt>
                <c:pt idx="2">
                  <c:v>38.502993199999999</c:v>
                </c:pt>
                <c:pt idx="3">
                  <c:v>77.552264699999995</c:v>
                </c:pt>
                <c:pt idx="4">
                  <c:v>31.441250399999998</c:v>
                </c:pt>
                <c:pt idx="5">
                  <c:v>26.974572499999997</c:v>
                </c:pt>
                <c:pt idx="6">
                  <c:v>31.647958499999998</c:v>
                </c:pt>
                <c:pt idx="7">
                  <c:v>36.051896200000002</c:v>
                </c:pt>
                <c:pt idx="8">
                  <c:v>871.30562009999994</c:v>
                </c:pt>
                <c:pt idx="9">
                  <c:v>1023.4107515999999</c:v>
                </c:pt>
                <c:pt idx="10">
                  <c:v>635.82945080000002</c:v>
                </c:pt>
                <c:pt idx="11">
                  <c:v>746.11750569999992</c:v>
                </c:pt>
                <c:pt idx="12">
                  <c:v>627.68890509999983</c:v>
                </c:pt>
                <c:pt idx="13">
                  <c:v>1150.9922148999999</c:v>
                </c:pt>
                <c:pt idx="14">
                  <c:v>1232.9709108999998</c:v>
                </c:pt>
                <c:pt idx="15">
                  <c:v>588.17866009999989</c:v>
                </c:pt>
                <c:pt idx="16">
                  <c:v>353.02908299999996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5DE0-4693-9FE3-5EFFF4B1BDB9}"/>
            </c:ext>
          </c:extLst>
        </c:ser>
        <c:ser>
          <c:idx val="3"/>
          <c:order val="3"/>
          <c:tx>
            <c:strRef>
              <c:f>'5.시·도별 지목별 면적현황'!$H$2</c:f>
              <c:strCache>
                <c:ptCount val="1"/>
                <c:pt idx="0">
                  <c:v>답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9.7232148223543401E-18"/>
                  <c:y val="-1.244167962674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DE0-4693-9FE3-5EFFF4B1BDB9}"/>
                </c:ext>
              </c:extLst>
            </c:dLbl>
            <c:dLbl>
              <c:idx val="3"/>
              <c:layout>
                <c:manualLayout>
                  <c:x val="5.3036329885972034E-4"/>
                  <c:y val="-3.110419906687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DE0-4693-9FE3-5EFFF4B1BDB9}"/>
                </c:ext>
              </c:extLst>
            </c:dLbl>
            <c:dLbl>
              <c:idx val="6"/>
              <c:layout>
                <c:manualLayout>
                  <c:x val="-1.0607265977194333E-3"/>
                  <c:y val="-5.5987558320373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DE0-4693-9FE3-5EFFF4B1BDB9}"/>
                </c:ext>
              </c:extLst>
            </c:dLbl>
            <c:dLbl>
              <c:idx val="7"/>
              <c:layout>
                <c:manualLayout>
                  <c:x val="1.0607265977194333E-3"/>
                  <c:y val="-4.354587869362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DE0-4693-9FE3-5EFFF4B1BDB9}"/>
                </c:ext>
              </c:extLst>
            </c:dLbl>
            <c:dLbl>
              <c:idx val="8"/>
              <c:layout>
                <c:manualLayout>
                  <c:x val="0"/>
                  <c:y val="-1.4515292897874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DE0-4693-9FE3-5EFFF4B1BDB9}"/>
                </c:ext>
              </c:extLst>
            </c:dLbl>
            <c:dLbl>
              <c:idx val="10"/>
              <c:layout>
                <c:manualLayout>
                  <c:x val="0"/>
                  <c:y val="-3.110419906687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면적현황'!$H$3:$H$19</c:f>
              <c:numCache>
                <c:formatCode>#,##0.0_ </c:formatCode>
                <c:ptCount val="17"/>
                <c:pt idx="0">
                  <c:v>7.8333034999999995</c:v>
                </c:pt>
                <c:pt idx="1">
                  <c:v>66.101187499999995</c:v>
                </c:pt>
                <c:pt idx="2">
                  <c:v>71.215252599999985</c:v>
                </c:pt>
                <c:pt idx="3">
                  <c:v>154.3861541</c:v>
                </c:pt>
                <c:pt idx="4">
                  <c:v>81.050493199999991</c:v>
                </c:pt>
                <c:pt idx="5">
                  <c:v>28.429735899999997</c:v>
                </c:pt>
                <c:pt idx="6">
                  <c:v>89.512316699999985</c:v>
                </c:pt>
                <c:pt idx="7">
                  <c:v>59.329792599999998</c:v>
                </c:pt>
                <c:pt idx="8">
                  <c:v>1187.4250213</c:v>
                </c:pt>
                <c:pt idx="9">
                  <c:v>536.62883289999991</c:v>
                </c:pt>
                <c:pt idx="10">
                  <c:v>602.0436181</c:v>
                </c:pt>
                <c:pt idx="11">
                  <c:v>1664.0399111000002</c:v>
                </c:pt>
                <c:pt idx="12">
                  <c:v>1479.9057590000002</c:v>
                </c:pt>
                <c:pt idx="13">
                  <c:v>2022.5915595999998</c:v>
                </c:pt>
                <c:pt idx="14">
                  <c:v>1710.3759498000004</c:v>
                </c:pt>
                <c:pt idx="15">
                  <c:v>1219.0980032999998</c:v>
                </c:pt>
                <c:pt idx="16">
                  <c:v>6.2296534000000001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5DE0-4693-9FE3-5EFFF4B1BDB9}"/>
            </c:ext>
          </c:extLst>
        </c:ser>
        <c:ser>
          <c:idx val="4"/>
          <c:order val="4"/>
          <c:tx>
            <c:strRef>
              <c:f>'5.시·도별 지목별 면적현황'!$N$2</c:f>
              <c:strCache>
                <c:ptCount val="1"/>
                <c:pt idx="0">
                  <c:v>임야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2.6956972524624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DE0-4693-9FE3-5EFFF4B1BDB9}"/>
                </c:ext>
              </c:extLst>
            </c:dLbl>
            <c:dLbl>
              <c:idx val="1"/>
              <c:layout>
                <c:manualLayout>
                  <c:x val="0"/>
                  <c:y val="-1.658890616899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DE0-4693-9FE3-5EFFF4B1BDB9}"/>
                </c:ext>
              </c:extLst>
            </c:dLbl>
            <c:dLbl>
              <c:idx val="2"/>
              <c:layout>
                <c:manualLayout>
                  <c:x val="0"/>
                  <c:y val="-6.2208398133748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DE0-4693-9FE3-5EFFF4B1BDB9}"/>
                </c:ext>
              </c:extLst>
            </c:dLbl>
            <c:dLbl>
              <c:idx val="4"/>
              <c:layout>
                <c:manualLayout>
                  <c:x val="-3.8892859289417373E-17"/>
                  <c:y val="-1.244167962674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DE0-4693-9FE3-5EFFF4B1BDB9}"/>
                </c:ext>
              </c:extLst>
            </c:dLbl>
            <c:dLbl>
              <c:idx val="5"/>
              <c:layout>
                <c:manualLayout>
                  <c:x val="-3.8892859289417373E-17"/>
                  <c:y val="-1.658890616899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DE0-4693-9FE3-5EFFF4B1BDB9}"/>
                </c:ext>
              </c:extLst>
            </c:dLbl>
            <c:dLbl>
              <c:idx val="6"/>
              <c:layout>
                <c:manualLayout>
                  <c:x val="2.121453195438872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면적현황'!$N$3:$N$19</c:f>
              <c:numCache>
                <c:formatCode>#,##0.0_ </c:formatCode>
                <c:ptCount val="17"/>
                <c:pt idx="0">
                  <c:v>137.41585470000001</c:v>
                </c:pt>
                <c:pt idx="1">
                  <c:v>340.84190599999999</c:v>
                </c:pt>
                <c:pt idx="2">
                  <c:v>471.60340829999996</c:v>
                </c:pt>
                <c:pt idx="3">
                  <c:v>386.88810439999997</c:v>
                </c:pt>
                <c:pt idx="4">
                  <c:v>185.03221399999998</c:v>
                </c:pt>
                <c:pt idx="5">
                  <c:v>276.40317709999994</c:v>
                </c:pt>
                <c:pt idx="6">
                  <c:v>663.50914579999994</c:v>
                </c:pt>
                <c:pt idx="7">
                  <c:v>238.13317749999999</c:v>
                </c:pt>
                <c:pt idx="8">
                  <c:v>5265.8012812999996</c:v>
                </c:pt>
                <c:pt idx="9">
                  <c:v>13735.887545700001</c:v>
                </c:pt>
                <c:pt idx="10">
                  <c:v>4909.3505799999994</c:v>
                </c:pt>
                <c:pt idx="11">
                  <c:v>4062.1048734999995</c:v>
                </c:pt>
                <c:pt idx="12">
                  <c:v>4445.9127537999993</c:v>
                </c:pt>
                <c:pt idx="13">
                  <c:v>6939.2337040999992</c:v>
                </c:pt>
                <c:pt idx="14">
                  <c:v>13542.400531900003</c:v>
                </c:pt>
                <c:pt idx="15">
                  <c:v>6965.3151847999998</c:v>
                </c:pt>
                <c:pt idx="16">
                  <c:v>861.52393979999988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5DE0-4693-9FE3-5EFFF4B1BDB9}"/>
            </c:ext>
          </c:extLst>
        </c:ser>
        <c:ser>
          <c:idx val="5"/>
          <c:order val="5"/>
          <c:tx>
            <c:strRef>
              <c:f>'5.시·도별 지목별 면적현황'!$BJ$2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1214531954388857E-3"/>
                  <c:y val="-2.0736132711249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DE0-4693-9FE3-5EFFF4B1BDB9}"/>
                </c:ext>
              </c:extLst>
            </c:dLbl>
            <c:dLbl>
              <c:idx val="2"/>
              <c:layout>
                <c:manualLayout>
                  <c:x val="3.712543092018035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DE0-4693-9FE3-5EFFF4B1BDB9}"/>
                </c:ext>
              </c:extLst>
            </c:dLbl>
            <c:dLbl>
              <c:idx val="3"/>
              <c:layout>
                <c:manualLayout>
                  <c:x val="5.3036329885972023E-3"/>
                  <c:y val="-2.0736132711249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DE0-4693-9FE3-5EFFF4B1BDB9}"/>
                </c:ext>
              </c:extLst>
            </c:dLbl>
            <c:dLbl>
              <c:idx val="5"/>
              <c:layout>
                <c:manualLayout>
                  <c:x val="3.712543092018071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DE0-4693-9FE3-5EFFF4B1BDB9}"/>
                </c:ext>
              </c:extLst>
            </c:dLbl>
            <c:dLbl>
              <c:idx val="6"/>
              <c:layout>
                <c:manualLayout>
                  <c:x val="4.7732696897375129E-3"/>
                  <c:y val="-2.0736132711249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DE0-4693-9FE3-5EFFF4B1BDB9}"/>
                </c:ext>
              </c:extLst>
            </c:dLbl>
            <c:dLbl>
              <c:idx val="7"/>
              <c:layout>
                <c:manualLayout>
                  <c:x val="4.77326968973751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DE0-4693-9FE3-5EFFF4B1BD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'5.시·도별 지목별 면적현황'!$A$3:$A$19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경기도</c:v>
                </c:pt>
                <c:pt idx="9">
                  <c:v>강원도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'5.시·도별 지목별 면적현황'!$BJ$3:$BJ$19</c:f>
              <c:numCache>
                <c:formatCode>#,##0.0;[Red]#,##0.0</c:formatCode>
                <c:ptCount val="17"/>
                <c:pt idx="0">
                  <c:v>95.314884800000002</c:v>
                </c:pt>
                <c:pt idx="1">
                  <c:v>128.83462239999997</c:v>
                </c:pt>
                <c:pt idx="2">
                  <c:v>106.10210709999998</c:v>
                </c:pt>
                <c:pt idx="3">
                  <c:v>237.0140523</c:v>
                </c:pt>
                <c:pt idx="4">
                  <c:v>77.957422499999993</c:v>
                </c:pt>
                <c:pt idx="5">
                  <c:v>79.991045999999997</c:v>
                </c:pt>
                <c:pt idx="6">
                  <c:v>145.59672799999998</c:v>
                </c:pt>
                <c:pt idx="7">
                  <c:v>60.802680100000003</c:v>
                </c:pt>
                <c:pt idx="8">
                  <c:v>1346.4073085999999</c:v>
                </c:pt>
                <c:pt idx="9">
                  <c:v>668.85916959999986</c:v>
                </c:pt>
                <c:pt idx="10">
                  <c:v>619.10075289999997</c:v>
                </c:pt>
                <c:pt idx="11">
                  <c:v>953.3058428999999</c:v>
                </c:pt>
                <c:pt idx="12">
                  <c:v>680.52479319999986</c:v>
                </c:pt>
                <c:pt idx="13">
                  <c:v>1223.7875310999998</c:v>
                </c:pt>
                <c:pt idx="14">
                  <c:v>1195.8811310000001</c:v>
                </c:pt>
                <c:pt idx="15">
                  <c:v>809.74423239999999</c:v>
                </c:pt>
                <c:pt idx="16">
                  <c:v>432.36276939999999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5DE0-4693-9FE3-5EFFF4B1B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591168"/>
        <c:axId val="149592704"/>
        <c:axId val="0"/>
      </c:bar3DChart>
      <c:catAx>
        <c:axId val="1495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92704"/>
        <c:crosses val="autoZero"/>
        <c:auto val="1"/>
        <c:lblAlgn val="ctr"/>
        <c:lblOffset val="100"/>
        <c:noMultiLvlLbl val="0"/>
      </c:catAx>
      <c:valAx>
        <c:axId val="149592704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49591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'5.시·도별 지목별 면적현황'!$D$23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{082311DE-00DD-4D15-B497-7A63FD3CE973}</c15:txfldGUID>
                      <c15:f>'5.시·도별 지목별 면적현황'!$D$23</c15:f>
                      <c15:dlblFieldTableCache>
                        <c:ptCount val="1"/>
                        <c:pt idx="0">
                          <c:v>대
3,243.2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8FC-4B4D-BAE8-051D241630CF}"/>
                </c:ext>
              </c:extLst>
            </c:dLbl>
            <c:dLbl>
              <c:idx val="1"/>
              <c:tx>
                <c:strRef>
                  <c:f>'5.시·도별 지목별 면적현황'!$F$23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{918488B0-E257-4670-873B-88915E46D0FD}</c15:txfldGUID>
                      <c15:f>'5.시·도별 지목별 면적현황'!$F$23</c15:f>
                      <c15:dlblFieldTableCache>
                        <c:ptCount val="1"/>
                        <c:pt idx="0">
                          <c:v>도로·하천
6,248.3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8FC-4B4D-BAE8-051D241630CF}"/>
                </c:ext>
              </c:extLst>
            </c:dLbl>
            <c:dLbl>
              <c:idx val="2"/>
              <c:tx>
                <c:strRef>
                  <c:f>'5.시·도별 지목별 면적현황'!$G$23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{3B502606-F4EB-4BD9-AF11-14DBDE03AA5D}</c15:txfldGUID>
                      <c15:f>'5.시·도별 지목별 면적현황'!$G$23</c15:f>
                      <c15:dlblFieldTableCache>
                        <c:ptCount val="1"/>
                        <c:pt idx="0">
                          <c:v>전
7,555.3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8FC-4B4D-BAE8-051D241630CF}"/>
                </c:ext>
              </c:extLst>
            </c:dLbl>
            <c:dLbl>
              <c:idx val="3"/>
              <c:tx>
                <c:strRef>
                  <c:f>'5.시·도별 지목별 면적현황'!$H$23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{52018868-56E5-403B-8BC8-AB44E97F669C}</c15:txfldGUID>
                      <c15:f>'5.시·도별 지목별 면적현황'!$H$23</c15:f>
                      <c15:dlblFieldTableCache>
                        <c:ptCount val="1"/>
                        <c:pt idx="0">
                          <c:v>답
11,099.1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8FC-4B4D-BAE8-051D241630CF}"/>
                </c:ext>
              </c:extLst>
            </c:dLbl>
            <c:dLbl>
              <c:idx val="4"/>
              <c:layout>
                <c:manualLayout>
                  <c:x val="0.21501813765816674"/>
                  <c:y val="-0.2259865776271637"/>
                </c:manualLayout>
              </c:layout>
              <c:tx>
                <c:strRef>
                  <c:f>'5.시·도별 지목별 면적현황'!$N$23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{4F04C2DC-C79A-4FB9-A209-BC7BC12BD8D7}</c15:txfldGUID>
                      <c15:f>'5.시·도별 지목별 면적현황'!$N$23</c15:f>
                      <c15:dlblFieldTableCache>
                        <c:ptCount val="1"/>
                        <c:pt idx="0">
                          <c:v>임야
63,558.3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8FC-4B4D-BAE8-051D241630CF}"/>
                </c:ext>
              </c:extLst>
            </c:dLbl>
            <c:dLbl>
              <c:idx val="5"/>
              <c:tx>
                <c:strRef>
                  <c:f>'5.시·도별 지목별 면적현황'!$BJ$23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{DEFB1A92-F373-4375-9EAC-39CE97E1EA5F}</c15:txfldGUID>
                      <c15:f>'5.시·도별 지목별 면적현황'!$BJ$23</c15:f>
                      <c15:dlblFieldTableCache>
                        <c:ptCount val="1"/>
                        <c:pt idx="0">
                          <c:v>기타
8,708.4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8FC-4B4D-BAE8-051D241630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면적현황'!$D$20:$BJ$20</c:f>
              <c:numCache>
                <c:formatCode>#,##0.0;[Red]#,##0.0</c:formatCode>
                <c:ptCount val="6"/>
                <c:pt idx="0" formatCode="#,##0.0_ ">
                  <c:v>3342.6542028999997</c:v>
                </c:pt>
                <c:pt idx="1">
                  <c:v>6324.4894504000004</c:v>
                </c:pt>
                <c:pt idx="2" formatCode="#,##0.0_ ">
                  <c:v>7501.268819599999</c:v>
                </c:pt>
                <c:pt idx="3" formatCode="#,##0.0_ ">
                  <c:v>10986.196544599999</c:v>
                </c:pt>
                <c:pt idx="4" formatCode="#,##0.0_ ">
                  <c:v>63427.357382699993</c:v>
                </c:pt>
                <c:pt idx="5">
                  <c:v>8861.5870742999996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8FC-4B4D-BAE8-051D241630C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</c:legend>
    <c:plotVisOnly val="1"/>
    <c:dispBlanksAs val="zero"/>
    <c:showDLblsOverMax val="0"/>
  </c:chart>
  <c:spPr>
    <a:ln>
      <a:solidFill>
        <a:srgbClr val="4F81BD"/>
      </a:solidFill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면적현황'!$D$6:$BJ$6</c:f>
              <c:numCache>
                <c:formatCode>#,##0.0_ </c:formatCode>
                <c:ptCount val="6"/>
                <c:pt idx="0">
                  <c:v>117.0444823</c:v>
                </c:pt>
                <c:pt idx="1">
                  <c:v>94.159822899999995</c:v>
                </c:pt>
                <c:pt idx="2">
                  <c:v>77.552264699999995</c:v>
                </c:pt>
                <c:pt idx="3">
                  <c:v>154.3861541</c:v>
                </c:pt>
                <c:pt idx="4">
                  <c:v>386.88810439999997</c:v>
                </c:pt>
                <c:pt idx="5" formatCode="#,##0.0;[Red]#,##0.0">
                  <c:v>237.0140523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D2-4091-B431-C6E987120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면적현황'!$D$12:$BJ$12</c:f>
              <c:numCache>
                <c:formatCode>#,##0.0_ </c:formatCode>
                <c:ptCount val="6"/>
                <c:pt idx="0">
                  <c:v>201.64211650000001</c:v>
                </c:pt>
                <c:pt idx="1">
                  <c:v>663.71090620000007</c:v>
                </c:pt>
                <c:pt idx="2">
                  <c:v>1023.4107515999999</c:v>
                </c:pt>
                <c:pt idx="3">
                  <c:v>536.62883289999991</c:v>
                </c:pt>
                <c:pt idx="4">
                  <c:v>13735.887545700001</c:v>
                </c:pt>
                <c:pt idx="5" formatCode="#,##0.0;[Red]#,##0.0">
                  <c:v>668.85916959999986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4D-4E7D-AE2A-9C769D66C6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면적현황'!$D$3:$BJ$3</c:f>
              <c:numCache>
                <c:formatCode>#,##0.0_ </c:formatCode>
                <c:ptCount val="6"/>
                <c:pt idx="0">
                  <c:v>222.88359360000001</c:v>
                </c:pt>
                <c:pt idx="1">
                  <c:v>132.55507679999999</c:v>
                </c:pt>
                <c:pt idx="2">
                  <c:v>9.2054351999999984</c:v>
                </c:pt>
                <c:pt idx="3">
                  <c:v>7.8333034999999995</c:v>
                </c:pt>
                <c:pt idx="4">
                  <c:v>137.41585470000001</c:v>
                </c:pt>
                <c:pt idx="5" formatCode="#,##0.0;[Red]#,##0.0">
                  <c:v>95.314884800000002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E3-48E2-A162-16D3A1DCB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면적현황'!$D$11:$BJ$11</c:f>
              <c:numCache>
                <c:formatCode>#,##0.0_ </c:formatCode>
                <c:ptCount val="6"/>
                <c:pt idx="0">
                  <c:v>643.12420239999994</c:v>
                </c:pt>
                <c:pt idx="1">
                  <c:v>885.4801976</c:v>
                </c:pt>
                <c:pt idx="2">
                  <c:v>871.30562009999994</c:v>
                </c:pt>
                <c:pt idx="3">
                  <c:v>1187.4250213</c:v>
                </c:pt>
                <c:pt idx="4">
                  <c:v>5265.8012812999996</c:v>
                </c:pt>
                <c:pt idx="5" formatCode="#,##0.0;[Red]#,##0.0">
                  <c:v>1346.4073085999999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36-43F8-B51B-30DCE9279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면적현황'!$D$14:$BJ$14</c:f>
              <c:numCache>
                <c:formatCode>#,##0.0_ </c:formatCode>
                <c:ptCount val="6"/>
                <c:pt idx="0">
                  <c:v>292.84670460000001</c:v>
                </c:pt>
                <c:pt idx="1">
                  <c:v>528.79763419999995</c:v>
                </c:pt>
                <c:pt idx="2">
                  <c:v>746.11750569999992</c:v>
                </c:pt>
                <c:pt idx="3">
                  <c:v>1664.0399111000002</c:v>
                </c:pt>
                <c:pt idx="4">
                  <c:v>4062.1048734999995</c:v>
                </c:pt>
                <c:pt idx="5" formatCode="#,##0.0;[Red]#,##0.0">
                  <c:v>953.3058428999999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77-4FDC-ABC4-FB668C39A0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면적현황'!$D$10:$BJ$10</c:f>
              <c:numCache>
                <c:formatCode>#,##0.0_ </c:formatCode>
                <c:ptCount val="6"/>
                <c:pt idx="0">
                  <c:v>25.115061300000001</c:v>
                </c:pt>
                <c:pt idx="1">
                  <c:v>45.4856105</c:v>
                </c:pt>
                <c:pt idx="2">
                  <c:v>36.051896200000002</c:v>
                </c:pt>
                <c:pt idx="3">
                  <c:v>59.329792599999998</c:v>
                </c:pt>
                <c:pt idx="4">
                  <c:v>238.13317749999999</c:v>
                </c:pt>
                <c:pt idx="5" formatCode="#,##0.0;[Red]#,##0.0">
                  <c:v>60.802680100000003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9D-4EA1-83CF-B710F7E87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면적현황'!$D$13:$BJ$13</c:f>
              <c:numCache>
                <c:formatCode>#,##0.0_ </c:formatCode>
                <c:ptCount val="6"/>
                <c:pt idx="0">
                  <c:v>186.50658039999999</c:v>
                </c:pt>
                <c:pt idx="1">
                  <c:v>454.56845629999998</c:v>
                </c:pt>
                <c:pt idx="2">
                  <c:v>635.82945080000002</c:v>
                </c:pt>
                <c:pt idx="3">
                  <c:v>602.0436181</c:v>
                </c:pt>
                <c:pt idx="4">
                  <c:v>4909.3505799999994</c:v>
                </c:pt>
                <c:pt idx="5" formatCode="#,##0.0;[Red]#,##0.0">
                  <c:v>619.10075289999997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13-4F6A-8555-86A074B88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면적현황'!$D$8:$BJ$8</c:f>
              <c:numCache>
                <c:formatCode>#,##0.0_ </c:formatCode>
                <c:ptCount val="6"/>
                <c:pt idx="0">
                  <c:v>68.132347499999995</c:v>
                </c:pt>
                <c:pt idx="1">
                  <c:v>59.737663299999994</c:v>
                </c:pt>
                <c:pt idx="2">
                  <c:v>26.974572499999997</c:v>
                </c:pt>
                <c:pt idx="3">
                  <c:v>28.429735899999997</c:v>
                </c:pt>
                <c:pt idx="4">
                  <c:v>276.40317709999994</c:v>
                </c:pt>
                <c:pt idx="5" formatCode="#,##0.0;[Red]#,##0.0">
                  <c:v>79.991045999999997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AE-40F8-86EC-D9745993C3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'1-5.소유구분별지적공부등록지현황'!$BJ$2</c:f>
              <c:strCache>
                <c:ptCount val="1"/>
                <c:pt idx="0">
                  <c:v>비율(%)</c:v>
                </c:pt>
              </c:strCache>
            </c:strRef>
          </c:tx>
          <c:cat>
            <c:strRef>
              <c:f>'1-5.소유구분별지적공부등록지현황'!$C$19:$C$27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'1-5.소유구분별지적공부등록지현황'!$BJ$19:$BJ$27</c:f>
              <c:numCache>
                <c:formatCode>#,##0.0_ </c:formatCode>
                <c:ptCount val="9"/>
                <c:pt idx="0">
                  <c:v>49.962526559099146</c:v>
                </c:pt>
                <c:pt idx="1">
                  <c:v>25.457596613397087</c:v>
                </c:pt>
                <c:pt idx="2">
                  <c:v>2.8704173362723142</c:v>
                </c:pt>
                <c:pt idx="3">
                  <c:v>5.5186643081153637</c:v>
                </c:pt>
                <c:pt idx="4">
                  <c:v>7.4644714399749317</c:v>
                </c:pt>
                <c:pt idx="5">
                  <c:v>6.5979562644430736</c:v>
                </c:pt>
                <c:pt idx="6">
                  <c:v>1.0872465339224064</c:v>
                </c:pt>
                <c:pt idx="7">
                  <c:v>0.7303831505585352</c:v>
                </c:pt>
                <c:pt idx="8">
                  <c:v>0.31073779421716519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8B-4925-B7D9-AD624ACD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면적현황'!$D$17:$BJ$17</c:f>
              <c:numCache>
                <c:formatCode>#,##0.0_ </c:formatCode>
                <c:ptCount val="6"/>
                <c:pt idx="0">
                  <c:v>344.26010890000003</c:v>
                </c:pt>
                <c:pt idx="1">
                  <c:v>1010.4781904</c:v>
                </c:pt>
                <c:pt idx="2">
                  <c:v>1232.9709108999998</c:v>
                </c:pt>
                <c:pt idx="3">
                  <c:v>1710.3759498000004</c:v>
                </c:pt>
                <c:pt idx="4">
                  <c:v>13542.400531900003</c:v>
                </c:pt>
                <c:pt idx="5" formatCode="#,##0.0;[Red]#,##0.0">
                  <c:v>1195.8811310000001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76-405C-AE60-9820195C63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면적현황'!$D$5:$BJ$5</c:f>
              <c:numCache>
                <c:formatCode>#,##0.0_ </c:formatCode>
                <c:ptCount val="6"/>
                <c:pt idx="0">
                  <c:v>91.121552300000005</c:v>
                </c:pt>
                <c:pt idx="1">
                  <c:v>106.6768946</c:v>
                </c:pt>
                <c:pt idx="2">
                  <c:v>38.502993199999999</c:v>
                </c:pt>
                <c:pt idx="3">
                  <c:v>71.215252599999985</c:v>
                </c:pt>
                <c:pt idx="4">
                  <c:v>471.60340829999996</c:v>
                </c:pt>
                <c:pt idx="5" formatCode="#,##0.0;[Red]#,##0.0">
                  <c:v>106.10210709999998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27-42FA-8E3A-9CA4959AAC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면적현황'!$D$9:$BJ$9</c:f>
              <c:numCache>
                <c:formatCode>#,##0.0_ </c:formatCode>
                <c:ptCount val="6"/>
                <c:pt idx="0">
                  <c:v>53.774464199999997</c:v>
                </c:pt>
                <c:pt idx="1">
                  <c:v>78.792893099999986</c:v>
                </c:pt>
                <c:pt idx="2">
                  <c:v>31.647958499999998</c:v>
                </c:pt>
                <c:pt idx="3">
                  <c:v>89.512316699999985</c:v>
                </c:pt>
                <c:pt idx="4">
                  <c:v>663.50914579999994</c:v>
                </c:pt>
                <c:pt idx="5" formatCode="#,##0.0;[Red]#,##0.0">
                  <c:v>145.59672799999998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48-4C88-910C-650B01980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면적현황'!$D$4:$BJ$4</c:f>
              <c:numCache>
                <c:formatCode>#,##0.0_ </c:formatCode>
                <c:ptCount val="6"/>
                <c:pt idx="0">
                  <c:v>111.8662413</c:v>
                </c:pt>
                <c:pt idx="1">
                  <c:v>103.3126515</c:v>
                </c:pt>
                <c:pt idx="2">
                  <c:v>20.369346699999998</c:v>
                </c:pt>
                <c:pt idx="3">
                  <c:v>66.101187499999995</c:v>
                </c:pt>
                <c:pt idx="4">
                  <c:v>340.84190599999999</c:v>
                </c:pt>
                <c:pt idx="5" formatCode="#,##0.0;[Red]#,##0.0">
                  <c:v>128.83462239999997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CA-4637-9430-C52BEEF85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면적현황'!$D$15:$BJ$15</c:f>
              <c:numCache>
                <c:formatCode>#,##0.0_ </c:formatCode>
                <c:ptCount val="6"/>
                <c:pt idx="0">
                  <c:v>231.53699489999997</c:v>
                </c:pt>
                <c:pt idx="1">
                  <c:v>607.60643849999997</c:v>
                </c:pt>
                <c:pt idx="2">
                  <c:v>627.68890509999983</c:v>
                </c:pt>
                <c:pt idx="3">
                  <c:v>1479.9057590000002</c:v>
                </c:pt>
                <c:pt idx="4">
                  <c:v>4445.9127537999993</c:v>
                </c:pt>
                <c:pt idx="5" formatCode="#,##0.0;[Red]#,##0.0">
                  <c:v>680.52479319999986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7D-4C54-8B3D-213354F27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면적현황'!$D$18:$BJ$18</c:f>
              <c:numCache>
                <c:formatCode>#,##0.0_ </c:formatCode>
                <c:ptCount val="6"/>
                <c:pt idx="0">
                  <c:v>293.72439569999989</c:v>
                </c:pt>
                <c:pt idx="1">
                  <c:v>665.66703399999994</c:v>
                </c:pt>
                <c:pt idx="2">
                  <c:v>588.17866009999989</c:v>
                </c:pt>
                <c:pt idx="3">
                  <c:v>1219.0980032999998</c:v>
                </c:pt>
                <c:pt idx="4">
                  <c:v>6965.3151847999998</c:v>
                </c:pt>
                <c:pt idx="5" formatCode="#,##0.0;[Red]#,##0.0">
                  <c:v>809.74423239999999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1-4273-9494-5FAF82F470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면적현황'!$D$7:$BJ$7</c:f>
              <c:numCache>
                <c:formatCode>#,##0.0_ </c:formatCode>
                <c:ptCount val="6"/>
                <c:pt idx="0">
                  <c:v>62.507430799999995</c:v>
                </c:pt>
                <c:pt idx="1">
                  <c:v>63.035487699999997</c:v>
                </c:pt>
                <c:pt idx="2">
                  <c:v>31.441250399999998</c:v>
                </c:pt>
                <c:pt idx="3">
                  <c:v>81.050493199999991</c:v>
                </c:pt>
                <c:pt idx="4">
                  <c:v>185.03221399999998</c:v>
                </c:pt>
                <c:pt idx="5" formatCode="#,##0.0;[Red]#,##0.0">
                  <c:v>77.957422499999993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BE-4D72-84D8-50DA7F359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면적현황'!$D$16:$BJ$16</c:f>
              <c:numCache>
                <c:formatCode>#,##0.0_ </c:formatCode>
                <c:ptCount val="6"/>
                <c:pt idx="0">
                  <c:v>315.20189649999998</c:v>
                </c:pt>
                <c:pt idx="1">
                  <c:v>708.70829290000006</c:v>
                </c:pt>
                <c:pt idx="2">
                  <c:v>1150.9922148999999</c:v>
                </c:pt>
                <c:pt idx="3">
                  <c:v>2022.5915595999998</c:v>
                </c:pt>
                <c:pt idx="4">
                  <c:v>6939.2337040999992</c:v>
                </c:pt>
                <c:pt idx="5" formatCode="#,##0.0;[Red]#,##0.0">
                  <c:v>1223.7875310999998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1-43E1-A4CC-ECEEEB8EE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'5.시·도별 지목별 면적현황'!$D$2:$BJ$2</c:f>
              <c:strCache>
                <c:ptCount val="6"/>
                <c:pt idx="0">
                  <c:v>대</c:v>
                </c:pt>
                <c:pt idx="1">
                  <c:v>도로·하천</c:v>
                </c:pt>
                <c:pt idx="2">
                  <c:v>전</c:v>
                </c:pt>
                <c:pt idx="3">
                  <c:v>답</c:v>
                </c:pt>
                <c:pt idx="4">
                  <c:v>임야</c:v>
                </c:pt>
                <c:pt idx="5">
                  <c:v>기타</c:v>
                </c:pt>
              </c:strCache>
            </c:strRef>
          </c:cat>
          <c:val>
            <c:numRef>
              <c:f>'5.시·도별 지목별 면적현황'!$D$19:$BJ$19</c:f>
              <c:numCache>
                <c:formatCode>#,##0.0_ </c:formatCode>
                <c:ptCount val="6"/>
                <c:pt idx="0">
                  <c:v>81.366029699999999</c:v>
                </c:pt>
                <c:pt idx="1">
                  <c:v>115.71619990000001</c:v>
                </c:pt>
                <c:pt idx="2">
                  <c:v>353.02908299999996</c:v>
                </c:pt>
                <c:pt idx="3">
                  <c:v>6.2296534000000001</c:v>
                </c:pt>
                <c:pt idx="4">
                  <c:v>861.52393979999988</c:v>
                </c:pt>
                <c:pt idx="5" formatCode="#,##0.0;[Red]#,##0.0">
                  <c:v>432.36276939999999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43-4E5B-B258-F835AF1496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9532249190501E-2"/>
          <c:y val="3.7101151829705602E-2"/>
          <c:w val="0.80885714028014544"/>
          <c:h val="0.83736559245884135"/>
        </c:manualLayout>
      </c:layout>
      <c:lineChart>
        <c:grouping val="standard"/>
        <c:varyColors val="0"/>
        <c:ser>
          <c:idx val="0"/>
          <c:order val="0"/>
          <c:tx>
            <c:strRef>
              <c:f>'1-6.소유구분별 지적공부등록지 변동추이'!$A$17</c:f>
              <c:strCache>
                <c:ptCount val="1"/>
                <c:pt idx="0">
                  <c:v>개인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변동추이'!$B$17:$G$17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99.500161560408557</c:v>
                </c:pt>
                <c:pt idx="2">
                  <c:v>99.023535774369037</c:v>
                </c:pt>
                <c:pt idx="3">
                  <c:v>98.516167325235855</c:v>
                </c:pt>
                <c:pt idx="4">
                  <c:v>97.978106549647194</c:v>
                </c:pt>
                <c:pt idx="5">
                  <c:v>97.412492357437571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A-4A94-831D-1DC72D28D4CF}"/>
            </c:ext>
          </c:extLst>
        </c:ser>
        <c:ser>
          <c:idx val="1"/>
          <c:order val="1"/>
          <c:tx>
            <c:strRef>
              <c:f>'1-6.소유구분별 지적공부등록지 변동추이'!$A$18</c:f>
              <c:strCache>
                <c:ptCount val="1"/>
                <c:pt idx="0">
                  <c:v>국유지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변동추이'!$B$18:$G$18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100.38481647955302</c:v>
                </c:pt>
                <c:pt idx="2">
                  <c:v>100.70598610377949</c:v>
                </c:pt>
                <c:pt idx="3">
                  <c:v>101.02110713380688</c:v>
                </c:pt>
                <c:pt idx="4">
                  <c:v>101.3190231421928</c:v>
                </c:pt>
                <c:pt idx="5">
                  <c:v>101.58121377742413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FA-4A94-831D-1DC72D28D4CF}"/>
            </c:ext>
          </c:extLst>
        </c:ser>
        <c:ser>
          <c:idx val="2"/>
          <c:order val="2"/>
          <c:tx>
            <c:strRef>
              <c:f>'1-6.소유구분별 지적공부등록지 변동추이'!$A$19</c:f>
              <c:strCache>
                <c:ptCount val="1"/>
                <c:pt idx="0">
                  <c:v>도유지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변동추이'!$B$19:$G$19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100.6418394742313</c:v>
                </c:pt>
                <c:pt idx="2">
                  <c:v>101.1750002649563</c:v>
                </c:pt>
                <c:pt idx="3">
                  <c:v>102.13967298601246</c:v>
                </c:pt>
                <c:pt idx="4">
                  <c:v>102.71962710378209</c:v>
                </c:pt>
                <c:pt idx="5">
                  <c:v>103.1409850343761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FA-4A94-831D-1DC72D28D4CF}"/>
            </c:ext>
          </c:extLst>
        </c:ser>
        <c:ser>
          <c:idx val="3"/>
          <c:order val="3"/>
          <c:tx>
            <c:strRef>
              <c:f>'1-6.소유구분별 지적공부등록지 변동추이'!$A$20</c:f>
              <c:strCache>
                <c:ptCount val="1"/>
                <c:pt idx="0">
                  <c:v>군유지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변동추이'!$B$20:$G$20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100.71928123838174</c:v>
                </c:pt>
                <c:pt idx="2">
                  <c:v>101.82033582582804</c:v>
                </c:pt>
                <c:pt idx="3">
                  <c:v>102.99421804766089</c:v>
                </c:pt>
                <c:pt idx="4">
                  <c:v>104.06940571002497</c:v>
                </c:pt>
                <c:pt idx="5">
                  <c:v>105.07729476573084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FA-4A94-831D-1DC72D28D4CF}"/>
            </c:ext>
          </c:extLst>
        </c:ser>
        <c:ser>
          <c:idx val="4"/>
          <c:order val="4"/>
          <c:tx>
            <c:strRef>
              <c:f>'1-6.소유구분별 지적공부등록지 변동추이'!$A$21</c:f>
              <c:strCache>
                <c:ptCount val="1"/>
                <c:pt idx="0">
                  <c:v>법인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변동추이'!$B$21:$G$21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101.82955489781244</c:v>
                </c:pt>
                <c:pt idx="2">
                  <c:v>103.46476071292162</c:v>
                </c:pt>
                <c:pt idx="3">
                  <c:v>105.27375321478335</c:v>
                </c:pt>
                <c:pt idx="4">
                  <c:v>107.02307821245437</c:v>
                </c:pt>
                <c:pt idx="5">
                  <c:v>108.9386985966982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FA-4A94-831D-1DC72D28D4CF}"/>
            </c:ext>
          </c:extLst>
        </c:ser>
        <c:ser>
          <c:idx val="5"/>
          <c:order val="5"/>
          <c:tx>
            <c:strRef>
              <c:f>'1-6.소유구분별 지적공부등록지 변동추이'!$A$22</c:f>
              <c:strCache>
                <c:ptCount val="1"/>
                <c:pt idx="0">
                  <c:v>종중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변동추이'!$B$22:$G$22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99.992926246697635</c:v>
                </c:pt>
                <c:pt idx="2">
                  <c:v>100.08994237732529</c:v>
                </c:pt>
                <c:pt idx="3">
                  <c:v>100.00723052030767</c:v>
                </c:pt>
                <c:pt idx="4">
                  <c:v>100.31177639908582</c:v>
                </c:pt>
                <c:pt idx="5">
                  <c:v>100.90614838651888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FA-4A94-831D-1DC72D28D4CF}"/>
            </c:ext>
          </c:extLst>
        </c:ser>
        <c:ser>
          <c:idx val="6"/>
          <c:order val="6"/>
          <c:tx>
            <c:strRef>
              <c:f>'1-6.소유구분별 지적공부등록지 변동추이'!$A$23</c:f>
              <c:strCache>
                <c:ptCount val="1"/>
                <c:pt idx="0">
                  <c:v>종교단체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변동추이'!$B$23:$G$23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100.27960320249218</c:v>
                </c:pt>
                <c:pt idx="2">
                  <c:v>100.39343238796377</c:v>
                </c:pt>
                <c:pt idx="3">
                  <c:v>100.46223856473655</c:v>
                </c:pt>
                <c:pt idx="4">
                  <c:v>101.25150398217772</c:v>
                </c:pt>
                <c:pt idx="5">
                  <c:v>101.68552236209332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2FA-4A94-831D-1DC72D28D4CF}"/>
            </c:ext>
          </c:extLst>
        </c:ser>
        <c:ser>
          <c:idx val="7"/>
          <c:order val="7"/>
          <c:tx>
            <c:strRef>
              <c:f>'1-6.소유구분별 지적공부등록지 변동추이'!$A$24</c:f>
              <c:strCache>
                <c:ptCount val="1"/>
                <c:pt idx="0">
                  <c:v>기타단체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변동추이'!$B$24:$G$24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100.09871178497424</c:v>
                </c:pt>
                <c:pt idx="2">
                  <c:v>99.445745779666098</c:v>
                </c:pt>
                <c:pt idx="3">
                  <c:v>98.787913027719327</c:v>
                </c:pt>
                <c:pt idx="4">
                  <c:v>98.637037573855409</c:v>
                </c:pt>
                <c:pt idx="5">
                  <c:v>97.83808314582329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2FA-4A94-831D-1DC72D28D4CF}"/>
            </c:ext>
          </c:extLst>
        </c:ser>
        <c:ser>
          <c:idx val="8"/>
          <c:order val="8"/>
          <c:tx>
            <c:strRef>
              <c:f>'1-6.소유구분별 지적공부등록지 변동추이'!$A$25</c:f>
              <c:strCache>
                <c:ptCount val="1"/>
                <c:pt idx="0">
                  <c:v>기타</c:v>
                </c:pt>
              </c:strCache>
            </c:strRef>
          </c:tx>
          <c:cat>
            <c:strRef>
              <c:f>'1-6.소유구분별 지적공부등록지 변동추이'!$B$16:$G$16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'1-6.소유구분별 지적공부등록지 변동추이'!$B$25:$G$25</c:f>
              <c:numCache>
                <c:formatCode>#,##0.00_);[Red]\(#,##0.00\)</c:formatCode>
                <c:ptCount val="6"/>
                <c:pt idx="0">
                  <c:v>100</c:v>
                </c:pt>
                <c:pt idx="1">
                  <c:v>96.815762138033463</c:v>
                </c:pt>
                <c:pt idx="2">
                  <c:v>96.842303709702108</c:v>
                </c:pt>
                <c:pt idx="3">
                  <c:v>93.687640505188682</c:v>
                </c:pt>
                <c:pt idx="4">
                  <c:v>93.923770237548993</c:v>
                </c:pt>
                <c:pt idx="5">
                  <c:v>94.711999933784526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2FA-4A94-831D-1DC72D28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3024"/>
        <c:axId val="134514560"/>
      </c:lineChart>
      <c:catAx>
        <c:axId val="134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14560"/>
        <c:crosses val="autoZero"/>
        <c:auto val="1"/>
        <c:lblAlgn val="ctr"/>
        <c:lblOffset val="100"/>
        <c:noMultiLvlLbl val="0"/>
      </c:catAx>
      <c:valAx>
        <c:axId val="134514560"/>
        <c:scaling>
          <c:orientation val="minMax"/>
          <c:max val="110"/>
          <c:min val="9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5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8.4185262282827789E-3"/>
                  <c:y val="-3.703703703703703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6A-4821-A6F1-5590CE7C8A5B}"/>
                </c:ext>
              </c:extLst>
            </c:dLbl>
            <c:dLbl>
              <c:idx val="1"/>
              <c:layout>
                <c:manualLayout>
                  <c:x val="5.4597198338713513E-3"/>
                  <c:y val="-3.240740740740745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6A-4821-A6F1-5590CE7C8A5B}"/>
                </c:ext>
              </c:extLst>
            </c:dLbl>
            <c:dLbl>
              <c:idx val="2"/>
              <c:layout>
                <c:manualLayout>
                  <c:x val="6.8114091102597432E-3"/>
                  <c:y val="-1.388888888888903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6A-4821-A6F1-5590CE7C8A5B}"/>
                </c:ext>
              </c:extLst>
            </c:dLbl>
            <c:dLbl>
              <c:idx val="3"/>
              <c:layout>
                <c:manualLayout>
                  <c:x val="1.0217113665389467E-2"/>
                  <c:y val="-1.388888888888903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6A-4821-A6F1-5590CE7C8A5B}"/>
                </c:ext>
              </c:extLst>
            </c:dLbl>
            <c:dLbl>
              <c:idx val="4"/>
              <c:layout>
                <c:manualLayout>
                  <c:x val="8.514261387824601E-3"/>
                  <c:y val="-2.777777777777823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6A-4821-A6F1-5590CE7C8A5B}"/>
                </c:ext>
              </c:extLst>
            </c:dLbl>
            <c:dLbl>
              <c:idx val="5"/>
              <c:layout>
                <c:manualLayout>
                  <c:x val="5.10855683269476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6A-4821-A6F1-5590CE7C8A5B}"/>
                </c:ext>
              </c:extLst>
            </c:dLbl>
            <c:dLbl>
              <c:idx val="7"/>
              <c:layout>
                <c:manualLayout>
                  <c:x val="5.1085568326947684E-3"/>
                  <c:y val="-9.25925925925936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6A-4821-A6F1-5590CE7C8A5B}"/>
                </c:ext>
              </c:extLst>
            </c:dLbl>
            <c:dLbl>
              <c:idx val="8"/>
              <c:layout>
                <c:manualLayout>
                  <c:x val="5.1085568326947684E-3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6A-4821-A6F1-5590CE7C8A5B}"/>
                </c:ext>
              </c:extLst>
            </c:dLbl>
            <c:dLbl>
              <c:idx val="9"/>
              <c:layout>
                <c:manualLayout>
                  <c:x val="0"/>
                  <c:y val="-1.3888888888888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6A-4821-A6F1-5590CE7C8A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'1-7.소유구분별 지적공부등록지 평균공시지가현황'!$B$8:$B$16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'1-7.소유구분별 지적공부등록지 평균공시지가현황'!$C$8:$C$16</c:f>
              <c:numCache>
                <c:formatCode>#,##0_);[Red]\(#,##0\)</c:formatCode>
                <c:ptCount val="9"/>
                <c:pt idx="0">
                  <c:v>73416</c:v>
                </c:pt>
                <c:pt idx="1">
                  <c:v>20783</c:v>
                </c:pt>
                <c:pt idx="2">
                  <c:v>180746</c:v>
                </c:pt>
                <c:pt idx="3">
                  <c:v>80872</c:v>
                </c:pt>
                <c:pt idx="4">
                  <c:v>226511</c:v>
                </c:pt>
                <c:pt idx="5">
                  <c:v>10079</c:v>
                </c:pt>
                <c:pt idx="6">
                  <c:v>35218</c:v>
                </c:pt>
                <c:pt idx="7">
                  <c:v>32613</c:v>
                </c:pt>
                <c:pt idx="8" formatCode="_(* #,##0_);_(* \(#,##0\);_(* &quot;-&quot;_);_(@_)">
                  <c:v>252895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B6A-4821-A6F1-5590CE7C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4558464"/>
        <c:axId val="134560000"/>
        <c:axId val="0"/>
      </c:bar3DChart>
      <c:catAx>
        <c:axId val="134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60000"/>
        <c:crosses val="autoZero"/>
        <c:auto val="1"/>
        <c:lblAlgn val="ctr"/>
        <c:lblOffset val="100"/>
        <c:noMultiLvlLbl val="0"/>
      </c:catAx>
      <c:valAx>
        <c:axId val="13456000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3455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28999051562354E-2"/>
          <c:y val="4.7786700697640919E-2"/>
          <c:w val="0.78412973281315412"/>
          <c:h val="0.82270183440184941"/>
        </c:manualLayout>
      </c:layout>
      <c:lineChart>
        <c:grouping val="standard"/>
        <c:varyColors val="0"/>
        <c:ser>
          <c:idx val="0"/>
          <c:order val="0"/>
          <c:tx>
            <c:strRef>
              <c:f>'1-8.소유구분별 지적공부등록지 평균공시지가 변동'!$A$21</c:f>
              <c:strCache>
                <c:ptCount val="1"/>
                <c:pt idx="0">
                  <c:v>개인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변동'!$B$21:$F$21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109.15355086372361</c:v>
                </c:pt>
                <c:pt idx="2">
                  <c:v>115.33397312859886</c:v>
                </c:pt>
                <c:pt idx="3">
                  <c:v>128.12092130518232</c:v>
                </c:pt>
                <c:pt idx="4">
                  <c:v>140.91362763915546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99-427F-B5A6-8282F7392640}"/>
            </c:ext>
          </c:extLst>
        </c:ser>
        <c:ser>
          <c:idx val="1"/>
          <c:order val="1"/>
          <c:tx>
            <c:strRef>
              <c:f>'1-8.소유구분별 지적공부등록지 평균공시지가 변동'!$A$22</c:f>
              <c:strCache>
                <c:ptCount val="1"/>
                <c:pt idx="0">
                  <c:v>국유지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변동'!$B$22:$F$22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105.87857784623283</c:v>
                </c:pt>
                <c:pt idx="2">
                  <c:v>109.79976896418945</c:v>
                </c:pt>
                <c:pt idx="3">
                  <c:v>121.37081247593377</c:v>
                </c:pt>
                <c:pt idx="4">
                  <c:v>133.37825696316264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99-427F-B5A6-8282F7392640}"/>
            </c:ext>
          </c:extLst>
        </c:ser>
        <c:ser>
          <c:idx val="2"/>
          <c:order val="2"/>
          <c:tx>
            <c:strRef>
              <c:f>'1-8.소유구분별 지적공부등록지 평균공시지가 변동'!$A$23</c:f>
              <c:strCache>
                <c:ptCount val="1"/>
                <c:pt idx="0">
                  <c:v>도유지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변동'!$B$23:$F$23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108.518775812448</c:v>
                </c:pt>
                <c:pt idx="2">
                  <c:v>115.33440718206316</c:v>
                </c:pt>
                <c:pt idx="3">
                  <c:v>126.17239089111632</c:v>
                </c:pt>
                <c:pt idx="4">
                  <c:v>137.98141885444261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99-427F-B5A6-8282F7392640}"/>
            </c:ext>
          </c:extLst>
        </c:ser>
        <c:ser>
          <c:idx val="3"/>
          <c:order val="3"/>
          <c:tx>
            <c:strRef>
              <c:f>'1-8.소유구분별 지적공부등록지 평균공시지가 변동'!$A$24</c:f>
              <c:strCache>
                <c:ptCount val="1"/>
                <c:pt idx="0">
                  <c:v>군유지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변동'!$B$24:$F$24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109.23515052888528</c:v>
                </c:pt>
                <c:pt idx="2">
                  <c:v>116.53164467400148</c:v>
                </c:pt>
                <c:pt idx="3">
                  <c:v>128.74907135529062</c:v>
                </c:pt>
                <c:pt idx="4">
                  <c:v>143.05019987971841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99-427F-B5A6-8282F7392640}"/>
            </c:ext>
          </c:extLst>
        </c:ser>
        <c:ser>
          <c:idx val="4"/>
          <c:order val="4"/>
          <c:tx>
            <c:strRef>
              <c:f>'1-8.소유구분별 지적공부등록지 평균공시지가 변동'!$A$25</c:f>
              <c:strCache>
                <c:ptCount val="1"/>
                <c:pt idx="0">
                  <c:v>법인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변동'!$B$25:$F$25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109.81803029926118</c:v>
                </c:pt>
                <c:pt idx="2">
                  <c:v>120.22189606706635</c:v>
                </c:pt>
                <c:pt idx="3">
                  <c:v>130.3944127963382</c:v>
                </c:pt>
                <c:pt idx="4">
                  <c:v>140.86855394412797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99-427F-B5A6-8282F7392640}"/>
            </c:ext>
          </c:extLst>
        </c:ser>
        <c:ser>
          <c:idx val="5"/>
          <c:order val="5"/>
          <c:tx>
            <c:strRef>
              <c:f>'1-8.소유구분별 지적공부등록지 평균공시지가 변동'!$A$26</c:f>
              <c:strCache>
                <c:ptCount val="1"/>
                <c:pt idx="0">
                  <c:v>종중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변동'!$B$26:$F$26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104.8544907175113</c:v>
                </c:pt>
                <c:pt idx="2">
                  <c:v>107.42599096838936</c:v>
                </c:pt>
                <c:pt idx="3">
                  <c:v>117.81234320120421</c:v>
                </c:pt>
                <c:pt idx="4">
                  <c:v>126.43000501756147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999-427F-B5A6-8282F7392640}"/>
            </c:ext>
          </c:extLst>
        </c:ser>
        <c:ser>
          <c:idx val="6"/>
          <c:order val="6"/>
          <c:tx>
            <c:strRef>
              <c:f>'1-8.소유구분별 지적공부등록지 평균공시지가 변동'!$A$27</c:f>
              <c:strCache>
                <c:ptCount val="1"/>
                <c:pt idx="0">
                  <c:v>종교단체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변동'!$B$27:$F$27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106.15349509393779</c:v>
                </c:pt>
                <c:pt idx="2">
                  <c:v>111.31436829694988</c:v>
                </c:pt>
                <c:pt idx="3">
                  <c:v>123.08131132577775</c:v>
                </c:pt>
                <c:pt idx="4">
                  <c:v>133.93930174184226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99-427F-B5A6-8282F7392640}"/>
            </c:ext>
          </c:extLst>
        </c:ser>
        <c:ser>
          <c:idx val="7"/>
          <c:order val="7"/>
          <c:tx>
            <c:strRef>
              <c:f>'1-8.소유구분별 지적공부등록지 평균공시지가 변동'!$A$28</c:f>
              <c:strCache>
                <c:ptCount val="1"/>
                <c:pt idx="0">
                  <c:v>기타단체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변동'!$B$28:$F$28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73.382278990244401</c:v>
                </c:pt>
                <c:pt idx="2">
                  <c:v>70.976566428643267</c:v>
                </c:pt>
                <c:pt idx="3">
                  <c:v>77.175902645076945</c:v>
                </c:pt>
                <c:pt idx="4">
                  <c:v>65.599919541385901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999-427F-B5A6-8282F7392640}"/>
            </c:ext>
          </c:extLst>
        </c:ser>
        <c:ser>
          <c:idx val="8"/>
          <c:order val="8"/>
          <c:tx>
            <c:strRef>
              <c:f>'1-8.소유구분별 지적공부등록지 평균공시지가 변동'!$A$29</c:f>
              <c:strCache>
                <c:ptCount val="1"/>
                <c:pt idx="0">
                  <c:v>기타</c:v>
                </c:pt>
              </c:strCache>
            </c:strRef>
          </c:tx>
          <c:cat>
            <c:strRef>
              <c:f>'1-8.소유구분별 지적공부등록지 평균공시지가 변동'!$B$20:$F$20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'1-8.소유구분별 지적공부등록지 평균공시지가 변동'!$B$29:$F$29</c:f>
              <c:numCache>
                <c:formatCode>#,##0.00_);[Red]\(#,##0.00\)</c:formatCode>
                <c:ptCount val="5"/>
                <c:pt idx="0">
                  <c:v>100</c:v>
                </c:pt>
                <c:pt idx="1">
                  <c:v>118.7561876475516</c:v>
                </c:pt>
                <c:pt idx="2">
                  <c:v>195.51538344375905</c:v>
                </c:pt>
                <c:pt idx="3">
                  <c:v>211.26818216434393</c:v>
                </c:pt>
                <c:pt idx="4">
                  <c:v>240.74232731703603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999-427F-B5A6-8282F739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3872"/>
        <c:axId val="141513856"/>
      </c:lineChart>
      <c:catAx>
        <c:axId val="1415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13856"/>
        <c:crosses val="autoZero"/>
        <c:auto val="1"/>
        <c:lblAlgn val="ctr"/>
        <c:lblOffset val="100"/>
        <c:noMultiLvlLbl val="0"/>
      </c:catAx>
      <c:valAx>
        <c:axId val="141513856"/>
        <c:scaling>
          <c:orientation val="minMax"/>
          <c:max val="250"/>
          <c:min val="10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415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</a:t>
            </a:r>
            <a:r>
              <a:rPr lang="ko-KR"/>
              <a:t>시</a:t>
            </a:r>
            <a:r>
              <a:rPr lang="en-US"/>
              <a:t>·</a:t>
            </a:r>
            <a:r>
              <a:rPr lang="ko-KR"/>
              <a:t>도별 면적 및 지번수 현황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'2-1.시·도별 면적 및 지번수 현황'!$C$2</c:f>
              <c:strCache>
                <c:ptCount val="1"/>
                <c:pt idx="0">
                  <c:v>면적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3208795990260151E-3"/>
                  <c:y val="-8.1753050379261424E-17"/>
                </c:manualLayout>
              </c:layout>
              <c:tx>
                <c:strRef>
                  <c:f>'2-1.시·도별 면적 및 지번수 현황'!$V$3</c:f>
                  <c:strCache>
                    <c:ptCount val="1"/>
                    <c:pt idx="0">
                      <c:v>605.2
(0.6)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{1FBCB184-30DA-4CD1-9902-DD854DD15735}</c15:txfldGUID>
                      <c15:f>'2-1.시·도별 면적 및 지번수 현황'!$V$3</c15:f>
                      <c15:dlblFieldTableCache>
                        <c:ptCount val="1"/>
                        <c:pt idx="0">
                          <c:v>605.2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9B2-4E35-82DD-8CD18BA4C873}"/>
                </c:ext>
              </c:extLst>
            </c:dLbl>
            <c:dLbl>
              <c:idx val="1"/>
              <c:layout>
                <c:manualLayout>
                  <c:x val="-2.4906596992694987E-3"/>
                  <c:y val="0"/>
                </c:manualLayout>
              </c:layout>
              <c:tx>
                <c:strRef>
                  <c:f>'2-1.시·도별 면적 및 지번수 현황'!$V$4</c:f>
                  <c:strCache>
                    <c:ptCount val="1"/>
                    <c:pt idx="0">
                      <c:v>771.3
(0.8)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{9EAA42A8-E65E-4EDC-AC41-33B58318B170}</c15:txfldGUID>
                      <c15:f>'2-1.시·도별 면적 및 지번수 현황'!$V$4</c15:f>
                      <c15:dlblFieldTableCache>
                        <c:ptCount val="1"/>
                        <c:pt idx="0">
                          <c:v>770.1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9B2-4E35-82DD-8CD18BA4C873}"/>
                </c:ext>
              </c:extLst>
            </c:dLbl>
            <c:dLbl>
              <c:idx val="2"/>
              <c:layout>
                <c:manualLayout>
                  <c:x val="-2.4906596992694987E-3"/>
                  <c:y val="0"/>
                </c:manualLayout>
              </c:layout>
              <c:tx>
                <c:strRef>
                  <c:f>'2-1.시·도별 면적 및 지번수 현황'!$V$5</c:f>
                  <c:strCache>
                    <c:ptCount val="1"/>
                    <c:pt idx="0">
                      <c:v>885.2
(0.9)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{98BF69AE-B2A4-47FA-BB2A-633C30DC7E2D}</c15:txfldGUID>
                      <c15:f>'2-1.시·도별 면적 및 지번수 현황'!$V$5</c15:f>
                      <c15:dlblFieldTableCache>
                        <c:ptCount val="1"/>
                        <c:pt idx="0">
                          <c:v>883.5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9B2-4E35-82DD-8CD18BA4C873}"/>
                </c:ext>
              </c:extLst>
            </c:dLbl>
            <c:dLbl>
              <c:idx val="3"/>
              <c:layout>
                <c:manualLayout>
                  <c:x val="-3.3208795990260151E-3"/>
                  <c:y val="0"/>
                </c:manualLayout>
              </c:layout>
              <c:tx>
                <c:strRef>
                  <c:f>'2-1.시·도별 면적 및 지번수 현황'!$V$6</c:f>
                  <c:strCache>
                    <c:ptCount val="1"/>
                    <c:pt idx="0">
                      <c:v>1,067.0
(1.1)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{7AA254B1-D7E5-47F9-AB3D-D16435066839}</c15:txfldGUID>
                      <c15:f>'2-1.시·도별 면적 및 지번수 현황'!$V$6</c15:f>
                      <c15:dlblFieldTableCache>
                        <c:ptCount val="1"/>
                        <c:pt idx="0">
                          <c:v>1,065.2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9B2-4E35-82DD-8CD18BA4C873}"/>
                </c:ext>
              </c:extLst>
            </c:dLbl>
            <c:dLbl>
              <c:idx val="4"/>
              <c:layout>
                <c:manualLayout>
                  <c:x val="-1.6604397995130164E-3"/>
                  <c:y val="0"/>
                </c:manualLayout>
              </c:layout>
              <c:tx>
                <c:strRef>
                  <c:f>'2-1.시·도별 면적 및 지번수 현황'!$V$7</c:f>
                  <c:strCache>
                    <c:ptCount val="1"/>
                    <c:pt idx="0">
                      <c:v>501.0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{FE8B6899-B8D0-4606-8DB1-B558754049EE}</c15:txfldGUID>
                      <c15:f>'2-1.시·도별 면적 및 지번수 현황'!$V$7</c15:f>
                      <c15:dlblFieldTableCache>
                        <c:ptCount val="1"/>
                        <c:pt idx="0">
                          <c:v>501.1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9B2-4E35-82DD-8CD18BA4C873}"/>
                </c:ext>
              </c:extLst>
            </c:dLbl>
            <c:dLbl>
              <c:idx val="5"/>
              <c:layout>
                <c:manualLayout>
                  <c:x val="-2.4906596992694987E-3"/>
                  <c:y val="0"/>
                </c:manualLayout>
              </c:layout>
              <c:tx>
                <c:strRef>
                  <c:f>'2-1.시·도별 면적 및 지번수 현황'!$V$8</c:f>
                  <c:strCache>
                    <c:ptCount val="1"/>
                    <c:pt idx="0">
                      <c:v>539.7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{C2C4A974-2DD4-4612-AC94-8CF2C86F59E1}</c15:txfldGUID>
                      <c15:f>'2-1.시·도별 면적 및 지번수 현황'!$V$8</c15:f>
                      <c15:dlblFieldTableCache>
                        <c:ptCount val="1"/>
                        <c:pt idx="0">
                          <c:v>539.7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9B2-4E35-82DD-8CD18BA4C873}"/>
                </c:ext>
              </c:extLst>
            </c:dLbl>
            <c:dLbl>
              <c:idx val="6"/>
              <c:layout>
                <c:manualLayout>
                  <c:x val="-2.4906596992694987E-3"/>
                  <c:y val="0"/>
                </c:manualLayout>
              </c:layout>
              <c:tx>
                <c:strRef>
                  <c:f>'2-1.시·도별 면적 및 지번수 현황'!$V$9</c:f>
                  <c:strCache>
                    <c:ptCount val="1"/>
                    <c:pt idx="0">
                      <c:v>1,062.8
(1.1)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{A1A70F9F-09D5-4B0D-8244-581F7F5A3062}</c15:txfldGUID>
                      <c15:f>'2-1.시·도별 면적 및 지번수 현황'!$V$9</c15:f>
                      <c15:dlblFieldTableCache>
                        <c:ptCount val="1"/>
                        <c:pt idx="0">
                          <c:v>1,062.1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9B2-4E35-82DD-8CD18BA4C873}"/>
                </c:ext>
              </c:extLst>
            </c:dLbl>
            <c:dLbl>
              <c:idx val="7"/>
              <c:layout>
                <c:manualLayout>
                  <c:x val="-2.4906596992694987E-3"/>
                  <c:y val="0"/>
                </c:manualLayout>
              </c:layout>
              <c:tx>
                <c:strRef>
                  <c:f>'2-1.시·도별 면적 및 지번수 현황'!$V$10</c:f>
                  <c:strCache>
                    <c:ptCount val="1"/>
                    <c:pt idx="0">
                      <c:v>464.9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{B7CC68AD-78C0-4D22-9D7E-9490CBDDEF4F}</c15:txfldGUID>
                      <c15:f>'2-1.시·도별 면적 및 지번수 현황'!$V$10</c15:f>
                      <c15:dlblFieldTableCache>
                        <c:ptCount val="1"/>
                        <c:pt idx="0">
                          <c:v>464.9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9B2-4E35-82DD-8CD18BA4C873}"/>
                </c:ext>
              </c:extLst>
            </c:dLbl>
            <c:dLbl>
              <c:idx val="8"/>
              <c:layout/>
              <c:tx>
                <c:strRef>
                  <c:f>'2-1.시·도별 면적 및 지번수 현황'!$V$11</c:f>
                  <c:strCache>
                    <c:ptCount val="1"/>
                    <c:pt idx="0">
                      <c:v>10,199.5
(10.2)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{44BC12C6-E9A8-4617-A443-70531F79BF46}</c15:txfldGUID>
                      <c15:f>'2-1.시·도별 면적 및 지번수 현황'!$V$11</c15:f>
                      <c15:dlblFieldTableCache>
                        <c:ptCount val="1"/>
                        <c:pt idx="0">
                          <c:v>10,195.3
(10.2)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9B2-4E35-82DD-8CD18BA4C873}"/>
                </c:ext>
              </c:extLst>
            </c:dLbl>
            <c:dLbl>
              <c:idx val="9"/>
              <c:layout/>
              <c:tx>
                <c:strRef>
                  <c:f>'2-1.시·도별 면적 및 지번수 현황'!$V$12</c:f>
                  <c:strCache>
                    <c:ptCount val="1"/>
                    <c:pt idx="0">
                      <c:v>16,830.1
(16.8)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{78615986-95CD-4086-B453-759E87A4F54F}</c15:txfldGUID>
                      <c15:f>'2-1.시·도별 면적 및 지번수 현황'!$V$12</c15:f>
                      <c15:dlblFieldTableCache>
                        <c:ptCount val="1"/>
                        <c:pt idx="0">
                          <c:v>16,829.7
(16.8)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9B2-4E35-82DD-8CD18BA4C873}"/>
                </c:ext>
              </c:extLst>
            </c:dLbl>
            <c:dLbl>
              <c:idx val="10"/>
              <c:layout/>
              <c:tx>
                <c:strRef>
                  <c:f>'2-1.시·도별 면적 및 지번수 현황'!$V$13</c:f>
                  <c:strCache>
                    <c:ptCount val="1"/>
                    <c:pt idx="0">
                      <c:v>7,407.4
(7.4)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{886047AA-7917-4D3E-B7E1-1D68AB2545FE}</c15:txfldGUID>
                      <c15:f>'2-1.시·도별 면적 및 지번수 현황'!$V$13</c15:f>
                      <c15:dlblFieldTableCache>
                        <c:ptCount val="1"/>
                        <c:pt idx="0">
                          <c:v>7,407.0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9B2-4E35-82DD-8CD18BA4C873}"/>
                </c:ext>
              </c:extLst>
            </c:dLbl>
            <c:dLbl>
              <c:idx val="11"/>
              <c:layout/>
              <c:tx>
                <c:strRef>
                  <c:f>'2-1.시·도별 면적 및 지번수 현황'!$V$14</c:f>
                  <c:strCache>
                    <c:ptCount val="1"/>
                    <c:pt idx="0">
                      <c:v>8,247.2
(8.2)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{E540ACAD-B73A-4B42-9B02-401D4321C01C}</c15:txfldGUID>
                      <c15:f>'2-1.시·도별 면적 및 지번수 현황'!$V$14</c15:f>
                      <c15:dlblFieldTableCache>
                        <c:ptCount val="1"/>
                        <c:pt idx="0">
                          <c:v>8,246.2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9B2-4E35-82DD-8CD18BA4C873}"/>
                </c:ext>
              </c:extLst>
            </c:dLbl>
            <c:dLbl>
              <c:idx val="12"/>
              <c:layout/>
              <c:tx>
                <c:strRef>
                  <c:f>'2-1.시·도별 면적 및 지번수 현황'!$V$15</c:f>
                  <c:strCache>
                    <c:ptCount val="1"/>
                    <c:pt idx="0">
                      <c:v>8,073.2
(8.0)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{4071526C-B4E7-43C8-A96F-F05E94BC57F2}</c15:txfldGUID>
                      <c15:f>'2-1.시·도별 면적 및 지번수 현황'!$V$15</c15:f>
                      <c15:dlblFieldTableCache>
                        <c:ptCount val="1"/>
                        <c:pt idx="0">
                          <c:v>8,069.8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9B2-4E35-82DD-8CD18BA4C873}"/>
                </c:ext>
              </c:extLst>
            </c:dLbl>
            <c:dLbl>
              <c:idx val="13"/>
              <c:layout>
                <c:manualLayout>
                  <c:x val="0"/>
                  <c:y val="-4.4667783361250733E-3"/>
                </c:manualLayout>
              </c:layout>
              <c:tx>
                <c:strRef>
                  <c:f>'2-1.시·도별 면적 및 지번수 현황'!$V$16</c:f>
                  <c:strCache>
                    <c:ptCount val="1"/>
                    <c:pt idx="0">
                      <c:v>12,360.5
(12.3)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{045FBBA6-555C-4808-82DE-5E0FAC64FA1B}</c15:txfldGUID>
                      <c15:f>'2-1.시·도별 면적 및 지번수 현황'!$V$16</c15:f>
                      <c15:dlblFieldTableCache>
                        <c:ptCount val="1"/>
                        <c:pt idx="0">
                          <c:v>12,348.1
(12.3)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9B2-4E35-82DD-8CD18BA4C873}"/>
                </c:ext>
              </c:extLst>
            </c:dLbl>
            <c:dLbl>
              <c:idx val="14"/>
              <c:layout/>
              <c:tx>
                <c:strRef>
                  <c:f>'2-1.시·도별 면적 및 지번수 현황'!$V$17</c:f>
                  <c:strCache>
                    <c:ptCount val="1"/>
                    <c:pt idx="0">
                      <c:v>19,036.4
(19.0)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{44401882-E1B6-4FDD-9091-598D3CD04C47}</c15:txfldGUID>
                      <c15:f>'2-1.시·도별 면적 및 지번수 현황'!$V$17</c15:f>
                      <c15:dlblFieldTableCache>
                        <c:ptCount val="1"/>
                        <c:pt idx="0">
                          <c:v>19,034.0
(19.0)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9B2-4E35-82DD-8CD18BA4C873}"/>
                </c:ext>
              </c:extLst>
            </c:dLbl>
            <c:dLbl>
              <c:idx val="15"/>
              <c:layout/>
              <c:tx>
                <c:strRef>
                  <c:f>'2-1.시·도별 면적 및 지번수 현황'!$V$18</c:f>
                  <c:strCache>
                    <c:ptCount val="1"/>
                    <c:pt idx="0">
                      <c:v>10,541.7
(10.5)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{8EA89F2B-FA74-43ED-BD5F-9DC0334EEC3B}</c15:txfldGUID>
                      <c15:f>'2-1.시·도별 면적 및 지번수 현황'!$V$18</c15:f>
                      <c15:dlblFieldTableCache>
                        <c:ptCount val="1"/>
                        <c:pt idx="0">
                          <c:v>10,540.6
(10.5)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9B2-4E35-82DD-8CD18BA4C873}"/>
                </c:ext>
              </c:extLst>
            </c:dLbl>
            <c:dLbl>
              <c:idx val="16"/>
              <c:layout/>
              <c:tx>
                <c:strRef>
                  <c:f>'2-1.시·도별 면적 및 지번수 현황'!$V$19</c:f>
                  <c:strCache>
                    <c:ptCount val="1"/>
                    <c:pt idx="0">
                      <c:v>1,850.2
(1.8)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{D2809476-6DE8-4A16-B9CC-80F68FE37CE0}</c15:txfldGUID>
                      <c15:f>'2-1.시·도별 면적 및 지번수 현황'!$V$19</c15:f>
                      <c15:dlblFieldTableCache>
                        <c:ptCount val="1"/>
                        <c:pt idx="0">
                          <c:v>1,850.2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9B2-4E35-82DD-8CD18BA4C8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현황'!$A$3:$A$19</c:f>
              <c:strCache>
                <c:ptCount val="17"/>
                <c:pt idx="0">
                  <c:v>서울특별시</c:v>
                </c:pt>
                <c:pt idx="1">
                  <c:v>부산광역시</c:v>
                </c:pt>
                <c:pt idx="2">
                  <c:v>대구광역시</c:v>
                </c:pt>
                <c:pt idx="3">
                  <c:v>인천광역시</c:v>
                </c:pt>
                <c:pt idx="4">
                  <c:v>광주광역시</c:v>
                </c:pt>
                <c:pt idx="5">
                  <c:v>대전광역시</c:v>
                </c:pt>
                <c:pt idx="6">
                  <c:v>울산광역시</c:v>
                </c:pt>
                <c:pt idx="7">
                  <c:v>세종특별자치시</c:v>
                </c:pt>
                <c:pt idx="8">
                  <c:v>경기도</c:v>
                </c:pt>
                <c:pt idx="9">
                  <c:v>강원도</c:v>
                </c:pt>
                <c:pt idx="10">
                  <c:v>충청북도</c:v>
                </c:pt>
                <c:pt idx="11">
                  <c:v>충청남도</c:v>
                </c:pt>
                <c:pt idx="12">
                  <c:v>전라북도</c:v>
                </c:pt>
                <c:pt idx="13">
                  <c:v>전라남도</c:v>
                </c:pt>
                <c:pt idx="14">
                  <c:v>경상북도</c:v>
                </c:pt>
                <c:pt idx="15">
                  <c:v>경상남도</c:v>
                </c:pt>
                <c:pt idx="16">
                  <c:v>제주특별자치도</c:v>
                </c:pt>
              </c:strCache>
            </c:strRef>
          </c:cat>
          <c:val>
            <c:numRef>
              <c:f>'2-1.시·도별 면적 및 지번수 현황'!$C$3:$C$19</c:f>
              <c:numCache>
                <c:formatCode>#,##0.0_ </c:formatCode>
                <c:ptCount val="17"/>
                <c:pt idx="0">
                  <c:v>605.20814860000007</c:v>
                </c:pt>
                <c:pt idx="1">
                  <c:v>771.32595540000011</c:v>
                </c:pt>
                <c:pt idx="2">
                  <c:v>885.22220809999999</c:v>
                </c:pt>
                <c:pt idx="3">
                  <c:v>1067.0448807</c:v>
                </c:pt>
                <c:pt idx="4">
                  <c:v>501.02429860000001</c:v>
                </c:pt>
                <c:pt idx="5">
                  <c:v>539.6685422999999</c:v>
                </c:pt>
                <c:pt idx="6">
                  <c:v>1062.8335063000002</c:v>
                </c:pt>
                <c:pt idx="7">
                  <c:v>464.91821820000001</c:v>
                </c:pt>
                <c:pt idx="8">
                  <c:v>10199.543631300001</c:v>
                </c:pt>
                <c:pt idx="9">
                  <c:v>16830.139322500003</c:v>
                </c:pt>
                <c:pt idx="10">
                  <c:v>7407.3994384999996</c:v>
                </c:pt>
                <c:pt idx="11">
                  <c:v>8247.2124719999993</c:v>
                </c:pt>
                <c:pt idx="12">
                  <c:v>8073.1756445000001</c:v>
                </c:pt>
                <c:pt idx="13">
                  <c:v>12360.515199099998</c:v>
                </c:pt>
                <c:pt idx="14">
                  <c:v>19036.366822900003</c:v>
                </c:pt>
                <c:pt idx="15">
                  <c:v>10541.727510299999</c:v>
                </c:pt>
                <c:pt idx="16">
                  <c:v>1850.2276751999998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9B2-4E35-82DD-8CD18BA4C873}"/>
            </c:ext>
          </c:extLst>
        </c:ser>
        <c:ser>
          <c:idx val="1"/>
          <c:order val="1"/>
          <c:tx>
            <c:strRef>
              <c:f>'2-1.시·도별 면적 및 지번수 현황'!$F$2</c:f>
              <c:strCache>
                <c:ptCount val="1"/>
                <c:pt idx="0">
                  <c:v>지번수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7.4719790978085955E-3"/>
                  <c:y val="0"/>
                </c:manualLayout>
              </c:layout>
              <c:tx>
                <c:strRef>
                  <c:f>'2-1.시·도별 면적 및 지번수 현황'!$W$3</c:f>
                  <c:strCache>
                    <c:ptCount val="1"/>
                    <c:pt idx="0">
                      <c:v>913.0
(2.3)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{F2DA7CA1-2318-4395-8140-0BD75D6925B9}</c15:txfldGUID>
                      <c15:f>'2-1.시·도별 면적 및 지번수 현황'!$W$3</c15:f>
                      <c15:dlblFieldTableCache>
                        <c:ptCount val="1"/>
                        <c:pt idx="0">
                          <c:v>933.9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9B2-4E35-82DD-8CD18BA4C873}"/>
                </c:ext>
              </c:extLst>
            </c:dLbl>
            <c:dLbl>
              <c:idx val="1"/>
              <c:layout>
                <c:manualLayout>
                  <c:x val="2.4906596992694987E-3"/>
                  <c:y val="0"/>
                </c:manualLayout>
              </c:layout>
              <c:tx>
                <c:strRef>
                  <c:f>'2-1.시·도별 면적 및 지번수 현황'!$W$4</c:f>
                  <c:strCache>
                    <c:ptCount val="1"/>
                    <c:pt idx="0">
                      <c:v>718.5
(1.8)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{7EB98FCB-CD72-48AD-8773-8475450EBB9C}</c15:txfldGUID>
                      <c15:f>'2-1.시·도별 면적 및 지번수 현황'!$W$4</c15:f>
                      <c15:dlblFieldTableCache>
                        <c:ptCount val="1"/>
                        <c:pt idx="0">
                          <c:v>723.8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9B2-4E35-82DD-8CD18BA4C873}"/>
                </c:ext>
              </c:extLst>
            </c:dLbl>
            <c:dLbl>
              <c:idx val="2"/>
              <c:layout>
                <c:manualLayout>
                  <c:x val="2.4906596992694987E-3"/>
                  <c:y val="2.2296544035674492E-3"/>
                </c:manualLayout>
              </c:layout>
              <c:tx>
                <c:strRef>
                  <c:f>'2-1.시·도별 면적 및 지번수 현황'!$W$5</c:f>
                  <c:strCache>
                    <c:ptCount val="1"/>
                    <c:pt idx="0">
                      <c:v>603.3
(1.5)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{6E45AB9B-7F69-4C9B-A99D-AABBFFD30808}</c15:txfldGUID>
                      <c15:f>'2-1.시·도별 면적 및 지번수 현황'!$W$5</c15:f>
                      <c15:dlblFieldTableCache>
                        <c:ptCount val="1"/>
                        <c:pt idx="0">
                          <c:v>605.8
(1.5)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9B2-4E35-82DD-8CD18BA4C873}"/>
                </c:ext>
              </c:extLst>
            </c:dLbl>
            <c:dLbl>
              <c:idx val="3"/>
              <c:layout>
                <c:manualLayout>
                  <c:x val="5.8115392982955264E-3"/>
                  <c:y val="0"/>
                </c:manualLayout>
              </c:layout>
              <c:tx>
                <c:strRef>
                  <c:f>'2-1.시·도별 면적 및 지번수 현황'!$W$6</c:f>
                  <c:strCache>
                    <c:ptCount val="1"/>
                    <c:pt idx="0">
                      <c:v>670.0
(1.7)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{000385FE-1C67-403B-ABC3-EC9F407420E5}</c15:txfldGUID>
                      <c15:f>'2-1.시·도별 면적 및 지번수 현황'!$W$6</c15:f>
                      <c15:dlblFieldTableCache>
                        <c:ptCount val="1"/>
                        <c:pt idx="0">
                          <c:v>664.2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9B2-4E35-82DD-8CD18BA4C873}"/>
                </c:ext>
              </c:extLst>
            </c:dLbl>
            <c:dLbl>
              <c:idx val="4"/>
              <c:layout>
                <c:manualLayout>
                  <c:x val="4.1510994987825674E-3"/>
                  <c:y val="0"/>
                </c:manualLayout>
              </c:layout>
              <c:tx>
                <c:strRef>
                  <c:f>'2-1.시·도별 면적 및 지번수 현황'!$W$7</c:f>
                  <c:strCache>
                    <c:ptCount val="1"/>
                    <c:pt idx="0">
                      <c:v>391.3
(1.0)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{A1E81E81-1F2E-428B-86DA-895329FC0E1C}</c15:txfldGUID>
                      <c15:f>'2-1.시·도별 면적 및 지번수 현황'!$W$7</c15:f>
                      <c15:dlblFieldTableCache>
                        <c:ptCount val="1"/>
                        <c:pt idx="0">
                          <c:v>394.3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9B2-4E35-82DD-8CD18BA4C873}"/>
                </c:ext>
              </c:extLst>
            </c:dLbl>
            <c:dLbl>
              <c:idx val="5"/>
              <c:layout>
                <c:manualLayout>
                  <c:x val="1.6604397995130164E-3"/>
                  <c:y val="0"/>
                </c:manualLayout>
              </c:layout>
              <c:tx>
                <c:strRef>
                  <c:f>'2-1.시·도별 면적 및 지번수 현황'!$W$8</c:f>
                  <c:strCache>
                    <c:ptCount val="1"/>
                    <c:pt idx="0">
                      <c:v>292.9
(0.7)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{3CD02A26-BEB3-42BD-804E-0DE3AF910624}</c15:txfldGUID>
                      <c15:f>'2-1.시·도별 면적 및 지번수 현황'!$W$8</c15:f>
                      <c15:dlblFieldTableCache>
                        <c:ptCount val="1"/>
                        <c:pt idx="0">
                          <c:v>292.3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9B2-4E35-82DD-8CD18BA4C873}"/>
                </c:ext>
              </c:extLst>
            </c:dLbl>
            <c:dLbl>
              <c:idx val="6"/>
              <c:layout>
                <c:manualLayout>
                  <c:x val="3.3208795990260151E-3"/>
                  <c:y val="0"/>
                </c:manualLayout>
              </c:layout>
              <c:tx>
                <c:strRef>
                  <c:f>'2-1.시·도별 면적 및 지번수 현황'!$W$9</c:f>
                  <c:strCache>
                    <c:ptCount val="1"/>
                    <c:pt idx="0">
                      <c:v>504.3
(1.3)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{19A40550-0AB5-477E-AEB9-7CF0AECAC2FD}</c15:txfldGUID>
                      <c15:f>'2-1.시·도별 면적 및 지번수 현황'!$W$9</c15:f>
                      <c15:dlblFieldTableCache>
                        <c:ptCount val="1"/>
                        <c:pt idx="0">
                          <c:v>501.7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9B2-4E35-82DD-8CD18BA4C873}"/>
                </c:ext>
              </c:extLst>
            </c:dLbl>
            <c:dLbl>
              <c:idx val="7"/>
              <c:layout>
                <c:manualLayout>
                  <c:x val="7.4719137261629841E-3"/>
                  <c:y val="-4.4593088071349114E-3"/>
                </c:manualLayout>
              </c:layout>
              <c:tx>
                <c:strRef>
                  <c:f>'2-1.시·도별 면적 및 지번수 현황'!$W$10</c:f>
                  <c:strCache>
                    <c:ptCount val="1"/>
                    <c:pt idx="0">
                      <c:v>203.2
(0.5)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{2BF419C5-DD01-45D0-8A0F-0972794D5331}</c15:txfldGUID>
                      <c15:f>'2-1.시·도별 면적 및 지번수 현황'!$W$10</c15:f>
                      <c15:dlblFieldTableCache>
                        <c:ptCount val="1"/>
                        <c:pt idx="0">
                          <c:v>199.8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9B2-4E35-82DD-8CD18BA4C873}"/>
                </c:ext>
              </c:extLst>
            </c:dLbl>
            <c:dLbl>
              <c:idx val="8"/>
              <c:layout>
                <c:manualLayout>
                  <c:x val="1.3283518396104152E-2"/>
                  <c:y val="-2.2296544035674492E-3"/>
                </c:manualLayout>
              </c:layout>
              <c:tx>
                <c:strRef>
                  <c:f>'2-1.시·도별 면적 및 지번수 현황'!$W$11</c:f>
                  <c:strCache>
                    <c:ptCount val="1"/>
                    <c:pt idx="0">
                      <c:v>5,131.3
(13.0)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{CE59C998-2E28-4163-8DB0-313109B5628F}</c15:txfldGUID>
                      <c15:f>'2-1.시·도별 면적 및 지번수 현황'!$W$11</c15:f>
                      <c15:dlblFieldTableCache>
                        <c:ptCount val="1"/>
                        <c:pt idx="0">
                          <c:v>5,046.3
(12.9)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9B2-4E35-82DD-8CD18BA4C873}"/>
                </c:ext>
              </c:extLst>
            </c:dLbl>
            <c:dLbl>
              <c:idx val="9"/>
              <c:layout>
                <c:manualLayout>
                  <c:x val="1.2453298496347555E-2"/>
                  <c:y val="0"/>
                </c:manualLayout>
              </c:layout>
              <c:tx>
                <c:strRef>
                  <c:f>'2-1.시·도별 면적 및 지번수 현황'!$W$12</c:f>
                  <c:strCache>
                    <c:ptCount val="1"/>
                    <c:pt idx="0">
                      <c:v>2,706.1
(6.8)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{CF875DF7-215A-470B-BCE8-33D10425E6EA}</c15:txfldGUID>
                      <c15:f>'2-1.시·도별 면적 및 지번수 현황'!$W$12</c15:f>
                      <c15:dlblFieldTableCache>
                        <c:ptCount val="1"/>
                        <c:pt idx="0">
                          <c:v>2,666.4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9B2-4E35-82DD-8CD18BA4C873}"/>
                </c:ext>
              </c:extLst>
            </c:dLbl>
            <c:dLbl>
              <c:idx val="10"/>
              <c:layout>
                <c:manualLayout>
                  <c:x val="1.2453298496347555E-2"/>
                  <c:y val="8.1753050379261424E-17"/>
                </c:manualLayout>
              </c:layout>
              <c:tx>
                <c:strRef>
                  <c:f>'2-1.시·도별 면적 및 지번수 현황'!$W$13</c:f>
                  <c:strCache>
                    <c:ptCount val="1"/>
                    <c:pt idx="0">
                      <c:v>2,376.8
(6.0)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{6AF97069-38F0-4937-820F-F26609E5EA0B}</c15:txfldGUID>
                      <c15:f>'2-1.시·도별 면적 및 지번수 현황'!$W$13</c15:f>
                      <c15:dlblFieldTableCache>
                        <c:ptCount val="1"/>
                        <c:pt idx="0">
                          <c:v>2,346.5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29B2-4E35-82DD-8CD18BA4C873}"/>
                </c:ext>
              </c:extLst>
            </c:dLbl>
            <c:dLbl>
              <c:idx val="11"/>
              <c:layout>
                <c:manualLayout>
                  <c:x val="1.2453298496347555E-2"/>
                  <c:y val="8.1753050379261424E-17"/>
                </c:manualLayout>
              </c:layout>
              <c:tx>
                <c:strRef>
                  <c:f>'2-1.시·도별 면적 및 지번수 현황'!$W$14</c:f>
                  <c:strCache>
                    <c:ptCount val="1"/>
                    <c:pt idx="0">
                      <c:v>3,719.2
(9.4)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{7DA402C7-0FE6-4A04-8E0F-74D7C8459D0D}</c15:txfldGUID>
                      <c15:f>'2-1.시·도별 면적 및 지번수 현황'!$W$14</c15:f>
                      <c15:dlblFieldTableCache>
                        <c:ptCount val="1"/>
                        <c:pt idx="0">
                          <c:v>3,677.3
(9.4)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29B2-4E35-82DD-8CD18BA4C873}"/>
                </c:ext>
              </c:extLst>
            </c:dLbl>
            <c:dLbl>
              <c:idx val="12"/>
              <c:layout>
                <c:manualLayout>
                  <c:x val="1.1623078596591124E-2"/>
                  <c:y val="0"/>
                </c:manualLayout>
              </c:layout>
              <c:tx>
                <c:strRef>
                  <c:f>'2-1.시·도별 면적 및 지번수 현황'!$W$15</c:f>
                  <c:strCache>
                    <c:ptCount val="1"/>
                    <c:pt idx="0">
                      <c:v>3,856.9
(9.8)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{7223353F-AE72-4506-B5DC-4A1D767C4402}</c15:txfldGUID>
                      <c15:f>'2-1.시·도별 면적 및 지번수 현황'!$W$15</c15:f>
                      <c15:dlblFieldTableCache>
                        <c:ptCount val="1"/>
                        <c:pt idx="0">
                          <c:v>3,832.6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9B2-4E35-82DD-8CD18BA4C873}"/>
                </c:ext>
              </c:extLst>
            </c:dLbl>
            <c:dLbl>
              <c:idx val="13"/>
              <c:layout>
                <c:manualLayout>
                  <c:x val="1.2453298496347555E-2"/>
                  <c:y val="-2.2296544035674492E-3"/>
                </c:manualLayout>
              </c:layout>
              <c:tx>
                <c:strRef>
                  <c:f>'2-1.시·도별 면적 및 지번수 현황'!$W$16</c:f>
                  <c:strCache>
                    <c:ptCount val="1"/>
                    <c:pt idx="0">
                      <c:v>5,882.3
(14.9)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{50DBB1D5-1CFE-4826-84CE-668E40482D3D}</c15:txfldGUID>
                      <c15:f>'2-1.시·도별 면적 및 지번수 현황'!$W$16</c15:f>
                      <c15:dlblFieldTableCache>
                        <c:ptCount val="1"/>
                        <c:pt idx="0">
                          <c:v>5,837.8
(14.9)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9B2-4E35-82DD-8CD18BA4C873}"/>
                </c:ext>
              </c:extLst>
            </c:dLbl>
            <c:dLbl>
              <c:idx val="14"/>
              <c:layout>
                <c:manualLayout>
                  <c:x val="1.0792858696834641E-2"/>
                  <c:y val="0"/>
                </c:manualLayout>
              </c:layout>
              <c:tx>
                <c:strRef>
                  <c:f>'2-1.시·도별 면적 및 지번수 현황'!$W$17</c:f>
                  <c:strCache>
                    <c:ptCount val="1"/>
                    <c:pt idx="0">
                      <c:v>5,856.0
(14.8)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{A0281E88-D0EA-458D-99CC-798D23644F3A}</c15:txfldGUID>
                      <c15:f>'2-1.시·도별 면적 및 지번수 현황'!$W$17</c15:f>
                      <c15:dlblFieldTableCache>
                        <c:ptCount val="1"/>
                        <c:pt idx="0">
                          <c:v>5,813.7
(14.8)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9B2-4E35-82DD-8CD18BA4C873}"/>
                </c:ext>
              </c:extLst>
            </c:dLbl>
            <c:dLbl>
              <c:idx val="15"/>
              <c:layout>
                <c:manualLayout>
                  <c:x val="1.1623078596591006E-2"/>
                  <c:y val="-2.2296544035674492E-3"/>
                </c:manualLayout>
              </c:layout>
              <c:tx>
                <c:strRef>
                  <c:f>'2-1.시·도별 면적 및 지번수 현황'!$W$18</c:f>
                  <c:strCache>
                    <c:ptCount val="1"/>
                    <c:pt idx="0">
                      <c:v>4,812.9
(12.2)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{7003EEBA-7019-4C74-B0BC-A2048E10E40A}</c15:txfldGUID>
                      <c15:f>'2-1.시·도별 면적 및 지번수 현황'!$W$18</c15:f>
                      <c15:dlblFieldTableCache>
                        <c:ptCount val="1"/>
                        <c:pt idx="0">
                          <c:v>4,789.1
(12.2)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9B2-4E35-82DD-8CD18BA4C873}"/>
                </c:ext>
              </c:extLst>
            </c:dLbl>
            <c:dLbl>
              <c:idx val="16"/>
              <c:layout>
                <c:manualLayout>
                  <c:x val="7.4719790978085955E-3"/>
                  <c:y val="0"/>
                </c:manualLayout>
              </c:layout>
              <c:tx>
                <c:strRef>
                  <c:f>'2-1.시·도별 면적 및 지번수 현황'!$W$19</c:f>
                  <c:strCache>
                    <c:ptCount val="1"/>
                    <c:pt idx="0">
                      <c:v>875.6
(2.2)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{C5B1D645-8CE0-495A-874A-FDA87782805C}</c15:txfldGUID>
                      <c15:f>'2-1.시·도별 면적 및 지번수 현황'!$W$19</c15:f>
                      <c15:dlblFieldTableCache>
                        <c:ptCount val="1"/>
                        <c:pt idx="0">
                          <c:v>866.3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9B2-4E35-82DD-8CD18BA4C8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'2-1.시·도별 면적 및 지번수 현황'!$A$3:$A$19</c:f>
              <c:strCache>
                <c:ptCount val="17"/>
                <c:pt idx="0">
                  <c:v>서울특별시</c:v>
                </c:pt>
                <c:pt idx="1">
                  <c:v>부산광역시</c:v>
                </c:pt>
                <c:pt idx="2">
                  <c:v>대구광역시</c:v>
                </c:pt>
                <c:pt idx="3">
                  <c:v>인천광역시</c:v>
                </c:pt>
                <c:pt idx="4">
                  <c:v>광주광역시</c:v>
                </c:pt>
                <c:pt idx="5">
                  <c:v>대전광역시</c:v>
                </c:pt>
                <c:pt idx="6">
                  <c:v>울산광역시</c:v>
                </c:pt>
                <c:pt idx="7">
                  <c:v>세종특별자치시</c:v>
                </c:pt>
                <c:pt idx="8">
                  <c:v>경기도</c:v>
                </c:pt>
                <c:pt idx="9">
                  <c:v>강원도</c:v>
                </c:pt>
                <c:pt idx="10">
                  <c:v>충청북도</c:v>
                </c:pt>
                <c:pt idx="11">
                  <c:v>충청남도</c:v>
                </c:pt>
                <c:pt idx="12">
                  <c:v>전라북도</c:v>
                </c:pt>
                <c:pt idx="13">
                  <c:v>전라남도</c:v>
                </c:pt>
                <c:pt idx="14">
                  <c:v>경상북도</c:v>
                </c:pt>
                <c:pt idx="15">
                  <c:v>경상남도</c:v>
                </c:pt>
                <c:pt idx="16">
                  <c:v>제주특별자치도</c:v>
                </c:pt>
              </c:strCache>
            </c:strRef>
          </c:cat>
          <c:val>
            <c:numRef>
              <c:f>'2-1.시·도별 면적 및 지번수 현황'!$F$3:$F$19</c:f>
              <c:numCache>
                <c:formatCode>#,##0.0;[Red]#,##0.0</c:formatCode>
                <c:ptCount val="17"/>
                <c:pt idx="0">
                  <c:v>912.96799999999996</c:v>
                </c:pt>
                <c:pt idx="1">
                  <c:v>718.50900000000001</c:v>
                </c:pt>
                <c:pt idx="2">
                  <c:v>603.279</c:v>
                </c:pt>
                <c:pt idx="3">
                  <c:v>670.04300000000001</c:v>
                </c:pt>
                <c:pt idx="4">
                  <c:v>391.28300000000002</c:v>
                </c:pt>
                <c:pt idx="5">
                  <c:v>292.87099999999998</c:v>
                </c:pt>
                <c:pt idx="6">
                  <c:v>504.26299999999998</c:v>
                </c:pt>
                <c:pt idx="7">
                  <c:v>203.249</c:v>
                </c:pt>
                <c:pt idx="8">
                  <c:v>5131.2879999999996</c:v>
                </c:pt>
                <c:pt idx="9">
                  <c:v>2706.1480000000001</c:v>
                </c:pt>
                <c:pt idx="10">
                  <c:v>2376.7959999999998</c:v>
                </c:pt>
                <c:pt idx="11">
                  <c:v>3719.2190000000001</c:v>
                </c:pt>
                <c:pt idx="12">
                  <c:v>3856.9009999999998</c:v>
                </c:pt>
                <c:pt idx="13">
                  <c:v>5882.2929999999997</c:v>
                </c:pt>
                <c:pt idx="14">
                  <c:v>5856.0020000000004</c:v>
                </c:pt>
                <c:pt idx="15">
                  <c:v>4812.8819999999996</c:v>
                </c:pt>
                <c:pt idx="16">
                  <c:v>875.58500000000004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29B2-4E35-82DD-8CD18BA4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39136"/>
        <c:axId val="149353216"/>
        <c:axId val="0"/>
      </c:bar3DChart>
      <c:catAx>
        <c:axId val="1493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53216"/>
        <c:crosses val="autoZero"/>
        <c:auto val="1"/>
        <c:lblAlgn val="ctr"/>
        <c:lblOffset val="100"/>
        <c:noMultiLvlLbl val="0"/>
      </c:catAx>
      <c:valAx>
        <c:axId val="149353216"/>
        <c:scaling>
          <c:orientation val="minMax"/>
        </c:scaling>
        <c:delete val="0"/>
        <c:axPos val="l"/>
        <c:majorGridlines/>
        <c:numFmt formatCode="#,##0.0_ " sourceLinked="1"/>
        <c:majorTickMark val="out"/>
        <c:minorTickMark val="none"/>
        <c:tickLblPos val="nextTo"/>
        <c:crossAx val="14933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49853077207189"/>
          <c:y val="8.7462846408413022E-2"/>
          <c:w val="3.9007396802672442E-2"/>
          <c:h val="8.0637294920074792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image" Target="../media/image1.jpeg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1" Type="http://schemas.openxmlformats.org/officeDocument/2006/relationships/chart" Target="../charts/chart40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image" Target="../media/image1.jpeg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57150</xdr:rowOff>
    </xdr:from>
    <xdr:to>
      <xdr:col>4</xdr:col>
      <xdr:colOff>1238250</xdr:colOff>
      <xdr:row>38</xdr:row>
      <xdr:rowOff>28575</xdr:rowOff>
    </xdr:to>
    <xdr:graphicFrame macro="">
      <xdr:nvGraphicFramePr>
        <xdr:cNvPr id="1166" name="Chart 4">
          <a:extLst>
            <a:ext uri="{FF2B5EF4-FFF2-40B4-BE49-F238E27FC236}">
              <a16:creationId xmlns="" xmlns:a16="http://schemas.microsoft.com/office/drawing/2014/main" id="{00000000-0008-0000-0000-00008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0.81608</cdr:x>
      <cdr:y>0.01338</cdr:y>
    </cdr:from>
    <cdr:to>
      <cdr:x>0.98678</cdr:x>
      <cdr:y>0.07692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58025" y="76200"/>
          <a:ext cx="14763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㎢</a:t>
          </a:r>
          <a:r>
            <a:rPr lang="en-US" altLang="ko-KR" sz="1100"/>
            <a:t>(%),  </a:t>
          </a:r>
          <a:r>
            <a:rPr lang="ko-KR" altLang="en-US" sz="1100"/>
            <a:t>천필</a:t>
          </a:r>
          <a:r>
            <a:rPr lang="en-US" altLang="ko-KR" sz="1100"/>
            <a:t>(%)</a:t>
          </a:r>
          <a:endParaRPr lang="ko-KR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0.14783</cdr:x>
      <cdr:y>0.71646</cdr:y>
    </cdr:from>
    <cdr:to>
      <cdr:x>0.6038</cdr:x>
      <cdr:y>0.95252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827317"/>
          <a:ext cx="499467" cy="27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900" b="1"/>
            <a:t>면적</a:t>
          </a:r>
        </a:p>
      </cdr:txBody>
    </cdr:sp>
  </cdr:relSizeAnchor>
  <cdr:relSizeAnchor xmlns:cdr="http://schemas.openxmlformats.org/drawingml/2006/chartDrawing">
    <cdr:from>
      <cdr:x>0.4641</cdr:x>
      <cdr:y>0.73971</cdr:y>
    </cdr:from>
    <cdr:to>
      <cdr:x>0.84348</cdr:x>
      <cdr:y>0.92539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367" y="854113"/>
          <a:ext cx="415557" cy="212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900" b="1"/>
            <a:t>지번수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강원도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경기도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서울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0.55249</cdr:x>
      <cdr:y>0.88194</cdr:y>
    </cdr:from>
    <cdr:to>
      <cdr:x>0.75249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20574" y="2371900"/>
          <a:ext cx="1383030" cy="317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인천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충남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대전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세종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충북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142875</xdr:rowOff>
    </xdr:from>
    <xdr:to>
      <xdr:col>6</xdr:col>
      <xdr:colOff>885825</xdr:colOff>
      <xdr:row>32</xdr:row>
      <xdr:rowOff>142875</xdr:rowOff>
    </xdr:to>
    <xdr:graphicFrame macro="">
      <xdr:nvGraphicFramePr>
        <xdr:cNvPr id="144453" name="차트 2">
          <a:extLst>
            <a:ext uri="{FF2B5EF4-FFF2-40B4-BE49-F238E27FC236}">
              <a16:creationId xmlns="" xmlns:a16="http://schemas.microsoft.com/office/drawing/2014/main" id="{00000000-0008-0000-0100-0000453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경북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대구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울산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부산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전북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광주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경남</a:t>
          </a:r>
        </a:p>
      </cdr:txBody>
    </cdr:sp>
  </cdr:relSizeAnchor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경남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전남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0.60208</cdr:x>
      <cdr:y>0.88194</cdr:y>
    </cdr:from>
    <cdr:to>
      <cdr:x>0.80208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5" y="241935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100" b="1"/>
            <a:t>제주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13</xdr:row>
      <xdr:rowOff>57150</xdr:rowOff>
    </xdr:from>
    <xdr:to>
      <xdr:col>15</xdr:col>
      <xdr:colOff>523875</xdr:colOff>
      <xdr:row>39</xdr:row>
      <xdr:rowOff>133350</xdr:rowOff>
    </xdr:to>
    <xdr:graphicFrame macro="">
      <xdr:nvGraphicFramePr>
        <xdr:cNvPr id="433188" name="차트 2">
          <a:extLst>
            <a:ext uri="{FF2B5EF4-FFF2-40B4-BE49-F238E27FC236}">
              <a16:creationId xmlns="" xmlns:a16="http://schemas.microsoft.com/office/drawing/2014/main" id="{00000000-0008-0000-0900-0000249C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28575</xdr:rowOff>
    </xdr:from>
    <xdr:to>
      <xdr:col>9</xdr:col>
      <xdr:colOff>28575</xdr:colOff>
      <xdr:row>22</xdr:row>
      <xdr:rowOff>28575</xdr:rowOff>
    </xdr:to>
    <xdr:graphicFrame macro="">
      <xdr:nvGraphicFramePr>
        <xdr:cNvPr id="2" name="차트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9525</xdr:rowOff>
    </xdr:from>
    <xdr:to>
      <xdr:col>15</xdr:col>
      <xdr:colOff>447675</xdr:colOff>
      <xdr:row>20</xdr:row>
      <xdr:rowOff>219075</xdr:rowOff>
    </xdr:to>
    <xdr:graphicFrame macro="">
      <xdr:nvGraphicFramePr>
        <xdr:cNvPr id="421918" name="차트 2">
          <a:extLst>
            <a:ext uri="{FF2B5EF4-FFF2-40B4-BE49-F238E27FC236}">
              <a16:creationId xmlns="" xmlns:a16="http://schemas.microsoft.com/office/drawing/2014/main" id="{00000000-0008-0000-0A00-00001E7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104775</xdr:rowOff>
    </xdr:from>
    <xdr:to>
      <xdr:col>7</xdr:col>
      <xdr:colOff>676275</xdr:colOff>
      <xdr:row>48</xdr:row>
      <xdr:rowOff>66675</xdr:rowOff>
    </xdr:to>
    <xdr:graphicFrame macro="">
      <xdr:nvGraphicFramePr>
        <xdr:cNvPr id="489497" name="차트 3">
          <a:extLst>
            <a:ext uri="{FF2B5EF4-FFF2-40B4-BE49-F238E27FC236}">
              <a16:creationId xmlns="" xmlns:a16="http://schemas.microsoft.com/office/drawing/2014/main" id="{00000000-0008-0000-0B00-00001978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1543050</xdr:colOff>
      <xdr:row>29</xdr:row>
      <xdr:rowOff>142875</xdr:rowOff>
    </xdr:from>
    <xdr:to>
      <xdr:col>5</xdr:col>
      <xdr:colOff>542925</xdr:colOff>
      <xdr:row>45</xdr:row>
      <xdr:rowOff>142875</xdr:rowOff>
    </xdr:to>
    <xdr:graphicFrame macro="">
      <xdr:nvGraphicFramePr>
        <xdr:cNvPr id="13330" name="차트 1">
          <a:extLst>
            <a:ext uri="{FF2B5EF4-FFF2-40B4-BE49-F238E27FC236}">
              <a16:creationId xmlns="" xmlns:a16="http://schemas.microsoft.com/office/drawing/2014/main" id="{00000000-0008-0000-0C00-00001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80963</xdr:colOff>
      <xdr:row>22</xdr:row>
      <xdr:rowOff>92870</xdr:rowOff>
    </xdr:from>
    <xdr:to>
      <xdr:col>11</xdr:col>
      <xdr:colOff>230981</xdr:colOff>
      <xdr:row>42</xdr:row>
      <xdr:rowOff>64295</xdr:rowOff>
    </xdr:to>
    <xdr:graphicFrame macro="">
      <xdr:nvGraphicFramePr>
        <xdr:cNvPr id="3223" name="Chart 1">
          <a:extLst>
            <a:ext uri="{FF2B5EF4-FFF2-40B4-BE49-F238E27FC236}">
              <a16:creationId xmlns="" xmlns:a16="http://schemas.microsoft.com/office/drawing/2014/main" id="{00000000-0008-0000-0D00-00009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57150</xdr:rowOff>
    </xdr:from>
    <xdr:to>
      <xdr:col>18</xdr:col>
      <xdr:colOff>28575</xdr:colOff>
      <xdr:row>32</xdr:row>
      <xdr:rowOff>66675</xdr:rowOff>
    </xdr:to>
    <xdr:graphicFrame macro="">
      <xdr:nvGraphicFramePr>
        <xdr:cNvPr id="592916" name="차트 3">
          <a:extLst>
            <a:ext uri="{FF2B5EF4-FFF2-40B4-BE49-F238E27FC236}">
              <a16:creationId xmlns="" xmlns:a16="http://schemas.microsoft.com/office/drawing/2014/main" id="{00000000-0008-0000-0E00-0000140C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66675</xdr:rowOff>
    </xdr:from>
    <xdr:to>
      <xdr:col>66</xdr:col>
      <xdr:colOff>466725</xdr:colOff>
      <xdr:row>40</xdr:row>
      <xdr:rowOff>9525</xdr:rowOff>
    </xdr:to>
    <xdr:graphicFrame macro="">
      <xdr:nvGraphicFramePr>
        <xdr:cNvPr id="43022" name="차트 1">
          <a:extLst>
            <a:ext uri="{FF2B5EF4-FFF2-40B4-BE49-F238E27FC236}">
              <a16:creationId xmlns="" xmlns:a16="http://schemas.microsoft.com/office/drawing/2014/main" id="{00000000-0008-0000-0F00-00000E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13</xdr:row>
      <xdr:rowOff>66674</xdr:rowOff>
    </xdr:from>
    <xdr:to>
      <xdr:col>16</xdr:col>
      <xdr:colOff>47626</xdr:colOff>
      <xdr:row>40</xdr:row>
      <xdr:rowOff>57149</xdr:rowOff>
    </xdr:to>
    <xdr:graphicFrame macro="">
      <xdr:nvGraphicFramePr>
        <xdr:cNvPr id="622618" name="차트 2">
          <a:extLst>
            <a:ext uri="{FF2B5EF4-FFF2-40B4-BE49-F238E27FC236}">
              <a16:creationId xmlns="" xmlns:a16="http://schemas.microsoft.com/office/drawing/2014/main" id="{00000000-0008-0000-1000-00001A80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19050</xdr:rowOff>
    </xdr:from>
    <xdr:to>
      <xdr:col>15</xdr:col>
      <xdr:colOff>371475</xdr:colOff>
      <xdr:row>20</xdr:row>
      <xdr:rowOff>228600</xdr:rowOff>
    </xdr:to>
    <xdr:graphicFrame macro="">
      <xdr:nvGraphicFramePr>
        <xdr:cNvPr id="748552" name="차트 1">
          <a:extLst>
            <a:ext uri="{FF2B5EF4-FFF2-40B4-BE49-F238E27FC236}">
              <a16:creationId xmlns="" xmlns:a16="http://schemas.microsoft.com/office/drawing/2014/main" id="{00000000-0008-0000-1100-000008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390524</xdr:colOff>
      <xdr:row>2</xdr:row>
      <xdr:rowOff>123825</xdr:rowOff>
    </xdr:from>
    <xdr:to>
      <xdr:col>70</xdr:col>
      <xdr:colOff>628649</xdr:colOff>
      <xdr:row>31</xdr:row>
      <xdr:rowOff>123825</xdr:rowOff>
    </xdr:to>
    <xdr:graphicFrame macro="">
      <xdr:nvGraphicFramePr>
        <xdr:cNvPr id="46094" name="차트 1">
          <a:extLst>
            <a:ext uri="{FF2B5EF4-FFF2-40B4-BE49-F238E27FC236}">
              <a16:creationId xmlns="" xmlns:a16="http://schemas.microsoft.com/office/drawing/2014/main" id="{00000000-0008-0000-1200-00000E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26</xdr:row>
      <xdr:rowOff>104775</xdr:rowOff>
    </xdr:from>
    <xdr:to>
      <xdr:col>13</xdr:col>
      <xdr:colOff>561975</xdr:colOff>
      <xdr:row>55</xdr:row>
      <xdr:rowOff>85725</xdr:rowOff>
    </xdr:to>
    <xdr:graphicFrame macro="">
      <xdr:nvGraphicFramePr>
        <xdr:cNvPr id="675859" name="차트 2">
          <a:extLst>
            <a:ext uri="{FF2B5EF4-FFF2-40B4-BE49-F238E27FC236}">
              <a16:creationId xmlns="" xmlns:a16="http://schemas.microsoft.com/office/drawing/2014/main" id="{00000000-0008-0000-1300-00001350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76200</xdr:rowOff>
    </xdr:from>
    <xdr:to>
      <xdr:col>7</xdr:col>
      <xdr:colOff>142875</xdr:colOff>
      <xdr:row>34</xdr:row>
      <xdr:rowOff>76200</xdr:rowOff>
    </xdr:to>
    <xdr:graphicFrame macro="">
      <xdr:nvGraphicFramePr>
        <xdr:cNvPr id="2" name="차트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19050</xdr:rowOff>
    </xdr:from>
    <xdr:to>
      <xdr:col>15</xdr:col>
      <xdr:colOff>371475</xdr:colOff>
      <xdr:row>20</xdr:row>
      <xdr:rowOff>228600</xdr:rowOff>
    </xdr:to>
    <xdr:graphicFrame macro="">
      <xdr:nvGraphicFramePr>
        <xdr:cNvPr id="877571" name="차트 1">
          <a:extLst>
            <a:ext uri="{FF2B5EF4-FFF2-40B4-BE49-F238E27FC236}">
              <a16:creationId xmlns="" xmlns:a16="http://schemas.microsoft.com/office/drawing/2014/main" id="{00000000-0008-0000-1400-00000364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83</xdr:col>
      <xdr:colOff>485775</xdr:colOff>
      <xdr:row>88</xdr:row>
      <xdr:rowOff>123825</xdr:rowOff>
    </xdr:to>
    <xdr:graphicFrame macro="">
      <xdr:nvGraphicFramePr>
        <xdr:cNvPr id="2" name="차트 6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91</xdr:row>
      <xdr:rowOff>0</xdr:rowOff>
    </xdr:from>
    <xdr:to>
      <xdr:col>67</xdr:col>
      <xdr:colOff>247650</xdr:colOff>
      <xdr:row>236</xdr:row>
      <xdr:rowOff>47625</xdr:rowOff>
    </xdr:to>
    <xdr:pic>
      <xdr:nvPicPr>
        <xdr:cNvPr id="3" name="그림 13" descr="전국_시도_지적통계연보_1.jpg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534900"/>
          <a:ext cx="12144375" cy="1938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92</xdr:row>
      <xdr:rowOff>19050</xdr:rowOff>
    </xdr:from>
    <xdr:to>
      <xdr:col>3</xdr:col>
      <xdr:colOff>704850</xdr:colOff>
      <xdr:row>114</xdr:row>
      <xdr:rowOff>95250</xdr:rowOff>
    </xdr:to>
    <xdr:graphicFrame macro="">
      <xdr:nvGraphicFramePr>
        <xdr:cNvPr id="5" name="차트 14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1085850</xdr:colOff>
      <xdr:row>120</xdr:row>
      <xdr:rowOff>123825</xdr:rowOff>
    </xdr:from>
    <xdr:to>
      <xdr:col>5</xdr:col>
      <xdr:colOff>228600</xdr:colOff>
      <xdr:row>131</xdr:row>
      <xdr:rowOff>9525</xdr:rowOff>
    </xdr:to>
    <xdr:graphicFrame macro="">
      <xdr:nvGraphicFramePr>
        <xdr:cNvPr id="19" name="차트 29">
          <a:extLst>
            <a:ext uri="{FF2B5EF4-FFF2-40B4-BE49-F238E27FC236}">
              <a16:creationId xmlns="" xmlns:a16="http://schemas.microsoft.com/office/drawing/2014/main" id="{00000000-0008-0000-1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685800</xdr:colOff>
      <xdr:row>91</xdr:row>
      <xdr:rowOff>123825</xdr:rowOff>
    </xdr:from>
    <xdr:to>
      <xdr:col>68</xdr:col>
      <xdr:colOff>76200</xdr:colOff>
      <xdr:row>94</xdr:row>
      <xdr:rowOff>85725</xdr:rowOff>
    </xdr:to>
    <xdr:sp macro="" textlink="">
      <xdr:nvSpPr>
        <xdr:cNvPr id="22" name="TextBox 1">
          <a:extLst>
            <a:ext uri="{FF2B5EF4-FFF2-40B4-BE49-F238E27FC236}">
              <a16:creationId xmlns="" xmlns:a16="http://schemas.microsoft.com/office/drawing/2014/main" id="{00000000-0008-0000-1500-000016000000}"/>
            </a:ext>
          </a:extLst>
        </xdr:cNvPr>
        <xdr:cNvSpPr txBox="1"/>
      </xdr:nvSpPr>
      <xdr:spPr>
        <a:xfrm>
          <a:off x="11058525" y="12658725"/>
          <a:ext cx="914400" cy="3619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㎢ </a:t>
          </a:r>
        </a:p>
      </xdr:txBody>
    </xdr:sp>
    <xdr:clientData/>
  </xdr:twoCellAnchor>
  <xdr:twoCellAnchor>
    <xdr:from>
      <xdr:col>61</xdr:col>
      <xdr:colOff>76201</xdr:colOff>
      <xdr:row>111</xdr:row>
      <xdr:rowOff>47625</xdr:rowOff>
    </xdr:from>
    <xdr:to>
      <xdr:col>64</xdr:col>
      <xdr:colOff>952501</xdr:colOff>
      <xdr:row>123</xdr:row>
      <xdr:rowOff>38101</xdr:rowOff>
    </xdr:to>
    <xdr:graphicFrame macro="">
      <xdr:nvGraphicFramePr>
        <xdr:cNvPr id="23" name="차트 29">
          <a:extLst>
            <a:ext uri="{FF2B5EF4-FFF2-40B4-BE49-F238E27FC236}">
              <a16:creationId xmlns="" xmlns:a16="http://schemas.microsoft.com/office/drawing/2014/main" id="{00000000-0008-0000-1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95248</xdr:colOff>
      <xdr:row>120</xdr:row>
      <xdr:rowOff>28576</xdr:rowOff>
    </xdr:from>
    <xdr:to>
      <xdr:col>13</xdr:col>
      <xdr:colOff>590550</xdr:colOff>
      <xdr:row>130</xdr:row>
      <xdr:rowOff>104776</xdr:rowOff>
    </xdr:to>
    <xdr:graphicFrame macro="">
      <xdr:nvGraphicFramePr>
        <xdr:cNvPr id="24" name="차트 29">
          <a:extLst>
            <a:ext uri="{FF2B5EF4-FFF2-40B4-BE49-F238E27FC236}">
              <a16:creationId xmlns="" xmlns:a16="http://schemas.microsoft.com/office/drawing/2014/main" id="{00000000-0008-0000-15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295275</xdr:colOff>
      <xdr:row>110</xdr:row>
      <xdr:rowOff>123825</xdr:rowOff>
    </xdr:from>
    <xdr:to>
      <xdr:col>14</xdr:col>
      <xdr:colOff>2</xdr:colOff>
      <xdr:row>121</xdr:row>
      <xdr:rowOff>66675</xdr:rowOff>
    </xdr:to>
    <xdr:graphicFrame macro="">
      <xdr:nvGraphicFramePr>
        <xdr:cNvPr id="25" name="차트 29">
          <a:extLst>
            <a:ext uri="{FF2B5EF4-FFF2-40B4-BE49-F238E27FC236}">
              <a16:creationId xmlns="" xmlns:a16="http://schemas.microsoft.com/office/drawing/2014/main" id="{00000000-0008-0000-1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104775</xdr:colOff>
      <xdr:row>141</xdr:row>
      <xdr:rowOff>47625</xdr:rowOff>
    </xdr:from>
    <xdr:to>
      <xdr:col>7</xdr:col>
      <xdr:colOff>371475</xdr:colOff>
      <xdr:row>151</xdr:row>
      <xdr:rowOff>66675</xdr:rowOff>
    </xdr:to>
    <xdr:graphicFrame macro="">
      <xdr:nvGraphicFramePr>
        <xdr:cNvPr id="26" name="차트 29">
          <a:extLst>
            <a:ext uri="{FF2B5EF4-FFF2-40B4-BE49-F238E27FC236}">
              <a16:creationId xmlns="" xmlns:a16="http://schemas.microsoft.com/office/drawing/2014/main" id="{00000000-0008-0000-1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428625</xdr:colOff>
      <xdr:row>141</xdr:row>
      <xdr:rowOff>38100</xdr:rowOff>
    </xdr:from>
    <xdr:to>
      <xdr:col>61</xdr:col>
      <xdr:colOff>647700</xdr:colOff>
      <xdr:row>151</xdr:row>
      <xdr:rowOff>57150</xdr:rowOff>
    </xdr:to>
    <xdr:graphicFrame macro="">
      <xdr:nvGraphicFramePr>
        <xdr:cNvPr id="27" name="차트 29">
          <a:extLst>
            <a:ext uri="{FF2B5EF4-FFF2-40B4-BE49-F238E27FC236}">
              <a16:creationId xmlns="" xmlns:a16="http://schemas.microsoft.com/office/drawing/2014/main" id="{00000000-0008-0000-1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342900</xdr:colOff>
      <xdr:row>134</xdr:row>
      <xdr:rowOff>66675</xdr:rowOff>
    </xdr:from>
    <xdr:to>
      <xdr:col>64</xdr:col>
      <xdr:colOff>323850</xdr:colOff>
      <xdr:row>144</xdr:row>
      <xdr:rowOff>95250</xdr:rowOff>
    </xdr:to>
    <xdr:graphicFrame macro="">
      <xdr:nvGraphicFramePr>
        <xdr:cNvPr id="28" name="차트 29">
          <a:extLst>
            <a:ext uri="{FF2B5EF4-FFF2-40B4-BE49-F238E27FC236}">
              <a16:creationId xmlns="" xmlns:a16="http://schemas.microsoft.com/office/drawing/2014/main" id="{00000000-0008-0000-1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400050</xdr:colOff>
      <xdr:row>151</xdr:row>
      <xdr:rowOff>9525</xdr:rowOff>
    </xdr:from>
    <xdr:to>
      <xdr:col>62</xdr:col>
      <xdr:colOff>409575</xdr:colOff>
      <xdr:row>161</xdr:row>
      <xdr:rowOff>38100</xdr:rowOff>
    </xdr:to>
    <xdr:graphicFrame macro="">
      <xdr:nvGraphicFramePr>
        <xdr:cNvPr id="29" name="차트 29">
          <a:extLst>
            <a:ext uri="{FF2B5EF4-FFF2-40B4-BE49-F238E27FC236}">
              <a16:creationId xmlns="" xmlns:a16="http://schemas.microsoft.com/office/drawing/2014/main" id="{00000000-0008-0000-1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219075</xdr:colOff>
      <xdr:row>143</xdr:row>
      <xdr:rowOff>66675</xdr:rowOff>
    </xdr:from>
    <xdr:to>
      <xdr:col>66</xdr:col>
      <xdr:colOff>628650</xdr:colOff>
      <xdr:row>153</xdr:row>
      <xdr:rowOff>95250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15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466725</xdr:colOff>
      <xdr:row>160</xdr:row>
      <xdr:rowOff>19050</xdr:rowOff>
    </xdr:from>
    <xdr:to>
      <xdr:col>66</xdr:col>
      <xdr:colOff>114300</xdr:colOff>
      <xdr:row>170</xdr:row>
      <xdr:rowOff>47625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15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828675</xdr:colOff>
      <xdr:row>167</xdr:row>
      <xdr:rowOff>28575</xdr:rowOff>
    </xdr:from>
    <xdr:to>
      <xdr:col>68</xdr:col>
      <xdr:colOff>476250</xdr:colOff>
      <xdr:row>177</xdr:row>
      <xdr:rowOff>57150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15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704850</xdr:colOff>
      <xdr:row>178</xdr:row>
      <xdr:rowOff>57150</xdr:rowOff>
    </xdr:from>
    <xdr:to>
      <xdr:col>68</xdr:col>
      <xdr:colOff>352425</xdr:colOff>
      <xdr:row>188</xdr:row>
      <xdr:rowOff>85725</xdr:rowOff>
    </xdr:to>
    <xdr:graphicFrame macro="">
      <xdr:nvGraphicFramePr>
        <xdr:cNvPr id="33" name="차트 32">
          <a:extLst>
            <a:ext uri="{FF2B5EF4-FFF2-40B4-BE49-F238E27FC236}">
              <a16:creationId xmlns="" xmlns:a16="http://schemas.microsoft.com/office/drawing/2014/main" id="{00000000-0008-0000-15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209550</xdr:colOff>
      <xdr:row>163</xdr:row>
      <xdr:rowOff>19050</xdr:rowOff>
    </xdr:from>
    <xdr:to>
      <xdr:col>61</xdr:col>
      <xdr:colOff>142875</xdr:colOff>
      <xdr:row>173</xdr:row>
      <xdr:rowOff>47625</xdr:rowOff>
    </xdr:to>
    <xdr:graphicFrame macro="">
      <xdr:nvGraphicFramePr>
        <xdr:cNvPr id="34" name="차트 33">
          <a:extLst>
            <a:ext uri="{FF2B5EF4-FFF2-40B4-BE49-F238E27FC236}">
              <a16:creationId xmlns="" xmlns:a16="http://schemas.microsoft.com/office/drawing/2014/main" id="{00000000-0008-0000-1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752475</xdr:colOff>
      <xdr:row>174</xdr:row>
      <xdr:rowOff>66675</xdr:rowOff>
    </xdr:from>
    <xdr:to>
      <xdr:col>64</xdr:col>
      <xdr:colOff>733425</xdr:colOff>
      <xdr:row>184</xdr:row>
      <xdr:rowOff>95250</xdr:rowOff>
    </xdr:to>
    <xdr:graphicFrame macro="">
      <xdr:nvGraphicFramePr>
        <xdr:cNvPr id="35" name="차트 34">
          <a:extLst>
            <a:ext uri="{FF2B5EF4-FFF2-40B4-BE49-F238E27FC236}">
              <a16:creationId xmlns="" xmlns:a16="http://schemas.microsoft.com/office/drawing/2014/main" id="{00000000-0008-0000-15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175</xdr:row>
      <xdr:rowOff>57150</xdr:rowOff>
    </xdr:from>
    <xdr:to>
      <xdr:col>7</xdr:col>
      <xdr:colOff>609600</xdr:colOff>
      <xdr:row>186</xdr:row>
      <xdr:rowOff>104775</xdr:rowOff>
    </xdr:to>
    <xdr:graphicFrame macro="">
      <xdr:nvGraphicFramePr>
        <xdr:cNvPr id="36" name="차트 35">
          <a:extLst>
            <a:ext uri="{FF2B5EF4-FFF2-40B4-BE49-F238E27FC236}">
              <a16:creationId xmlns="" xmlns:a16="http://schemas.microsoft.com/office/drawing/2014/main" id="{00000000-0008-0000-15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342900</xdr:colOff>
      <xdr:row>187</xdr:row>
      <xdr:rowOff>47625</xdr:rowOff>
    </xdr:from>
    <xdr:to>
      <xdr:col>7</xdr:col>
      <xdr:colOff>628650</xdr:colOff>
      <xdr:row>198</xdr:row>
      <xdr:rowOff>95250</xdr:rowOff>
    </xdr:to>
    <xdr:graphicFrame macro="">
      <xdr:nvGraphicFramePr>
        <xdr:cNvPr id="37" name="차트 36">
          <a:extLst>
            <a:ext uri="{FF2B5EF4-FFF2-40B4-BE49-F238E27FC236}">
              <a16:creationId xmlns="" xmlns:a16="http://schemas.microsoft.com/office/drawing/2014/main" id="{00000000-0008-0000-15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504825</xdr:colOff>
      <xdr:row>220</xdr:row>
      <xdr:rowOff>104775</xdr:rowOff>
    </xdr:from>
    <xdr:to>
      <xdr:col>6</xdr:col>
      <xdr:colOff>542925</xdr:colOff>
      <xdr:row>232</xdr:row>
      <xdr:rowOff>19050</xdr:rowOff>
    </xdr:to>
    <xdr:graphicFrame macro="">
      <xdr:nvGraphicFramePr>
        <xdr:cNvPr id="38" name="차트 37">
          <a:extLst>
            <a:ext uri="{FF2B5EF4-FFF2-40B4-BE49-F238E27FC236}">
              <a16:creationId xmlns="" xmlns:a16="http://schemas.microsoft.com/office/drawing/2014/main" id="{00000000-0008-0000-1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0.42813</cdr:x>
      <cdr:y>0.28455</cdr:y>
    </cdr:from>
    <cdr:to>
      <cdr:x>0.73128</cdr:x>
      <cdr:y>0.52767</cdr:y>
    </cdr:to>
    <cdr:sp macro="" textlink="'5.시·도별 지목별 면적현황'!$B$23">
      <cdr:nvSpPr>
        <cdr:cNvPr id="2" name="TextBox 1"/>
        <cdr:cNvSpPr txBox="1"/>
      </cdr:nvSpPr>
      <cdr:spPr>
        <a:xfrm xmlns:a="http://schemas.openxmlformats.org/drawingml/2006/main">
          <a:off x="1366125" y="856464"/>
          <a:ext cx="967312" cy="731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148FEFDC-D9FA-42A1-9607-489CC043BF90}" type="TxLink">
            <a:rPr lang="ko-KR" altLang="en-US" sz="1000" b="1">
              <a:solidFill>
                <a:srgbClr val="FF0000"/>
              </a:solidFill>
            </a:rPr>
            <a:pPr/>
            <a:t> 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6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549B9C6-C700-4B7B-AF28-532057C59210}" type="TxLink">
            <a:rPr lang="ko-KR" altLang="en-US" sz="1000" b="1">
              <a:solidFill>
                <a:srgbClr val="FF0000"/>
              </a:solidFill>
            </a:rPr>
            <a:pPr/>
            <a:t>인천
1,067.0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12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D7320F3-F6A8-47A4-9FEE-051AAD57B16B}" type="TxLink">
            <a:rPr lang="ko-KR" altLang="en-US" sz="1000" b="1">
              <a:solidFill>
                <a:srgbClr val="FF0000"/>
              </a:solidFill>
            </a:rPr>
            <a:pPr/>
            <a:t>강원도
16,830.1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0.40343</cdr:x>
      <cdr:y>0.27945</cdr:y>
    </cdr:from>
    <cdr:to>
      <cdr:x>0.6276</cdr:x>
      <cdr:y>0.70732</cdr:y>
    </cdr:to>
    <cdr:sp macro="" textlink="'5.시·도별 지목별 면적현황'!$BK$3">
      <cdr:nvSpPr>
        <cdr:cNvPr id="2" name="TextBox 1"/>
        <cdr:cNvSpPr txBox="1"/>
      </cdr:nvSpPr>
      <cdr:spPr>
        <a:xfrm xmlns:a="http://schemas.openxmlformats.org/drawingml/2006/main">
          <a:off x="1475593" y="545657"/>
          <a:ext cx="819934" cy="835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6F1D276-CCCE-4B05-A810-2CDBD9A6A534}" type="TxLink">
            <a:rPr lang="ko-KR" altLang="en-US" sz="1000" b="1">
              <a:solidFill>
                <a:srgbClr val="FF0000"/>
              </a:solidFill>
            </a:rPr>
            <a:pPr/>
            <a:t>서울
605.2</a:t>
          </a:fld>
          <a:endParaRPr lang="en-US" altLang="ko-KR" sz="1000" b="1">
            <a:solidFill>
              <a:srgbClr val="FF0000"/>
            </a:solidFill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0.40343</cdr:x>
      <cdr:y>0.27945</cdr:y>
    </cdr:from>
    <cdr:to>
      <cdr:x>0.6276</cdr:x>
      <cdr:y>0.70732</cdr:y>
    </cdr:to>
    <cdr:sp macro="" textlink="'5.시·도별 지목별 면적현황'!$BK$11">
      <cdr:nvSpPr>
        <cdr:cNvPr id="2" name="TextBox 1"/>
        <cdr:cNvSpPr txBox="1"/>
      </cdr:nvSpPr>
      <cdr:spPr>
        <a:xfrm xmlns:a="http://schemas.openxmlformats.org/drawingml/2006/main">
          <a:off x="1475593" y="545657"/>
          <a:ext cx="819934" cy="835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5169614-2A9B-4D7F-9063-256FA2E77234}" type="TxLink">
            <a:rPr lang="ko-KR" altLang="en-US" sz="1000" b="1">
              <a:solidFill>
                <a:srgbClr val="FF0000"/>
              </a:solidFill>
            </a:rPr>
            <a:pPr/>
            <a:t>경기도
10,199.5</a:t>
          </a:fld>
          <a:endParaRPr lang="en-US" altLang="ko-KR" sz="1000" b="1">
            <a:solidFill>
              <a:srgbClr val="FF0000"/>
            </a:solidFill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14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527D432-F314-4117-BF32-B468519ED1B2}" type="TxLink">
            <a:rPr lang="ko-KR" altLang="en-US" sz="1000" b="1">
              <a:solidFill>
                <a:srgbClr val="FF0000"/>
              </a:solidFill>
            </a:rPr>
            <a:pPr/>
            <a:t>충남
8,247.2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10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9EDE515-21C9-4D71-B27F-A651CFD61DEB}" type="TxLink">
            <a:rPr lang="ko-KR" altLang="en-US" sz="1000" b="1">
              <a:solidFill>
                <a:srgbClr val="FF0000"/>
              </a:solidFill>
            </a:rPr>
            <a:pPr/>
            <a:t>세종
464.9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00" b="1">
              <a:solidFill>
                <a:srgbClr val="FF0000"/>
              </a:solidFill>
            </a:rPr>
            <a:t>충북</a:t>
          </a:r>
          <a:endParaRPr lang="en-US" altLang="ko-KR" sz="1000" b="1">
            <a:solidFill>
              <a:srgbClr val="FF0000"/>
            </a:solidFill>
          </a:endParaRPr>
        </a:p>
        <a:p xmlns:a="http://schemas.openxmlformats.org/drawingml/2006/main">
          <a:r>
            <a:rPr lang="en-US" altLang="ko-KR" sz="1000" b="1">
              <a:solidFill>
                <a:srgbClr val="FF0000"/>
              </a:solidFill>
            </a:rPr>
            <a:t>7,407.7</a:t>
          </a:r>
          <a:endParaRPr lang="ko-KR" altLang="en-US" sz="1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13">
      <cdr:nvSpPr>
        <cdr:cNvPr id="3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784A5D4-27D3-41DA-AC8E-E35806CBBA79}" type="TxLink">
            <a:rPr lang="ko-KR" altLang="en-US" sz="1000" b="1">
              <a:solidFill>
                <a:srgbClr val="FF0000"/>
              </a:solidFill>
            </a:rPr>
            <a:pPr/>
            <a:t>충북
7,407.4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114300</xdr:rowOff>
    </xdr:from>
    <xdr:to>
      <xdr:col>61</xdr:col>
      <xdr:colOff>361950</xdr:colOff>
      <xdr:row>37</xdr:row>
      <xdr:rowOff>276225</xdr:rowOff>
    </xdr:to>
    <xdr:graphicFrame macro="">
      <xdr:nvGraphicFramePr>
        <xdr:cNvPr id="26686" name="차트 2">
          <a:extLst>
            <a:ext uri="{FF2B5EF4-FFF2-40B4-BE49-F238E27FC236}">
              <a16:creationId xmlns="" xmlns:a16="http://schemas.microsoft.com/office/drawing/2014/main" id="{00000000-0008-0000-0400-00003E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00" b="1">
              <a:solidFill>
                <a:srgbClr val="FF0000"/>
              </a:solidFill>
            </a:rPr>
            <a:t>대전</a:t>
          </a:r>
          <a:endParaRPr lang="en-US" altLang="ko-KR" sz="1000" b="1">
            <a:solidFill>
              <a:srgbClr val="FF0000"/>
            </a:solidFill>
          </a:endParaRPr>
        </a:p>
        <a:p xmlns:a="http://schemas.openxmlformats.org/drawingml/2006/main">
          <a:r>
            <a:rPr lang="en-US" altLang="ko-KR" sz="1000" b="1">
              <a:solidFill>
                <a:srgbClr val="FF0000"/>
              </a:solidFill>
            </a:rPr>
            <a:t>539.5</a:t>
          </a:r>
        </a:p>
        <a:p xmlns:a="http://schemas.openxmlformats.org/drawingml/2006/main">
          <a:endParaRPr lang="ko-KR" altLang="en-US" sz="1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0.41115</cdr:x>
      <cdr:y>0.28345</cdr:y>
    </cdr:from>
    <cdr:to>
      <cdr:x>0.61115</cdr:x>
      <cdr:y>0.6831</cdr:y>
    </cdr:to>
    <cdr:sp macro="" textlink="'5.시·도별 지목별 면적현황'!$BK$8">
      <cdr:nvSpPr>
        <cdr:cNvPr id="4" name="TextBox 1"/>
        <cdr:cNvSpPr txBox="1"/>
      </cdr:nvSpPr>
      <cdr:spPr>
        <a:xfrm xmlns:a="http://schemas.openxmlformats.org/drawingml/2006/main">
          <a:off x="1029950" y="383381"/>
          <a:ext cx="501015" cy="540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6049FD7-E9FC-4CCD-90F2-A896058D5201}" type="TxLink">
            <a:rPr lang="ko-KR" altLang="en-US" sz="1000" b="1">
              <a:solidFill>
                <a:srgbClr val="FF0000"/>
              </a:solidFill>
            </a:rPr>
            <a:pPr/>
            <a:t>대전
539.7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17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55828B7-FE94-4B01-91A5-0AEC1A848139}" type="TxLink">
            <a:rPr lang="ko-KR" altLang="en-US" sz="1000" b="1">
              <a:solidFill>
                <a:srgbClr val="FF0000"/>
              </a:solidFill>
            </a:rPr>
            <a:pPr/>
            <a:t>경북
19,036.4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5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EC91712-3CDD-4960-908F-E79F47A4B490}" type="TxLink">
            <a:rPr lang="ko-KR" altLang="en-US" sz="1000" b="1">
              <a:solidFill>
                <a:srgbClr val="FF0000"/>
              </a:solidFill>
            </a:rPr>
            <a:pPr/>
            <a:t>대구
885.2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9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6FCB069-C802-4791-B8A7-8EEB2FA0BD2A}" type="TxLink">
            <a:rPr lang="ko-KR" altLang="en-US" sz="1000" b="1">
              <a:solidFill>
                <a:srgbClr val="FF0000"/>
              </a:solidFill>
            </a:rPr>
            <a:pPr/>
            <a:t>울산
1,062.8</a:t>
          </a:fld>
          <a:endParaRPr lang="en-US" altLang="ko-KR" sz="1000" b="1">
            <a:solidFill>
              <a:srgbClr val="FF0000"/>
            </a:solidFill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4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069479C-CC24-4A3A-B08F-5C52EA7ABCAA}" type="TxLink">
            <a:rPr lang="ko-KR" altLang="en-US" sz="1000" b="1">
              <a:solidFill>
                <a:srgbClr val="FF0000"/>
              </a:solidFill>
            </a:rPr>
            <a:pPr/>
            <a:t>부산
771.3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15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2D1CC99-EEAC-400A-AF1D-9858B1774CA5}" type="TxLink">
            <a:rPr lang="ko-KR" altLang="en-US" sz="1000" b="1">
              <a:solidFill>
                <a:srgbClr val="FF0000"/>
              </a:solidFill>
            </a:rPr>
            <a:pPr/>
            <a:t>전북
8,073.2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0.45938</cdr:x>
      <cdr:y>0.3324</cdr:y>
    </cdr:from>
    <cdr:to>
      <cdr:x>0.65938</cdr:x>
      <cdr:y>0.73205</cdr:y>
    </cdr:to>
    <cdr:sp macro="" textlink="'5.시·도별 지목별 면적현황'!$BK$18">
      <cdr:nvSpPr>
        <cdr:cNvPr id="2" name="TextBox 1"/>
        <cdr:cNvSpPr txBox="1"/>
      </cdr:nvSpPr>
      <cdr:spPr>
        <a:xfrm xmlns:a="http://schemas.openxmlformats.org/drawingml/2006/main">
          <a:off x="1360814" y="452755"/>
          <a:ext cx="592455" cy="54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F20BEA0-FA9C-4ACC-94F1-0F0E760A7106}" type="TxLink">
            <a:rPr lang="ko-KR" altLang="en-US" sz="1000" b="1">
              <a:solidFill>
                <a:srgbClr val="FF0000"/>
              </a:solidFill>
            </a:rPr>
            <a:pPr/>
            <a:t>경남
10,541.7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0.37654</cdr:x>
      <cdr:y>0.31516</cdr:y>
    </cdr:from>
    <cdr:to>
      <cdr:x>0.57654</cdr:x>
      <cdr:y>0.71481</cdr:y>
    </cdr:to>
    <cdr:sp macro="" textlink="'5.시·도별 지목별 면적현황'!$BK$7">
      <cdr:nvSpPr>
        <cdr:cNvPr id="2" name="TextBox 1"/>
        <cdr:cNvSpPr txBox="1"/>
      </cdr:nvSpPr>
      <cdr:spPr>
        <a:xfrm xmlns:a="http://schemas.openxmlformats.org/drawingml/2006/main">
          <a:off x="1212251" y="522328"/>
          <a:ext cx="643890" cy="662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1F8F65BF-B69D-4B7D-89CF-590B873D293D}" type="TxLink">
            <a:rPr lang="ko-KR" altLang="en-US" sz="1000" b="1">
              <a:solidFill>
                <a:srgbClr val="FF0000"/>
              </a:solidFill>
            </a:rPr>
            <a:pPr/>
            <a:t>광주
501.0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0.37654</cdr:x>
      <cdr:y>0.31516</cdr:y>
    </cdr:from>
    <cdr:to>
      <cdr:x>0.57654</cdr:x>
      <cdr:y>0.71481</cdr:y>
    </cdr:to>
    <cdr:sp macro="" textlink="'5.시·도별 지목별 면적현황'!$BK$16">
      <cdr:nvSpPr>
        <cdr:cNvPr id="2" name="TextBox 1"/>
        <cdr:cNvSpPr txBox="1"/>
      </cdr:nvSpPr>
      <cdr:spPr>
        <a:xfrm xmlns:a="http://schemas.openxmlformats.org/drawingml/2006/main">
          <a:off x="1212251" y="522328"/>
          <a:ext cx="643890" cy="662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4ADAB0E-BAC0-4846-A13B-511024DD166C}" type="TxLink">
            <a:rPr lang="ko-KR" altLang="en-US" sz="1000" b="1">
              <a:solidFill>
                <a:srgbClr val="FF0000"/>
              </a:solidFill>
            </a:rPr>
            <a:pPr/>
            <a:t>전남
12,360.5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0.38786</cdr:x>
      <cdr:y>0.27113</cdr:y>
    </cdr:from>
    <cdr:to>
      <cdr:x>0.58786</cdr:x>
      <cdr:y>0.67078</cdr:y>
    </cdr:to>
    <cdr:sp macro="" textlink="'5.시·도별 지목별 면적현황'!$BK$19">
      <cdr:nvSpPr>
        <cdr:cNvPr id="2" name="TextBox 1"/>
        <cdr:cNvSpPr txBox="1"/>
      </cdr:nvSpPr>
      <cdr:spPr>
        <a:xfrm xmlns:a="http://schemas.openxmlformats.org/drawingml/2006/main">
          <a:off x="979009" y="410627"/>
          <a:ext cx="504825" cy="60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F0AB0DC-47BF-413E-B152-A9EA7BD9E0F7}" type="TxLink">
            <a:rPr lang="ko-KR" altLang="en-US" sz="1000" b="1">
              <a:solidFill>
                <a:srgbClr val="FF0000"/>
              </a:solidFill>
            </a:rPr>
            <a:pPr/>
            <a:t>제주
1,850.2</a:t>
          </a:fld>
          <a:endParaRPr lang="en-US" altLang="ko-KR" sz="1000" b="1">
            <a:solidFill>
              <a:srgbClr val="FF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26</xdr:row>
      <xdr:rowOff>66675</xdr:rowOff>
    </xdr:from>
    <xdr:to>
      <xdr:col>8</xdr:col>
      <xdr:colOff>209551</xdr:colOff>
      <xdr:row>51</xdr:row>
      <xdr:rowOff>28575</xdr:rowOff>
    </xdr:to>
    <xdr:graphicFrame macro="">
      <xdr:nvGraphicFramePr>
        <xdr:cNvPr id="227391" name="차트 2">
          <a:extLst>
            <a:ext uri="{FF2B5EF4-FFF2-40B4-BE49-F238E27FC236}">
              <a16:creationId xmlns="" xmlns:a16="http://schemas.microsoft.com/office/drawing/2014/main" id="{00000000-0008-0000-0500-00003F7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19050</xdr:rowOff>
    </xdr:from>
    <xdr:to>
      <xdr:col>11</xdr:col>
      <xdr:colOff>904875</xdr:colOff>
      <xdr:row>19</xdr:row>
      <xdr:rowOff>19050</xdr:rowOff>
    </xdr:to>
    <xdr:graphicFrame macro="">
      <xdr:nvGraphicFramePr>
        <xdr:cNvPr id="2" name="차트 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15</xdr:row>
      <xdr:rowOff>57150</xdr:rowOff>
    </xdr:from>
    <xdr:to>
      <xdr:col>14</xdr:col>
      <xdr:colOff>142875</xdr:colOff>
      <xdr:row>35</xdr:row>
      <xdr:rowOff>95250</xdr:rowOff>
    </xdr:to>
    <xdr:graphicFrame macro="">
      <xdr:nvGraphicFramePr>
        <xdr:cNvPr id="2" name="차트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152400</xdr:rowOff>
    </xdr:from>
    <xdr:to>
      <xdr:col>32</xdr:col>
      <xdr:colOff>704850</xdr:colOff>
      <xdr:row>58</xdr:row>
      <xdr:rowOff>9525</xdr:rowOff>
    </xdr:to>
    <xdr:graphicFrame macro="">
      <xdr:nvGraphicFramePr>
        <xdr:cNvPr id="2" name="차트 9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58</xdr:row>
      <xdr:rowOff>57150</xdr:rowOff>
    </xdr:from>
    <xdr:to>
      <xdr:col>28</xdr:col>
      <xdr:colOff>475690</xdr:colOff>
      <xdr:row>169</xdr:row>
      <xdr:rowOff>29696</xdr:rowOff>
    </xdr:to>
    <xdr:pic>
      <xdr:nvPicPr>
        <xdr:cNvPr id="25" name="그림 10" descr="전국_시도_지적통계연보_1.jpg">
          <a:extLst>
            <a:ext uri="{FF2B5EF4-FFF2-40B4-BE49-F238E27FC236}">
              <a16:creationId xmlns=""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8825" y="10182225"/>
          <a:ext cx="12153340" cy="190034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552450</xdr:colOff>
      <xdr:row>59</xdr:row>
      <xdr:rowOff>9525</xdr:rowOff>
    </xdr:from>
    <xdr:to>
      <xdr:col>2</xdr:col>
      <xdr:colOff>419100</xdr:colOff>
      <xdr:row>65</xdr:row>
      <xdr:rowOff>109818</xdr:rowOff>
    </xdr:to>
    <xdr:graphicFrame macro="">
      <xdr:nvGraphicFramePr>
        <xdr:cNvPr id="26" name="차트 46">
          <a:extLst>
            <a:ext uri="{FF2B5EF4-FFF2-40B4-BE49-F238E27FC236}">
              <a16:creationId xmlns=""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475690</xdr:colOff>
      <xdr:row>59</xdr:row>
      <xdr:rowOff>47625</xdr:rowOff>
    </xdr:from>
    <xdr:ext cx="1415714" cy="249783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12658165" y="10344150"/>
          <a:ext cx="1415714" cy="249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㎢ </a:t>
          </a:r>
          <a:r>
            <a:rPr lang="en-US" altLang="ko-KR" sz="1100"/>
            <a:t>(%),</a:t>
          </a:r>
          <a:r>
            <a:rPr lang="en-US" altLang="ko-KR" sz="1100" baseline="0"/>
            <a:t> </a:t>
          </a:r>
          <a:r>
            <a:rPr lang="ko-KR" altLang="en-US" sz="1100" baseline="0"/>
            <a:t>천필</a:t>
          </a:r>
          <a:r>
            <a:rPr lang="en-US" altLang="ko-KR" sz="1100" baseline="0"/>
            <a:t>(%)</a:t>
          </a:r>
          <a:endParaRPr lang="ko-KR" altLang="en-US" sz="1100"/>
        </a:p>
      </xdr:txBody>
    </xdr:sp>
    <xdr:clientData/>
  </xdr:oneCellAnchor>
  <xdr:twoCellAnchor>
    <xdr:from>
      <xdr:col>5</xdr:col>
      <xdr:colOff>933450</xdr:colOff>
      <xdr:row>68</xdr:row>
      <xdr:rowOff>95250</xdr:rowOff>
    </xdr:from>
    <xdr:to>
      <xdr:col>25</xdr:col>
      <xdr:colOff>524436</xdr:colOff>
      <xdr:row>84</xdr:row>
      <xdr:rowOff>41462</xdr:rowOff>
    </xdr:to>
    <xdr:graphicFrame macro="">
      <xdr:nvGraphicFramePr>
        <xdr:cNvPr id="29" name="차트 32">
          <a:extLst>
            <a:ext uri="{FF2B5EF4-FFF2-40B4-BE49-F238E27FC236}">
              <a16:creationId xmlns="" xmlns:a16="http://schemas.microsoft.com/office/drawing/2014/main" id="{00000000-0008-0000-08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1219200</xdr:colOff>
      <xdr:row>76</xdr:row>
      <xdr:rowOff>57150</xdr:rowOff>
    </xdr:from>
    <xdr:to>
      <xdr:col>22</xdr:col>
      <xdr:colOff>848286</xdr:colOff>
      <xdr:row>92</xdr:row>
      <xdr:rowOff>3362</xdr:rowOff>
    </xdr:to>
    <xdr:graphicFrame macro="">
      <xdr:nvGraphicFramePr>
        <xdr:cNvPr id="38" name="차트 32">
          <a:extLst>
            <a:ext uri="{FF2B5EF4-FFF2-40B4-BE49-F238E27FC236}">
              <a16:creationId xmlns="" xmlns:a16="http://schemas.microsoft.com/office/drawing/2014/main" id="{00000000-0008-0000-08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190500</xdr:colOff>
      <xdr:row>70</xdr:row>
      <xdr:rowOff>66675</xdr:rowOff>
    </xdr:from>
    <xdr:to>
      <xdr:col>21</xdr:col>
      <xdr:colOff>581586</xdr:colOff>
      <xdr:row>86</xdr:row>
      <xdr:rowOff>12887</xdr:rowOff>
    </xdr:to>
    <xdr:graphicFrame macro="">
      <xdr:nvGraphicFramePr>
        <xdr:cNvPr id="39" name="차트 32">
          <a:extLst>
            <a:ext uri="{FF2B5EF4-FFF2-40B4-BE49-F238E27FC236}">
              <a16:creationId xmlns="" xmlns:a16="http://schemas.microsoft.com/office/drawing/2014/main" id="{00000000-0008-0000-08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409575</xdr:colOff>
      <xdr:row>66</xdr:row>
      <xdr:rowOff>123825</xdr:rowOff>
    </xdr:from>
    <xdr:to>
      <xdr:col>20</xdr:col>
      <xdr:colOff>19050</xdr:colOff>
      <xdr:row>82</xdr:row>
      <xdr:rowOff>70037</xdr:rowOff>
    </xdr:to>
    <xdr:graphicFrame macro="">
      <xdr:nvGraphicFramePr>
        <xdr:cNvPr id="40" name="차트 32">
          <a:extLst>
            <a:ext uri="{FF2B5EF4-FFF2-40B4-BE49-F238E27FC236}">
              <a16:creationId xmlns="" xmlns:a16="http://schemas.microsoft.com/office/drawing/2014/main" id="{00000000-0008-0000-08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1304925</xdr:colOff>
      <xdr:row>89</xdr:row>
      <xdr:rowOff>47625</xdr:rowOff>
    </xdr:from>
    <xdr:to>
      <xdr:col>21</xdr:col>
      <xdr:colOff>86286</xdr:colOff>
      <xdr:row>104</xdr:row>
      <xdr:rowOff>165287</xdr:rowOff>
    </xdr:to>
    <xdr:graphicFrame macro="">
      <xdr:nvGraphicFramePr>
        <xdr:cNvPr id="42" name="차트 32">
          <a:extLst>
            <a:ext uri="{FF2B5EF4-FFF2-40B4-BE49-F238E27FC236}">
              <a16:creationId xmlns="" xmlns:a16="http://schemas.microsoft.com/office/drawing/2014/main" id="{00000000-0008-0000-08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1123950</xdr:colOff>
      <xdr:row>94</xdr:row>
      <xdr:rowOff>142875</xdr:rowOff>
    </xdr:from>
    <xdr:to>
      <xdr:col>22</xdr:col>
      <xdr:colOff>753036</xdr:colOff>
      <xdr:row>110</xdr:row>
      <xdr:rowOff>89087</xdr:rowOff>
    </xdr:to>
    <xdr:graphicFrame macro="">
      <xdr:nvGraphicFramePr>
        <xdr:cNvPr id="11" name="차트 32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742950</xdr:colOff>
      <xdr:row>89</xdr:row>
      <xdr:rowOff>47625</xdr:rowOff>
    </xdr:from>
    <xdr:to>
      <xdr:col>22</xdr:col>
      <xdr:colOff>372036</xdr:colOff>
      <xdr:row>104</xdr:row>
      <xdr:rowOff>165287</xdr:rowOff>
    </xdr:to>
    <xdr:graphicFrame macro="">
      <xdr:nvGraphicFramePr>
        <xdr:cNvPr id="12" name="차트 32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571500</xdr:colOff>
      <xdr:row>85</xdr:row>
      <xdr:rowOff>38100</xdr:rowOff>
    </xdr:from>
    <xdr:to>
      <xdr:col>24</xdr:col>
      <xdr:colOff>124386</xdr:colOff>
      <xdr:row>100</xdr:row>
      <xdr:rowOff>155762</xdr:rowOff>
    </xdr:to>
    <xdr:graphicFrame macro="">
      <xdr:nvGraphicFramePr>
        <xdr:cNvPr id="13" name="차트 3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742950</xdr:colOff>
      <xdr:row>94</xdr:row>
      <xdr:rowOff>95250</xdr:rowOff>
    </xdr:from>
    <xdr:to>
      <xdr:col>27</xdr:col>
      <xdr:colOff>743511</xdr:colOff>
      <xdr:row>110</xdr:row>
      <xdr:rowOff>41462</xdr:rowOff>
    </xdr:to>
    <xdr:graphicFrame macro="">
      <xdr:nvGraphicFramePr>
        <xdr:cNvPr id="14" name="차트 32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361950</xdr:colOff>
      <xdr:row>104</xdr:row>
      <xdr:rowOff>19050</xdr:rowOff>
    </xdr:from>
    <xdr:to>
      <xdr:col>26</xdr:col>
      <xdr:colOff>295836</xdr:colOff>
      <xdr:row>119</xdr:row>
      <xdr:rowOff>136712</xdr:rowOff>
    </xdr:to>
    <xdr:graphicFrame macro="">
      <xdr:nvGraphicFramePr>
        <xdr:cNvPr id="15" name="차트 32"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762000</xdr:colOff>
      <xdr:row>108</xdr:row>
      <xdr:rowOff>95250</xdr:rowOff>
    </xdr:from>
    <xdr:to>
      <xdr:col>28</xdr:col>
      <xdr:colOff>524436</xdr:colOff>
      <xdr:row>124</xdr:row>
      <xdr:rowOff>41462</xdr:rowOff>
    </xdr:to>
    <xdr:graphicFrame macro="">
      <xdr:nvGraphicFramePr>
        <xdr:cNvPr id="16" name="차트 32">
          <a:extLst>
            <a:ext uri="{FF2B5EF4-FFF2-40B4-BE49-F238E27FC236}">
              <a16:creationId xmlns=""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505946</xdr:colOff>
      <xdr:row>116</xdr:row>
      <xdr:rowOff>129989</xdr:rowOff>
    </xdr:from>
    <xdr:to>
      <xdr:col>28</xdr:col>
      <xdr:colOff>506507</xdr:colOff>
      <xdr:row>132</xdr:row>
      <xdr:rowOff>76201</xdr:rowOff>
    </xdr:to>
    <xdr:graphicFrame macro="">
      <xdr:nvGraphicFramePr>
        <xdr:cNvPr id="17" name="차트 32"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542925</xdr:colOff>
      <xdr:row>108</xdr:row>
      <xdr:rowOff>19050</xdr:rowOff>
    </xdr:from>
    <xdr:to>
      <xdr:col>22</xdr:col>
      <xdr:colOff>172011</xdr:colOff>
      <xdr:row>123</xdr:row>
      <xdr:rowOff>136712</xdr:rowOff>
    </xdr:to>
    <xdr:graphicFrame macro="">
      <xdr:nvGraphicFramePr>
        <xdr:cNvPr id="18" name="차트 32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1352550</xdr:colOff>
      <xdr:row>115</xdr:row>
      <xdr:rowOff>152400</xdr:rowOff>
    </xdr:from>
    <xdr:to>
      <xdr:col>21</xdr:col>
      <xdr:colOff>133911</xdr:colOff>
      <xdr:row>131</xdr:row>
      <xdr:rowOff>98612</xdr:rowOff>
    </xdr:to>
    <xdr:graphicFrame macro="">
      <xdr:nvGraphicFramePr>
        <xdr:cNvPr id="19" name="차트 32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171450</xdr:colOff>
      <xdr:row>114</xdr:row>
      <xdr:rowOff>133350</xdr:rowOff>
    </xdr:from>
    <xdr:to>
      <xdr:col>24</xdr:col>
      <xdr:colOff>524436</xdr:colOff>
      <xdr:row>130</xdr:row>
      <xdr:rowOff>79562</xdr:rowOff>
    </xdr:to>
    <xdr:graphicFrame macro="">
      <xdr:nvGraphicFramePr>
        <xdr:cNvPr id="20" name="차트 32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628650</xdr:colOff>
      <xdr:row>122</xdr:row>
      <xdr:rowOff>123825</xdr:rowOff>
    </xdr:from>
    <xdr:to>
      <xdr:col>22</xdr:col>
      <xdr:colOff>257736</xdr:colOff>
      <xdr:row>138</xdr:row>
      <xdr:rowOff>70037</xdr:rowOff>
    </xdr:to>
    <xdr:graphicFrame macro="">
      <xdr:nvGraphicFramePr>
        <xdr:cNvPr id="21" name="차트 32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762000</xdr:colOff>
      <xdr:row>150</xdr:row>
      <xdr:rowOff>38100</xdr:rowOff>
    </xdr:from>
    <xdr:to>
      <xdr:col>20</xdr:col>
      <xdr:colOff>372036</xdr:colOff>
      <xdr:row>165</xdr:row>
      <xdr:rowOff>155762</xdr:rowOff>
    </xdr:to>
    <xdr:graphicFrame macro="">
      <xdr:nvGraphicFramePr>
        <xdr:cNvPr id="22" name="차트 32">
          <a:extLst>
            <a:ext uri="{FF2B5EF4-FFF2-40B4-BE49-F238E27FC236}">
              <a16:creationId xmlns=""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E3" sqref="E3"/>
    </sheetView>
  </sheetViews>
  <sheetFormatPr defaultRowHeight="13.5"/>
  <cols>
    <col min="1" max="1" width="20.88671875" bestFit="1" customWidth="1"/>
    <col min="2" max="3" width="20" customWidth="1"/>
    <col min="4" max="4" width="11.44140625" bestFit="1" customWidth="1"/>
    <col min="5" max="5" width="22.44140625" customWidth="1"/>
    <col min="6" max="6" width="20.21875" bestFit="1" customWidth="1"/>
    <col min="7" max="7" width="14.6640625" bestFit="1" customWidth="1"/>
    <col min="8" max="8" width="9" customWidth="1"/>
    <col min="9" max="9" width="17.44140625" bestFit="1" customWidth="1"/>
  </cols>
  <sheetData>
    <row r="1" spans="1:10" ht="24.75" customHeight="1">
      <c r="A1" s="351" t="s">
        <v>241</v>
      </c>
      <c r="B1" s="37"/>
      <c r="C1" s="129"/>
      <c r="D1" s="129"/>
      <c r="E1" s="129"/>
    </row>
    <row r="2" spans="1:10" ht="30" customHeight="1">
      <c r="A2" s="180" t="s">
        <v>242</v>
      </c>
      <c r="B2" s="180"/>
      <c r="C2" s="180"/>
      <c r="D2" s="180"/>
      <c r="E2" s="247"/>
      <c r="F2" s="174"/>
      <c r="G2" s="174"/>
      <c r="H2" s="128"/>
      <c r="I2" s="128"/>
      <c r="J2" s="128"/>
    </row>
    <row r="3" spans="1:10" ht="13.5" customHeight="1">
      <c r="A3" s="37" t="s">
        <v>243</v>
      </c>
      <c r="B3" s="37"/>
      <c r="C3" s="37"/>
      <c r="D3" s="37"/>
      <c r="E3" s="129"/>
      <c r="F3" s="393"/>
      <c r="G3" s="393"/>
      <c r="H3" s="393"/>
      <c r="I3" s="393"/>
      <c r="J3" s="128"/>
    </row>
    <row r="4" spans="1:10">
      <c r="A4" s="312">
        <v>100443553474.5</v>
      </c>
      <c r="B4" s="179"/>
      <c r="C4" s="179"/>
      <c r="D4" s="179"/>
      <c r="E4" s="129"/>
      <c r="F4" s="394"/>
      <c r="G4" s="394"/>
      <c r="H4" s="394"/>
      <c r="I4" s="394"/>
      <c r="J4" s="128"/>
    </row>
    <row r="5" spans="1:10" s="15" customFormat="1">
      <c r="A5" s="313">
        <v>39513579</v>
      </c>
      <c r="B5" s="38"/>
      <c r="C5" s="38"/>
      <c r="D5" s="38"/>
      <c r="E5" s="129"/>
      <c r="F5" s="395"/>
      <c r="G5" s="395"/>
      <c r="H5" s="395"/>
      <c r="I5" s="395"/>
      <c r="J5" s="182"/>
    </row>
    <row r="6" spans="1:10">
      <c r="A6" s="212"/>
      <c r="B6" s="129"/>
      <c r="C6" s="129"/>
      <c r="D6" s="129"/>
      <c r="E6" s="129"/>
      <c r="F6" s="396"/>
      <c r="G6" s="396"/>
      <c r="H6" s="396"/>
      <c r="I6" s="396"/>
      <c r="J6" s="182"/>
    </row>
    <row r="7" spans="1:10">
      <c r="A7" s="129"/>
      <c r="B7" s="129"/>
      <c r="C7" s="129"/>
      <c r="D7" s="129"/>
      <c r="E7" s="129"/>
      <c r="F7" s="182"/>
      <c r="G7" s="182"/>
      <c r="H7" s="182"/>
      <c r="I7" s="182"/>
      <c r="J7" s="182"/>
    </row>
    <row r="8" spans="1:10">
      <c r="A8" s="39" t="s">
        <v>244</v>
      </c>
      <c r="B8" s="39"/>
      <c r="C8" s="39"/>
      <c r="D8" s="39"/>
      <c r="E8" s="181"/>
      <c r="F8" s="183"/>
      <c r="G8" s="184"/>
      <c r="H8" s="182"/>
      <c r="I8" s="182"/>
      <c r="J8" s="182"/>
    </row>
    <row r="9" spans="1:10" ht="18.75">
      <c r="A9" s="175" t="s">
        <v>46</v>
      </c>
      <c r="B9" s="175" t="s">
        <v>47</v>
      </c>
      <c r="C9" s="327" t="s">
        <v>280</v>
      </c>
      <c r="D9" s="129"/>
      <c r="E9" s="175"/>
      <c r="F9" s="397"/>
      <c r="G9" s="397"/>
      <c r="H9" s="397"/>
      <c r="I9" s="397"/>
      <c r="J9" s="397"/>
    </row>
    <row r="10" spans="1:10">
      <c r="A10" s="314">
        <v>38908592548.700005</v>
      </c>
      <c r="B10" s="316">
        <v>61534960925.800003</v>
      </c>
      <c r="C10" s="27" t="str">
        <f>A9&amp;CHAR(10)&amp;FIXED(A10,1)&amp;CHAR(10)&amp;FIXED(A11,1)&amp;"%"</f>
        <v>토지대장등록지
38,908,592,548.7
38.7%</v>
      </c>
      <c r="D10" s="75"/>
      <c r="E10" s="176"/>
      <c r="F10" s="185"/>
      <c r="G10" s="185"/>
      <c r="H10" s="185"/>
      <c r="I10" s="182"/>
      <c r="J10" s="185"/>
    </row>
    <row r="11" spans="1:10">
      <c r="A11" s="211">
        <f>A10/A4*100</f>
        <v>38.736774240646398</v>
      </c>
      <c r="B11" s="211">
        <f>B10/A4*100</f>
        <v>61.26322575935361</v>
      </c>
      <c r="C11" s="177"/>
      <c r="D11" s="129"/>
      <c r="E11" s="177"/>
      <c r="F11" s="186"/>
      <c r="G11" s="186"/>
      <c r="H11" s="187"/>
      <c r="I11" s="188"/>
      <c r="J11" s="187"/>
    </row>
    <row r="12" spans="1:10">
      <c r="A12" s="315">
        <v>35707252</v>
      </c>
      <c r="B12" s="317">
        <v>3806327</v>
      </c>
      <c r="C12" s="27" t="str">
        <f>B9&amp;CHAR(10)&amp;FIXED(B10,1)&amp;CHAR(10)&amp;FIXED(B11,1)&amp;"%"</f>
        <v>임야대장등록지
61,534,960,925.8
61.3%</v>
      </c>
      <c r="D12" s="129"/>
      <c r="E12" s="178"/>
      <c r="F12" s="189"/>
      <c r="G12" s="189"/>
      <c r="H12" s="189"/>
      <c r="I12" s="182"/>
      <c r="J12" s="189"/>
    </row>
    <row r="13" spans="1:10">
      <c r="A13" s="206"/>
      <c r="B13" s="206"/>
      <c r="F13" s="186"/>
      <c r="G13" s="186"/>
      <c r="H13" s="190"/>
      <c r="I13" s="182"/>
      <c r="J13" s="190"/>
    </row>
    <row r="14" spans="1:10">
      <c r="A14" s="376"/>
      <c r="B14" s="206"/>
      <c r="F14" s="182"/>
      <c r="G14" s="182"/>
      <c r="H14" s="182"/>
      <c r="I14" s="182"/>
      <c r="J14" s="182"/>
    </row>
    <row r="15" spans="1:10">
      <c r="F15" s="182"/>
      <c r="G15" s="182"/>
      <c r="H15" s="182"/>
      <c r="I15" s="182"/>
      <c r="J15" s="182"/>
    </row>
    <row r="16" spans="1:10">
      <c r="F16" s="182"/>
      <c r="G16" s="182"/>
      <c r="H16" s="182"/>
      <c r="I16" s="182"/>
      <c r="J16" s="182"/>
    </row>
    <row r="17" spans="6:10">
      <c r="F17" s="182"/>
      <c r="G17" s="182"/>
      <c r="H17" s="182"/>
      <c r="I17" s="182"/>
      <c r="J17" s="182"/>
    </row>
    <row r="18" spans="6:10">
      <c r="F18" s="182"/>
      <c r="G18" s="182"/>
      <c r="H18" s="182"/>
      <c r="I18" s="182"/>
      <c r="J18" s="182"/>
    </row>
    <row r="19" spans="6:10">
      <c r="F19" s="182"/>
      <c r="G19" s="182"/>
      <c r="H19" s="182"/>
      <c r="I19" s="182"/>
      <c r="J19" s="182"/>
    </row>
    <row r="20" spans="6:10">
      <c r="F20" s="182"/>
      <c r="G20" s="182"/>
      <c r="H20" s="182"/>
      <c r="I20" s="182"/>
      <c r="J20" s="182"/>
    </row>
    <row r="21" spans="6:10">
      <c r="F21" s="182"/>
      <c r="G21" s="182"/>
      <c r="H21" s="182"/>
      <c r="I21" s="182"/>
      <c r="J21" s="182"/>
    </row>
    <row r="22" spans="6:10">
      <c r="F22" s="182"/>
      <c r="G22" s="182"/>
      <c r="H22" s="182"/>
      <c r="I22" s="182"/>
      <c r="J22" s="182"/>
    </row>
    <row r="23" spans="6:10">
      <c r="F23" s="182"/>
      <c r="G23" s="182"/>
      <c r="H23" s="182"/>
      <c r="I23" s="182"/>
      <c r="J23" s="182"/>
    </row>
    <row r="24" spans="6:10">
      <c r="F24" s="191"/>
      <c r="G24" s="192"/>
      <c r="H24" s="192"/>
      <c r="I24" s="192"/>
      <c r="J24" s="182"/>
    </row>
    <row r="25" spans="6:10">
      <c r="F25" s="105"/>
      <c r="G25" s="193"/>
      <c r="H25" s="193"/>
      <c r="I25" s="105"/>
      <c r="J25" s="182"/>
    </row>
    <row r="26" spans="6:10">
      <c r="F26" s="192"/>
      <c r="G26" s="194"/>
      <c r="H26" s="194"/>
      <c r="I26" s="105"/>
      <c r="J26" s="182"/>
    </row>
    <row r="27" spans="6:10">
      <c r="F27" s="192"/>
      <c r="G27" s="193"/>
      <c r="H27" s="193"/>
      <c r="I27" s="105"/>
      <c r="J27" s="182"/>
    </row>
    <row r="28" spans="6:10">
      <c r="F28" s="182"/>
      <c r="G28" s="182"/>
      <c r="H28" s="182"/>
      <c r="I28" s="182"/>
      <c r="J28" s="182"/>
    </row>
    <row r="29" spans="6:10">
      <c r="F29" s="182"/>
      <c r="G29" s="182"/>
      <c r="H29" s="182"/>
      <c r="I29" s="182"/>
      <c r="J29" s="182"/>
    </row>
    <row r="40" spans="1:1">
      <c r="A40" t="s">
        <v>323</v>
      </c>
    </row>
    <row r="41" spans="1:1">
      <c r="A41" t="s">
        <v>324</v>
      </c>
    </row>
    <row r="42" spans="1:1">
      <c r="A42" s="128" t="s">
        <v>308</v>
      </c>
    </row>
    <row r="44" spans="1:1">
      <c r="A44" s="128"/>
    </row>
    <row r="45" spans="1:1">
      <c r="A45" t="s">
        <v>320</v>
      </c>
    </row>
  </sheetData>
  <mergeCells count="5">
    <mergeCell ref="F3:I3"/>
    <mergeCell ref="F4:I4"/>
    <mergeCell ref="F5:I5"/>
    <mergeCell ref="F6:I6"/>
    <mergeCell ref="F9:J9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G16" sqref="G16"/>
    </sheetView>
  </sheetViews>
  <sheetFormatPr defaultRowHeight="12"/>
  <cols>
    <col min="1" max="1" width="11.5546875" style="17" bestFit="1" customWidth="1"/>
    <col min="2" max="11" width="12" style="17" customWidth="1"/>
    <col min="12" max="12" width="12.6640625" style="17" bestFit="1" customWidth="1"/>
    <col min="13" max="15" width="8.88671875" style="17"/>
    <col min="16" max="16" width="12.6640625" style="17" customWidth="1"/>
    <col min="17" max="17" width="14.5546875" style="17" customWidth="1"/>
    <col min="18" max="18" width="11.6640625" style="17" bestFit="1" customWidth="1"/>
    <col min="19" max="16384" width="8.88671875" style="17"/>
  </cols>
  <sheetData>
    <row r="1" spans="1:17" ht="18.75">
      <c r="A1" s="353" t="s">
        <v>100</v>
      </c>
      <c r="B1" s="74"/>
      <c r="C1" s="74"/>
      <c r="D1" s="74"/>
      <c r="E1" s="74"/>
      <c r="F1" s="74"/>
      <c r="G1" s="74"/>
      <c r="H1" s="74"/>
      <c r="I1" s="74"/>
      <c r="J1" s="74"/>
      <c r="K1" s="74"/>
      <c r="M1" s="322"/>
    </row>
    <row r="2" spans="1:17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7" s="18" customFormat="1">
      <c r="A3" s="398" t="s">
        <v>65</v>
      </c>
      <c r="B3" s="398">
        <v>1980</v>
      </c>
      <c r="C3" s="398"/>
      <c r="D3" s="398">
        <v>1990</v>
      </c>
      <c r="E3" s="398"/>
      <c r="F3" s="398">
        <v>2000</v>
      </c>
      <c r="G3" s="398"/>
      <c r="H3" s="398">
        <v>2010</v>
      </c>
      <c r="I3" s="398"/>
      <c r="J3" s="398">
        <v>2020</v>
      </c>
      <c r="K3" s="398"/>
      <c r="L3" s="398">
        <v>2022</v>
      </c>
      <c r="M3" s="398"/>
    </row>
    <row r="4" spans="1:17" s="18" customFormat="1">
      <c r="A4" s="398"/>
      <c r="B4" s="77" t="s">
        <v>4</v>
      </c>
      <c r="C4" s="77" t="s">
        <v>66</v>
      </c>
      <c r="D4" s="77" t="s">
        <v>4</v>
      </c>
      <c r="E4" s="77" t="s">
        <v>66</v>
      </c>
      <c r="F4" s="77" t="s">
        <v>4</v>
      </c>
      <c r="G4" s="77" t="s">
        <v>66</v>
      </c>
      <c r="H4" s="77" t="s">
        <v>4</v>
      </c>
      <c r="I4" s="77" t="s">
        <v>66</v>
      </c>
      <c r="J4" s="77" t="s">
        <v>4</v>
      </c>
      <c r="K4" s="77" t="s">
        <v>66</v>
      </c>
      <c r="L4" s="373" t="s">
        <v>4</v>
      </c>
      <c r="M4" s="373" t="s">
        <v>66</v>
      </c>
    </row>
    <row r="5" spans="1:17" s="18" customFormat="1">
      <c r="A5" s="77" t="s">
        <v>48</v>
      </c>
      <c r="B5" s="48">
        <v>98011231746.199997</v>
      </c>
      <c r="C5" s="49">
        <v>100</v>
      </c>
      <c r="D5" s="48">
        <v>98730438811</v>
      </c>
      <c r="E5" s="49">
        <f t="shared" ref="E5:E11" si="0">D5/B5*100</f>
        <v>100.73380065935953</v>
      </c>
      <c r="F5" s="48">
        <v>99460737325.699997</v>
      </c>
      <c r="G5" s="49">
        <f t="shared" ref="G5:G11" si="1">F5/B5*100</f>
        <v>101.47891782775824</v>
      </c>
      <c r="H5" s="48">
        <v>100033075827.10001</v>
      </c>
      <c r="I5" s="49">
        <f t="shared" ref="I5:I11" si="2">H5/B5*100</f>
        <v>102.06286978020597</v>
      </c>
      <c r="J5" s="83">
        <v>100412598711.40001</v>
      </c>
      <c r="K5" s="49">
        <f>J5/B5*100</f>
        <v>102.45009364989754</v>
      </c>
      <c r="L5" s="378">
        <f>SUM(L6:L11)</f>
        <v>100443553474.5</v>
      </c>
      <c r="M5" s="379">
        <f>L5/B5*100</f>
        <v>102.48167652315449</v>
      </c>
    </row>
    <row r="6" spans="1:17" s="18" customFormat="1">
      <c r="A6" s="77" t="s">
        <v>94</v>
      </c>
      <c r="B6" s="78">
        <v>11521036078.700001</v>
      </c>
      <c r="C6" s="79">
        <v>100</v>
      </c>
      <c r="D6" s="78">
        <v>11606410227.9</v>
      </c>
      <c r="E6" s="79">
        <f t="shared" si="0"/>
        <v>100.74102839898087</v>
      </c>
      <c r="F6" s="80">
        <v>11705235768.299999</v>
      </c>
      <c r="G6" s="79">
        <f t="shared" si="1"/>
        <v>101.59881184592889</v>
      </c>
      <c r="H6" s="78">
        <v>11801838117.299999</v>
      </c>
      <c r="I6" s="79">
        <f t="shared" si="2"/>
        <v>102.43729849192246</v>
      </c>
      <c r="J6" s="137">
        <v>11865723108.5</v>
      </c>
      <c r="K6" s="79">
        <f t="shared" ref="K6:K11" si="3">J6/B6*100</f>
        <v>102.99180583625855</v>
      </c>
      <c r="L6" s="137">
        <f>D29</f>
        <v>11871796660.6</v>
      </c>
      <c r="M6" s="379">
        <f t="shared" ref="M6:M11" si="4">L6/B6*100</f>
        <v>103.04452290144705</v>
      </c>
      <c r="P6" s="304"/>
      <c r="Q6" s="304"/>
    </row>
    <row r="7" spans="1:17" s="18" customFormat="1">
      <c r="A7" s="77" t="s">
        <v>96</v>
      </c>
      <c r="B7" s="78">
        <v>16067233456.5</v>
      </c>
      <c r="C7" s="79">
        <v>100</v>
      </c>
      <c r="D7" s="78">
        <v>16443597557.299999</v>
      </c>
      <c r="E7" s="79">
        <f t="shared" si="0"/>
        <v>102.34243251533599</v>
      </c>
      <c r="F7" s="78">
        <v>16571834512.799999</v>
      </c>
      <c r="G7" s="79">
        <f t="shared" si="1"/>
        <v>103.14055968419294</v>
      </c>
      <c r="H7" s="78">
        <v>16693076223.5</v>
      </c>
      <c r="I7" s="79">
        <f t="shared" si="2"/>
        <v>103.89514952088292</v>
      </c>
      <c r="J7" s="137">
        <v>16829677644.700001</v>
      </c>
      <c r="K7" s="79">
        <f t="shared" si="3"/>
        <v>104.7453358430636</v>
      </c>
      <c r="L7" s="137">
        <f>D31</f>
        <v>16830139322.500002</v>
      </c>
      <c r="M7" s="379">
        <f t="shared" si="4"/>
        <v>104.74820925497519</v>
      </c>
      <c r="P7" s="304"/>
      <c r="Q7" s="304"/>
    </row>
    <row r="8" spans="1:17" s="18" customFormat="1">
      <c r="A8" s="77" t="s">
        <v>95</v>
      </c>
      <c r="B8" s="78">
        <v>16223741505.299999</v>
      </c>
      <c r="C8" s="79">
        <v>100</v>
      </c>
      <c r="D8" s="78">
        <v>16291410582.1</v>
      </c>
      <c r="E8" s="79">
        <f t="shared" si="0"/>
        <v>100.41709908147818</v>
      </c>
      <c r="F8" s="80">
        <v>16557963160.9</v>
      </c>
      <c r="G8" s="79">
        <f t="shared" si="1"/>
        <v>102.06007754432488</v>
      </c>
      <c r="H8" s="78">
        <v>16603344668.9</v>
      </c>
      <c r="I8" s="79">
        <f t="shared" si="2"/>
        <v>102.33980036895922</v>
      </c>
      <c r="J8" s="137">
        <v>16657698928.5</v>
      </c>
      <c r="K8" s="79">
        <f t="shared" si="3"/>
        <v>102.67482949637872</v>
      </c>
      <c r="L8" s="137">
        <f>D36</f>
        <v>16659198671</v>
      </c>
      <c r="M8" s="379">
        <f t="shared" si="4"/>
        <v>102.68407361863936</v>
      </c>
      <c r="P8" s="399"/>
      <c r="Q8" s="399"/>
    </row>
    <row r="9" spans="1:17" s="18" customFormat="1">
      <c r="A9" s="77" t="s">
        <v>98</v>
      </c>
      <c r="B9" s="78">
        <v>20212688980.700001</v>
      </c>
      <c r="C9" s="79">
        <v>100</v>
      </c>
      <c r="D9" s="78">
        <v>20357580148.099998</v>
      </c>
      <c r="E9" s="79">
        <f t="shared" si="0"/>
        <v>100.71683271601491</v>
      </c>
      <c r="F9" s="78">
        <v>20538473919.400002</v>
      </c>
      <c r="G9" s="79">
        <f t="shared" si="1"/>
        <v>101.61178425597444</v>
      </c>
      <c r="H9" s="78">
        <v>20814820124.5</v>
      </c>
      <c r="I9" s="79">
        <f t="shared" si="2"/>
        <v>102.97897595107185</v>
      </c>
      <c r="J9" s="137">
        <v>20919056725.600002</v>
      </c>
      <c r="K9" s="79">
        <f t="shared" si="3"/>
        <v>103.49467478361971</v>
      </c>
      <c r="L9" s="137">
        <f>D40</f>
        <v>20934715142.199997</v>
      </c>
      <c r="M9" s="379">
        <f t="shared" si="4"/>
        <v>103.57214303445434</v>
      </c>
      <c r="P9" s="305"/>
      <c r="Q9" s="305"/>
    </row>
    <row r="10" spans="1:17" s="18" customFormat="1">
      <c r="A10" s="77" t="s">
        <v>97</v>
      </c>
      <c r="B10" s="78">
        <v>32161603732.799999</v>
      </c>
      <c r="C10" s="79">
        <v>100</v>
      </c>
      <c r="D10" s="78">
        <v>32205829772</v>
      </c>
      <c r="E10" s="79">
        <f t="shared" si="0"/>
        <v>100.13751192125689</v>
      </c>
      <c r="F10" s="80">
        <v>32240940812</v>
      </c>
      <c r="G10" s="79">
        <f t="shared" si="1"/>
        <v>100.24668259661158</v>
      </c>
      <c r="H10" s="78">
        <v>32271147713.400002</v>
      </c>
      <c r="I10" s="79">
        <f t="shared" si="2"/>
        <v>100.34060484517531</v>
      </c>
      <c r="J10" s="137">
        <v>32290231030.299995</v>
      </c>
      <c r="K10" s="79">
        <f t="shared" si="3"/>
        <v>100.39994055821543</v>
      </c>
      <c r="L10" s="137">
        <f>D46</f>
        <v>32297476003</v>
      </c>
      <c r="M10" s="379">
        <f t="shared" si="4"/>
        <v>100.42246733505218</v>
      </c>
      <c r="P10" s="108"/>
      <c r="Q10" s="303"/>
    </row>
    <row r="11" spans="1:17" s="18" customFormat="1">
      <c r="A11" s="77" t="s">
        <v>99</v>
      </c>
      <c r="B11" s="78">
        <v>1824927992.2</v>
      </c>
      <c r="C11" s="79">
        <v>100</v>
      </c>
      <c r="D11" s="78">
        <v>1825610523.5999999</v>
      </c>
      <c r="E11" s="79">
        <f t="shared" si="0"/>
        <v>100.03740045650662</v>
      </c>
      <c r="F11" s="78">
        <v>1846289152.3</v>
      </c>
      <c r="G11" s="79">
        <f t="shared" si="1"/>
        <v>101.17052071047736</v>
      </c>
      <c r="H11" s="78">
        <v>1848848979.5</v>
      </c>
      <c r="I11" s="79">
        <f t="shared" si="2"/>
        <v>101.31079074912772</v>
      </c>
      <c r="J11" s="137">
        <v>1850211273.8</v>
      </c>
      <c r="K11" s="79">
        <f t="shared" si="3"/>
        <v>101.38543995752514</v>
      </c>
      <c r="L11" s="137">
        <f>D48</f>
        <v>1850227675.1999998</v>
      </c>
      <c r="M11" s="379">
        <f t="shared" si="4"/>
        <v>101.38633869983551</v>
      </c>
      <c r="P11" s="151"/>
      <c r="Q11" s="303"/>
    </row>
    <row r="12" spans="1:17">
      <c r="P12" s="151"/>
      <c r="Q12" s="303"/>
    </row>
    <row r="13" spans="1:17">
      <c r="P13" s="151"/>
      <c r="Q13" s="303"/>
    </row>
    <row r="14" spans="1:17">
      <c r="P14" s="151"/>
      <c r="Q14" s="303"/>
    </row>
    <row r="15" spans="1:17">
      <c r="A15" s="77" t="s">
        <v>144</v>
      </c>
      <c r="B15" s="50" t="s">
        <v>145</v>
      </c>
      <c r="C15" s="50" t="s">
        <v>146</v>
      </c>
      <c r="D15" s="50" t="s">
        <v>147</v>
      </c>
      <c r="E15" s="50" t="s">
        <v>148</v>
      </c>
      <c r="F15" s="146" t="s">
        <v>302</v>
      </c>
      <c r="G15" s="319" t="s">
        <v>325</v>
      </c>
      <c r="P15" s="151"/>
      <c r="Q15" s="303"/>
    </row>
    <row r="16" spans="1:17">
      <c r="A16" s="77" t="s">
        <v>186</v>
      </c>
      <c r="B16" s="81">
        <f t="shared" ref="B16:B21" si="5">C6</f>
        <v>100</v>
      </c>
      <c r="C16" s="81">
        <f t="shared" ref="C16:C21" si="6">E6</f>
        <v>100.74102839898087</v>
      </c>
      <c r="D16" s="81">
        <f t="shared" ref="D16:D21" si="7">G6</f>
        <v>101.59881184592889</v>
      </c>
      <c r="E16" s="81">
        <f t="shared" ref="E16:E21" si="8">I6</f>
        <v>102.43729849192246</v>
      </c>
      <c r="F16" s="81">
        <f>K6</f>
        <v>102.99180583625855</v>
      </c>
      <c r="G16" s="135">
        <f>M6</f>
        <v>103.04452290144705</v>
      </c>
      <c r="P16" s="151"/>
      <c r="Q16" s="303"/>
    </row>
    <row r="17" spans="1:18">
      <c r="A17" s="77" t="s">
        <v>187</v>
      </c>
      <c r="B17" s="81">
        <f t="shared" si="5"/>
        <v>100</v>
      </c>
      <c r="C17" s="81">
        <f t="shared" si="6"/>
        <v>102.34243251533599</v>
      </c>
      <c r="D17" s="81">
        <f t="shared" si="7"/>
        <v>103.14055968419294</v>
      </c>
      <c r="E17" s="81">
        <f t="shared" si="8"/>
        <v>103.89514952088292</v>
      </c>
      <c r="F17" s="135">
        <f t="shared" ref="F17:F21" si="9">K7</f>
        <v>104.7453358430636</v>
      </c>
      <c r="G17" s="135">
        <f t="shared" ref="G17:G21" si="10">M7</f>
        <v>104.74820925497519</v>
      </c>
      <c r="P17" s="73"/>
      <c r="Q17" s="73"/>
    </row>
    <row r="18" spans="1:18">
      <c r="A18" s="77" t="s">
        <v>188</v>
      </c>
      <c r="B18" s="81">
        <f t="shared" si="5"/>
        <v>100</v>
      </c>
      <c r="C18" s="81">
        <f t="shared" si="6"/>
        <v>100.41709908147818</v>
      </c>
      <c r="D18" s="81">
        <f t="shared" si="7"/>
        <v>102.06007754432488</v>
      </c>
      <c r="E18" s="81">
        <f t="shared" si="8"/>
        <v>102.33980036895922</v>
      </c>
      <c r="F18" s="135">
        <f t="shared" si="9"/>
        <v>102.67482949637872</v>
      </c>
      <c r="G18" s="135">
        <f t="shared" si="10"/>
        <v>102.68407361863936</v>
      </c>
    </row>
    <row r="19" spans="1:18">
      <c r="A19" s="77" t="s">
        <v>189</v>
      </c>
      <c r="B19" s="81">
        <f t="shared" si="5"/>
        <v>100</v>
      </c>
      <c r="C19" s="81">
        <f t="shared" si="6"/>
        <v>100.71683271601491</v>
      </c>
      <c r="D19" s="81">
        <f t="shared" si="7"/>
        <v>101.61178425597444</v>
      </c>
      <c r="E19" s="81">
        <f t="shared" si="8"/>
        <v>102.97897595107185</v>
      </c>
      <c r="F19" s="135">
        <f t="shared" si="9"/>
        <v>103.49467478361971</v>
      </c>
      <c r="G19" s="135">
        <f t="shared" si="10"/>
        <v>103.57214303445434</v>
      </c>
      <c r="P19" s="86"/>
      <c r="Q19" s="86"/>
      <c r="R19" s="86"/>
    </row>
    <row r="20" spans="1:18">
      <c r="A20" s="77" t="s">
        <v>190</v>
      </c>
      <c r="B20" s="81">
        <f t="shared" si="5"/>
        <v>100</v>
      </c>
      <c r="C20" s="81">
        <f t="shared" si="6"/>
        <v>100.13751192125689</v>
      </c>
      <c r="D20" s="81">
        <f t="shared" si="7"/>
        <v>100.24668259661158</v>
      </c>
      <c r="E20" s="81">
        <f t="shared" si="8"/>
        <v>100.34060484517531</v>
      </c>
      <c r="F20" s="135">
        <f t="shared" si="9"/>
        <v>100.39994055821543</v>
      </c>
      <c r="G20" s="135">
        <f t="shared" si="10"/>
        <v>100.42246733505218</v>
      </c>
      <c r="P20" s="86"/>
      <c r="Q20" s="86"/>
      <c r="R20" s="86"/>
    </row>
    <row r="21" spans="1:18">
      <c r="A21" s="77" t="s">
        <v>191</v>
      </c>
      <c r="B21" s="81">
        <f t="shared" si="5"/>
        <v>100</v>
      </c>
      <c r="C21" s="81">
        <f t="shared" si="6"/>
        <v>100.03740045650662</v>
      </c>
      <c r="D21" s="81">
        <f t="shared" si="7"/>
        <v>101.17052071047736</v>
      </c>
      <c r="E21" s="81">
        <f t="shared" si="8"/>
        <v>101.31079074912772</v>
      </c>
      <c r="F21" s="135">
        <f t="shared" si="9"/>
        <v>101.38543995752514</v>
      </c>
      <c r="G21" s="135">
        <f t="shared" si="10"/>
        <v>101.38633869983551</v>
      </c>
      <c r="P21" s="86"/>
      <c r="Q21" s="86"/>
      <c r="R21" s="86"/>
    </row>
    <row r="22" spans="1:18">
      <c r="P22" s="149"/>
      <c r="Q22" s="218"/>
      <c r="R22" s="86"/>
    </row>
    <row r="23" spans="1:18">
      <c r="P23" s="149"/>
      <c r="Q23" s="218"/>
      <c r="R23" s="86"/>
    </row>
    <row r="24" spans="1:18">
      <c r="A24" s="74"/>
      <c r="P24" s="149"/>
      <c r="Q24" s="218"/>
      <c r="R24" s="86"/>
    </row>
    <row r="25" spans="1:18">
      <c r="A25" s="415"/>
      <c r="B25" s="153" t="s">
        <v>162</v>
      </c>
      <c r="C25" s="152"/>
      <c r="D25" s="136" t="s">
        <v>139</v>
      </c>
      <c r="P25" s="149"/>
      <c r="Q25" s="218"/>
      <c r="R25" s="86"/>
    </row>
    <row r="26" spans="1:18">
      <c r="A26" s="416"/>
      <c r="B26" s="69" t="s">
        <v>139</v>
      </c>
      <c r="C26" s="139" t="s">
        <v>163</v>
      </c>
      <c r="D26" s="210">
        <f>B28</f>
        <v>605208148.60000002</v>
      </c>
      <c r="P26" s="149"/>
      <c r="Q26" s="218"/>
      <c r="R26" s="86"/>
    </row>
    <row r="27" spans="1:18">
      <c r="A27" s="70" t="s">
        <v>138</v>
      </c>
      <c r="B27" s="71">
        <f>SUM(B28:B44)</f>
        <v>100443553474.5</v>
      </c>
      <c r="C27" s="139" t="s">
        <v>166</v>
      </c>
      <c r="D27" s="210">
        <f>B31</f>
        <v>1067044880.6999999</v>
      </c>
      <c r="P27" s="149"/>
      <c r="Q27" s="218"/>
      <c r="R27" s="86"/>
    </row>
    <row r="28" spans="1:18">
      <c r="A28" s="72" t="s">
        <v>163</v>
      </c>
      <c r="B28" s="302">
        <v>605208148.60000002</v>
      </c>
      <c r="C28" s="139" t="s">
        <v>171</v>
      </c>
      <c r="D28" s="210">
        <f>B36</f>
        <v>10199543631.300001</v>
      </c>
      <c r="P28" s="149"/>
      <c r="Q28" s="218"/>
      <c r="R28" s="86"/>
    </row>
    <row r="29" spans="1:18">
      <c r="A29" s="72" t="s">
        <v>164</v>
      </c>
      <c r="B29" s="302">
        <v>771325955.4000001</v>
      </c>
      <c r="C29" s="140" t="s">
        <v>180</v>
      </c>
      <c r="D29" s="141">
        <f>SUM(D26:D28)</f>
        <v>11871796660.6</v>
      </c>
      <c r="E29" s="217"/>
      <c r="P29" s="149"/>
      <c r="Q29" s="218"/>
      <c r="R29" s="86"/>
    </row>
    <row r="30" spans="1:18">
      <c r="A30" s="72" t="s">
        <v>165</v>
      </c>
      <c r="B30" s="302">
        <v>885222208.10000002</v>
      </c>
      <c r="C30" s="139" t="s">
        <v>172</v>
      </c>
      <c r="D30" s="210">
        <f>B37</f>
        <v>16830139322.500002</v>
      </c>
      <c r="P30" s="149"/>
      <c r="Q30" s="218"/>
      <c r="R30" s="86"/>
    </row>
    <row r="31" spans="1:18">
      <c r="A31" s="72" t="s">
        <v>166</v>
      </c>
      <c r="B31" s="302">
        <v>1067044880.6999999</v>
      </c>
      <c r="C31" s="140" t="s">
        <v>181</v>
      </c>
      <c r="D31" s="219">
        <f>D30</f>
        <v>16830139322.500002</v>
      </c>
      <c r="P31" s="149"/>
      <c r="Q31" s="218"/>
      <c r="R31" s="86"/>
    </row>
    <row r="32" spans="1:18">
      <c r="A32" s="72" t="s">
        <v>167</v>
      </c>
      <c r="B32" s="302">
        <v>501024298.60000002</v>
      </c>
      <c r="C32" s="139" t="s">
        <v>168</v>
      </c>
      <c r="D32" s="210">
        <f>B33</f>
        <v>539668542.29999995</v>
      </c>
      <c r="P32" s="149"/>
      <c r="Q32" s="218"/>
      <c r="R32" s="86"/>
    </row>
    <row r="33" spans="1:18">
      <c r="A33" s="72" t="s">
        <v>168</v>
      </c>
      <c r="B33" s="302">
        <v>539668542.29999995</v>
      </c>
      <c r="C33" s="139" t="s">
        <v>170</v>
      </c>
      <c r="D33" s="210">
        <f>B35</f>
        <v>464918218.19999999</v>
      </c>
      <c r="P33" s="149"/>
      <c r="Q33" s="218"/>
      <c r="R33" s="218"/>
    </row>
    <row r="34" spans="1:18">
      <c r="A34" s="72" t="s">
        <v>169</v>
      </c>
      <c r="B34" s="302">
        <v>1062833506.3000001</v>
      </c>
      <c r="C34" s="139" t="s">
        <v>173</v>
      </c>
      <c r="D34" s="210">
        <f>B38</f>
        <v>7407399438.5</v>
      </c>
      <c r="H34" s="84"/>
      <c r="I34" s="85"/>
      <c r="P34" s="149"/>
      <c r="Q34" s="218"/>
      <c r="R34" s="86"/>
    </row>
    <row r="35" spans="1:18">
      <c r="A35" s="72" t="s">
        <v>170</v>
      </c>
      <c r="B35" s="301">
        <v>464918218.19999999</v>
      </c>
      <c r="C35" s="139" t="s">
        <v>174</v>
      </c>
      <c r="D35" s="210">
        <f>B39</f>
        <v>8247212471.999999</v>
      </c>
      <c r="H35" s="84"/>
      <c r="I35" s="85"/>
      <c r="P35" s="149"/>
      <c r="Q35" s="218"/>
      <c r="R35" s="218"/>
    </row>
    <row r="36" spans="1:18">
      <c r="A36" s="72" t="s">
        <v>171</v>
      </c>
      <c r="B36" s="302">
        <v>10199543631.300001</v>
      </c>
      <c r="C36" s="140" t="s">
        <v>182</v>
      </c>
      <c r="D36" s="141">
        <f>SUM(D32:D35)</f>
        <v>16659198671</v>
      </c>
      <c r="H36" s="84"/>
      <c r="I36" s="85"/>
      <c r="P36" s="149"/>
      <c r="Q36" s="218"/>
      <c r="R36" s="86"/>
    </row>
    <row r="37" spans="1:18">
      <c r="A37" s="72" t="s">
        <v>172</v>
      </c>
      <c r="B37" s="302">
        <v>16830139322.500002</v>
      </c>
      <c r="C37" s="139" t="s">
        <v>167</v>
      </c>
      <c r="D37" s="210">
        <f>B32</f>
        <v>501024298.60000002</v>
      </c>
      <c r="H37" s="84"/>
      <c r="I37" s="85"/>
      <c r="P37" s="149"/>
      <c r="Q37" s="218"/>
      <c r="R37" s="218"/>
    </row>
    <row r="38" spans="1:18">
      <c r="A38" s="72" t="s">
        <v>173</v>
      </c>
      <c r="B38" s="302">
        <v>7407399438.5</v>
      </c>
      <c r="C38" s="139" t="s">
        <v>175</v>
      </c>
      <c r="D38" s="210">
        <f>B40</f>
        <v>8073175644.5</v>
      </c>
      <c r="H38" s="86"/>
      <c r="I38" s="86"/>
      <c r="P38" s="149"/>
      <c r="Q38" s="218"/>
      <c r="R38" s="86"/>
    </row>
    <row r="39" spans="1:18">
      <c r="A39" s="72" t="s">
        <v>174</v>
      </c>
      <c r="B39" s="302">
        <v>8247212471.999999</v>
      </c>
      <c r="C39" s="139" t="s">
        <v>176</v>
      </c>
      <c r="D39" s="210">
        <f>B41</f>
        <v>12360515199.099998</v>
      </c>
      <c r="H39" s="86"/>
      <c r="I39" s="86"/>
      <c r="P39" s="86"/>
      <c r="Q39" s="86"/>
      <c r="R39" s="86"/>
    </row>
    <row r="40" spans="1:18">
      <c r="A40" s="72" t="s">
        <v>175</v>
      </c>
      <c r="B40" s="302">
        <v>8073175644.5</v>
      </c>
      <c r="C40" s="140" t="s">
        <v>183</v>
      </c>
      <c r="D40" s="141">
        <f>SUM(D37:D39)</f>
        <v>20934715142.199997</v>
      </c>
      <c r="H40" s="86"/>
      <c r="I40" s="86"/>
      <c r="P40" s="86"/>
      <c r="Q40" s="86"/>
      <c r="R40" s="86"/>
    </row>
    <row r="41" spans="1:18">
      <c r="A41" s="72" t="s">
        <v>176</v>
      </c>
      <c r="B41" s="302">
        <v>12360515199.099998</v>
      </c>
      <c r="C41" s="139" t="s">
        <v>164</v>
      </c>
      <c r="D41" s="210">
        <f>B29</f>
        <v>771325955.4000001</v>
      </c>
      <c r="H41" s="86"/>
      <c r="I41" s="86"/>
      <c r="P41" s="86"/>
      <c r="Q41" s="86"/>
      <c r="R41" s="86"/>
    </row>
    <row r="42" spans="1:18">
      <c r="A42" s="72" t="s">
        <v>177</v>
      </c>
      <c r="B42" s="302">
        <v>19036366822.900002</v>
      </c>
      <c r="C42" s="139" t="s">
        <v>165</v>
      </c>
      <c r="D42" s="210">
        <f>B30</f>
        <v>885222208.10000002</v>
      </c>
      <c r="H42" s="84"/>
      <c r="I42" s="85"/>
      <c r="P42" s="86"/>
      <c r="Q42" s="86"/>
      <c r="R42" s="86"/>
    </row>
    <row r="43" spans="1:18">
      <c r="A43" s="72" t="s">
        <v>178</v>
      </c>
      <c r="B43" s="302">
        <v>10541727510.299999</v>
      </c>
      <c r="C43" s="139" t="s">
        <v>169</v>
      </c>
      <c r="D43" s="210">
        <f>B34</f>
        <v>1062833506.3000001</v>
      </c>
      <c r="G43" s="17" t="s">
        <v>330</v>
      </c>
      <c r="H43" s="84"/>
      <c r="I43" s="85"/>
    </row>
    <row r="44" spans="1:18">
      <c r="A44" s="72" t="s">
        <v>179</v>
      </c>
      <c r="B44" s="302">
        <v>1850227675.1999998</v>
      </c>
      <c r="C44" s="139" t="s">
        <v>177</v>
      </c>
      <c r="D44" s="210">
        <f>B42</f>
        <v>19036366822.900002</v>
      </c>
      <c r="H44" s="84"/>
      <c r="I44" s="85"/>
    </row>
    <row r="45" spans="1:18">
      <c r="A45" s="87"/>
      <c r="B45" s="84"/>
      <c r="C45" s="139" t="s">
        <v>178</v>
      </c>
      <c r="D45" s="210">
        <f>B43</f>
        <v>10541727510.299999</v>
      </c>
      <c r="E45" s="73"/>
      <c r="F45" s="73"/>
      <c r="H45" s="84"/>
      <c r="I45" s="85"/>
    </row>
    <row r="46" spans="1:18">
      <c r="C46" s="140" t="s">
        <v>184</v>
      </c>
      <c r="D46" s="141">
        <f>SUM(D41:D45)</f>
        <v>32297476003</v>
      </c>
      <c r="H46" s="84"/>
      <c r="I46" s="85"/>
    </row>
    <row r="47" spans="1:18">
      <c r="C47" s="139" t="s">
        <v>179</v>
      </c>
      <c r="D47" s="210">
        <f>B44</f>
        <v>1850227675.1999998</v>
      </c>
      <c r="H47" s="86"/>
      <c r="I47" s="86"/>
    </row>
    <row r="48" spans="1:18">
      <c r="C48" s="140" t="s">
        <v>185</v>
      </c>
      <c r="D48" s="219">
        <f>D47</f>
        <v>1850227675.1999998</v>
      </c>
      <c r="F48" s="217"/>
      <c r="H48" s="84"/>
      <c r="I48" s="85"/>
    </row>
    <row r="49" spans="1:10">
      <c r="C49" s="85"/>
      <c r="H49" s="84"/>
      <c r="I49" s="85"/>
    </row>
    <row r="50" spans="1:10">
      <c r="C50" s="85"/>
      <c r="H50" s="84"/>
      <c r="I50" s="85"/>
    </row>
    <row r="51" spans="1:10">
      <c r="C51" s="85"/>
      <c r="H51" s="84"/>
      <c r="I51" s="85"/>
    </row>
    <row r="52" spans="1:10">
      <c r="C52" s="85"/>
      <c r="H52" s="86"/>
      <c r="I52" s="86"/>
    </row>
    <row r="53" spans="1:10">
      <c r="C53" s="85"/>
      <c r="H53" s="86"/>
      <c r="I53" s="86"/>
    </row>
    <row r="54" spans="1:10" s="73" customFormat="1">
      <c r="A54" s="17"/>
      <c r="B54" s="17"/>
      <c r="C54" s="85"/>
      <c r="D54" s="17"/>
      <c r="E54" s="17"/>
      <c r="F54" s="17"/>
      <c r="I54" s="86"/>
      <c r="J54" s="86"/>
    </row>
    <row r="55" spans="1:10">
      <c r="C55" s="85"/>
    </row>
    <row r="56" spans="1:10">
      <c r="C56" s="85"/>
    </row>
    <row r="57" spans="1:10">
      <c r="C57" s="85"/>
    </row>
    <row r="58" spans="1:10">
      <c r="C58" s="85"/>
    </row>
    <row r="59" spans="1:10">
      <c r="C59" s="85"/>
    </row>
    <row r="60" spans="1:10">
      <c r="C60" s="85"/>
    </row>
    <row r="61" spans="1:10">
      <c r="C61" s="85"/>
    </row>
    <row r="62" spans="1:10">
      <c r="C62" s="85"/>
    </row>
    <row r="63" spans="1:10">
      <c r="C63" s="85"/>
    </row>
    <row r="64" spans="1:10">
      <c r="C64" s="85"/>
    </row>
    <row r="65" spans="3:3">
      <c r="C65" s="85"/>
    </row>
    <row r="66" spans="3:3">
      <c r="C66" s="85"/>
    </row>
    <row r="67" spans="3:3">
      <c r="C67" s="85"/>
    </row>
    <row r="68" spans="3:3">
      <c r="C68" s="85"/>
    </row>
    <row r="69" spans="3:3">
      <c r="C69" s="85"/>
    </row>
  </sheetData>
  <mergeCells count="9">
    <mergeCell ref="P8:Q8"/>
    <mergeCell ref="A25:A26"/>
    <mergeCell ref="J3:K3"/>
    <mergeCell ref="A3:A4"/>
    <mergeCell ref="B3:C3"/>
    <mergeCell ref="D3:E3"/>
    <mergeCell ref="F3:G3"/>
    <mergeCell ref="H3:I3"/>
    <mergeCell ref="L3:M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RowHeight="13.5"/>
  <cols>
    <col min="1" max="1" width="18.77734375" customWidth="1"/>
    <col min="2" max="2" width="17.5546875" style="10" customWidth="1"/>
    <col min="3" max="3" width="13.21875" bestFit="1" customWidth="1"/>
    <col min="5" max="6" width="10.21875" bestFit="1" customWidth="1"/>
    <col min="8" max="8" width="10.21875" customWidth="1"/>
  </cols>
  <sheetData>
    <row r="1" spans="1:10" s="7" customFormat="1" ht="33.75" customHeight="1">
      <c r="A1" s="356" t="s">
        <v>101</v>
      </c>
      <c r="B1" s="357"/>
      <c r="H1" s="250"/>
      <c r="I1" s="273"/>
      <c r="J1" s="340"/>
    </row>
    <row r="2" spans="1:10" s="7" customFormat="1" ht="28.5" customHeight="1">
      <c r="A2" s="358"/>
      <c r="B2" s="358"/>
    </row>
    <row r="3" spans="1:10" s="7" customFormat="1" ht="15" customHeight="1">
      <c r="A3" s="16"/>
      <c r="B3" s="16"/>
    </row>
    <row r="4" spans="1:10" s="27" customFormat="1" ht="18.75" customHeight="1">
      <c r="A4" s="32" t="s">
        <v>135</v>
      </c>
      <c r="B4" s="32" t="s">
        <v>75</v>
      </c>
      <c r="C4" s="275" t="s">
        <v>76</v>
      </c>
    </row>
    <row r="5" spans="1:10" s="27" customFormat="1" ht="18.75" customHeight="1">
      <c r="A5" s="33">
        <v>1</v>
      </c>
      <c r="B5" s="276" t="s">
        <v>77</v>
      </c>
      <c r="C5" s="274">
        <v>3824705.0975478683</v>
      </c>
    </row>
    <row r="6" spans="1:10" s="27" customFormat="1" ht="18.75" customHeight="1">
      <c r="A6" s="33">
        <v>2</v>
      </c>
      <c r="B6" s="276" t="s">
        <v>78</v>
      </c>
      <c r="C6" s="274">
        <v>474422.9152801974</v>
      </c>
    </row>
    <row r="7" spans="1:10" s="27" customFormat="1" ht="18.75" customHeight="1">
      <c r="A7" s="33">
        <v>3</v>
      </c>
      <c r="B7" s="276" t="s">
        <v>81</v>
      </c>
      <c r="C7" s="274">
        <v>301639.03248004429</v>
      </c>
    </row>
    <row r="8" spans="1:10" s="27" customFormat="1" ht="18.75" customHeight="1">
      <c r="A8" s="33">
        <v>4</v>
      </c>
      <c r="B8" s="276" t="s">
        <v>79</v>
      </c>
      <c r="C8" s="274">
        <v>337826.35336447536</v>
      </c>
    </row>
    <row r="9" spans="1:10" s="27" customFormat="1" ht="18.75" customHeight="1">
      <c r="A9" s="33">
        <v>5</v>
      </c>
      <c r="B9" s="276" t="s">
        <v>83</v>
      </c>
      <c r="C9" s="274">
        <v>206011.32491058792</v>
      </c>
    </row>
    <row r="10" spans="1:10" s="27" customFormat="1" ht="18.75" customHeight="1">
      <c r="A10" s="33">
        <v>6</v>
      </c>
      <c r="B10" s="276" t="s">
        <v>80</v>
      </c>
      <c r="C10" s="274">
        <v>249989.88496767959</v>
      </c>
    </row>
    <row r="11" spans="1:10" s="27" customFormat="1" ht="18.75" customHeight="1">
      <c r="A11" s="33">
        <v>7</v>
      </c>
      <c r="B11" s="276" t="s">
        <v>84</v>
      </c>
      <c r="C11" s="274">
        <v>118832.52401264296</v>
      </c>
    </row>
    <row r="12" spans="1:10" s="27" customFormat="1" ht="18.75" customHeight="1">
      <c r="A12" s="33">
        <v>8</v>
      </c>
      <c r="B12" s="276" t="s">
        <v>85</v>
      </c>
      <c r="C12" s="274">
        <v>124963.43522070197</v>
      </c>
    </row>
    <row r="13" spans="1:10" s="27" customFormat="1" ht="18.75" customHeight="1">
      <c r="A13" s="33">
        <v>9</v>
      </c>
      <c r="B13" s="276" t="s">
        <v>82</v>
      </c>
      <c r="C13" s="274">
        <v>185192.94415279946</v>
      </c>
    </row>
    <row r="14" spans="1:10" s="27" customFormat="1" ht="18.75" customHeight="1">
      <c r="A14" s="33">
        <v>10</v>
      </c>
      <c r="B14" s="276" t="s">
        <v>89</v>
      </c>
      <c r="C14" s="274">
        <v>9763.1439474139352</v>
      </c>
    </row>
    <row r="15" spans="1:10" s="27" customFormat="1" ht="18.75" customHeight="1">
      <c r="A15" s="33">
        <v>11</v>
      </c>
      <c r="B15" s="276" t="s">
        <v>90</v>
      </c>
      <c r="C15" s="274">
        <v>20037.414511751678</v>
      </c>
    </row>
    <row r="16" spans="1:10" s="27" customFormat="1" ht="18.75" customHeight="1">
      <c r="A16" s="33">
        <v>12</v>
      </c>
      <c r="B16" s="276" t="s">
        <v>88</v>
      </c>
      <c r="C16" s="274">
        <v>31132.851063415274</v>
      </c>
    </row>
    <row r="17" spans="1:6" s="27" customFormat="1" ht="18.75" customHeight="1">
      <c r="A17" s="33">
        <v>13</v>
      </c>
      <c r="B17" s="276" t="s">
        <v>92</v>
      </c>
      <c r="C17" s="274">
        <v>17666.042240452931</v>
      </c>
    </row>
    <row r="18" spans="1:6" s="27" customFormat="1" ht="18.75" customHeight="1">
      <c r="A18" s="33">
        <v>14</v>
      </c>
      <c r="B18" s="276" t="s">
        <v>93</v>
      </c>
      <c r="C18" s="274">
        <v>12989.465260193685</v>
      </c>
    </row>
    <row r="19" spans="1:6" s="27" customFormat="1" ht="18.75" customHeight="1">
      <c r="A19" s="33">
        <v>15</v>
      </c>
      <c r="B19" s="276" t="s">
        <v>91</v>
      </c>
      <c r="C19" s="274">
        <v>14385.689409566088</v>
      </c>
    </row>
    <row r="20" spans="1:6" s="27" customFormat="1" ht="18.75" customHeight="1">
      <c r="A20" s="33">
        <v>16</v>
      </c>
      <c r="B20" s="276" t="s">
        <v>86</v>
      </c>
      <c r="C20" s="274">
        <v>32274.458279356975</v>
      </c>
    </row>
    <row r="21" spans="1:6" s="27" customFormat="1" ht="18.75" customHeight="1">
      <c r="A21" s="33">
        <v>17</v>
      </c>
      <c r="B21" s="276" t="s">
        <v>87</v>
      </c>
      <c r="C21" s="274">
        <v>64668.238914025671</v>
      </c>
    </row>
    <row r="22" spans="1:6">
      <c r="B22" s="14"/>
    </row>
    <row r="23" spans="1:6">
      <c r="B23" s="14"/>
    </row>
    <row r="24" spans="1:6">
      <c r="A24" t="s">
        <v>346</v>
      </c>
    </row>
    <row r="28" spans="1:6">
      <c r="F28" s="11"/>
    </row>
    <row r="29" spans="1:6">
      <c r="C29" s="11"/>
      <c r="F29" s="11"/>
    </row>
    <row r="30" spans="1:6">
      <c r="C30" s="11"/>
      <c r="E30" s="11"/>
      <c r="F30" s="11"/>
    </row>
    <row r="31" spans="1:6">
      <c r="C31" s="11"/>
      <c r="E31" s="11"/>
      <c r="F31" s="11"/>
    </row>
    <row r="32" spans="1:6">
      <c r="C32" s="11"/>
      <c r="E32" s="11"/>
      <c r="F32" s="11"/>
    </row>
    <row r="33" spans="3:6">
      <c r="C33" s="11"/>
      <c r="E33" s="11"/>
      <c r="F33" s="11"/>
    </row>
    <row r="34" spans="3:6">
      <c r="C34" s="11"/>
      <c r="E34" s="11"/>
      <c r="F34" s="11"/>
    </row>
    <row r="35" spans="3:6">
      <c r="C35" s="11"/>
      <c r="E35" s="11"/>
      <c r="F35" s="11"/>
    </row>
    <row r="36" spans="3:6">
      <c r="C36" s="11"/>
      <c r="E36" s="11"/>
      <c r="F36" s="11"/>
    </row>
    <row r="37" spans="3:6">
      <c r="C37" s="11"/>
      <c r="E37" s="11"/>
      <c r="F37" s="11"/>
    </row>
    <row r="38" spans="3:6">
      <c r="C38" s="11"/>
      <c r="E38" s="11"/>
      <c r="F38" s="11"/>
    </row>
    <row r="39" spans="3:6">
      <c r="C39" s="11"/>
      <c r="E39" s="11"/>
      <c r="F39" s="11"/>
    </row>
    <row r="40" spans="3:6">
      <c r="C40" s="11"/>
      <c r="E40" s="11"/>
      <c r="F40" s="11"/>
    </row>
    <row r="41" spans="3:6">
      <c r="C41" s="11"/>
      <c r="E41" s="11"/>
      <c r="F41" s="11"/>
    </row>
    <row r="42" spans="3:6">
      <c r="C42" s="11"/>
      <c r="E42" s="11"/>
      <c r="F42" s="11"/>
    </row>
    <row r="43" spans="3:6">
      <c r="C43" s="11"/>
      <c r="E43" s="11"/>
      <c r="F43" s="11"/>
    </row>
    <row r="44" spans="3:6">
      <c r="C44" s="11"/>
      <c r="E44" s="11"/>
      <c r="F44" s="11"/>
    </row>
    <row r="45" spans="3:6">
      <c r="C45" s="11"/>
      <c r="E45" s="11"/>
    </row>
  </sheetData>
  <sortState ref="C28:F44">
    <sortCondition descending="1" ref="F28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13" workbookViewId="0">
      <selection activeCell="A53" sqref="A53"/>
    </sheetView>
  </sheetViews>
  <sheetFormatPr defaultRowHeight="12"/>
  <cols>
    <col min="1" max="1" width="11.5546875" style="17" bestFit="1" customWidth="1"/>
    <col min="2" max="10" width="12" style="17" customWidth="1"/>
    <col min="11" max="11" width="6.77734375" style="17" bestFit="1" customWidth="1"/>
    <col min="12" max="12" width="11.5546875" style="17" customWidth="1"/>
    <col min="13" max="13" width="8.88671875" style="17"/>
    <col min="14" max="14" width="12" style="17" bestFit="1" customWidth="1"/>
    <col min="15" max="15" width="14.33203125" style="17" customWidth="1"/>
    <col min="16" max="16" width="8.88671875" style="17"/>
    <col min="17" max="17" width="12" style="17" bestFit="1" customWidth="1"/>
    <col min="18" max="18" width="14.6640625" style="17" bestFit="1" customWidth="1"/>
    <col min="19" max="19" width="9.88671875" style="17" customWidth="1"/>
    <col min="20" max="16384" width="8.88671875" style="17"/>
  </cols>
  <sheetData>
    <row r="1" spans="1:13" ht="18.75">
      <c r="A1" s="26" t="s">
        <v>131</v>
      </c>
      <c r="G1" s="250"/>
      <c r="I1" s="271"/>
      <c r="M1" s="349"/>
    </row>
    <row r="4" spans="1:13" s="18" customFormat="1" ht="18.75" customHeight="1">
      <c r="A4" s="400" t="s">
        <v>65</v>
      </c>
      <c r="B4" s="374">
        <v>2018</v>
      </c>
      <c r="C4" s="202"/>
      <c r="D4" s="374">
        <v>2019</v>
      </c>
      <c r="E4" s="202"/>
      <c r="F4" s="374">
        <v>2020</v>
      </c>
      <c r="G4" s="202"/>
      <c r="H4" s="400">
        <v>2021</v>
      </c>
      <c r="I4" s="400"/>
      <c r="J4" s="400">
        <v>2022</v>
      </c>
      <c r="K4" s="400"/>
    </row>
    <row r="5" spans="1:13" s="18" customFormat="1" ht="18.75" customHeight="1">
      <c r="A5" s="400"/>
      <c r="B5" s="254" t="s">
        <v>72</v>
      </c>
      <c r="C5" s="202" t="s">
        <v>66</v>
      </c>
      <c r="D5" s="254" t="s">
        <v>72</v>
      </c>
      <c r="E5" s="202" t="s">
        <v>66</v>
      </c>
      <c r="F5" s="254" t="s">
        <v>72</v>
      </c>
      <c r="G5" s="202" t="s">
        <v>66</v>
      </c>
      <c r="H5" s="202" t="s">
        <v>72</v>
      </c>
      <c r="I5" s="202" t="s">
        <v>66</v>
      </c>
      <c r="J5" s="202" t="s">
        <v>72</v>
      </c>
      <c r="K5" s="202" t="s">
        <v>66</v>
      </c>
    </row>
    <row r="6" spans="1:13" s="18" customFormat="1" ht="18.75" customHeight="1">
      <c r="A6" s="19" t="s">
        <v>94</v>
      </c>
      <c r="B6" s="347">
        <v>269323.33262327494</v>
      </c>
      <c r="C6" s="21">
        <v>100</v>
      </c>
      <c r="D6" s="347">
        <v>294622.18564783718</v>
      </c>
      <c r="E6" s="21">
        <f>D6/$B6*100</f>
        <v>109.39348729207575</v>
      </c>
      <c r="F6" s="347">
        <v>314901</v>
      </c>
      <c r="G6" s="21">
        <f>F6/$B6*100</f>
        <v>116.92302962865766</v>
      </c>
      <c r="H6" s="347">
        <v>348690.71178624773</v>
      </c>
      <c r="I6" s="21">
        <f>H6/$B6*100</f>
        <v>129.46918055332048</v>
      </c>
      <c r="J6" s="22">
        <f>S21</f>
        <v>386152.44581691339</v>
      </c>
      <c r="K6" s="21">
        <f>J6/$B6*100</f>
        <v>143.37875669950108</v>
      </c>
    </row>
    <row r="7" spans="1:13" s="18" customFormat="1" ht="18.75" customHeight="1">
      <c r="A7" s="19" t="s">
        <v>96</v>
      </c>
      <c r="B7" s="347">
        <v>7335.5017449973084</v>
      </c>
      <c r="C7" s="21">
        <v>100</v>
      </c>
      <c r="D7" s="347">
        <v>7821.3891403006428</v>
      </c>
      <c r="E7" s="21">
        <f t="shared" ref="E7:G11" si="0">D7/$B7*100</f>
        <v>106.6237786070285</v>
      </c>
      <c r="F7" s="347">
        <v>8221</v>
      </c>
      <c r="G7" s="21">
        <f t="shared" si="0"/>
        <v>112.07140678013725</v>
      </c>
      <c r="H7" s="347">
        <v>8974.2901995751836</v>
      </c>
      <c r="I7" s="21">
        <f t="shared" ref="I7" si="1">H7/$B7*100</f>
        <v>122.34050936864</v>
      </c>
      <c r="J7" s="22">
        <f>S23</f>
        <v>9763.1439474139352</v>
      </c>
      <c r="K7" s="21">
        <f t="shared" ref="K7" si="2">J7/$B7*100</f>
        <v>133.09442607756503</v>
      </c>
    </row>
    <row r="8" spans="1:13" s="18" customFormat="1" ht="18.75" customHeight="1">
      <c r="A8" s="19" t="s">
        <v>95</v>
      </c>
      <c r="B8" s="347">
        <v>26568.796467585118</v>
      </c>
      <c r="C8" s="21">
        <v>100</v>
      </c>
      <c r="D8" s="347">
        <v>27743.240077811068</v>
      </c>
      <c r="E8" s="21">
        <f t="shared" si="0"/>
        <v>104.42038694398074</v>
      </c>
      <c r="F8" s="347">
        <v>28182</v>
      </c>
      <c r="G8" s="21">
        <f t="shared" si="0"/>
        <v>106.07179754786051</v>
      </c>
      <c r="H8" s="347">
        <v>31729.052736586993</v>
      </c>
      <c r="I8" s="21">
        <f t="shared" ref="I8" si="3">H8/$B8*100</f>
        <v>119.42224321413117</v>
      </c>
      <c r="J8" s="22">
        <f>S28</f>
        <v>34604.745696672981</v>
      </c>
      <c r="K8" s="21">
        <f t="shared" ref="K8" si="4">J8/$B8*100</f>
        <v>130.24581575944552</v>
      </c>
    </row>
    <row r="9" spans="1:13" s="18" customFormat="1" ht="18.75" customHeight="1">
      <c r="A9" s="19" t="s">
        <v>98</v>
      </c>
      <c r="B9" s="347">
        <v>14347.681079519496</v>
      </c>
      <c r="C9" s="21">
        <v>100</v>
      </c>
      <c r="D9" s="347">
        <v>15361.04317964807</v>
      </c>
      <c r="E9" s="21">
        <f t="shared" si="0"/>
        <v>107.06289814020951</v>
      </c>
      <c r="F9" s="347">
        <v>16265</v>
      </c>
      <c r="G9" s="21">
        <f t="shared" si="0"/>
        <v>113.36326692692778</v>
      </c>
      <c r="H9" s="347">
        <v>17949.928625266562</v>
      </c>
      <c r="I9" s="21">
        <f t="shared" ref="I9" si="5">H9/$B9*100</f>
        <v>125.10682754782631</v>
      </c>
      <c r="J9" s="22">
        <f>S32</f>
        <v>19561.39556291575</v>
      </c>
      <c r="K9" s="21">
        <f t="shared" ref="K9" si="6">J9/$B9*100</f>
        <v>136.33837729247088</v>
      </c>
    </row>
    <row r="10" spans="1:13" s="18" customFormat="1" ht="18.75" customHeight="1">
      <c r="A10" s="19" t="s">
        <v>97</v>
      </c>
      <c r="B10" s="347">
        <v>31286.054530410231</v>
      </c>
      <c r="C10" s="21">
        <v>100</v>
      </c>
      <c r="D10" s="347">
        <v>33730.850241307351</v>
      </c>
      <c r="E10" s="21">
        <f t="shared" si="0"/>
        <v>107.8143305303031</v>
      </c>
      <c r="F10" s="347">
        <v>35428</v>
      </c>
      <c r="G10" s="21">
        <f t="shared" si="0"/>
        <v>113.23895112937228</v>
      </c>
      <c r="H10" s="347">
        <v>38867.533589933904</v>
      </c>
      <c r="I10" s="21">
        <f t="shared" ref="I10" si="7">H10/$B10*100</f>
        <v>124.23277454865531</v>
      </c>
      <c r="J10" s="22">
        <f>S38</f>
        <v>42368.66198347303</v>
      </c>
      <c r="K10" s="21">
        <f t="shared" ref="K10" si="8">J10/$B10*100</f>
        <v>135.42347419451832</v>
      </c>
    </row>
    <row r="11" spans="1:13" s="18" customFormat="1" ht="18.75" customHeight="1">
      <c r="A11" s="19" t="s">
        <v>99</v>
      </c>
      <c r="B11" s="347">
        <v>47081.585138697745</v>
      </c>
      <c r="C11" s="21">
        <v>100</v>
      </c>
      <c r="D11" s="347">
        <v>52093.214842642286</v>
      </c>
      <c r="E11" s="21">
        <f t="shared" si="0"/>
        <v>110.64456451323967</v>
      </c>
      <c r="F11" s="347">
        <v>54386</v>
      </c>
      <c r="G11" s="21">
        <f t="shared" si="0"/>
        <v>115.514377521029</v>
      </c>
      <c r="H11" s="347">
        <v>58837.519561537272</v>
      </c>
      <c r="I11" s="21">
        <f t="shared" ref="I11" si="9">H11/$B11*100</f>
        <v>124.96928340073448</v>
      </c>
      <c r="J11" s="22">
        <f>S40</f>
        <v>64668.238914025671</v>
      </c>
      <c r="K11" s="21">
        <f t="shared" ref="K11" si="10">J11/$B11*100</f>
        <v>137.3535719401107</v>
      </c>
    </row>
    <row r="16" spans="1:13">
      <c r="M16" s="350">
        <v>2022</v>
      </c>
    </row>
    <row r="17" spans="1:19">
      <c r="M17" s="348"/>
      <c r="N17" s="348" t="s">
        <v>162</v>
      </c>
      <c r="O17" s="348"/>
      <c r="P17" s="348"/>
      <c r="Q17" s="348" t="s">
        <v>139</v>
      </c>
      <c r="R17" s="348" t="s">
        <v>300</v>
      </c>
      <c r="S17" s="348" t="s">
        <v>301</v>
      </c>
    </row>
    <row r="18" spans="1:19" ht="25.5" customHeight="1">
      <c r="A18" s="20" t="s">
        <v>54</v>
      </c>
      <c r="B18" s="342" t="s">
        <v>347</v>
      </c>
      <c r="C18" s="342" t="s">
        <v>278</v>
      </c>
      <c r="D18" s="342" t="s">
        <v>303</v>
      </c>
      <c r="E18" s="342" t="s">
        <v>306</v>
      </c>
      <c r="F18" s="342" t="s">
        <v>328</v>
      </c>
      <c r="G18" s="204"/>
      <c r="J18" s="73"/>
      <c r="M18" s="348"/>
      <c r="N18" s="348" t="s">
        <v>139</v>
      </c>
      <c r="O18" s="348" t="s">
        <v>300</v>
      </c>
      <c r="P18" s="348" t="s">
        <v>163</v>
      </c>
      <c r="Q18" s="333">
        <f>N20</f>
        <v>592225326.39999998</v>
      </c>
      <c r="R18" s="331">
        <f>O20</f>
        <v>2265087224779030</v>
      </c>
      <c r="S18" s="348"/>
    </row>
    <row r="19" spans="1:19" ht="25.5" customHeight="1">
      <c r="A19" s="19" t="s">
        <v>94</v>
      </c>
      <c r="B19" s="24">
        <f t="shared" ref="B19:B24" si="11">C6</f>
        <v>100</v>
      </c>
      <c r="C19" s="24">
        <f t="shared" ref="C19:C24" si="12">E6</f>
        <v>109.39348729207575</v>
      </c>
      <c r="D19" s="24">
        <f t="shared" ref="D19:D24" si="13">G6</f>
        <v>116.92302962865766</v>
      </c>
      <c r="E19" s="24">
        <f t="shared" ref="E19:E24" si="14">I6</f>
        <v>129.46918055332048</v>
      </c>
      <c r="F19" s="24">
        <f t="shared" ref="F19:F24" si="15">K6</f>
        <v>143.37875669950108</v>
      </c>
      <c r="G19" s="205"/>
      <c r="J19" s="73"/>
      <c r="M19" s="348" t="s">
        <v>138</v>
      </c>
      <c r="N19" s="380">
        <f>SUM(N20:N36)</f>
        <v>96180663603.150009</v>
      </c>
      <c r="O19" s="333">
        <f>SUM(O20:O36)</f>
        <v>6947437903522930</v>
      </c>
      <c r="P19" s="348" t="s">
        <v>166</v>
      </c>
      <c r="Q19" s="333">
        <f>N23</f>
        <v>1036741451.91</v>
      </c>
      <c r="R19" s="331">
        <f>O23</f>
        <v>350238584080546.87</v>
      </c>
      <c r="S19" s="348"/>
    </row>
    <row r="20" spans="1:19" ht="25.5" customHeight="1">
      <c r="A20" s="19" t="s">
        <v>96</v>
      </c>
      <c r="B20" s="24">
        <f t="shared" si="11"/>
        <v>100</v>
      </c>
      <c r="C20" s="24">
        <f t="shared" si="12"/>
        <v>106.6237786070285</v>
      </c>
      <c r="D20" s="24">
        <f t="shared" si="13"/>
        <v>112.07140678013725</v>
      </c>
      <c r="E20" s="24">
        <f t="shared" si="14"/>
        <v>122.34050936864</v>
      </c>
      <c r="F20" s="24">
        <f t="shared" si="15"/>
        <v>133.09442607756503</v>
      </c>
      <c r="G20" s="205"/>
      <c r="J20" s="73"/>
      <c r="M20" s="348" t="s">
        <v>163</v>
      </c>
      <c r="N20" s="348">
        <v>592225326.39999998</v>
      </c>
      <c r="O20" s="331">
        <v>2265087224779030</v>
      </c>
      <c r="P20" s="348" t="s">
        <v>171</v>
      </c>
      <c r="Q20" s="333">
        <f>N28</f>
        <v>9884062643.5299988</v>
      </c>
      <c r="R20" s="331">
        <f>O28</f>
        <v>1830458661146022.5</v>
      </c>
      <c r="S20" s="348"/>
    </row>
    <row r="21" spans="1:19" ht="25.5" customHeight="1">
      <c r="A21" s="19" t="s">
        <v>95</v>
      </c>
      <c r="B21" s="24">
        <f t="shared" si="11"/>
        <v>100</v>
      </c>
      <c r="C21" s="24">
        <f t="shared" si="12"/>
        <v>104.42038694398074</v>
      </c>
      <c r="D21" s="24">
        <f t="shared" si="13"/>
        <v>106.07179754786051</v>
      </c>
      <c r="E21" s="24">
        <f t="shared" si="14"/>
        <v>119.42224321413117</v>
      </c>
      <c r="F21" s="24">
        <f t="shared" si="15"/>
        <v>130.24581575944552</v>
      </c>
      <c r="G21" s="205"/>
      <c r="J21" s="73"/>
      <c r="L21" s="256"/>
      <c r="M21" s="348" t="s">
        <v>164</v>
      </c>
      <c r="N21" s="348">
        <v>743271035.60000002</v>
      </c>
      <c r="O21" s="331">
        <v>352624811552683.37</v>
      </c>
      <c r="P21" s="335" t="s">
        <v>180</v>
      </c>
      <c r="Q21" s="337">
        <f>SUM(Q18:Q20)</f>
        <v>11513029421.839998</v>
      </c>
      <c r="R21" s="332">
        <f>SUM(R18:R20)</f>
        <v>4445784470005599.5</v>
      </c>
      <c r="S21" s="336">
        <f>R21/Q21</f>
        <v>386152.44581691339</v>
      </c>
    </row>
    <row r="22" spans="1:19" ht="25.5" customHeight="1">
      <c r="A22" s="19" t="s">
        <v>98</v>
      </c>
      <c r="B22" s="24">
        <f t="shared" si="11"/>
        <v>100</v>
      </c>
      <c r="C22" s="24">
        <f t="shared" si="12"/>
        <v>107.06289814020951</v>
      </c>
      <c r="D22" s="24">
        <f t="shared" si="13"/>
        <v>113.36326692692778</v>
      </c>
      <c r="E22" s="24">
        <f t="shared" si="14"/>
        <v>125.10682754782631</v>
      </c>
      <c r="F22" s="24">
        <f t="shared" si="15"/>
        <v>136.33837729247088</v>
      </c>
      <c r="G22" s="205"/>
      <c r="J22" s="73"/>
      <c r="L22" s="256"/>
      <c r="M22" s="348" t="s">
        <v>165</v>
      </c>
      <c r="N22" s="348">
        <v>739072429.83999991</v>
      </c>
      <c r="O22" s="331">
        <v>222933092669613</v>
      </c>
      <c r="P22" s="348" t="s">
        <v>172</v>
      </c>
      <c r="Q22" s="333">
        <f>N29</f>
        <v>16823431962.599998</v>
      </c>
      <c r="R22" s="331">
        <f>O29</f>
        <v>164249587940388.31</v>
      </c>
      <c r="S22" s="348"/>
    </row>
    <row r="23" spans="1:19" ht="25.5" customHeight="1">
      <c r="A23" s="19" t="s">
        <v>97</v>
      </c>
      <c r="B23" s="24">
        <f t="shared" si="11"/>
        <v>100</v>
      </c>
      <c r="C23" s="24">
        <f t="shared" si="12"/>
        <v>107.8143305303031</v>
      </c>
      <c r="D23" s="24">
        <f t="shared" si="13"/>
        <v>113.23895112937228</v>
      </c>
      <c r="E23" s="24">
        <f t="shared" si="14"/>
        <v>124.23277454865531</v>
      </c>
      <c r="F23" s="24">
        <f t="shared" si="15"/>
        <v>135.42347419451832</v>
      </c>
      <c r="G23" s="205"/>
      <c r="J23" s="73"/>
      <c r="L23" s="256"/>
      <c r="M23" s="348" t="s">
        <v>166</v>
      </c>
      <c r="N23" s="348">
        <v>1036741451.91</v>
      </c>
      <c r="O23" s="331">
        <v>350238584080546.87</v>
      </c>
      <c r="P23" s="335" t="s">
        <v>181</v>
      </c>
      <c r="Q23" s="337">
        <f>SUM(Q22)</f>
        <v>16823431962.599998</v>
      </c>
      <c r="R23" s="332">
        <f>SUM(R22)</f>
        <v>164249587940388.31</v>
      </c>
      <c r="S23" s="336">
        <f>R23/Q23</f>
        <v>9763.1439474139352</v>
      </c>
    </row>
    <row r="24" spans="1:19" ht="25.5" customHeight="1">
      <c r="A24" s="19" t="s">
        <v>99</v>
      </c>
      <c r="B24" s="24">
        <f t="shared" si="11"/>
        <v>100</v>
      </c>
      <c r="C24" s="24">
        <f t="shared" si="12"/>
        <v>110.64456451323967</v>
      </c>
      <c r="D24" s="24">
        <f t="shared" si="13"/>
        <v>115.514377521029</v>
      </c>
      <c r="E24" s="24">
        <f t="shared" si="14"/>
        <v>124.96928340073448</v>
      </c>
      <c r="F24" s="24">
        <f t="shared" si="15"/>
        <v>137.3535719401107</v>
      </c>
      <c r="G24" s="205"/>
      <c r="L24" s="256"/>
      <c r="M24" s="348" t="s">
        <v>167</v>
      </c>
      <c r="N24" s="348">
        <v>493019234.69999999</v>
      </c>
      <c r="O24" s="331">
        <v>101567545746951.09</v>
      </c>
      <c r="P24" s="348" t="s">
        <v>168</v>
      </c>
      <c r="Q24" s="333">
        <f>N25</f>
        <v>447976654</v>
      </c>
      <c r="R24" s="331">
        <f>O25</f>
        <v>111989632201666</v>
      </c>
      <c r="S24" s="348"/>
    </row>
    <row r="25" spans="1:19">
      <c r="L25" s="256"/>
      <c r="M25" s="348" t="s">
        <v>168</v>
      </c>
      <c r="N25" s="348">
        <v>447976654</v>
      </c>
      <c r="O25" s="331">
        <v>111989632201666</v>
      </c>
      <c r="P25" s="348" t="s">
        <v>170</v>
      </c>
      <c r="Q25" s="333">
        <f>N27</f>
        <v>441846671.19999999</v>
      </c>
      <c r="R25" s="331">
        <f>O27</f>
        <v>55214677873984</v>
      </c>
      <c r="S25" s="348"/>
    </row>
    <row r="26" spans="1:19">
      <c r="L26" s="256"/>
      <c r="M26" s="348" t="s">
        <v>169</v>
      </c>
      <c r="N26" s="348">
        <v>992776619.39999998</v>
      </c>
      <c r="O26" s="331">
        <v>117974151464041</v>
      </c>
      <c r="P26" s="348" t="s">
        <v>173</v>
      </c>
      <c r="Q26" s="333">
        <f>N30</f>
        <v>7404144539.9299994</v>
      </c>
      <c r="R26" s="331">
        <f>O30</f>
        <v>148359913251500.31</v>
      </c>
      <c r="S26" s="348"/>
    </row>
    <row r="27" spans="1:19">
      <c r="L27" s="256"/>
      <c r="M27" s="348" t="s">
        <v>170</v>
      </c>
      <c r="N27" s="348">
        <v>441846671.19999999</v>
      </c>
      <c r="O27" s="331">
        <v>55214677873984</v>
      </c>
      <c r="P27" s="348" t="s">
        <v>174</v>
      </c>
      <c r="Q27" s="333">
        <f>N31</f>
        <v>8224205384.7000008</v>
      </c>
      <c r="R27" s="331">
        <f>O31</f>
        <v>256042961356803.03</v>
      </c>
      <c r="S27" s="348"/>
    </row>
    <row r="28" spans="1:19">
      <c r="L28" s="256"/>
      <c r="M28" s="348" t="s">
        <v>171</v>
      </c>
      <c r="N28" s="348">
        <v>9884062643.5299988</v>
      </c>
      <c r="O28" s="331">
        <v>1830458661146022.5</v>
      </c>
      <c r="P28" s="335" t="s">
        <v>182</v>
      </c>
      <c r="Q28" s="337">
        <f>SUM(Q24:Q27)</f>
        <v>16518173249.83</v>
      </c>
      <c r="R28" s="332">
        <f>SUM(R24:R27)</f>
        <v>571607184683953.37</v>
      </c>
      <c r="S28" s="336">
        <f>R28/Q28</f>
        <v>34604.745696672981</v>
      </c>
    </row>
    <row r="29" spans="1:19">
      <c r="L29" s="256"/>
      <c r="M29" s="348" t="s">
        <v>172</v>
      </c>
      <c r="N29" s="348">
        <v>16823431962.599998</v>
      </c>
      <c r="O29" s="331">
        <v>164249587940388.31</v>
      </c>
      <c r="P29" s="348" t="s">
        <v>167</v>
      </c>
      <c r="Q29" s="333">
        <f>N24</f>
        <v>493019234.69999999</v>
      </c>
      <c r="R29" s="331">
        <f>O24</f>
        <v>101567545746951.09</v>
      </c>
      <c r="S29" s="348"/>
    </row>
    <row r="30" spans="1:19">
      <c r="L30" s="256"/>
      <c r="M30" s="348" t="s">
        <v>173</v>
      </c>
      <c r="N30" s="348">
        <v>7404144539.9299994</v>
      </c>
      <c r="O30" s="331">
        <v>148359913251500.31</v>
      </c>
      <c r="P30" s="348" t="s">
        <v>175</v>
      </c>
      <c r="Q30" s="333">
        <f>N32</f>
        <v>7184631933.5500002</v>
      </c>
      <c r="R30" s="331">
        <f>O32</f>
        <v>126924011220201.33</v>
      </c>
      <c r="S30" s="348"/>
    </row>
    <row r="31" spans="1:19">
      <c r="L31" s="256"/>
      <c r="M31" s="348" t="s">
        <v>174</v>
      </c>
      <c r="N31" s="348">
        <v>8224205384.7000008</v>
      </c>
      <c r="O31" s="331">
        <v>256042961356803.03</v>
      </c>
      <c r="P31" s="348" t="s">
        <v>176</v>
      </c>
      <c r="Q31" s="333">
        <f>N33</f>
        <v>11915218491.970001</v>
      </c>
      <c r="R31" s="331">
        <f>O33</f>
        <v>154772316669061.72</v>
      </c>
      <c r="S31" s="348"/>
    </row>
    <row r="32" spans="1:19">
      <c r="C32" s="34"/>
      <c r="F32" s="34"/>
      <c r="I32" s="34"/>
      <c r="J32" s="34"/>
      <c r="K32" s="34"/>
      <c r="L32" s="256"/>
      <c r="M32" s="348" t="s">
        <v>175</v>
      </c>
      <c r="N32" s="348">
        <v>7184631933.5500002</v>
      </c>
      <c r="O32" s="331">
        <v>126924011220201.33</v>
      </c>
      <c r="P32" s="335" t="s">
        <v>183</v>
      </c>
      <c r="Q32" s="337">
        <f>SUM(Q29:Q31)</f>
        <v>19592869660.220001</v>
      </c>
      <c r="R32" s="332">
        <f>SUM(R29:R31)</f>
        <v>383263873636214.12</v>
      </c>
      <c r="S32" s="336">
        <f>R32/Q32</f>
        <v>19561.39556291575</v>
      </c>
    </row>
    <row r="33" spans="3:20">
      <c r="C33" s="34"/>
      <c r="F33" s="34"/>
      <c r="I33" s="34"/>
      <c r="J33" s="34"/>
      <c r="K33" s="34"/>
      <c r="L33" s="256"/>
      <c r="M33" s="348" t="s">
        <v>176</v>
      </c>
      <c r="N33" s="348">
        <v>11915218491.970001</v>
      </c>
      <c r="O33" s="331">
        <v>154772316669061.72</v>
      </c>
      <c r="P33" s="348" t="s">
        <v>164</v>
      </c>
      <c r="Q33" s="333">
        <f>N21</f>
        <v>743271035.60000002</v>
      </c>
      <c r="R33" s="331">
        <f>O21</f>
        <v>352624811552683.37</v>
      </c>
      <c r="S33" s="348"/>
    </row>
    <row r="34" spans="3:20">
      <c r="C34" s="34"/>
      <c r="F34" s="34"/>
      <c r="I34" s="34"/>
      <c r="J34" s="34"/>
      <c r="K34" s="34"/>
      <c r="L34" s="256"/>
      <c r="M34" s="348" t="s">
        <v>177</v>
      </c>
      <c r="N34" s="348">
        <v>17359932615.370003</v>
      </c>
      <c r="O34" s="331">
        <v>249734598775709.19</v>
      </c>
      <c r="P34" s="348" t="s">
        <v>165</v>
      </c>
      <c r="Q34" s="333">
        <f>N22</f>
        <v>739072429.83999991</v>
      </c>
      <c r="R34" s="331">
        <f>O22</f>
        <v>222933092669613</v>
      </c>
      <c r="S34" s="348"/>
    </row>
    <row r="35" spans="3:20">
      <c r="C35" s="34"/>
      <c r="F35" s="34"/>
      <c r="I35" s="34"/>
      <c r="J35" s="34"/>
      <c r="K35" s="34"/>
      <c r="L35" s="256"/>
      <c r="M35" s="348" t="s">
        <v>178</v>
      </c>
      <c r="N35" s="348">
        <v>10192186941.950001</v>
      </c>
      <c r="O35" s="331">
        <v>328947312233372.25</v>
      </c>
      <c r="P35" s="348" t="s">
        <v>169</v>
      </c>
      <c r="Q35" s="333">
        <f>N26</f>
        <v>992776619.39999998</v>
      </c>
      <c r="R35" s="331">
        <f>O26</f>
        <v>117974151464041</v>
      </c>
      <c r="S35" s="348"/>
    </row>
    <row r="36" spans="3:20">
      <c r="C36" s="34"/>
      <c r="F36" s="34"/>
      <c r="I36" s="34"/>
      <c r="J36" s="34"/>
      <c r="K36" s="34"/>
      <c r="L36" s="256"/>
      <c r="M36" s="348" t="s">
        <v>179</v>
      </c>
      <c r="N36" s="348">
        <v>1705919666.5</v>
      </c>
      <c r="O36" s="331">
        <v>110318820561357</v>
      </c>
      <c r="P36" s="348" t="s">
        <v>177</v>
      </c>
      <c r="Q36" s="333">
        <f>N34</f>
        <v>17359932615.370003</v>
      </c>
      <c r="R36" s="331">
        <f>O34</f>
        <v>249734598775709.19</v>
      </c>
      <c r="S36" s="348"/>
    </row>
    <row r="37" spans="3:20">
      <c r="C37" s="34"/>
      <c r="F37" s="34"/>
      <c r="I37" s="34"/>
      <c r="J37" s="34"/>
      <c r="K37" s="34"/>
      <c r="L37" s="256"/>
      <c r="M37" s="346"/>
      <c r="N37" s="346"/>
      <c r="O37" s="346"/>
      <c r="P37" s="348" t="s">
        <v>178</v>
      </c>
      <c r="Q37" s="333">
        <f>N35</f>
        <v>10192186941.950001</v>
      </c>
      <c r="R37" s="331">
        <f>O35</f>
        <v>328947312233372.25</v>
      </c>
      <c r="S37" s="348"/>
    </row>
    <row r="38" spans="3:20">
      <c r="L38" s="256"/>
      <c r="M38" s="346"/>
      <c r="N38" s="346"/>
      <c r="O38" s="346"/>
      <c r="P38" s="335" t="s">
        <v>184</v>
      </c>
      <c r="Q38" s="337">
        <f>SUM(Q33:Q37)</f>
        <v>30027239642.160004</v>
      </c>
      <c r="R38" s="332">
        <f>SUM(R33:R37)</f>
        <v>1272213966695418.8</v>
      </c>
      <c r="S38" s="336">
        <f>R38/Q38</f>
        <v>42368.66198347303</v>
      </c>
    </row>
    <row r="39" spans="3:20">
      <c r="L39" s="256"/>
      <c r="M39" s="346"/>
      <c r="N39" s="346"/>
      <c r="O39" s="346"/>
      <c r="P39" s="348" t="s">
        <v>179</v>
      </c>
      <c r="Q39" s="333">
        <f>N36</f>
        <v>1705919666.5</v>
      </c>
      <c r="R39" s="331">
        <f>O36</f>
        <v>110318820561357</v>
      </c>
      <c r="S39" s="348"/>
    </row>
    <row r="40" spans="3:20">
      <c r="C40" s="35"/>
      <c r="D40" s="35"/>
      <c r="E40" s="35"/>
      <c r="F40" s="35"/>
      <c r="G40" s="35"/>
      <c r="H40" s="35"/>
      <c r="I40" s="35"/>
      <c r="J40" s="35"/>
      <c r="K40" s="35"/>
      <c r="L40" s="256"/>
      <c r="M40" s="346"/>
      <c r="N40" s="346"/>
      <c r="O40" s="346"/>
      <c r="P40" s="335" t="s">
        <v>185</v>
      </c>
      <c r="Q40" s="337">
        <f>SUM(Q39)</f>
        <v>1705919666.5</v>
      </c>
      <c r="R40" s="332">
        <f>SUM(R39)</f>
        <v>110318820561357</v>
      </c>
      <c r="S40" s="336">
        <f>R40/Q40</f>
        <v>64668.238914025671</v>
      </c>
    </row>
    <row r="41" spans="3:20">
      <c r="E41" s="34"/>
      <c r="H41" s="34"/>
      <c r="K41" s="34"/>
    </row>
    <row r="42" spans="3:20">
      <c r="E42" s="34"/>
      <c r="H42" s="34"/>
      <c r="K42" s="34"/>
    </row>
    <row r="43" spans="3:20">
      <c r="E43" s="34"/>
      <c r="H43" s="34"/>
      <c r="K43" s="34"/>
    </row>
    <row r="44" spans="3:20">
      <c r="E44" s="34"/>
      <c r="H44" s="34"/>
      <c r="K44" s="34"/>
      <c r="L44" s="206"/>
      <c r="M44" s="361"/>
      <c r="N44" s="206"/>
      <c r="O44" s="206"/>
      <c r="P44" s="206"/>
      <c r="Q44" s="206"/>
      <c r="R44" s="206"/>
      <c r="S44" s="206"/>
      <c r="T44" s="206"/>
    </row>
    <row r="45" spans="3:20">
      <c r="E45" s="34"/>
      <c r="H45" s="34"/>
      <c r="K45" s="34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3:20">
      <c r="E46" s="34"/>
      <c r="H46" s="34"/>
      <c r="K46" s="34"/>
      <c r="L46" s="206"/>
      <c r="M46" s="206"/>
      <c r="N46" s="206"/>
      <c r="O46" s="206"/>
      <c r="P46" s="206"/>
      <c r="Q46" s="362"/>
      <c r="R46" s="363"/>
      <c r="S46" s="206"/>
      <c r="T46" s="206"/>
    </row>
    <row r="47" spans="3:20">
      <c r="E47" s="34"/>
      <c r="H47" s="34"/>
      <c r="K47" s="34"/>
      <c r="L47" s="206"/>
      <c r="M47" s="206"/>
      <c r="N47" s="362"/>
      <c r="O47" s="362"/>
      <c r="P47" s="206"/>
      <c r="Q47" s="362"/>
      <c r="R47" s="363"/>
      <c r="S47" s="206"/>
      <c r="T47" s="206"/>
    </row>
    <row r="48" spans="3:20">
      <c r="E48" s="34"/>
      <c r="H48" s="34"/>
      <c r="K48" s="34"/>
      <c r="L48" s="206"/>
      <c r="M48" s="206"/>
      <c r="N48" s="206"/>
      <c r="O48" s="363"/>
      <c r="P48" s="206"/>
      <c r="Q48" s="362"/>
      <c r="R48" s="363"/>
      <c r="S48" s="206"/>
      <c r="T48" s="206"/>
    </row>
    <row r="49" spans="1:20">
      <c r="E49" s="34"/>
      <c r="H49" s="34"/>
      <c r="K49" s="34"/>
      <c r="L49" s="206"/>
      <c r="M49" s="206"/>
      <c r="N49" s="206"/>
      <c r="O49" s="363"/>
      <c r="P49" s="86"/>
      <c r="Q49" s="364"/>
      <c r="R49" s="365"/>
      <c r="S49" s="366"/>
      <c r="T49" s="206"/>
    </row>
    <row r="50" spans="1:20">
      <c r="E50" s="34"/>
      <c r="H50" s="34"/>
      <c r="K50" s="34"/>
      <c r="L50" s="206"/>
      <c r="M50" s="206"/>
      <c r="N50" s="206"/>
      <c r="O50" s="363"/>
      <c r="P50" s="86"/>
      <c r="Q50" s="364"/>
      <c r="R50" s="365"/>
      <c r="S50" s="86"/>
      <c r="T50" s="206"/>
    </row>
    <row r="51" spans="1:20">
      <c r="E51" s="34"/>
      <c r="H51" s="34"/>
      <c r="K51" s="34"/>
      <c r="L51" s="206"/>
      <c r="M51" s="206"/>
      <c r="N51" s="206"/>
      <c r="O51" s="363"/>
      <c r="P51" s="86"/>
      <c r="Q51" s="364"/>
      <c r="R51" s="365"/>
      <c r="S51" s="366"/>
      <c r="T51" s="206"/>
    </row>
    <row r="52" spans="1:20">
      <c r="A52" s="17" t="s">
        <v>355</v>
      </c>
      <c r="E52" s="34"/>
      <c r="H52" s="34"/>
      <c r="K52" s="34"/>
      <c r="L52" s="206"/>
      <c r="M52" s="206"/>
      <c r="N52" s="206"/>
      <c r="O52" s="363"/>
      <c r="P52" s="86"/>
      <c r="Q52" s="364"/>
      <c r="R52" s="365"/>
      <c r="S52" s="86"/>
      <c r="T52" s="206"/>
    </row>
    <row r="53" spans="1:20">
      <c r="E53" s="34"/>
      <c r="H53" s="34"/>
      <c r="K53" s="34"/>
      <c r="L53" s="206"/>
      <c r="M53" s="206"/>
      <c r="N53" s="206"/>
      <c r="O53" s="363"/>
      <c r="P53" s="86"/>
      <c r="Q53" s="364"/>
      <c r="R53" s="365"/>
      <c r="S53" s="86"/>
      <c r="T53" s="206"/>
    </row>
    <row r="54" spans="1:20">
      <c r="E54" s="34"/>
      <c r="H54" s="34"/>
      <c r="K54" s="34"/>
      <c r="L54" s="206"/>
      <c r="M54" s="206"/>
      <c r="N54" s="206"/>
      <c r="O54" s="363"/>
      <c r="P54" s="86"/>
      <c r="Q54" s="364"/>
      <c r="R54" s="365"/>
      <c r="S54" s="86"/>
      <c r="T54" s="206"/>
    </row>
    <row r="55" spans="1:20">
      <c r="E55" s="34"/>
      <c r="H55" s="34"/>
      <c r="K55" s="34"/>
      <c r="L55" s="206"/>
      <c r="M55" s="206"/>
      <c r="N55" s="206"/>
      <c r="O55" s="363"/>
      <c r="P55" s="86"/>
      <c r="Q55" s="364"/>
      <c r="R55" s="365"/>
      <c r="S55" s="86"/>
      <c r="T55" s="206"/>
    </row>
    <row r="56" spans="1:20">
      <c r="E56" s="34"/>
      <c r="H56" s="34"/>
      <c r="K56" s="34"/>
      <c r="L56" s="206"/>
      <c r="M56" s="206"/>
      <c r="N56" s="206"/>
      <c r="O56" s="363"/>
      <c r="P56" s="86"/>
      <c r="Q56" s="364"/>
      <c r="R56" s="365"/>
      <c r="S56" s="366"/>
      <c r="T56" s="206"/>
    </row>
    <row r="57" spans="1:20">
      <c r="E57" s="34"/>
      <c r="H57" s="34"/>
      <c r="K57" s="34"/>
      <c r="L57" s="206"/>
      <c r="M57" s="206"/>
      <c r="N57" s="206"/>
      <c r="O57" s="363"/>
      <c r="P57" s="86"/>
      <c r="Q57" s="364"/>
      <c r="R57" s="365"/>
      <c r="S57" s="86"/>
      <c r="T57" s="206"/>
    </row>
    <row r="58" spans="1:20">
      <c r="L58" s="206"/>
      <c r="M58" s="206"/>
      <c r="N58" s="206"/>
      <c r="O58" s="363"/>
      <c r="P58" s="86"/>
      <c r="Q58" s="364"/>
      <c r="R58" s="365"/>
      <c r="S58" s="86"/>
      <c r="T58" s="206"/>
    </row>
    <row r="59" spans="1:20">
      <c r="L59" s="206"/>
      <c r="M59" s="206"/>
      <c r="N59" s="206"/>
      <c r="O59" s="363"/>
      <c r="P59" s="86"/>
      <c r="Q59" s="364"/>
      <c r="R59" s="365"/>
      <c r="S59" s="86"/>
      <c r="T59" s="206"/>
    </row>
    <row r="60" spans="1:20">
      <c r="L60" s="206"/>
      <c r="M60" s="206"/>
      <c r="N60" s="206"/>
      <c r="O60" s="363"/>
      <c r="P60" s="86"/>
      <c r="Q60" s="364"/>
      <c r="R60" s="365"/>
      <c r="S60" s="366"/>
      <c r="T60" s="206"/>
    </row>
    <row r="61" spans="1:20">
      <c r="L61" s="206"/>
      <c r="M61" s="206"/>
      <c r="N61" s="206"/>
      <c r="O61" s="363"/>
      <c r="P61" s="86"/>
      <c r="Q61" s="364"/>
      <c r="R61" s="365"/>
      <c r="S61" s="86"/>
      <c r="T61" s="206"/>
    </row>
    <row r="62" spans="1:20">
      <c r="L62" s="206"/>
      <c r="M62" s="206"/>
      <c r="N62" s="206"/>
      <c r="O62" s="363"/>
      <c r="P62" s="86"/>
      <c r="Q62" s="364"/>
      <c r="R62" s="365"/>
      <c r="S62" s="86"/>
      <c r="T62" s="206"/>
    </row>
    <row r="63" spans="1:20">
      <c r="L63" s="206"/>
      <c r="M63" s="206"/>
      <c r="N63" s="206"/>
      <c r="O63" s="363"/>
      <c r="P63" s="86"/>
      <c r="Q63" s="364"/>
      <c r="R63" s="365"/>
      <c r="S63" s="86"/>
      <c r="T63" s="206"/>
    </row>
    <row r="64" spans="1:20">
      <c r="L64" s="206"/>
      <c r="M64" s="206"/>
      <c r="N64" s="206"/>
      <c r="O64" s="363"/>
      <c r="P64" s="86"/>
      <c r="Q64" s="364"/>
      <c r="R64" s="365"/>
      <c r="S64" s="86"/>
      <c r="T64" s="206"/>
    </row>
    <row r="65" spans="12:20">
      <c r="L65" s="206"/>
      <c r="M65" s="206"/>
      <c r="N65" s="206"/>
      <c r="O65" s="206"/>
      <c r="P65" s="86"/>
      <c r="Q65" s="364"/>
      <c r="R65" s="365"/>
      <c r="S65" s="86"/>
      <c r="T65" s="206"/>
    </row>
    <row r="66" spans="12:20">
      <c r="L66" s="206"/>
      <c r="M66" s="206"/>
      <c r="N66" s="206"/>
      <c r="O66" s="206"/>
      <c r="P66" s="86"/>
      <c r="Q66" s="364"/>
      <c r="R66" s="365"/>
      <c r="S66" s="366"/>
      <c r="T66" s="206"/>
    </row>
    <row r="67" spans="12:20">
      <c r="L67" s="206"/>
      <c r="M67" s="206"/>
      <c r="N67" s="206"/>
      <c r="O67" s="206"/>
      <c r="P67" s="86"/>
      <c r="Q67" s="364"/>
      <c r="R67" s="365"/>
      <c r="S67" s="86"/>
      <c r="T67" s="206"/>
    </row>
    <row r="68" spans="12:20">
      <c r="L68" s="206"/>
      <c r="M68" s="206"/>
      <c r="N68" s="206"/>
      <c r="O68" s="206"/>
      <c r="P68" s="86"/>
      <c r="Q68" s="364"/>
      <c r="R68" s="365"/>
      <c r="S68" s="366"/>
      <c r="T68" s="206"/>
    </row>
    <row r="69" spans="12:20">
      <c r="P69" s="265"/>
      <c r="Q69" s="265"/>
      <c r="R69" s="265"/>
      <c r="S69" s="265"/>
    </row>
  </sheetData>
  <mergeCells count="3">
    <mergeCell ref="J4:K4"/>
    <mergeCell ref="A4:A5"/>
    <mergeCell ref="H4:I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workbookViewId="0">
      <selection activeCell="B28" sqref="B28"/>
    </sheetView>
  </sheetViews>
  <sheetFormatPr defaultRowHeight="10.5"/>
  <cols>
    <col min="1" max="1" width="13.5546875" style="76" bestFit="1" customWidth="1"/>
    <col min="2" max="2" width="18.109375" style="88" bestFit="1" customWidth="1"/>
    <col min="3" max="3" width="16" style="88" bestFit="1" customWidth="1"/>
    <col min="4" max="4" width="15.88671875" style="88" customWidth="1"/>
    <col min="5" max="5" width="15" style="88" customWidth="1"/>
    <col min="6" max="6" width="16" style="89" bestFit="1" customWidth="1"/>
    <col min="7" max="7" width="16.21875" style="88" bestFit="1" customWidth="1"/>
    <col min="8" max="8" width="17.33203125" style="88" bestFit="1" customWidth="1"/>
    <col min="9" max="9" width="16.21875" style="74" bestFit="1" customWidth="1"/>
    <col min="10" max="10" width="8.88671875" style="74"/>
    <col min="11" max="11" width="16.88671875" style="74" bestFit="1" customWidth="1"/>
    <col min="12" max="13" width="8.88671875" style="74"/>
    <col min="14" max="14" width="14.21875" style="74" bestFit="1" customWidth="1"/>
    <col min="15" max="15" width="12.5546875" style="74" bestFit="1" customWidth="1"/>
    <col min="16" max="16" width="13.21875" style="74" bestFit="1" customWidth="1"/>
    <col min="17" max="17" width="11.44140625" style="74" bestFit="1" customWidth="1"/>
    <col min="18" max="18" width="12.5546875" style="74" bestFit="1" customWidth="1"/>
    <col min="19" max="19" width="13.21875" style="74" bestFit="1" customWidth="1"/>
    <col min="20" max="20" width="11.44140625" style="74" bestFit="1" customWidth="1"/>
    <col min="21" max="21" width="10.6640625" style="74" bestFit="1" customWidth="1"/>
    <col min="22" max="22" width="12.33203125" style="74" bestFit="1" customWidth="1"/>
    <col min="23" max="24" width="11" style="74" bestFit="1" customWidth="1"/>
    <col min="25" max="26" width="10.109375" style="74" bestFit="1" customWidth="1"/>
    <col min="27" max="27" width="11" style="74" bestFit="1" customWidth="1"/>
    <col min="28" max="28" width="12.33203125" style="74" bestFit="1" customWidth="1"/>
    <col min="29" max="30" width="11" style="74" bestFit="1" customWidth="1"/>
    <col min="31" max="33" width="12.33203125" style="74" bestFit="1" customWidth="1"/>
    <col min="34" max="35" width="10.109375" style="74" bestFit="1" customWidth="1"/>
    <col min="36" max="37" width="11" style="74" bestFit="1" customWidth="1"/>
    <col min="38" max="40" width="10.109375" style="74" bestFit="1" customWidth="1"/>
    <col min="41" max="41" width="11" style="74" bestFit="1" customWidth="1"/>
    <col min="42" max="42" width="12.33203125" style="74" bestFit="1" customWidth="1"/>
    <col min="43" max="16384" width="8.88671875" style="74"/>
  </cols>
  <sheetData>
    <row r="1" spans="1:22" ht="18.75">
      <c r="A1" s="355" t="s">
        <v>102</v>
      </c>
      <c r="K1" s="322"/>
    </row>
    <row r="3" spans="1:22">
      <c r="A3" s="98" t="s">
        <v>54</v>
      </c>
      <c r="B3" s="96" t="s">
        <v>53</v>
      </c>
      <c r="C3" s="261" t="s">
        <v>192</v>
      </c>
      <c r="D3" s="261" t="s">
        <v>193</v>
      </c>
      <c r="E3" s="261" t="s">
        <v>196</v>
      </c>
      <c r="F3" s="261" t="s">
        <v>194</v>
      </c>
      <c r="G3" s="261" t="s">
        <v>195</v>
      </c>
      <c r="H3" s="261" t="s">
        <v>197</v>
      </c>
      <c r="I3" s="261" t="s">
        <v>158</v>
      </c>
      <c r="K3" s="243"/>
      <c r="M3" s="419"/>
      <c r="N3" s="90" t="s">
        <v>162</v>
      </c>
      <c r="O3" s="261" t="s">
        <v>192</v>
      </c>
      <c r="P3" s="261" t="s">
        <v>193</v>
      </c>
      <c r="Q3" s="261" t="s">
        <v>196</v>
      </c>
      <c r="R3" s="261" t="s">
        <v>194</v>
      </c>
      <c r="S3" s="261" t="s">
        <v>195</v>
      </c>
      <c r="T3" s="261" t="s">
        <v>197</v>
      </c>
      <c r="U3" s="90" t="s">
        <v>198</v>
      </c>
    </row>
    <row r="4" spans="1:22">
      <c r="A4" s="82" t="s">
        <v>31</v>
      </c>
      <c r="B4" s="65">
        <f>N6*0.000001</f>
        <v>605.20814859999996</v>
      </c>
      <c r="C4" s="65">
        <f t="shared" ref="C4:I19" si="0">O6*0.000001</f>
        <v>9.2054351999999984</v>
      </c>
      <c r="D4" s="65">
        <f t="shared" si="0"/>
        <v>7.8333034999999995</v>
      </c>
      <c r="E4" s="65">
        <f t="shared" si="0"/>
        <v>137.41585470000001</v>
      </c>
      <c r="F4" s="65">
        <f t="shared" si="0"/>
        <v>222.88359360000001</v>
      </c>
      <c r="G4" s="65">
        <f t="shared" si="0"/>
        <v>80.504986700000003</v>
      </c>
      <c r="H4" s="65">
        <f t="shared" si="0"/>
        <v>52.050090100000006</v>
      </c>
      <c r="I4" s="65">
        <f t="shared" si="0"/>
        <v>95.314884800000002</v>
      </c>
      <c r="K4" s="91"/>
      <c r="L4" s="92"/>
      <c r="M4" s="420"/>
      <c r="N4" s="62" t="s">
        <v>139</v>
      </c>
      <c r="O4" s="62" t="s">
        <v>139</v>
      </c>
      <c r="P4" s="62" t="s">
        <v>139</v>
      </c>
      <c r="Q4" s="62" t="s">
        <v>139</v>
      </c>
      <c r="R4" s="62" t="s">
        <v>139</v>
      </c>
      <c r="S4" s="62" t="s">
        <v>139</v>
      </c>
      <c r="T4" s="62" t="s">
        <v>139</v>
      </c>
      <c r="U4" s="62" t="s">
        <v>139</v>
      </c>
    </row>
    <row r="5" spans="1:22" ht="11.25">
      <c r="A5" s="82" t="s">
        <v>32</v>
      </c>
      <c r="B5" s="65">
        <f t="shared" ref="B5:B20" si="1">N7*0.000001</f>
        <v>771.3259554</v>
      </c>
      <c r="C5" s="65">
        <f t="shared" si="0"/>
        <v>20.369346699999998</v>
      </c>
      <c r="D5" s="65">
        <f t="shared" si="0"/>
        <v>66.101187499999995</v>
      </c>
      <c r="E5" s="65">
        <f t="shared" si="0"/>
        <v>340.84190599999999</v>
      </c>
      <c r="F5" s="65">
        <f t="shared" si="0"/>
        <v>111.8662413</v>
      </c>
      <c r="G5" s="65">
        <f t="shared" si="0"/>
        <v>59.451773199999998</v>
      </c>
      <c r="H5" s="65">
        <f t="shared" si="0"/>
        <v>43.860878299999996</v>
      </c>
      <c r="I5" s="65">
        <f t="shared" si="0"/>
        <v>128.83462239999997</v>
      </c>
      <c r="K5" s="241"/>
      <c r="L5" s="92"/>
      <c r="M5" s="260" t="s">
        <v>275</v>
      </c>
      <c r="N5" s="299">
        <f>SUM(N6:N22)</f>
        <v>100443553474.5</v>
      </c>
      <c r="O5" s="299">
        <f t="shared" ref="O5:T5" si="2">SUM(O6:O22)</f>
        <v>7501268819.5999985</v>
      </c>
      <c r="P5" s="299">
        <f t="shared" si="2"/>
        <v>10986196544.6</v>
      </c>
      <c r="Q5" s="299">
        <f t="shared" si="2"/>
        <v>63427357382.700012</v>
      </c>
      <c r="R5" s="299">
        <f t="shared" si="2"/>
        <v>3342654202.8999996</v>
      </c>
      <c r="S5" s="299">
        <f t="shared" si="2"/>
        <v>3453154565.0999999</v>
      </c>
      <c r="T5" s="299">
        <f t="shared" si="2"/>
        <v>2871334885.3000002</v>
      </c>
      <c r="U5" s="65">
        <f>AJ26</f>
        <v>8861587074.2999992</v>
      </c>
      <c r="V5" s="76">
        <f>SUM(O5:U5)</f>
        <v>100443553474.50002</v>
      </c>
    </row>
    <row r="6" spans="1:22" ht="11.25">
      <c r="A6" s="82" t="s">
        <v>33</v>
      </c>
      <c r="B6" s="65">
        <f t="shared" si="1"/>
        <v>885.22220809999988</v>
      </c>
      <c r="C6" s="65">
        <f t="shared" si="0"/>
        <v>38.502993199999999</v>
      </c>
      <c r="D6" s="65">
        <f t="shared" si="0"/>
        <v>71.215252599999985</v>
      </c>
      <c r="E6" s="65">
        <f t="shared" si="0"/>
        <v>471.60340829999996</v>
      </c>
      <c r="F6" s="65">
        <f t="shared" si="0"/>
        <v>91.121552300000005</v>
      </c>
      <c r="G6" s="65">
        <f t="shared" si="0"/>
        <v>61.029225199999999</v>
      </c>
      <c r="H6" s="65">
        <f t="shared" si="0"/>
        <v>45.647669400000005</v>
      </c>
      <c r="I6" s="65">
        <f t="shared" si="0"/>
        <v>106.10210709999998</v>
      </c>
      <c r="K6" s="91"/>
      <c r="L6" s="92"/>
      <c r="M6" s="82" t="s">
        <v>163</v>
      </c>
      <c r="N6" s="299">
        <f>SUM(O6:U6)</f>
        <v>605208148.60000002</v>
      </c>
      <c r="O6" s="299">
        <f>O51</f>
        <v>9205435.1999999993</v>
      </c>
      <c r="P6" s="326">
        <f>P51</f>
        <v>7833303.5</v>
      </c>
      <c r="Q6" s="299">
        <f>S51</f>
        <v>137415854.70000002</v>
      </c>
      <c r="R6" s="299">
        <f>V51</f>
        <v>222883593.60000002</v>
      </c>
      <c r="S6" s="299">
        <f>AB51</f>
        <v>80504986.700000003</v>
      </c>
      <c r="T6" s="299">
        <f>AE51</f>
        <v>52050090.100000009</v>
      </c>
      <c r="U6" s="65">
        <f>AJ27</f>
        <v>95314884.800000012</v>
      </c>
    </row>
    <row r="7" spans="1:22" ht="11.25">
      <c r="A7" s="82" t="s">
        <v>34</v>
      </c>
      <c r="B7" s="65">
        <f t="shared" si="1"/>
        <v>1067.0448807</v>
      </c>
      <c r="C7" s="65">
        <f t="shared" si="0"/>
        <v>77.552264699999995</v>
      </c>
      <c r="D7" s="65">
        <f t="shared" si="0"/>
        <v>154.3861541</v>
      </c>
      <c r="E7" s="65">
        <f t="shared" si="0"/>
        <v>386.88810439999997</v>
      </c>
      <c r="F7" s="65">
        <f t="shared" si="0"/>
        <v>117.0444823</v>
      </c>
      <c r="G7" s="65">
        <f t="shared" si="0"/>
        <v>85.944348099999999</v>
      </c>
      <c r="H7" s="65">
        <f t="shared" si="0"/>
        <v>8.2154747999999991</v>
      </c>
      <c r="I7" s="65">
        <f t="shared" si="0"/>
        <v>237.0140523</v>
      </c>
      <c r="K7" s="91"/>
      <c r="L7" s="92"/>
      <c r="M7" s="82" t="s">
        <v>164</v>
      </c>
      <c r="N7" s="326">
        <f t="shared" ref="N7:N22" si="3">SUM(O7:U7)</f>
        <v>771325955.39999998</v>
      </c>
      <c r="O7" s="326">
        <f t="shared" ref="O7:P22" si="4">O52</f>
        <v>20369346.699999999</v>
      </c>
      <c r="P7" s="326">
        <f t="shared" si="4"/>
        <v>66101187.5</v>
      </c>
      <c r="Q7" s="326">
        <f t="shared" ref="Q7:Q22" si="5">S52</f>
        <v>340841906</v>
      </c>
      <c r="R7" s="326">
        <f t="shared" ref="R7:R22" si="6">V52</f>
        <v>111866241.3</v>
      </c>
      <c r="S7" s="326">
        <f t="shared" ref="S7:S22" si="7">AB52</f>
        <v>59451773.200000003</v>
      </c>
      <c r="T7" s="326">
        <f t="shared" ref="T7:T22" si="8">AE52</f>
        <v>43860878.299999997</v>
      </c>
      <c r="U7" s="320">
        <f t="shared" ref="U7:U22" si="9">AJ28</f>
        <v>128834622.39999998</v>
      </c>
    </row>
    <row r="8" spans="1:22" ht="11.25">
      <c r="A8" s="82" t="s">
        <v>35</v>
      </c>
      <c r="B8" s="65">
        <f t="shared" si="1"/>
        <v>501.02429860000001</v>
      </c>
      <c r="C8" s="65">
        <f t="shared" si="0"/>
        <v>31.441250399999998</v>
      </c>
      <c r="D8" s="65">
        <f t="shared" si="0"/>
        <v>81.050493199999991</v>
      </c>
      <c r="E8" s="65">
        <f t="shared" si="0"/>
        <v>185.03221399999998</v>
      </c>
      <c r="F8" s="65">
        <f t="shared" si="0"/>
        <v>62.507430799999995</v>
      </c>
      <c r="G8" s="65">
        <f t="shared" si="0"/>
        <v>41.355003700000005</v>
      </c>
      <c r="H8" s="65">
        <f t="shared" si="0"/>
        <v>21.680484</v>
      </c>
      <c r="I8" s="65">
        <f t="shared" si="0"/>
        <v>77.957422499999993</v>
      </c>
      <c r="K8" s="294"/>
      <c r="L8" s="92"/>
      <c r="M8" s="82" t="s">
        <v>165</v>
      </c>
      <c r="N8" s="326">
        <f t="shared" si="3"/>
        <v>885222208.0999999</v>
      </c>
      <c r="O8" s="326">
        <f t="shared" si="4"/>
        <v>38502993.200000003</v>
      </c>
      <c r="P8" s="326">
        <f t="shared" si="4"/>
        <v>71215252.599999994</v>
      </c>
      <c r="Q8" s="326">
        <f t="shared" si="5"/>
        <v>471603408.29999995</v>
      </c>
      <c r="R8" s="326">
        <f t="shared" si="6"/>
        <v>91121552.300000012</v>
      </c>
      <c r="S8" s="326">
        <f t="shared" si="7"/>
        <v>61029225.200000003</v>
      </c>
      <c r="T8" s="326">
        <f t="shared" si="8"/>
        <v>45647669.400000006</v>
      </c>
      <c r="U8" s="320">
        <f t="shared" si="9"/>
        <v>106102107.09999999</v>
      </c>
    </row>
    <row r="9" spans="1:22" ht="11.25">
      <c r="A9" s="82" t="s">
        <v>36</v>
      </c>
      <c r="B9" s="65">
        <f t="shared" si="1"/>
        <v>539.6685422999999</v>
      </c>
      <c r="C9" s="65">
        <f t="shared" si="0"/>
        <v>26.974572499999997</v>
      </c>
      <c r="D9" s="65">
        <f t="shared" si="0"/>
        <v>28.429735899999997</v>
      </c>
      <c r="E9" s="65">
        <f t="shared" si="0"/>
        <v>276.40317709999994</v>
      </c>
      <c r="F9" s="65">
        <f t="shared" si="0"/>
        <v>68.132347499999995</v>
      </c>
      <c r="G9" s="65">
        <f t="shared" si="0"/>
        <v>40.308915599999992</v>
      </c>
      <c r="H9" s="65">
        <f t="shared" si="0"/>
        <v>19.428747700000002</v>
      </c>
      <c r="I9" s="65">
        <f t="shared" si="0"/>
        <v>79.991045999999997</v>
      </c>
      <c r="K9" s="91"/>
      <c r="L9" s="92"/>
      <c r="M9" s="82" t="s">
        <v>166</v>
      </c>
      <c r="N9" s="326">
        <f t="shared" si="3"/>
        <v>1067044880.7</v>
      </c>
      <c r="O9" s="326">
        <f t="shared" si="4"/>
        <v>77552264.700000003</v>
      </c>
      <c r="P9" s="326">
        <f t="shared" si="4"/>
        <v>154386154.09999999</v>
      </c>
      <c r="Q9" s="326">
        <f t="shared" si="5"/>
        <v>386888104.39999998</v>
      </c>
      <c r="R9" s="326">
        <f t="shared" si="6"/>
        <v>117044482.3</v>
      </c>
      <c r="S9" s="326">
        <f t="shared" si="7"/>
        <v>85944348.100000009</v>
      </c>
      <c r="T9" s="326">
        <f t="shared" si="8"/>
        <v>8215474.7999999998</v>
      </c>
      <c r="U9" s="320">
        <f t="shared" si="9"/>
        <v>237014052.30000001</v>
      </c>
    </row>
    <row r="10" spans="1:22" ht="11.25">
      <c r="A10" s="82" t="s">
        <v>37</v>
      </c>
      <c r="B10" s="65">
        <f t="shared" si="1"/>
        <v>1062.8335063</v>
      </c>
      <c r="C10" s="65">
        <f t="shared" si="0"/>
        <v>31.647958499999998</v>
      </c>
      <c r="D10" s="65">
        <f t="shared" si="0"/>
        <v>89.512316699999985</v>
      </c>
      <c r="E10" s="65">
        <f t="shared" si="0"/>
        <v>663.50914579999994</v>
      </c>
      <c r="F10" s="65">
        <f t="shared" si="0"/>
        <v>53.774464199999997</v>
      </c>
      <c r="G10" s="65">
        <f t="shared" si="0"/>
        <v>48.864690399999994</v>
      </c>
      <c r="H10" s="65">
        <f t="shared" si="0"/>
        <v>29.9282027</v>
      </c>
      <c r="I10" s="65">
        <f t="shared" si="0"/>
        <v>145.59672799999998</v>
      </c>
      <c r="K10" s="91"/>
      <c r="L10" s="92"/>
      <c r="M10" s="82" t="s">
        <v>167</v>
      </c>
      <c r="N10" s="326">
        <f t="shared" si="3"/>
        <v>501024298.60000002</v>
      </c>
      <c r="O10" s="326">
        <f t="shared" si="4"/>
        <v>31441250.399999999</v>
      </c>
      <c r="P10" s="326">
        <f t="shared" si="4"/>
        <v>81050493.199999988</v>
      </c>
      <c r="Q10" s="326">
        <f t="shared" si="5"/>
        <v>185032214</v>
      </c>
      <c r="R10" s="326">
        <f t="shared" si="6"/>
        <v>62507430.799999997</v>
      </c>
      <c r="S10" s="326">
        <f t="shared" si="7"/>
        <v>41355003.700000003</v>
      </c>
      <c r="T10" s="326">
        <f t="shared" si="8"/>
        <v>21680484</v>
      </c>
      <c r="U10" s="320">
        <f t="shared" si="9"/>
        <v>77957422.5</v>
      </c>
    </row>
    <row r="11" spans="1:22" ht="11.25">
      <c r="A11" s="82" t="s">
        <v>64</v>
      </c>
      <c r="B11" s="65">
        <f t="shared" si="1"/>
        <v>464.91821820000001</v>
      </c>
      <c r="C11" s="65">
        <f t="shared" si="0"/>
        <v>36.051896200000002</v>
      </c>
      <c r="D11" s="65">
        <f t="shared" si="0"/>
        <v>59.329792599999998</v>
      </c>
      <c r="E11" s="65">
        <f t="shared" si="0"/>
        <v>238.13317749999999</v>
      </c>
      <c r="F11" s="65">
        <f t="shared" si="0"/>
        <v>25.115061300000001</v>
      </c>
      <c r="G11" s="65">
        <f t="shared" si="0"/>
        <v>20.815572599999999</v>
      </c>
      <c r="H11" s="65">
        <f t="shared" si="0"/>
        <v>24.670037899999997</v>
      </c>
      <c r="I11" s="65">
        <f t="shared" si="0"/>
        <v>60.802680100000003</v>
      </c>
      <c r="K11" s="91"/>
      <c r="L11" s="92"/>
      <c r="M11" s="82" t="s">
        <v>168</v>
      </c>
      <c r="N11" s="326">
        <f t="shared" si="3"/>
        <v>539668542.29999995</v>
      </c>
      <c r="O11" s="326">
        <f t="shared" si="4"/>
        <v>26974572.5</v>
      </c>
      <c r="P11" s="326">
        <f t="shared" si="4"/>
        <v>28429735.899999999</v>
      </c>
      <c r="Q11" s="326">
        <f t="shared" si="5"/>
        <v>276403177.09999996</v>
      </c>
      <c r="R11" s="326">
        <f t="shared" si="6"/>
        <v>68132347.5</v>
      </c>
      <c r="S11" s="326">
        <f t="shared" si="7"/>
        <v>40308915.599999994</v>
      </c>
      <c r="T11" s="326">
        <f t="shared" si="8"/>
        <v>19428747.700000003</v>
      </c>
      <c r="U11" s="320">
        <f t="shared" si="9"/>
        <v>79991046</v>
      </c>
    </row>
    <row r="12" spans="1:22" ht="11.25">
      <c r="A12" s="82" t="s">
        <v>38</v>
      </c>
      <c r="B12" s="65">
        <f t="shared" si="1"/>
        <v>10199.543631300001</v>
      </c>
      <c r="C12" s="65">
        <f t="shared" si="0"/>
        <v>871.30562009999994</v>
      </c>
      <c r="D12" s="65">
        <f t="shared" si="0"/>
        <v>1187.4250213</v>
      </c>
      <c r="E12" s="65">
        <f t="shared" si="0"/>
        <v>5265.8012812999996</v>
      </c>
      <c r="F12" s="65">
        <f t="shared" si="0"/>
        <v>643.12420239999994</v>
      </c>
      <c r="G12" s="65">
        <f t="shared" si="0"/>
        <v>477.61923690000003</v>
      </c>
      <c r="H12" s="65">
        <f t="shared" si="0"/>
        <v>407.86096069999996</v>
      </c>
      <c r="I12" s="65">
        <f t="shared" si="0"/>
        <v>1346.4073085999999</v>
      </c>
      <c r="K12" s="91"/>
      <c r="L12" s="92"/>
      <c r="M12" s="82" t="s">
        <v>169</v>
      </c>
      <c r="N12" s="326">
        <f t="shared" si="3"/>
        <v>1062833506.3000001</v>
      </c>
      <c r="O12" s="326">
        <f t="shared" si="4"/>
        <v>31647958.5</v>
      </c>
      <c r="P12" s="326">
        <f t="shared" si="4"/>
        <v>89512316.699999988</v>
      </c>
      <c r="Q12" s="326">
        <f t="shared" si="5"/>
        <v>663509145.79999995</v>
      </c>
      <c r="R12" s="326">
        <f t="shared" si="6"/>
        <v>53774464.200000003</v>
      </c>
      <c r="S12" s="326">
        <f t="shared" si="7"/>
        <v>48864690.399999999</v>
      </c>
      <c r="T12" s="326">
        <f t="shared" si="8"/>
        <v>29928202.700000003</v>
      </c>
      <c r="U12" s="320">
        <f t="shared" si="9"/>
        <v>145596728</v>
      </c>
    </row>
    <row r="13" spans="1:22" ht="11.25">
      <c r="A13" s="82" t="s">
        <v>39</v>
      </c>
      <c r="B13" s="65">
        <f t="shared" si="1"/>
        <v>16830.139322500003</v>
      </c>
      <c r="C13" s="65">
        <f t="shared" si="0"/>
        <v>1023.4107515999999</v>
      </c>
      <c r="D13" s="65">
        <f t="shared" si="0"/>
        <v>536.62883289999991</v>
      </c>
      <c r="E13" s="65">
        <f t="shared" si="0"/>
        <v>13735.887545700001</v>
      </c>
      <c r="F13" s="65">
        <f t="shared" si="0"/>
        <v>201.64211650000001</v>
      </c>
      <c r="G13" s="65">
        <f t="shared" si="0"/>
        <v>284.8825708</v>
      </c>
      <c r="H13" s="65">
        <f t="shared" si="0"/>
        <v>378.82833539999996</v>
      </c>
      <c r="I13" s="65">
        <f t="shared" si="0"/>
        <v>668.85916959999986</v>
      </c>
      <c r="K13" s="91"/>
      <c r="L13" s="92"/>
      <c r="M13" s="82" t="s">
        <v>170</v>
      </c>
      <c r="N13" s="326">
        <f t="shared" si="3"/>
        <v>464918218.20000005</v>
      </c>
      <c r="O13" s="326">
        <f t="shared" si="4"/>
        <v>36051896.200000003</v>
      </c>
      <c r="P13" s="326">
        <f t="shared" si="4"/>
        <v>59329792.600000001</v>
      </c>
      <c r="Q13" s="326">
        <f t="shared" si="5"/>
        <v>238133177.5</v>
      </c>
      <c r="R13" s="326">
        <f t="shared" si="6"/>
        <v>25115061.300000001</v>
      </c>
      <c r="S13" s="326">
        <f t="shared" si="7"/>
        <v>20815572.600000001</v>
      </c>
      <c r="T13" s="326">
        <f t="shared" si="8"/>
        <v>24670037.899999999</v>
      </c>
      <c r="U13" s="320">
        <f t="shared" si="9"/>
        <v>60802680.100000009</v>
      </c>
    </row>
    <row r="14" spans="1:22" ht="11.25">
      <c r="A14" s="82" t="s">
        <v>40</v>
      </c>
      <c r="B14" s="65">
        <f t="shared" si="1"/>
        <v>7407.3994384999987</v>
      </c>
      <c r="C14" s="65">
        <f t="shared" si="0"/>
        <v>635.82945080000002</v>
      </c>
      <c r="D14" s="65">
        <f t="shared" si="0"/>
        <v>602.0436181</v>
      </c>
      <c r="E14" s="65">
        <f t="shared" si="0"/>
        <v>4909.3505799999994</v>
      </c>
      <c r="F14" s="65">
        <f t="shared" si="0"/>
        <v>186.50658039999999</v>
      </c>
      <c r="G14" s="65">
        <f t="shared" si="0"/>
        <v>245.76074809999997</v>
      </c>
      <c r="H14" s="65">
        <f t="shared" si="0"/>
        <v>208.80770820000001</v>
      </c>
      <c r="I14" s="65">
        <f t="shared" si="0"/>
        <v>619.10075289999997</v>
      </c>
      <c r="K14" s="91"/>
      <c r="L14" s="92"/>
      <c r="M14" s="82" t="s">
        <v>171</v>
      </c>
      <c r="N14" s="326">
        <f t="shared" si="3"/>
        <v>10199543631.300001</v>
      </c>
      <c r="O14" s="326">
        <f t="shared" si="4"/>
        <v>871305620.10000002</v>
      </c>
      <c r="P14" s="326">
        <f t="shared" si="4"/>
        <v>1187425021.3000002</v>
      </c>
      <c r="Q14" s="326">
        <f t="shared" si="5"/>
        <v>5265801281.3000002</v>
      </c>
      <c r="R14" s="326">
        <f t="shared" si="6"/>
        <v>643124202.39999998</v>
      </c>
      <c r="S14" s="326">
        <f t="shared" si="7"/>
        <v>477619236.90000004</v>
      </c>
      <c r="T14" s="326">
        <f t="shared" si="8"/>
        <v>407860960.69999999</v>
      </c>
      <c r="U14" s="320">
        <f t="shared" si="9"/>
        <v>1346407308.5999999</v>
      </c>
    </row>
    <row r="15" spans="1:22" ht="11.25">
      <c r="A15" s="82" t="s">
        <v>41</v>
      </c>
      <c r="B15" s="65">
        <f t="shared" si="1"/>
        <v>8247.2124719999993</v>
      </c>
      <c r="C15" s="65">
        <f t="shared" si="0"/>
        <v>746.11750569999992</v>
      </c>
      <c r="D15" s="65">
        <f t="shared" si="0"/>
        <v>1664.0399111000002</v>
      </c>
      <c r="E15" s="65">
        <f t="shared" si="0"/>
        <v>4062.1048734999995</v>
      </c>
      <c r="F15" s="65">
        <f t="shared" si="0"/>
        <v>292.84670460000001</v>
      </c>
      <c r="G15" s="65">
        <f t="shared" si="0"/>
        <v>310.79751739999995</v>
      </c>
      <c r="H15" s="65">
        <f t="shared" si="0"/>
        <v>218.00011679999997</v>
      </c>
      <c r="I15" s="65">
        <f t="shared" si="0"/>
        <v>953.3058428999999</v>
      </c>
      <c r="K15" s="91"/>
      <c r="L15" s="92"/>
      <c r="M15" s="82" t="s">
        <v>172</v>
      </c>
      <c r="N15" s="326">
        <f t="shared" si="3"/>
        <v>16830139322.500002</v>
      </c>
      <c r="O15" s="326">
        <f t="shared" si="4"/>
        <v>1023410751.5999999</v>
      </c>
      <c r="P15" s="326">
        <f t="shared" si="4"/>
        <v>536628832.89999998</v>
      </c>
      <c r="Q15" s="326">
        <f t="shared" si="5"/>
        <v>13735887545.700003</v>
      </c>
      <c r="R15" s="326">
        <f t="shared" si="6"/>
        <v>201642116.50000003</v>
      </c>
      <c r="S15" s="326">
        <f t="shared" si="7"/>
        <v>284882570.80000001</v>
      </c>
      <c r="T15" s="326">
        <f t="shared" si="8"/>
        <v>378828335.39999998</v>
      </c>
      <c r="U15" s="320">
        <f t="shared" si="9"/>
        <v>668859169.5999999</v>
      </c>
    </row>
    <row r="16" spans="1:22" ht="11.25">
      <c r="A16" s="82" t="s">
        <v>42</v>
      </c>
      <c r="B16" s="65">
        <f t="shared" si="1"/>
        <v>8073.1756444999983</v>
      </c>
      <c r="C16" s="65">
        <f t="shared" si="0"/>
        <v>627.68890509999983</v>
      </c>
      <c r="D16" s="65">
        <f t="shared" si="0"/>
        <v>1479.9057590000002</v>
      </c>
      <c r="E16" s="65">
        <f t="shared" si="0"/>
        <v>4445.9127537999993</v>
      </c>
      <c r="F16" s="65">
        <f t="shared" si="0"/>
        <v>231.53699489999997</v>
      </c>
      <c r="G16" s="65">
        <f t="shared" si="0"/>
        <v>331.55865790000001</v>
      </c>
      <c r="H16" s="65">
        <f t="shared" si="0"/>
        <v>276.04778059999995</v>
      </c>
      <c r="I16" s="65">
        <f t="shared" si="0"/>
        <v>680.52479319999986</v>
      </c>
      <c r="K16" s="91"/>
      <c r="L16" s="92"/>
      <c r="M16" s="82" t="s">
        <v>173</v>
      </c>
      <c r="N16" s="326">
        <f t="shared" si="3"/>
        <v>7407399438.499999</v>
      </c>
      <c r="O16" s="326">
        <f t="shared" si="4"/>
        <v>635829450.80000007</v>
      </c>
      <c r="P16" s="326">
        <f t="shared" si="4"/>
        <v>602043618.10000002</v>
      </c>
      <c r="Q16" s="326">
        <f t="shared" si="5"/>
        <v>4909350580</v>
      </c>
      <c r="R16" s="326">
        <f t="shared" si="6"/>
        <v>186506580.40000001</v>
      </c>
      <c r="S16" s="326">
        <f t="shared" si="7"/>
        <v>245760748.09999999</v>
      </c>
      <c r="T16" s="326">
        <f t="shared" si="8"/>
        <v>208807708.20000002</v>
      </c>
      <c r="U16" s="320">
        <f t="shared" si="9"/>
        <v>619100752.89999998</v>
      </c>
    </row>
    <row r="17" spans="1:36" ht="11.25">
      <c r="A17" s="82" t="s">
        <v>43</v>
      </c>
      <c r="B17" s="65">
        <f t="shared" si="1"/>
        <v>12360.515199099998</v>
      </c>
      <c r="C17" s="65">
        <f t="shared" si="0"/>
        <v>1150.9922148999999</v>
      </c>
      <c r="D17" s="65">
        <f t="shared" si="0"/>
        <v>2022.5915595999998</v>
      </c>
      <c r="E17" s="65">
        <f t="shared" si="0"/>
        <v>6939.2337040999992</v>
      </c>
      <c r="F17" s="65">
        <f t="shared" si="0"/>
        <v>315.20189649999998</v>
      </c>
      <c r="G17" s="65">
        <f t="shared" si="0"/>
        <v>461.89062300000012</v>
      </c>
      <c r="H17" s="65">
        <f t="shared" si="0"/>
        <v>246.81766989999997</v>
      </c>
      <c r="I17" s="65">
        <f t="shared" si="0"/>
        <v>1223.7875310999998</v>
      </c>
      <c r="K17" s="91"/>
      <c r="L17" s="92"/>
      <c r="M17" s="82" t="s">
        <v>174</v>
      </c>
      <c r="N17" s="326">
        <f t="shared" si="3"/>
        <v>8247212471.999999</v>
      </c>
      <c r="O17" s="326">
        <f t="shared" si="4"/>
        <v>746117505.69999993</v>
      </c>
      <c r="P17" s="326">
        <f t="shared" si="4"/>
        <v>1664039911.1000001</v>
      </c>
      <c r="Q17" s="326">
        <f t="shared" si="5"/>
        <v>4062104873.4999995</v>
      </c>
      <c r="R17" s="326">
        <f t="shared" si="6"/>
        <v>292846704.60000002</v>
      </c>
      <c r="S17" s="326">
        <f t="shared" si="7"/>
        <v>310797517.39999998</v>
      </c>
      <c r="T17" s="326">
        <f t="shared" si="8"/>
        <v>218000116.79999998</v>
      </c>
      <c r="U17" s="320">
        <f t="shared" si="9"/>
        <v>953305842.89999998</v>
      </c>
    </row>
    <row r="18" spans="1:36" ht="11.25">
      <c r="A18" s="82" t="s">
        <v>44</v>
      </c>
      <c r="B18" s="65">
        <f t="shared" si="1"/>
        <v>19036.3668229</v>
      </c>
      <c r="C18" s="65">
        <f t="shared" si="0"/>
        <v>1232.9709108999998</v>
      </c>
      <c r="D18" s="65">
        <f t="shared" si="0"/>
        <v>1710.3759498000004</v>
      </c>
      <c r="E18" s="65">
        <f t="shared" si="0"/>
        <v>13542.400531900003</v>
      </c>
      <c r="F18" s="65">
        <f t="shared" si="0"/>
        <v>344.26010890000003</v>
      </c>
      <c r="G18" s="65">
        <f t="shared" si="0"/>
        <v>442.36914909999996</v>
      </c>
      <c r="H18" s="65">
        <f t="shared" si="0"/>
        <v>568.10904130000006</v>
      </c>
      <c r="I18" s="65">
        <f t="shared" si="0"/>
        <v>1195.8811310000001</v>
      </c>
      <c r="K18" s="91"/>
      <c r="L18" s="92"/>
      <c r="M18" s="82" t="s">
        <v>175</v>
      </c>
      <c r="N18" s="326">
        <f t="shared" si="3"/>
        <v>8073175644.499999</v>
      </c>
      <c r="O18" s="326">
        <f t="shared" si="4"/>
        <v>627688905.0999999</v>
      </c>
      <c r="P18" s="326">
        <f t="shared" si="4"/>
        <v>1479905759.0000002</v>
      </c>
      <c r="Q18" s="326">
        <f t="shared" si="5"/>
        <v>4445912753.7999992</v>
      </c>
      <c r="R18" s="326">
        <f t="shared" si="6"/>
        <v>231536994.89999998</v>
      </c>
      <c r="S18" s="326">
        <f t="shared" si="7"/>
        <v>331558657.90000004</v>
      </c>
      <c r="T18" s="326">
        <f t="shared" si="8"/>
        <v>276047780.59999996</v>
      </c>
      <c r="U18" s="320">
        <f t="shared" si="9"/>
        <v>680524793.19999993</v>
      </c>
    </row>
    <row r="19" spans="1:36" ht="11.25">
      <c r="A19" s="82" t="s">
        <v>45</v>
      </c>
      <c r="B19" s="65">
        <f t="shared" si="1"/>
        <v>10541.727510300001</v>
      </c>
      <c r="C19" s="65">
        <f t="shared" si="0"/>
        <v>588.17866009999989</v>
      </c>
      <c r="D19" s="65">
        <f t="shared" si="0"/>
        <v>1219.0980032999998</v>
      </c>
      <c r="E19" s="65">
        <f t="shared" si="0"/>
        <v>6965.3151847999998</v>
      </c>
      <c r="F19" s="65">
        <f t="shared" si="0"/>
        <v>293.72439569999989</v>
      </c>
      <c r="G19" s="65">
        <f t="shared" si="0"/>
        <v>369.73237560000001</v>
      </c>
      <c r="H19" s="65">
        <f t="shared" si="0"/>
        <v>295.93465840000005</v>
      </c>
      <c r="I19" s="65">
        <f t="shared" si="0"/>
        <v>809.74423239999999</v>
      </c>
      <c r="K19" s="91"/>
      <c r="L19" s="92"/>
      <c r="M19" s="82" t="s">
        <v>176</v>
      </c>
      <c r="N19" s="326">
        <f t="shared" si="3"/>
        <v>12360515199.099998</v>
      </c>
      <c r="O19" s="326">
        <f t="shared" si="4"/>
        <v>1150992214.8999999</v>
      </c>
      <c r="P19" s="326">
        <f t="shared" si="4"/>
        <v>2022591559.5999999</v>
      </c>
      <c r="Q19" s="326">
        <f t="shared" si="5"/>
        <v>6939233704.0999994</v>
      </c>
      <c r="R19" s="326">
        <f t="shared" si="6"/>
        <v>315201896.5</v>
      </c>
      <c r="S19" s="326">
        <f t="shared" si="7"/>
        <v>461890623.00000012</v>
      </c>
      <c r="T19" s="326">
        <f t="shared" si="8"/>
        <v>246817669.89999998</v>
      </c>
      <c r="U19" s="320">
        <f t="shared" si="9"/>
        <v>1223787531.0999999</v>
      </c>
    </row>
    <row r="20" spans="1:36" ht="11.25">
      <c r="A20" s="82" t="s">
        <v>50</v>
      </c>
      <c r="B20" s="65">
        <f t="shared" si="1"/>
        <v>1850.2276751999998</v>
      </c>
      <c r="C20" s="65">
        <f t="shared" ref="C20" si="10">O22*0.000001</f>
        <v>353.02908299999996</v>
      </c>
      <c r="D20" s="65">
        <f t="shared" ref="D20" si="11">P22*0.000001</f>
        <v>6.2296534000000001</v>
      </c>
      <c r="E20" s="65">
        <f t="shared" ref="E20" si="12">Q22*0.000001</f>
        <v>861.52393979999988</v>
      </c>
      <c r="F20" s="65">
        <f t="shared" ref="F20" si="13">R22*0.000001</f>
        <v>81.366029699999999</v>
      </c>
      <c r="G20" s="65">
        <f t="shared" ref="G20" si="14">S22*0.000001</f>
        <v>90.269170799999998</v>
      </c>
      <c r="H20" s="65">
        <f t="shared" ref="H20" si="15">T22*0.000001</f>
        <v>25.447029100000002</v>
      </c>
      <c r="I20" s="65">
        <f t="shared" ref="I20" si="16">U22*0.000001</f>
        <v>432.36276939999999</v>
      </c>
      <c r="K20" s="91"/>
      <c r="L20" s="92"/>
      <c r="M20" s="82" t="s">
        <v>177</v>
      </c>
      <c r="N20" s="326">
        <f t="shared" si="3"/>
        <v>19036366822.900002</v>
      </c>
      <c r="O20" s="326">
        <f t="shared" si="4"/>
        <v>1232970910.8999999</v>
      </c>
      <c r="P20" s="326">
        <f t="shared" si="4"/>
        <v>1710375949.8000004</v>
      </c>
      <c r="Q20" s="326">
        <f t="shared" si="5"/>
        <v>13542400531.900003</v>
      </c>
      <c r="R20" s="326">
        <f t="shared" si="6"/>
        <v>344260108.90000004</v>
      </c>
      <c r="S20" s="326">
        <f t="shared" si="7"/>
        <v>442369149.09999996</v>
      </c>
      <c r="T20" s="326">
        <f t="shared" si="8"/>
        <v>568109041.30000007</v>
      </c>
      <c r="U20" s="320">
        <f t="shared" si="9"/>
        <v>1195881131.0000002</v>
      </c>
    </row>
    <row r="21" spans="1:36" ht="11.25">
      <c r="A21" s="98" t="s">
        <v>48</v>
      </c>
      <c r="B21" s="65">
        <f>N5*0.000001</f>
        <v>100443.55347449999</v>
      </c>
      <c r="C21" s="65">
        <f t="shared" ref="C21:I21" si="17">O5*0.000001</f>
        <v>7501.2688195999981</v>
      </c>
      <c r="D21" s="65">
        <f t="shared" si="17"/>
        <v>10986.196544599999</v>
      </c>
      <c r="E21" s="65">
        <f t="shared" si="17"/>
        <v>63427.357382700007</v>
      </c>
      <c r="F21" s="65">
        <f t="shared" si="17"/>
        <v>3342.6542028999993</v>
      </c>
      <c r="G21" s="65">
        <f t="shared" si="17"/>
        <v>3453.1545650999997</v>
      </c>
      <c r="H21" s="65">
        <f t="shared" si="17"/>
        <v>2871.3348853000002</v>
      </c>
      <c r="I21" s="65">
        <f t="shared" si="17"/>
        <v>8861.5870742999996</v>
      </c>
      <c r="K21" s="92"/>
      <c r="L21" s="92"/>
      <c r="M21" s="82" t="s">
        <v>178</v>
      </c>
      <c r="N21" s="326">
        <f t="shared" si="3"/>
        <v>10541727510.300001</v>
      </c>
      <c r="O21" s="326">
        <f t="shared" si="4"/>
        <v>588178660.0999999</v>
      </c>
      <c r="P21" s="326">
        <f t="shared" si="4"/>
        <v>1219098003.3</v>
      </c>
      <c r="Q21" s="326">
        <f t="shared" si="5"/>
        <v>6965315184.8000002</v>
      </c>
      <c r="R21" s="326">
        <f t="shared" si="6"/>
        <v>293724395.69999993</v>
      </c>
      <c r="S21" s="326">
        <f t="shared" si="7"/>
        <v>369732375.60000002</v>
      </c>
      <c r="T21" s="326">
        <f t="shared" si="8"/>
        <v>295934658.40000004</v>
      </c>
      <c r="U21" s="320">
        <f t="shared" si="9"/>
        <v>809744232.39999998</v>
      </c>
    </row>
    <row r="22" spans="1:36" ht="11.25">
      <c r="A22" s="100" t="s">
        <v>51</v>
      </c>
      <c r="B22" s="65">
        <f>SUM(C22:I22)</f>
        <v>100</v>
      </c>
      <c r="C22" s="65">
        <f>C21/B21*100</f>
        <v>7.4681436091410038</v>
      </c>
      <c r="D22" s="65">
        <f>D21/B21*100</f>
        <v>10.937682075723366</v>
      </c>
      <c r="E22" s="65">
        <f>E21/B21*100</f>
        <v>63.147265492556038</v>
      </c>
      <c r="F22" s="65">
        <f>F21/B21*100</f>
        <v>3.3278932169087514</v>
      </c>
      <c r="G22" s="65">
        <f>G21/B21*100</f>
        <v>3.437905615293336</v>
      </c>
      <c r="H22" s="65">
        <f>H21/B21*100</f>
        <v>2.8586552207444127</v>
      </c>
      <c r="I22" s="65">
        <f>I21/B21*100</f>
        <v>8.8224547696331026</v>
      </c>
      <c r="K22" s="92"/>
      <c r="L22" s="92"/>
      <c r="M22" s="82" t="s">
        <v>179</v>
      </c>
      <c r="N22" s="326">
        <f t="shared" si="3"/>
        <v>1850227675.1999998</v>
      </c>
      <c r="O22" s="326">
        <f t="shared" si="4"/>
        <v>353029083</v>
      </c>
      <c r="P22" s="326">
        <f t="shared" si="4"/>
        <v>6229653.4000000004</v>
      </c>
      <c r="Q22" s="326">
        <f t="shared" si="5"/>
        <v>861523939.79999995</v>
      </c>
      <c r="R22" s="326">
        <f t="shared" si="6"/>
        <v>81366029.700000003</v>
      </c>
      <c r="S22" s="326">
        <f t="shared" si="7"/>
        <v>90269170.799999997</v>
      </c>
      <c r="T22" s="326">
        <f t="shared" si="8"/>
        <v>25447029.100000001</v>
      </c>
      <c r="U22" s="320">
        <f t="shared" si="9"/>
        <v>432362769.40000004</v>
      </c>
      <c r="V22" s="76"/>
    </row>
    <row r="23" spans="1:36">
      <c r="A23" s="93"/>
      <c r="B23" s="94"/>
      <c r="C23" s="75"/>
      <c r="K23" s="92"/>
      <c r="L23" s="92"/>
      <c r="M23" s="76"/>
      <c r="N23" s="224"/>
      <c r="O23" s="230"/>
      <c r="P23" s="226"/>
      <c r="Q23" s="226"/>
      <c r="R23" s="237"/>
      <c r="S23" s="236"/>
      <c r="T23" s="235"/>
      <c r="U23" s="65"/>
      <c r="V23" s="76"/>
    </row>
    <row r="24" spans="1:36">
      <c r="M24" s="417"/>
      <c r="N24" s="234" t="s">
        <v>125</v>
      </c>
      <c r="O24" s="234" t="s">
        <v>121</v>
      </c>
      <c r="P24" s="233" t="s">
        <v>108</v>
      </c>
      <c r="Q24" s="233" t="s">
        <v>123</v>
      </c>
      <c r="R24" s="233" t="s">
        <v>113</v>
      </c>
      <c r="S24" s="233" t="s">
        <v>111</v>
      </c>
      <c r="T24" s="233" t="s">
        <v>110</v>
      </c>
      <c r="U24" s="233" t="s">
        <v>109</v>
      </c>
      <c r="V24" s="233" t="s">
        <v>117</v>
      </c>
      <c r="W24" s="233" t="s">
        <v>120</v>
      </c>
      <c r="X24" s="233" t="s">
        <v>128</v>
      </c>
      <c r="Y24" s="233" t="s">
        <v>126</v>
      </c>
      <c r="Z24" s="233" t="s">
        <v>129</v>
      </c>
      <c r="AA24" s="233" t="s">
        <v>124</v>
      </c>
      <c r="AB24" s="233" t="s">
        <v>122</v>
      </c>
      <c r="AC24" s="233" t="s">
        <v>114</v>
      </c>
      <c r="AD24" s="233" t="s">
        <v>119</v>
      </c>
      <c r="AE24" s="233" t="s">
        <v>118</v>
      </c>
      <c r="AF24" s="233" t="s">
        <v>112</v>
      </c>
      <c r="AG24" s="233" t="s">
        <v>115</v>
      </c>
      <c r="AH24" s="233" t="s">
        <v>127</v>
      </c>
      <c r="AI24" s="233" t="s">
        <v>116</v>
      </c>
      <c r="AJ24" s="232"/>
    </row>
    <row r="25" spans="1:36">
      <c r="M25" s="418"/>
      <c r="N25" s="231" t="s">
        <v>139</v>
      </c>
      <c r="O25" s="231" t="s">
        <v>139</v>
      </c>
      <c r="P25" s="231" t="s">
        <v>139</v>
      </c>
      <c r="Q25" s="231" t="s">
        <v>139</v>
      </c>
      <c r="R25" s="231" t="s">
        <v>139</v>
      </c>
      <c r="S25" s="231" t="s">
        <v>139</v>
      </c>
      <c r="T25" s="231" t="s">
        <v>139</v>
      </c>
      <c r="U25" s="231" t="s">
        <v>139</v>
      </c>
      <c r="V25" s="231" t="s">
        <v>139</v>
      </c>
      <c r="W25" s="231" t="s">
        <v>139</v>
      </c>
      <c r="X25" s="231" t="s">
        <v>139</v>
      </c>
      <c r="Y25" s="231" t="s">
        <v>139</v>
      </c>
      <c r="Z25" s="231" t="s">
        <v>139</v>
      </c>
      <c r="AA25" s="231" t="s">
        <v>139</v>
      </c>
      <c r="AB25" s="231" t="s">
        <v>139</v>
      </c>
      <c r="AC25" s="231" t="s">
        <v>139</v>
      </c>
      <c r="AD25" s="231" t="s">
        <v>139</v>
      </c>
      <c r="AE25" s="231" t="s">
        <v>139</v>
      </c>
      <c r="AF25" s="231" t="s">
        <v>139</v>
      </c>
      <c r="AG25" s="231" t="s">
        <v>139</v>
      </c>
      <c r="AH25" s="231" t="s">
        <v>139</v>
      </c>
      <c r="AI25" s="231" t="s">
        <v>139</v>
      </c>
      <c r="AJ25" s="229" t="s">
        <v>275</v>
      </c>
    </row>
    <row r="26" spans="1:36" ht="11.25">
      <c r="M26" s="101" t="s">
        <v>138</v>
      </c>
      <c r="N26" s="299">
        <f t="shared" ref="N26:AI26" si="18">SUM(N27:N43)</f>
        <v>606124990.79999995</v>
      </c>
      <c r="O26" s="299">
        <f t="shared" si="18"/>
        <v>559774459</v>
      </c>
      <c r="P26" s="297">
        <f t="shared" si="18"/>
        <v>6360.3</v>
      </c>
      <c r="Q26" s="299">
        <f t="shared" si="18"/>
        <v>83628017.800000012</v>
      </c>
      <c r="R26" s="299">
        <f t="shared" si="18"/>
        <v>1086707417.3999999</v>
      </c>
      <c r="S26" s="299">
        <f t="shared" si="18"/>
        <v>314357288.59999996</v>
      </c>
      <c r="T26" s="299">
        <f t="shared" si="18"/>
        <v>44949508.399999999</v>
      </c>
      <c r="U26" s="299">
        <f t="shared" si="18"/>
        <v>20808534.300000001</v>
      </c>
      <c r="V26" s="299">
        <f t="shared" si="18"/>
        <v>148231644.30000001</v>
      </c>
      <c r="W26" s="299">
        <f t="shared" si="18"/>
        <v>144419854.19999999</v>
      </c>
      <c r="X26" s="299">
        <f t="shared" si="18"/>
        <v>211625235.80000001</v>
      </c>
      <c r="Y26" s="299">
        <f t="shared" si="18"/>
        <v>1752841986.5000002</v>
      </c>
      <c r="Z26" s="299">
        <f t="shared" si="18"/>
        <v>1428184689.5000002</v>
      </c>
      <c r="AA26" s="299">
        <f t="shared" si="18"/>
        <v>23468815.899999995</v>
      </c>
      <c r="AB26" s="299">
        <f t="shared" si="18"/>
        <v>54971941.900000006</v>
      </c>
      <c r="AC26" s="299">
        <f t="shared" si="18"/>
        <v>311456178.60000002</v>
      </c>
      <c r="AD26" s="299">
        <f t="shared" si="18"/>
        <v>392419271.29999995</v>
      </c>
      <c r="AE26" s="299">
        <f t="shared" si="18"/>
        <v>50727466.699999996</v>
      </c>
      <c r="AF26" s="299">
        <f t="shared" si="18"/>
        <v>59429433.099999994</v>
      </c>
      <c r="AG26" s="299">
        <f t="shared" si="18"/>
        <v>28320237.700000003</v>
      </c>
      <c r="AH26" s="299">
        <f t="shared" si="18"/>
        <v>282264751</v>
      </c>
      <c r="AI26" s="299">
        <f t="shared" si="18"/>
        <v>1256868991.1999998</v>
      </c>
      <c r="AJ26" s="65">
        <f>SUM(N26:AI26)</f>
        <v>8861587074.2999992</v>
      </c>
    </row>
    <row r="27" spans="1:36" ht="11.25">
      <c r="A27" s="96" t="s">
        <v>103</v>
      </c>
      <c r="B27" s="261" t="s">
        <v>192</v>
      </c>
      <c r="C27" s="261" t="s">
        <v>193</v>
      </c>
      <c r="D27" s="261" t="s">
        <v>196</v>
      </c>
      <c r="E27" s="261" t="s">
        <v>194</v>
      </c>
      <c r="F27" s="261" t="s">
        <v>195</v>
      </c>
      <c r="G27" s="261" t="s">
        <v>197</v>
      </c>
      <c r="H27" s="261" t="s">
        <v>158</v>
      </c>
      <c r="M27" s="82" t="s">
        <v>163</v>
      </c>
      <c r="N27" s="299">
        <f>Q51</f>
        <v>240179.4</v>
      </c>
      <c r="O27" s="299">
        <f>R51</f>
        <v>388</v>
      </c>
      <c r="P27" s="297">
        <f>T51</f>
        <v>0</v>
      </c>
      <c r="Q27" s="299">
        <f>U51</f>
        <v>0</v>
      </c>
      <c r="R27" s="299">
        <f>W51</f>
        <v>2849065.5</v>
      </c>
      <c r="S27" s="299">
        <f>X51</f>
        <v>24871311.299999997</v>
      </c>
      <c r="T27" s="299">
        <f>Y51</f>
        <v>1254136.5999999999</v>
      </c>
      <c r="U27" s="299">
        <f>Z51</f>
        <v>554210.69999999995</v>
      </c>
      <c r="V27" s="299">
        <f>AA51</f>
        <v>77431.900000000009</v>
      </c>
      <c r="W27" s="299">
        <f>AC51</f>
        <v>7103571.5000000009</v>
      </c>
      <c r="X27" s="299">
        <f>AD51</f>
        <v>3840769.3000000003</v>
      </c>
      <c r="Y27" s="299">
        <f>AF51</f>
        <v>3255357.1999999997</v>
      </c>
      <c r="Z27" s="299">
        <f>AG51</f>
        <v>1510026.7</v>
      </c>
      <c r="AA27" s="299">
        <f>AH51</f>
        <v>0</v>
      </c>
      <c r="AB27" s="326">
        <f t="shared" ref="AB27:AI27" si="19">AI51</f>
        <v>1585048.8</v>
      </c>
      <c r="AC27" s="326">
        <f t="shared" si="19"/>
        <v>23971524.500000007</v>
      </c>
      <c r="AD27" s="326">
        <f t="shared" si="19"/>
        <v>1477551.1</v>
      </c>
      <c r="AE27" s="326">
        <f t="shared" si="19"/>
        <v>42992.4</v>
      </c>
      <c r="AF27" s="326">
        <f t="shared" si="19"/>
        <v>2383595.6999999997</v>
      </c>
      <c r="AG27" s="326">
        <f t="shared" si="19"/>
        <v>1682895.4</v>
      </c>
      <c r="AH27" s="326">
        <f t="shared" si="19"/>
        <v>2322659.2000000002</v>
      </c>
      <c r="AI27" s="326">
        <f t="shared" si="19"/>
        <v>16292169.599999998</v>
      </c>
      <c r="AJ27" s="65">
        <f t="shared" ref="AJ27:AJ43" si="20">SUM(N27:AI27)</f>
        <v>95314884.800000012</v>
      </c>
    </row>
    <row r="28" spans="1:36" ht="11.25">
      <c r="A28" s="96" t="s">
        <v>105</v>
      </c>
      <c r="B28" s="95">
        <f>C22</f>
        <v>7.4681436091410038</v>
      </c>
      <c r="C28" s="95">
        <f t="shared" ref="C28:H28" si="21">D22</f>
        <v>10.937682075723366</v>
      </c>
      <c r="D28" s="95">
        <f t="shared" si="21"/>
        <v>63.147265492556038</v>
      </c>
      <c r="E28" s="95">
        <f t="shared" si="21"/>
        <v>3.3278932169087514</v>
      </c>
      <c r="F28" s="95">
        <f t="shared" si="21"/>
        <v>3.437905615293336</v>
      </c>
      <c r="G28" s="95">
        <f t="shared" si="21"/>
        <v>2.8586552207444127</v>
      </c>
      <c r="H28" s="95">
        <f t="shared" si="21"/>
        <v>8.8224547696331026</v>
      </c>
      <c r="M28" s="82" t="s">
        <v>164</v>
      </c>
      <c r="N28" s="326">
        <f t="shared" ref="N28:N43" si="22">Q52</f>
        <v>2109829</v>
      </c>
      <c r="O28" s="326">
        <f t="shared" ref="O28:O43" si="23">R52</f>
        <v>1825719</v>
      </c>
      <c r="P28" s="325">
        <f t="shared" ref="P28:P43" si="24">T52</f>
        <v>381.8</v>
      </c>
      <c r="Q28" s="326">
        <f t="shared" ref="Q28:Q43" si="25">U52</f>
        <v>37747</v>
      </c>
      <c r="R28" s="326">
        <f t="shared" ref="R28:R43" si="26">W52</f>
        <v>29868927.5</v>
      </c>
      <c r="S28" s="326">
        <f t="shared" ref="S28:S43" si="27">X52</f>
        <v>12566732.100000001</v>
      </c>
      <c r="T28" s="326">
        <f t="shared" ref="T28:T43" si="28">Y52</f>
        <v>1424986.7999999998</v>
      </c>
      <c r="U28" s="326">
        <f t="shared" ref="U28:U43" si="29">Z52</f>
        <v>692170.99999999988</v>
      </c>
      <c r="V28" s="326">
        <f t="shared" ref="V28:V43" si="30">AA52</f>
        <v>1496430.4000000001</v>
      </c>
      <c r="W28" s="326">
        <f t="shared" ref="W28:W43" si="31">AC52</f>
        <v>4536423.5999999996</v>
      </c>
      <c r="X28" s="326">
        <f t="shared" ref="X28:X43" si="32">AD52</f>
        <v>2463255.2999999998</v>
      </c>
      <c r="Y28" s="326">
        <f t="shared" ref="Y28:Y43" si="33">AF52</f>
        <v>12175930.900000002</v>
      </c>
      <c r="Z28" s="326">
        <f t="shared" ref="Z28:Z43" si="34">AG52</f>
        <v>1414983.9</v>
      </c>
      <c r="AA28" s="326">
        <f t="shared" ref="AA28:AA42" si="35">AH52</f>
        <v>32408</v>
      </c>
      <c r="AB28" s="326">
        <f t="shared" ref="AB28:AB43" si="36">AI52</f>
        <v>2989550.8</v>
      </c>
      <c r="AC28" s="326">
        <f t="shared" ref="AC28:AC43" si="37">AJ52</f>
        <v>12101695.1</v>
      </c>
      <c r="AD28" s="326">
        <f t="shared" ref="AD28:AD43" si="38">AK52</f>
        <v>5588048.7000000002</v>
      </c>
      <c r="AE28" s="326">
        <f t="shared" ref="AE28:AE43" si="39">AL52</f>
        <v>2468298.6</v>
      </c>
      <c r="AF28" s="326">
        <f t="shared" ref="AF28:AF43" si="40">AM52</f>
        <v>1818977.8</v>
      </c>
      <c r="AG28" s="326">
        <f t="shared" ref="AG28:AG43" si="41">AN52</f>
        <v>214187</v>
      </c>
      <c r="AH28" s="326">
        <f t="shared" ref="AH28:AH43" si="42">AO52</f>
        <v>2848840.1</v>
      </c>
      <c r="AI28" s="326">
        <f t="shared" ref="AI28:AI43" si="43">AP52</f>
        <v>30159098.000000004</v>
      </c>
      <c r="AJ28" s="65">
        <f t="shared" si="20"/>
        <v>128834622.39999998</v>
      </c>
    </row>
    <row r="29" spans="1:36" ht="11.25">
      <c r="M29" s="82" t="s">
        <v>165</v>
      </c>
      <c r="N29" s="326">
        <f t="shared" si="22"/>
        <v>2266954.4</v>
      </c>
      <c r="O29" s="326">
        <f t="shared" si="23"/>
        <v>1307402.2</v>
      </c>
      <c r="P29" s="325">
        <f t="shared" si="24"/>
        <v>7</v>
      </c>
      <c r="Q29" s="326">
        <f t="shared" si="25"/>
        <v>0</v>
      </c>
      <c r="R29" s="326">
        <f t="shared" si="26"/>
        <v>26688984.5</v>
      </c>
      <c r="S29" s="326">
        <f t="shared" si="27"/>
        <v>10986129.4</v>
      </c>
      <c r="T29" s="326">
        <f t="shared" si="28"/>
        <v>998175.60000000009</v>
      </c>
      <c r="U29" s="326">
        <f t="shared" si="29"/>
        <v>580581.79999999993</v>
      </c>
      <c r="V29" s="326">
        <f t="shared" si="30"/>
        <v>1135490.5</v>
      </c>
      <c r="W29" s="326">
        <f t="shared" si="31"/>
        <v>2701795.0999999996</v>
      </c>
      <c r="X29" s="326">
        <f t="shared" si="32"/>
        <v>3989156.5</v>
      </c>
      <c r="Y29" s="326">
        <f t="shared" si="33"/>
        <v>11430563.5</v>
      </c>
      <c r="Z29" s="326">
        <f t="shared" si="34"/>
        <v>5995893.5</v>
      </c>
      <c r="AA29" s="326">
        <f t="shared" si="35"/>
        <v>34692</v>
      </c>
      <c r="AB29" s="326">
        <f t="shared" si="36"/>
        <v>2331854.2999999998</v>
      </c>
      <c r="AC29" s="326">
        <f t="shared" si="37"/>
        <v>12155555.699999999</v>
      </c>
      <c r="AD29" s="326">
        <f t="shared" si="38"/>
        <v>2740091.8</v>
      </c>
      <c r="AE29" s="326">
        <f t="shared" si="39"/>
        <v>449573</v>
      </c>
      <c r="AF29" s="326">
        <f t="shared" si="40"/>
        <v>1399074.2999999998</v>
      </c>
      <c r="AG29" s="326">
        <f t="shared" si="41"/>
        <v>53518</v>
      </c>
      <c r="AH29" s="326">
        <f t="shared" si="42"/>
        <v>3894474.3</v>
      </c>
      <c r="AI29" s="326">
        <f t="shared" si="43"/>
        <v>14962139.699999999</v>
      </c>
      <c r="AJ29" s="65">
        <f t="shared" si="20"/>
        <v>106102107.09999999</v>
      </c>
    </row>
    <row r="30" spans="1:36" ht="11.25">
      <c r="M30" s="82" t="s">
        <v>166</v>
      </c>
      <c r="N30" s="326">
        <f t="shared" si="22"/>
        <v>1676103.4</v>
      </c>
      <c r="O30" s="326">
        <f t="shared" si="23"/>
        <v>2682515.4</v>
      </c>
      <c r="P30" s="325">
        <f t="shared" si="24"/>
        <v>0</v>
      </c>
      <c r="Q30" s="326">
        <f t="shared" si="25"/>
        <v>3530798.3</v>
      </c>
      <c r="R30" s="326">
        <f t="shared" si="26"/>
        <v>28091297.600000001</v>
      </c>
      <c r="S30" s="326">
        <f t="shared" si="27"/>
        <v>11374825.199999999</v>
      </c>
      <c r="T30" s="326">
        <f t="shared" si="28"/>
        <v>2134166</v>
      </c>
      <c r="U30" s="326">
        <f t="shared" si="29"/>
        <v>681270.60000000009</v>
      </c>
      <c r="V30" s="326">
        <f t="shared" si="30"/>
        <v>4997060.9999999991</v>
      </c>
      <c r="W30" s="326">
        <f t="shared" si="31"/>
        <v>2751391.4</v>
      </c>
      <c r="X30" s="326">
        <f t="shared" si="32"/>
        <v>4115022.2</v>
      </c>
      <c r="Y30" s="326">
        <f t="shared" si="33"/>
        <v>20891007.200000003</v>
      </c>
      <c r="Z30" s="326">
        <f t="shared" si="34"/>
        <v>21235462.799999997</v>
      </c>
      <c r="AA30" s="326">
        <f t="shared" si="35"/>
        <v>463403.6</v>
      </c>
      <c r="AB30" s="326">
        <f t="shared" si="36"/>
        <v>1279865.8</v>
      </c>
      <c r="AC30" s="326">
        <f t="shared" si="37"/>
        <v>29137232.300000004</v>
      </c>
      <c r="AD30" s="326">
        <f t="shared" si="38"/>
        <v>13585959.6</v>
      </c>
      <c r="AE30" s="326">
        <f t="shared" si="39"/>
        <v>1680140.4</v>
      </c>
      <c r="AF30" s="326">
        <f t="shared" si="40"/>
        <v>1522928.5</v>
      </c>
      <c r="AG30" s="326">
        <f t="shared" si="41"/>
        <v>336399.8</v>
      </c>
      <c r="AH30" s="326">
        <f t="shared" si="42"/>
        <v>2802182.4</v>
      </c>
      <c r="AI30" s="326">
        <f t="shared" si="43"/>
        <v>82045018.799999982</v>
      </c>
      <c r="AJ30" s="65">
        <f t="shared" si="20"/>
        <v>237014052.30000001</v>
      </c>
    </row>
    <row r="31" spans="1:36" ht="11.25">
      <c r="M31" s="82" t="s">
        <v>167</v>
      </c>
      <c r="N31" s="326">
        <f t="shared" si="22"/>
        <v>517309.4</v>
      </c>
      <c r="O31" s="326">
        <f t="shared" si="23"/>
        <v>1712381.2000000002</v>
      </c>
      <c r="P31" s="325">
        <f t="shared" si="24"/>
        <v>0</v>
      </c>
      <c r="Q31" s="326">
        <f t="shared" si="25"/>
        <v>0</v>
      </c>
      <c r="R31" s="326">
        <f t="shared" si="26"/>
        <v>18505026.699999999</v>
      </c>
      <c r="S31" s="326">
        <f t="shared" si="27"/>
        <v>8911440.9000000004</v>
      </c>
      <c r="T31" s="326">
        <f t="shared" si="28"/>
        <v>837444.00000000012</v>
      </c>
      <c r="U31" s="326">
        <f t="shared" si="29"/>
        <v>431730.1</v>
      </c>
      <c r="V31" s="326">
        <f t="shared" si="30"/>
        <v>814733.9</v>
      </c>
      <c r="W31" s="326">
        <f t="shared" si="31"/>
        <v>2460503</v>
      </c>
      <c r="X31" s="326">
        <f t="shared" si="32"/>
        <v>1364302.4</v>
      </c>
      <c r="Y31" s="326">
        <f t="shared" si="33"/>
        <v>10878102.6</v>
      </c>
      <c r="Z31" s="326">
        <f t="shared" si="34"/>
        <v>4469782.2</v>
      </c>
      <c r="AA31" s="326">
        <f t="shared" si="35"/>
        <v>14473</v>
      </c>
      <c r="AB31" s="326">
        <f t="shared" si="36"/>
        <v>817188.8</v>
      </c>
      <c r="AC31" s="326">
        <f t="shared" si="37"/>
        <v>7650570.5</v>
      </c>
      <c r="AD31" s="326">
        <f t="shared" si="38"/>
        <v>2522287.7999999998</v>
      </c>
      <c r="AE31" s="326">
        <f t="shared" si="39"/>
        <v>9280</v>
      </c>
      <c r="AF31" s="326">
        <f t="shared" si="40"/>
        <v>1030225.7</v>
      </c>
      <c r="AG31" s="326">
        <f t="shared" si="41"/>
        <v>90202.5</v>
      </c>
      <c r="AH31" s="326">
        <f t="shared" si="42"/>
        <v>2910521.4000000004</v>
      </c>
      <c r="AI31" s="326">
        <f t="shared" si="43"/>
        <v>12009916.4</v>
      </c>
      <c r="AJ31" s="65">
        <f t="shared" si="20"/>
        <v>77957422.5</v>
      </c>
    </row>
    <row r="32" spans="1:36" ht="11.25">
      <c r="M32" s="82" t="s">
        <v>168</v>
      </c>
      <c r="N32" s="326">
        <f t="shared" si="22"/>
        <v>2209583.2999999998</v>
      </c>
      <c r="O32" s="326">
        <f t="shared" si="23"/>
        <v>289627.90000000002</v>
      </c>
      <c r="P32" s="325">
        <f t="shared" si="24"/>
        <v>68.2</v>
      </c>
      <c r="Q32" s="326">
        <f t="shared" si="25"/>
        <v>0</v>
      </c>
      <c r="R32" s="326">
        <f t="shared" si="26"/>
        <v>8980141</v>
      </c>
      <c r="S32" s="326">
        <f t="shared" si="27"/>
        <v>9550625</v>
      </c>
      <c r="T32" s="326">
        <f t="shared" si="28"/>
        <v>784919.10000000009</v>
      </c>
      <c r="U32" s="326">
        <f t="shared" si="29"/>
        <v>352053.1</v>
      </c>
      <c r="V32" s="326">
        <f t="shared" si="30"/>
        <v>474016.30000000005</v>
      </c>
      <c r="W32" s="326">
        <f t="shared" si="31"/>
        <v>3769671.8</v>
      </c>
      <c r="X32" s="326">
        <f t="shared" si="32"/>
        <v>1090075.8999999999</v>
      </c>
      <c r="Y32" s="326">
        <f t="shared" si="33"/>
        <v>6816511.5</v>
      </c>
      <c r="Z32" s="326">
        <f t="shared" si="34"/>
        <v>21839289.099999998</v>
      </c>
      <c r="AA32" s="326">
        <f t="shared" si="35"/>
        <v>5112</v>
      </c>
      <c r="AB32" s="326">
        <f t="shared" si="36"/>
        <v>1073395.6000000001</v>
      </c>
      <c r="AC32" s="326">
        <f t="shared" si="37"/>
        <v>9971464.6999999993</v>
      </c>
      <c r="AD32" s="326">
        <f t="shared" si="38"/>
        <v>2134805.1999999997</v>
      </c>
      <c r="AE32" s="326">
        <f t="shared" si="39"/>
        <v>40792</v>
      </c>
      <c r="AF32" s="326">
        <f t="shared" si="40"/>
        <v>747366.29999999993</v>
      </c>
      <c r="AG32" s="326">
        <f t="shared" si="41"/>
        <v>79809.7</v>
      </c>
      <c r="AH32" s="326">
        <f t="shared" si="42"/>
        <v>1464297.2</v>
      </c>
      <c r="AI32" s="326">
        <f t="shared" si="43"/>
        <v>8317421.0999999996</v>
      </c>
      <c r="AJ32" s="65">
        <f t="shared" si="20"/>
        <v>79991046</v>
      </c>
    </row>
    <row r="33" spans="13:42" ht="11.25">
      <c r="M33" s="82" t="s">
        <v>169</v>
      </c>
      <c r="N33" s="326">
        <f t="shared" si="22"/>
        <v>11909451</v>
      </c>
      <c r="O33" s="326">
        <f t="shared" si="23"/>
        <v>6536400.5</v>
      </c>
      <c r="P33" s="325">
        <f t="shared" si="24"/>
        <v>6</v>
      </c>
      <c r="Q33" s="326">
        <f t="shared" si="25"/>
        <v>0</v>
      </c>
      <c r="R33" s="326">
        <f t="shared" si="26"/>
        <v>62528688.799999997</v>
      </c>
      <c r="S33" s="326">
        <f t="shared" si="27"/>
        <v>4531356.5</v>
      </c>
      <c r="T33" s="326">
        <f t="shared" si="28"/>
        <v>1142560.5</v>
      </c>
      <c r="U33" s="326">
        <f t="shared" si="29"/>
        <v>746369.9</v>
      </c>
      <c r="V33" s="326">
        <f t="shared" si="30"/>
        <v>1075812.5</v>
      </c>
      <c r="W33" s="326">
        <f t="shared" si="31"/>
        <v>3006963.5</v>
      </c>
      <c r="X33" s="326">
        <f t="shared" si="32"/>
        <v>2110578.5</v>
      </c>
      <c r="Y33" s="326">
        <f t="shared" si="33"/>
        <v>11425743.699999999</v>
      </c>
      <c r="Z33" s="326">
        <f t="shared" si="34"/>
        <v>12436819.799999999</v>
      </c>
      <c r="AA33" s="326">
        <f t="shared" si="35"/>
        <v>136614</v>
      </c>
      <c r="AB33" s="326">
        <f t="shared" si="36"/>
        <v>1834618.0999999999</v>
      </c>
      <c r="AC33" s="326">
        <f t="shared" si="37"/>
        <v>5905750.6999999993</v>
      </c>
      <c r="AD33" s="326">
        <f t="shared" si="38"/>
        <v>3895473.8</v>
      </c>
      <c r="AE33" s="326">
        <f t="shared" si="39"/>
        <v>173963.3</v>
      </c>
      <c r="AF33" s="326">
        <f t="shared" si="40"/>
        <v>738468.3</v>
      </c>
      <c r="AG33" s="326">
        <f t="shared" si="41"/>
        <v>114339</v>
      </c>
      <c r="AH33" s="326">
        <f t="shared" si="42"/>
        <v>3681715.8000000003</v>
      </c>
      <c r="AI33" s="326">
        <f t="shared" si="43"/>
        <v>11665033.800000001</v>
      </c>
      <c r="AJ33" s="65">
        <f t="shared" si="20"/>
        <v>145596728</v>
      </c>
    </row>
    <row r="34" spans="13:42" ht="11.25">
      <c r="M34" s="82" t="s">
        <v>170</v>
      </c>
      <c r="N34" s="326">
        <f t="shared" si="22"/>
        <v>6497249.5999999996</v>
      </c>
      <c r="O34" s="326">
        <f t="shared" si="23"/>
        <v>2853123</v>
      </c>
      <c r="P34" s="325">
        <f t="shared" si="24"/>
        <v>3</v>
      </c>
      <c r="Q34" s="326">
        <f t="shared" si="25"/>
        <v>0</v>
      </c>
      <c r="R34" s="326">
        <f t="shared" si="26"/>
        <v>10248950.9</v>
      </c>
      <c r="S34" s="326">
        <f t="shared" si="27"/>
        <v>2884427.7</v>
      </c>
      <c r="T34" s="326">
        <f t="shared" si="28"/>
        <v>273366.3</v>
      </c>
      <c r="U34" s="326">
        <f t="shared" si="29"/>
        <v>114780.2</v>
      </c>
      <c r="V34" s="326">
        <f t="shared" si="30"/>
        <v>1188969.8999999999</v>
      </c>
      <c r="W34" s="326">
        <f t="shared" si="31"/>
        <v>2378846.4</v>
      </c>
      <c r="X34" s="326">
        <f t="shared" si="32"/>
        <v>1623519.5</v>
      </c>
      <c r="Y34" s="326">
        <f t="shared" si="33"/>
        <v>9424882.6999999993</v>
      </c>
      <c r="Z34" s="326">
        <f t="shared" si="34"/>
        <v>1164260.6000000001</v>
      </c>
      <c r="AA34" s="326">
        <f t="shared" si="35"/>
        <v>73891.600000000006</v>
      </c>
      <c r="AB34" s="326">
        <f t="shared" si="36"/>
        <v>506429.7</v>
      </c>
      <c r="AC34" s="326">
        <f t="shared" si="37"/>
        <v>7071301.5999999996</v>
      </c>
      <c r="AD34" s="326">
        <f t="shared" si="38"/>
        <v>3127125</v>
      </c>
      <c r="AE34" s="326">
        <f t="shared" si="39"/>
        <v>599205</v>
      </c>
      <c r="AF34" s="326">
        <f t="shared" si="40"/>
        <v>358989.2</v>
      </c>
      <c r="AG34" s="326">
        <f t="shared" si="41"/>
        <v>872</v>
      </c>
      <c r="AH34" s="326">
        <f t="shared" si="42"/>
        <v>1805626.7</v>
      </c>
      <c r="AI34" s="326">
        <f t="shared" si="43"/>
        <v>8606859.5</v>
      </c>
      <c r="AJ34" s="65">
        <f t="shared" si="20"/>
        <v>60802680.100000009</v>
      </c>
    </row>
    <row r="35" spans="13:42" ht="11.25">
      <c r="M35" s="82" t="s">
        <v>171</v>
      </c>
      <c r="N35" s="326">
        <f t="shared" si="22"/>
        <v>21509658</v>
      </c>
      <c r="O35" s="326">
        <f t="shared" si="23"/>
        <v>60316339.5</v>
      </c>
      <c r="P35" s="325">
        <f t="shared" si="24"/>
        <v>180</v>
      </c>
      <c r="Q35" s="326">
        <f t="shared" si="25"/>
        <v>12569098</v>
      </c>
      <c r="R35" s="326">
        <f t="shared" si="26"/>
        <v>250294765.40000001</v>
      </c>
      <c r="S35" s="326">
        <f t="shared" si="27"/>
        <v>52076685.299999975</v>
      </c>
      <c r="T35" s="326">
        <f t="shared" si="28"/>
        <v>9425367.5000000019</v>
      </c>
      <c r="U35" s="326">
        <f t="shared" si="29"/>
        <v>4275534.0999999996</v>
      </c>
      <c r="V35" s="326">
        <f t="shared" si="30"/>
        <v>42459421</v>
      </c>
      <c r="W35" s="326">
        <f t="shared" si="31"/>
        <v>24443334.499999993</v>
      </c>
      <c r="X35" s="326">
        <f t="shared" si="32"/>
        <v>20336374</v>
      </c>
      <c r="Y35" s="326">
        <f t="shared" si="33"/>
        <v>178408168</v>
      </c>
      <c r="Z35" s="326">
        <f t="shared" si="34"/>
        <v>87363733.200000003</v>
      </c>
      <c r="AA35" s="326">
        <f t="shared" si="35"/>
        <v>1180977.3</v>
      </c>
      <c r="AB35" s="326">
        <f t="shared" si="36"/>
        <v>9367818.2000000011</v>
      </c>
      <c r="AC35" s="326">
        <f t="shared" si="37"/>
        <v>92773289.400000021</v>
      </c>
      <c r="AD35" s="326">
        <f t="shared" si="38"/>
        <v>125940753.99999999</v>
      </c>
      <c r="AE35" s="326">
        <f t="shared" si="39"/>
        <v>11471476.200000003</v>
      </c>
      <c r="AF35" s="326">
        <f t="shared" si="40"/>
        <v>12036891.6</v>
      </c>
      <c r="AG35" s="326">
        <f t="shared" si="41"/>
        <v>10064933.300000001</v>
      </c>
      <c r="AH35" s="326">
        <f t="shared" si="42"/>
        <v>34849736.899999999</v>
      </c>
      <c r="AI35" s="326">
        <f t="shared" si="43"/>
        <v>285242773.19999999</v>
      </c>
      <c r="AJ35" s="65">
        <f t="shared" si="20"/>
        <v>1346407308.5999999</v>
      </c>
    </row>
    <row r="36" spans="13:42" ht="11.25">
      <c r="M36" s="82" t="s">
        <v>172</v>
      </c>
      <c r="N36" s="326">
        <f t="shared" si="22"/>
        <v>10466679.199999997</v>
      </c>
      <c r="O36" s="326">
        <f t="shared" si="23"/>
        <v>64188267.899999999</v>
      </c>
      <c r="P36" s="325">
        <f t="shared" si="24"/>
        <v>2429</v>
      </c>
      <c r="Q36" s="326">
        <f t="shared" si="25"/>
        <v>0</v>
      </c>
      <c r="R36" s="326">
        <f t="shared" si="26"/>
        <v>30144564.000000004</v>
      </c>
      <c r="S36" s="326">
        <f t="shared" si="27"/>
        <v>20078423.599999998</v>
      </c>
      <c r="T36" s="326">
        <f t="shared" si="28"/>
        <v>2592897.5999999996</v>
      </c>
      <c r="U36" s="326">
        <f t="shared" si="29"/>
        <v>1141186</v>
      </c>
      <c r="V36" s="326">
        <f t="shared" si="30"/>
        <v>7237643.8999999994</v>
      </c>
      <c r="W36" s="326">
        <f t="shared" si="31"/>
        <v>16458940.5</v>
      </c>
      <c r="X36" s="326">
        <f t="shared" si="32"/>
        <v>19104899</v>
      </c>
      <c r="Y36" s="326">
        <f t="shared" si="33"/>
        <v>139117822.09999999</v>
      </c>
      <c r="Z36" s="326">
        <f t="shared" si="34"/>
        <v>134748238.39999998</v>
      </c>
      <c r="AA36" s="326">
        <f t="shared" si="35"/>
        <v>636743.4</v>
      </c>
      <c r="AB36" s="326">
        <f t="shared" si="36"/>
        <v>1958616.5999999996</v>
      </c>
      <c r="AC36" s="326">
        <f t="shared" si="37"/>
        <v>7317009.8999999994</v>
      </c>
      <c r="AD36" s="326">
        <f t="shared" si="38"/>
        <v>47309425.699999988</v>
      </c>
      <c r="AE36" s="326">
        <f t="shared" si="39"/>
        <v>5450544.7999999998</v>
      </c>
      <c r="AF36" s="326">
        <f t="shared" si="40"/>
        <v>4683610.5</v>
      </c>
      <c r="AG36" s="326">
        <f t="shared" si="41"/>
        <v>409647.8</v>
      </c>
      <c r="AH36" s="326">
        <f t="shared" si="42"/>
        <v>9418036.0000000019</v>
      </c>
      <c r="AI36" s="326">
        <f t="shared" si="43"/>
        <v>146393543.69999999</v>
      </c>
      <c r="AJ36" s="65">
        <f t="shared" si="20"/>
        <v>668859169.5999999</v>
      </c>
    </row>
    <row r="37" spans="13:42" ht="11.25">
      <c r="M37" s="82" t="s">
        <v>173</v>
      </c>
      <c r="N37" s="326">
        <f t="shared" si="22"/>
        <v>50275541</v>
      </c>
      <c r="O37" s="326">
        <f t="shared" si="23"/>
        <v>27516502.300000001</v>
      </c>
      <c r="P37" s="325">
        <f t="shared" si="24"/>
        <v>52</v>
      </c>
      <c r="Q37" s="326">
        <f t="shared" si="25"/>
        <v>0</v>
      </c>
      <c r="R37" s="326">
        <f t="shared" si="26"/>
        <v>93338967.699999988</v>
      </c>
      <c r="S37" s="326">
        <f t="shared" si="27"/>
        <v>20123355.499999996</v>
      </c>
      <c r="T37" s="326">
        <f t="shared" si="28"/>
        <v>2754834.6999999997</v>
      </c>
      <c r="U37" s="326">
        <f t="shared" si="29"/>
        <v>1531247.0000000002</v>
      </c>
      <c r="V37" s="326">
        <f t="shared" si="30"/>
        <v>10053754.600000001</v>
      </c>
      <c r="W37" s="326">
        <f t="shared" si="31"/>
        <v>14161729.300000001</v>
      </c>
      <c r="X37" s="326">
        <f t="shared" si="32"/>
        <v>13075751.299999999</v>
      </c>
      <c r="Y37" s="326">
        <f t="shared" si="33"/>
        <v>119598731.39999999</v>
      </c>
      <c r="Z37" s="326">
        <f t="shared" si="34"/>
        <v>143052866.90000001</v>
      </c>
      <c r="AA37" s="326">
        <f t="shared" si="35"/>
        <v>842115.10000000009</v>
      </c>
      <c r="AB37" s="326">
        <f t="shared" si="36"/>
        <v>2548544.1999999997</v>
      </c>
      <c r="AC37" s="326">
        <f t="shared" si="37"/>
        <v>14432179.199999999</v>
      </c>
      <c r="AD37" s="326">
        <f t="shared" si="38"/>
        <v>18238153.399999999</v>
      </c>
      <c r="AE37" s="326">
        <f t="shared" si="39"/>
        <v>2617535.7999999998</v>
      </c>
      <c r="AF37" s="326">
        <f t="shared" si="40"/>
        <v>4259594.5</v>
      </c>
      <c r="AG37" s="326">
        <f t="shared" si="41"/>
        <v>443211.4</v>
      </c>
      <c r="AH37" s="326">
        <f t="shared" si="42"/>
        <v>19450998.800000001</v>
      </c>
      <c r="AI37" s="326">
        <f t="shared" si="43"/>
        <v>60785086.800000004</v>
      </c>
      <c r="AJ37" s="65">
        <f t="shared" si="20"/>
        <v>619100752.89999998</v>
      </c>
    </row>
    <row r="38" spans="13:42" ht="11.25">
      <c r="M38" s="82" t="s">
        <v>174</v>
      </c>
      <c r="N38" s="326">
        <f t="shared" si="22"/>
        <v>50672947.700000003</v>
      </c>
      <c r="O38" s="326">
        <f t="shared" si="23"/>
        <v>48983291.900000013</v>
      </c>
      <c r="P38" s="325">
        <f t="shared" si="24"/>
        <v>1725.6000000000001</v>
      </c>
      <c r="Q38" s="326">
        <f t="shared" si="25"/>
        <v>14305149.700000001</v>
      </c>
      <c r="R38" s="326">
        <f t="shared" si="26"/>
        <v>131188077.2</v>
      </c>
      <c r="S38" s="326">
        <f t="shared" si="27"/>
        <v>24622443</v>
      </c>
      <c r="T38" s="326">
        <f t="shared" si="28"/>
        <v>4257124.4000000004</v>
      </c>
      <c r="U38" s="326">
        <f t="shared" si="29"/>
        <v>2364511.2000000002</v>
      </c>
      <c r="V38" s="326">
        <f t="shared" si="30"/>
        <v>14526278.100000003</v>
      </c>
      <c r="W38" s="326">
        <f t="shared" si="31"/>
        <v>9729720.4000000004</v>
      </c>
      <c r="X38" s="326">
        <f t="shared" si="32"/>
        <v>23669663.699999999</v>
      </c>
      <c r="Y38" s="326">
        <f t="shared" si="33"/>
        <v>217963479.69999999</v>
      </c>
      <c r="Z38" s="326">
        <f t="shared" si="34"/>
        <v>210906240.80000001</v>
      </c>
      <c r="AA38" s="326">
        <f t="shared" si="35"/>
        <v>2467667.5999999996</v>
      </c>
      <c r="AB38" s="326">
        <f t="shared" si="36"/>
        <v>4195749.7000000011</v>
      </c>
      <c r="AC38" s="326">
        <f t="shared" si="37"/>
        <v>18071578.100000001</v>
      </c>
      <c r="AD38" s="326">
        <f t="shared" si="38"/>
        <v>22865338.100000001</v>
      </c>
      <c r="AE38" s="326">
        <f t="shared" si="39"/>
        <v>3684184</v>
      </c>
      <c r="AF38" s="326">
        <f t="shared" si="40"/>
        <v>5569967.4000000013</v>
      </c>
      <c r="AG38" s="326">
        <f t="shared" si="41"/>
        <v>5637208.2000000002</v>
      </c>
      <c r="AH38" s="326">
        <f t="shared" si="42"/>
        <v>26879593</v>
      </c>
      <c r="AI38" s="326">
        <f t="shared" si="43"/>
        <v>110743903.39999999</v>
      </c>
      <c r="AJ38" s="65">
        <f t="shared" si="20"/>
        <v>953305842.89999998</v>
      </c>
    </row>
    <row r="39" spans="13:42" ht="11.25">
      <c r="M39" s="82" t="s">
        <v>175</v>
      </c>
      <c r="N39" s="326">
        <f t="shared" si="22"/>
        <v>13231196.600000001</v>
      </c>
      <c r="O39" s="326">
        <f t="shared" si="23"/>
        <v>40171389.099999994</v>
      </c>
      <c r="P39" s="325">
        <f t="shared" si="24"/>
        <v>322</v>
      </c>
      <c r="Q39" s="326">
        <f t="shared" si="25"/>
        <v>5386613.2000000002</v>
      </c>
      <c r="R39" s="326">
        <f t="shared" si="26"/>
        <v>63448221.499999993</v>
      </c>
      <c r="S39" s="326">
        <f t="shared" si="27"/>
        <v>22128116</v>
      </c>
      <c r="T39" s="326">
        <f t="shared" si="28"/>
        <v>2805585.7</v>
      </c>
      <c r="U39" s="326">
        <f t="shared" si="29"/>
        <v>1465308.6</v>
      </c>
      <c r="V39" s="326">
        <f t="shared" si="30"/>
        <v>9946686.2000000011</v>
      </c>
      <c r="W39" s="326">
        <f t="shared" si="31"/>
        <v>8856376.8000000007</v>
      </c>
      <c r="X39" s="326">
        <f t="shared" si="32"/>
        <v>21454341.600000005</v>
      </c>
      <c r="Y39" s="326">
        <f t="shared" si="33"/>
        <v>190369337.60000002</v>
      </c>
      <c r="Z39" s="326">
        <f t="shared" si="34"/>
        <v>148909317.79999998</v>
      </c>
      <c r="AA39" s="326">
        <f t="shared" si="35"/>
        <v>1971058.1</v>
      </c>
      <c r="AB39" s="326">
        <f t="shared" si="36"/>
        <v>3291289.4000000004</v>
      </c>
      <c r="AC39" s="326">
        <f t="shared" si="37"/>
        <v>11598561.499999998</v>
      </c>
      <c r="AD39" s="326">
        <f t="shared" si="38"/>
        <v>20224025.300000004</v>
      </c>
      <c r="AE39" s="326">
        <f t="shared" si="39"/>
        <v>4218482.0999999996</v>
      </c>
      <c r="AF39" s="326">
        <f t="shared" si="40"/>
        <v>4491925.8999999994</v>
      </c>
      <c r="AG39" s="326">
        <f t="shared" si="41"/>
        <v>923289.5</v>
      </c>
      <c r="AH39" s="326">
        <f t="shared" si="42"/>
        <v>19750106.5</v>
      </c>
      <c r="AI39" s="326">
        <f t="shared" si="43"/>
        <v>85883242.200000003</v>
      </c>
      <c r="AJ39" s="65">
        <f t="shared" si="20"/>
        <v>680524793.19999993</v>
      </c>
    </row>
    <row r="40" spans="13:42" ht="11.25">
      <c r="M40" s="82" t="s">
        <v>176</v>
      </c>
      <c r="N40" s="326">
        <f t="shared" si="22"/>
        <v>40019840.099999987</v>
      </c>
      <c r="O40" s="326">
        <f t="shared" si="23"/>
        <v>69142257.099999994</v>
      </c>
      <c r="P40" s="325">
        <f t="shared" si="24"/>
        <v>408</v>
      </c>
      <c r="Q40" s="326">
        <f t="shared" si="25"/>
        <v>47572119.600000001</v>
      </c>
      <c r="R40" s="326">
        <f t="shared" si="26"/>
        <v>90154904.099999994</v>
      </c>
      <c r="S40" s="326">
        <f t="shared" si="27"/>
        <v>25355083.699999999</v>
      </c>
      <c r="T40" s="326">
        <f t="shared" si="28"/>
        <v>4528761.7</v>
      </c>
      <c r="U40" s="326">
        <f t="shared" si="29"/>
        <v>2047122.8</v>
      </c>
      <c r="V40" s="326">
        <f t="shared" si="30"/>
        <v>13620570.199999999</v>
      </c>
      <c r="W40" s="326">
        <f t="shared" si="31"/>
        <v>12019074.399999997</v>
      </c>
      <c r="X40" s="326">
        <f t="shared" si="32"/>
        <v>28569146.099999994</v>
      </c>
      <c r="Y40" s="326">
        <f t="shared" si="33"/>
        <v>281418360.30000001</v>
      </c>
      <c r="Z40" s="326">
        <f t="shared" si="34"/>
        <v>321482938.10000002</v>
      </c>
      <c r="AA40" s="326">
        <f t="shared" si="35"/>
        <v>10309431.899999999</v>
      </c>
      <c r="AB40" s="326">
        <f t="shared" si="36"/>
        <v>9725154.1999999993</v>
      </c>
      <c r="AC40" s="326">
        <f t="shared" si="37"/>
        <v>21937404.199999996</v>
      </c>
      <c r="AD40" s="326">
        <f t="shared" si="38"/>
        <v>27521477.399999995</v>
      </c>
      <c r="AE40" s="326">
        <f t="shared" si="39"/>
        <v>3093984.4</v>
      </c>
      <c r="AF40" s="326">
        <f t="shared" si="40"/>
        <v>5228711.5</v>
      </c>
      <c r="AG40" s="326">
        <f t="shared" si="41"/>
        <v>3544311</v>
      </c>
      <c r="AH40" s="326">
        <f t="shared" si="42"/>
        <v>31496074.800000008</v>
      </c>
      <c r="AI40" s="326">
        <f t="shared" si="43"/>
        <v>175000395.49999997</v>
      </c>
      <c r="AJ40" s="65">
        <f t="shared" si="20"/>
        <v>1223787531.0999999</v>
      </c>
    </row>
    <row r="41" spans="13:42" ht="11.25">
      <c r="M41" s="82" t="s">
        <v>177</v>
      </c>
      <c r="N41" s="326">
        <f t="shared" si="22"/>
        <v>162170965.40000001</v>
      </c>
      <c r="O41" s="326">
        <f t="shared" si="23"/>
        <v>52040398.300000012</v>
      </c>
      <c r="P41" s="325">
        <f t="shared" si="24"/>
        <v>515.20000000000005</v>
      </c>
      <c r="Q41" s="326">
        <f t="shared" si="25"/>
        <v>0</v>
      </c>
      <c r="R41" s="326">
        <f t="shared" si="26"/>
        <v>120641206.5</v>
      </c>
      <c r="S41" s="326">
        <f t="shared" si="27"/>
        <v>32952814.800000004</v>
      </c>
      <c r="T41" s="326">
        <f t="shared" si="28"/>
        <v>3603642.6</v>
      </c>
      <c r="U41" s="326">
        <f t="shared" si="29"/>
        <v>1884122.1000000003</v>
      </c>
      <c r="V41" s="326">
        <f t="shared" si="30"/>
        <v>18894697.699999999</v>
      </c>
      <c r="W41" s="326">
        <f t="shared" si="31"/>
        <v>20940964.599999998</v>
      </c>
      <c r="X41" s="326">
        <f t="shared" si="32"/>
        <v>31344140.79999999</v>
      </c>
      <c r="Y41" s="326">
        <f t="shared" si="33"/>
        <v>351936344.70000005</v>
      </c>
      <c r="Z41" s="326">
        <f t="shared" si="34"/>
        <v>184032429.10000002</v>
      </c>
      <c r="AA41" s="326">
        <f t="shared" si="35"/>
        <v>1092756.9000000001</v>
      </c>
      <c r="AB41" s="326">
        <f t="shared" si="36"/>
        <v>2789428.2</v>
      </c>
      <c r="AC41" s="326">
        <f t="shared" si="37"/>
        <v>15183684.900000002</v>
      </c>
      <c r="AD41" s="326">
        <f t="shared" si="38"/>
        <v>32948563.700000003</v>
      </c>
      <c r="AE41" s="326">
        <f t="shared" si="39"/>
        <v>5078467.3</v>
      </c>
      <c r="AF41" s="326">
        <f t="shared" si="40"/>
        <v>6309502.0999999987</v>
      </c>
      <c r="AG41" s="326">
        <f t="shared" si="41"/>
        <v>1439583.3</v>
      </c>
      <c r="AH41" s="326">
        <f t="shared" si="42"/>
        <v>59167189.200000003</v>
      </c>
      <c r="AI41" s="326">
        <f t="shared" si="43"/>
        <v>91429713.600000039</v>
      </c>
      <c r="AJ41" s="65">
        <f t="shared" si="20"/>
        <v>1195881131.0000002</v>
      </c>
    </row>
    <row r="42" spans="13:42" ht="11.25">
      <c r="M42" s="82" t="s">
        <v>178</v>
      </c>
      <c r="N42" s="326">
        <f t="shared" si="22"/>
        <v>70649019.700000003</v>
      </c>
      <c r="O42" s="326">
        <f t="shared" si="23"/>
        <v>30239276.899999999</v>
      </c>
      <c r="P42" s="325">
        <f t="shared" si="24"/>
        <v>238.5</v>
      </c>
      <c r="Q42" s="326">
        <f t="shared" si="25"/>
        <v>226492</v>
      </c>
      <c r="R42" s="326">
        <f t="shared" si="26"/>
        <v>115997817.2</v>
      </c>
      <c r="S42" s="326">
        <f t="shared" si="27"/>
        <v>24533019.800000001</v>
      </c>
      <c r="T42" s="326">
        <f t="shared" si="28"/>
        <v>4210616.3</v>
      </c>
      <c r="U42" s="326">
        <f t="shared" si="29"/>
        <v>1526856.3</v>
      </c>
      <c r="V42" s="326">
        <f t="shared" si="30"/>
        <v>15563650.5</v>
      </c>
      <c r="W42" s="326">
        <f t="shared" si="31"/>
        <v>9100547.4000000004</v>
      </c>
      <c r="X42" s="326">
        <f t="shared" si="32"/>
        <v>33059430.90000001</v>
      </c>
      <c r="Y42" s="326">
        <f t="shared" si="33"/>
        <v>183831962.90000004</v>
      </c>
      <c r="Z42" s="326">
        <f t="shared" si="34"/>
        <v>123800518.70000002</v>
      </c>
      <c r="AA42" s="326">
        <f t="shared" si="35"/>
        <v>1642154.3999999997</v>
      </c>
      <c r="AB42" s="326">
        <f t="shared" si="36"/>
        <v>7338718.5</v>
      </c>
      <c r="AC42" s="326">
        <f t="shared" si="37"/>
        <v>18196406.599999998</v>
      </c>
      <c r="AD42" s="326">
        <f t="shared" si="38"/>
        <v>29832392.700000003</v>
      </c>
      <c r="AE42" s="326">
        <f t="shared" si="39"/>
        <v>5577959.7999999998</v>
      </c>
      <c r="AF42" s="326">
        <f t="shared" si="40"/>
        <v>5563455.2999999998</v>
      </c>
      <c r="AG42" s="326">
        <f t="shared" si="41"/>
        <v>2703992.8</v>
      </c>
      <c r="AH42" s="326">
        <f t="shared" si="42"/>
        <v>42888386.400000006</v>
      </c>
      <c r="AI42" s="326">
        <f t="shared" si="43"/>
        <v>83261318.799999997</v>
      </c>
      <c r="AJ42" s="65">
        <f t="shared" si="20"/>
        <v>809744232.39999998</v>
      </c>
    </row>
    <row r="43" spans="13:42" ht="11.25">
      <c r="M43" s="82" t="s">
        <v>179</v>
      </c>
      <c r="N43" s="326">
        <f t="shared" si="22"/>
        <v>159702483.59999999</v>
      </c>
      <c r="O43" s="326">
        <f t="shared" si="23"/>
        <v>149969178.80000001</v>
      </c>
      <c r="P43" s="325">
        <f t="shared" si="24"/>
        <v>24</v>
      </c>
      <c r="Q43" s="326">
        <f t="shared" si="25"/>
        <v>0</v>
      </c>
      <c r="R43" s="326">
        <f t="shared" si="26"/>
        <v>3737811.3</v>
      </c>
      <c r="S43" s="326">
        <f t="shared" si="27"/>
        <v>6810498.7999999998</v>
      </c>
      <c r="T43" s="326">
        <f t="shared" si="28"/>
        <v>1920923</v>
      </c>
      <c r="U43" s="326">
        <f t="shared" si="29"/>
        <v>419478.8</v>
      </c>
      <c r="V43" s="326">
        <f t="shared" si="30"/>
        <v>4668995.7</v>
      </c>
      <c r="W43" s="326">
        <f t="shared" si="31"/>
        <v>0</v>
      </c>
      <c r="X43" s="326">
        <f t="shared" si="32"/>
        <v>414808.8</v>
      </c>
      <c r="Y43" s="326">
        <f t="shared" si="33"/>
        <v>3899680.5</v>
      </c>
      <c r="Z43" s="326">
        <f t="shared" si="34"/>
        <v>3821887.9</v>
      </c>
      <c r="AA43" s="326">
        <f>AH67</f>
        <v>2565317</v>
      </c>
      <c r="AB43" s="326">
        <f t="shared" si="36"/>
        <v>1338671</v>
      </c>
      <c r="AC43" s="326">
        <f t="shared" si="37"/>
        <v>3980969.7</v>
      </c>
      <c r="AD43" s="326">
        <f t="shared" si="38"/>
        <v>32467798</v>
      </c>
      <c r="AE43" s="326">
        <f t="shared" si="39"/>
        <v>4070587.5999999996</v>
      </c>
      <c r="AF43" s="326">
        <f t="shared" si="40"/>
        <v>1286148.5</v>
      </c>
      <c r="AG43" s="326">
        <f t="shared" si="41"/>
        <v>581837</v>
      </c>
      <c r="AH43" s="326">
        <f t="shared" si="42"/>
        <v>16634312.300000001</v>
      </c>
      <c r="AI43" s="326">
        <f t="shared" si="43"/>
        <v>34071357.100000001</v>
      </c>
      <c r="AJ43" s="65">
        <f t="shared" si="20"/>
        <v>432362769.40000004</v>
      </c>
    </row>
    <row r="48" spans="13:42">
      <c r="M48" s="417"/>
      <c r="N48" s="234" t="s">
        <v>162</v>
      </c>
      <c r="O48" s="234" t="s">
        <v>56</v>
      </c>
      <c r="P48" s="234" t="s">
        <v>57</v>
      </c>
      <c r="Q48" s="234" t="s">
        <v>125</v>
      </c>
      <c r="R48" s="234" t="s">
        <v>121</v>
      </c>
      <c r="S48" s="234" t="s">
        <v>58</v>
      </c>
      <c r="T48" s="233" t="s">
        <v>108</v>
      </c>
      <c r="U48" s="233" t="s">
        <v>123</v>
      </c>
      <c r="V48" s="233" t="s">
        <v>104</v>
      </c>
      <c r="W48" s="233" t="s">
        <v>113</v>
      </c>
      <c r="X48" s="233" t="s">
        <v>111</v>
      </c>
      <c r="Y48" s="233" t="s">
        <v>110</v>
      </c>
      <c r="Z48" s="233" t="s">
        <v>109</v>
      </c>
      <c r="AA48" s="233" t="s">
        <v>117</v>
      </c>
      <c r="AB48" s="233" t="s">
        <v>60</v>
      </c>
      <c r="AC48" s="233" t="s">
        <v>120</v>
      </c>
      <c r="AD48" s="233" t="s">
        <v>128</v>
      </c>
      <c r="AE48" s="233" t="s">
        <v>61</v>
      </c>
      <c r="AF48" s="233" t="s">
        <v>126</v>
      </c>
      <c r="AG48" s="233" t="s">
        <v>129</v>
      </c>
      <c r="AH48" s="233" t="s">
        <v>124</v>
      </c>
      <c r="AI48" s="233" t="s">
        <v>122</v>
      </c>
      <c r="AJ48" s="233" t="s">
        <v>114</v>
      </c>
      <c r="AK48" s="233" t="s">
        <v>119</v>
      </c>
      <c r="AL48" s="233" t="s">
        <v>118</v>
      </c>
      <c r="AM48" s="233" t="s">
        <v>112</v>
      </c>
      <c r="AN48" s="233" t="s">
        <v>115</v>
      </c>
      <c r="AO48" s="233" t="s">
        <v>127</v>
      </c>
      <c r="AP48" s="233" t="s">
        <v>116</v>
      </c>
    </row>
    <row r="49" spans="1:42">
      <c r="B49" s="102"/>
      <c r="C49" s="102"/>
      <c r="D49" s="102"/>
      <c r="E49" s="102"/>
      <c r="F49" s="102"/>
      <c r="G49" s="102"/>
      <c r="H49" s="102"/>
      <c r="I49" s="102"/>
      <c r="M49" s="418"/>
      <c r="N49" s="231" t="s">
        <v>139</v>
      </c>
      <c r="O49" s="231" t="s">
        <v>139</v>
      </c>
      <c r="P49" s="231" t="s">
        <v>139</v>
      </c>
      <c r="Q49" s="231" t="s">
        <v>139</v>
      </c>
      <c r="R49" s="231" t="s">
        <v>139</v>
      </c>
      <c r="S49" s="231" t="s">
        <v>139</v>
      </c>
      <c r="T49" s="231" t="s">
        <v>139</v>
      </c>
      <c r="U49" s="231" t="s">
        <v>139</v>
      </c>
      <c r="V49" s="231" t="s">
        <v>139</v>
      </c>
      <c r="W49" s="231" t="s">
        <v>139</v>
      </c>
      <c r="X49" s="231" t="s">
        <v>139</v>
      </c>
      <c r="Y49" s="231" t="s">
        <v>139</v>
      </c>
      <c r="Z49" s="231" t="s">
        <v>139</v>
      </c>
      <c r="AA49" s="231" t="s">
        <v>139</v>
      </c>
      <c r="AB49" s="231" t="s">
        <v>139</v>
      </c>
      <c r="AC49" s="231" t="s">
        <v>139</v>
      </c>
      <c r="AD49" s="231" t="s">
        <v>139</v>
      </c>
      <c r="AE49" s="231" t="s">
        <v>139</v>
      </c>
      <c r="AF49" s="231" t="s">
        <v>139</v>
      </c>
      <c r="AG49" s="231" t="s">
        <v>139</v>
      </c>
      <c r="AH49" s="231" t="s">
        <v>139</v>
      </c>
      <c r="AI49" s="231" t="s">
        <v>139</v>
      </c>
      <c r="AJ49" s="231" t="s">
        <v>139</v>
      </c>
      <c r="AK49" s="231" t="s">
        <v>139</v>
      </c>
      <c r="AL49" s="231" t="s">
        <v>139</v>
      </c>
      <c r="AM49" s="231" t="s">
        <v>139</v>
      </c>
      <c r="AN49" s="231" t="s">
        <v>139</v>
      </c>
      <c r="AO49" s="231" t="s">
        <v>139</v>
      </c>
      <c r="AP49" s="231" t="s">
        <v>139</v>
      </c>
    </row>
    <row r="50" spans="1:42" ht="11.25">
      <c r="A50" s="76" t="s">
        <v>331</v>
      </c>
      <c r="B50" s="102"/>
      <c r="C50" s="102"/>
      <c r="D50" s="102"/>
      <c r="E50" s="102"/>
      <c r="F50" s="102"/>
      <c r="G50" s="102"/>
      <c r="H50" s="102"/>
      <c r="I50" s="102"/>
      <c r="M50" s="101" t="s">
        <v>138</v>
      </c>
      <c r="N50" s="299">
        <v>100443553474.5</v>
      </c>
      <c r="O50" s="299">
        <v>7501268819.5999985</v>
      </c>
      <c r="P50" s="299">
        <v>10986196544.6</v>
      </c>
      <c r="Q50" s="299">
        <v>606124990.79999995</v>
      </c>
      <c r="R50" s="299">
        <v>559774459</v>
      </c>
      <c r="S50" s="299">
        <v>63427357382.700012</v>
      </c>
      <c r="T50" s="297">
        <v>6360.3</v>
      </c>
      <c r="U50" s="299">
        <v>83628017.800000012</v>
      </c>
      <c r="V50" s="299">
        <v>3342654202.8999996</v>
      </c>
      <c r="W50" s="299">
        <v>1086707417.3999999</v>
      </c>
      <c r="X50" s="299">
        <v>314357288.59999996</v>
      </c>
      <c r="Y50" s="299">
        <v>44949508.399999999</v>
      </c>
      <c r="Z50" s="299">
        <v>20808534.300000001</v>
      </c>
      <c r="AA50" s="299">
        <v>148231644.30000001</v>
      </c>
      <c r="AB50" s="299">
        <v>3453154565.0999999</v>
      </c>
      <c r="AC50" s="299">
        <v>144419854.19999999</v>
      </c>
      <c r="AD50" s="299">
        <v>211625235.80000001</v>
      </c>
      <c r="AE50" s="299">
        <v>2871334885.3000002</v>
      </c>
      <c r="AF50" s="299">
        <v>1752841986.5000002</v>
      </c>
      <c r="AG50" s="299">
        <v>1428184689.5000002</v>
      </c>
      <c r="AH50" s="299">
        <v>23468815.899999995</v>
      </c>
      <c r="AI50" s="299">
        <v>54971941.900000006</v>
      </c>
      <c r="AJ50" s="299">
        <v>311456178.60000002</v>
      </c>
      <c r="AK50" s="299">
        <v>392419271.29999995</v>
      </c>
      <c r="AL50" s="299">
        <v>50727466.699999996</v>
      </c>
      <c r="AM50" s="299">
        <v>59429433.099999994</v>
      </c>
      <c r="AN50" s="299">
        <v>28320237.700000003</v>
      </c>
      <c r="AO50" s="299">
        <v>282264751</v>
      </c>
      <c r="AP50" s="299">
        <v>1256868991.1999998</v>
      </c>
    </row>
    <row r="51" spans="1:42" ht="11.25">
      <c r="A51" s="76" t="s">
        <v>309</v>
      </c>
      <c r="B51" s="102"/>
      <c r="C51" s="102"/>
      <c r="D51" s="102"/>
      <c r="E51" s="102"/>
      <c r="F51" s="102"/>
      <c r="G51" s="102"/>
      <c r="H51" s="102"/>
      <c r="I51" s="102"/>
      <c r="M51" s="260" t="s">
        <v>163</v>
      </c>
      <c r="N51" s="299">
        <v>605208148.60000002</v>
      </c>
      <c r="O51" s="299">
        <v>9205435.1999999993</v>
      </c>
      <c r="P51" s="299">
        <v>7833303.5</v>
      </c>
      <c r="Q51" s="299">
        <v>240179.4</v>
      </c>
      <c r="R51" s="299">
        <v>388</v>
      </c>
      <c r="S51" s="299">
        <v>137415854.70000002</v>
      </c>
      <c r="T51" s="297">
        <v>0</v>
      </c>
      <c r="U51" s="299">
        <v>0</v>
      </c>
      <c r="V51" s="299">
        <v>222883593.60000002</v>
      </c>
      <c r="W51" s="299">
        <v>2849065.5</v>
      </c>
      <c r="X51" s="299">
        <v>24871311.299999997</v>
      </c>
      <c r="Y51" s="299">
        <v>1254136.5999999999</v>
      </c>
      <c r="Z51" s="299">
        <v>554210.69999999995</v>
      </c>
      <c r="AA51" s="299">
        <v>77431.900000000009</v>
      </c>
      <c r="AB51" s="299">
        <v>80504986.700000003</v>
      </c>
      <c r="AC51" s="299">
        <v>7103571.5000000009</v>
      </c>
      <c r="AD51" s="299">
        <v>3840769.3000000003</v>
      </c>
      <c r="AE51" s="299">
        <v>52050090.100000009</v>
      </c>
      <c r="AF51" s="299">
        <v>3255357.1999999997</v>
      </c>
      <c r="AG51" s="299">
        <v>1510026.7</v>
      </c>
      <c r="AH51" s="299">
        <v>0</v>
      </c>
      <c r="AI51" s="299">
        <v>1585048.8</v>
      </c>
      <c r="AJ51" s="299">
        <v>23971524.500000007</v>
      </c>
      <c r="AK51" s="299">
        <v>1477551.1</v>
      </c>
      <c r="AL51" s="299">
        <v>42992.4</v>
      </c>
      <c r="AM51" s="299">
        <v>2383595.6999999997</v>
      </c>
      <c r="AN51" s="299">
        <v>1682895.4</v>
      </c>
      <c r="AO51" s="299">
        <v>2322659.2000000002</v>
      </c>
      <c r="AP51" s="299">
        <v>16292169.599999998</v>
      </c>
    </row>
    <row r="52" spans="1:42" ht="11.25">
      <c r="B52" s="102"/>
      <c r="C52" s="102"/>
      <c r="D52" s="102"/>
      <c r="E52" s="102"/>
      <c r="F52" s="102"/>
      <c r="G52" s="102"/>
      <c r="H52" s="102"/>
      <c r="I52" s="102"/>
      <c r="M52" s="260" t="s">
        <v>164</v>
      </c>
      <c r="N52" s="299">
        <v>771325955.4000001</v>
      </c>
      <c r="O52" s="299">
        <v>20369346.699999999</v>
      </c>
      <c r="P52" s="299">
        <v>66101187.5</v>
      </c>
      <c r="Q52" s="299">
        <v>2109829</v>
      </c>
      <c r="R52" s="299">
        <v>1825719</v>
      </c>
      <c r="S52" s="299">
        <v>340841906</v>
      </c>
      <c r="T52" s="297">
        <v>381.8</v>
      </c>
      <c r="U52" s="299">
        <v>37747</v>
      </c>
      <c r="V52" s="299">
        <v>111866241.3</v>
      </c>
      <c r="W52" s="299">
        <v>29868927.5</v>
      </c>
      <c r="X52" s="299">
        <v>12566732.100000001</v>
      </c>
      <c r="Y52" s="299">
        <v>1424986.7999999998</v>
      </c>
      <c r="Z52" s="299">
        <v>692170.99999999988</v>
      </c>
      <c r="AA52" s="299">
        <v>1496430.4000000001</v>
      </c>
      <c r="AB52" s="299">
        <v>59451773.200000003</v>
      </c>
      <c r="AC52" s="299">
        <v>4536423.5999999996</v>
      </c>
      <c r="AD52" s="299">
        <v>2463255.2999999998</v>
      </c>
      <c r="AE52" s="299">
        <v>43860878.299999997</v>
      </c>
      <c r="AF52" s="299">
        <v>12175930.900000002</v>
      </c>
      <c r="AG52" s="299">
        <v>1414983.9</v>
      </c>
      <c r="AH52" s="299">
        <v>32408</v>
      </c>
      <c r="AI52" s="299">
        <v>2989550.8</v>
      </c>
      <c r="AJ52" s="299">
        <v>12101695.1</v>
      </c>
      <c r="AK52" s="299">
        <v>5588048.7000000002</v>
      </c>
      <c r="AL52" s="299">
        <v>2468298.6</v>
      </c>
      <c r="AM52" s="299">
        <v>1818977.8</v>
      </c>
      <c r="AN52" s="299">
        <v>214187</v>
      </c>
      <c r="AO52" s="299">
        <v>2848840.1</v>
      </c>
      <c r="AP52" s="299">
        <v>30159098.000000004</v>
      </c>
    </row>
    <row r="53" spans="1:42" ht="11.25">
      <c r="B53" s="102"/>
      <c r="C53" s="102"/>
      <c r="D53" s="102"/>
      <c r="E53" s="102"/>
      <c r="F53" s="102"/>
      <c r="G53" s="102"/>
      <c r="H53" s="102"/>
      <c r="I53" s="102"/>
      <c r="M53" s="260" t="s">
        <v>165</v>
      </c>
      <c r="N53" s="299">
        <v>885222208.10000002</v>
      </c>
      <c r="O53" s="299">
        <v>38502993.200000003</v>
      </c>
      <c r="P53" s="299">
        <v>71215252.599999994</v>
      </c>
      <c r="Q53" s="299">
        <v>2266954.4</v>
      </c>
      <c r="R53" s="299">
        <v>1307402.2</v>
      </c>
      <c r="S53" s="299">
        <v>471603408.29999995</v>
      </c>
      <c r="T53" s="297">
        <v>7</v>
      </c>
      <c r="U53" s="299">
        <v>0</v>
      </c>
      <c r="V53" s="299">
        <v>91121552.300000012</v>
      </c>
      <c r="W53" s="299">
        <v>26688984.5</v>
      </c>
      <c r="X53" s="299">
        <v>10986129.4</v>
      </c>
      <c r="Y53" s="299">
        <v>998175.60000000009</v>
      </c>
      <c r="Z53" s="299">
        <v>580581.79999999993</v>
      </c>
      <c r="AA53" s="299">
        <v>1135490.5</v>
      </c>
      <c r="AB53" s="299">
        <v>61029225.200000003</v>
      </c>
      <c r="AC53" s="299">
        <v>2701795.0999999996</v>
      </c>
      <c r="AD53" s="299">
        <v>3989156.5</v>
      </c>
      <c r="AE53" s="299">
        <v>45647669.400000006</v>
      </c>
      <c r="AF53" s="299">
        <v>11430563.5</v>
      </c>
      <c r="AG53" s="299">
        <v>5995893.5</v>
      </c>
      <c r="AH53" s="299">
        <v>34692</v>
      </c>
      <c r="AI53" s="299">
        <v>2331854.2999999998</v>
      </c>
      <c r="AJ53" s="299">
        <v>12155555.699999999</v>
      </c>
      <c r="AK53" s="299">
        <v>2740091.8</v>
      </c>
      <c r="AL53" s="299">
        <v>449573</v>
      </c>
      <c r="AM53" s="299">
        <v>1399074.2999999998</v>
      </c>
      <c r="AN53" s="299">
        <v>53518</v>
      </c>
      <c r="AO53" s="299">
        <v>3894474.3</v>
      </c>
      <c r="AP53" s="299">
        <v>14962139.699999999</v>
      </c>
    </row>
    <row r="54" spans="1:42" ht="11.25">
      <c r="B54" s="102"/>
      <c r="C54" s="102"/>
      <c r="D54" s="102"/>
      <c r="E54" s="102"/>
      <c r="F54" s="102"/>
      <c r="G54" s="102"/>
      <c r="H54" s="102"/>
      <c r="I54" s="102"/>
      <c r="M54" s="260" t="s">
        <v>166</v>
      </c>
      <c r="N54" s="299">
        <v>1067044880.6999999</v>
      </c>
      <c r="O54" s="299">
        <v>77552264.700000003</v>
      </c>
      <c r="P54" s="299">
        <v>154386154.09999999</v>
      </c>
      <c r="Q54" s="299">
        <v>1676103.4</v>
      </c>
      <c r="R54" s="299">
        <v>2682515.4</v>
      </c>
      <c r="S54" s="299">
        <v>386888104.39999998</v>
      </c>
      <c r="T54" s="297">
        <v>0</v>
      </c>
      <c r="U54" s="299">
        <v>3530798.3</v>
      </c>
      <c r="V54" s="299">
        <v>117044482.3</v>
      </c>
      <c r="W54" s="299">
        <v>28091297.600000001</v>
      </c>
      <c r="X54" s="299">
        <v>11374825.199999999</v>
      </c>
      <c r="Y54" s="299">
        <v>2134166</v>
      </c>
      <c r="Z54" s="299">
        <v>681270.60000000009</v>
      </c>
      <c r="AA54" s="299">
        <v>4997060.9999999991</v>
      </c>
      <c r="AB54" s="299">
        <v>85944348.100000009</v>
      </c>
      <c r="AC54" s="299">
        <v>2751391.4</v>
      </c>
      <c r="AD54" s="299">
        <v>4115022.2</v>
      </c>
      <c r="AE54" s="299">
        <v>8215474.7999999998</v>
      </c>
      <c r="AF54" s="299">
        <v>20891007.200000003</v>
      </c>
      <c r="AG54" s="299">
        <v>21235462.799999997</v>
      </c>
      <c r="AH54" s="299">
        <v>463403.6</v>
      </c>
      <c r="AI54" s="299">
        <v>1279865.8</v>
      </c>
      <c r="AJ54" s="299">
        <v>29137232.300000004</v>
      </c>
      <c r="AK54" s="299">
        <v>13585959.6</v>
      </c>
      <c r="AL54" s="299">
        <v>1680140.4</v>
      </c>
      <c r="AM54" s="299">
        <v>1522928.5</v>
      </c>
      <c r="AN54" s="299">
        <v>336399.8</v>
      </c>
      <c r="AO54" s="299">
        <v>2802182.4</v>
      </c>
      <c r="AP54" s="299">
        <v>82045018.799999982</v>
      </c>
    </row>
    <row r="55" spans="1:42" ht="11.25">
      <c r="B55" s="102"/>
      <c r="C55" s="102"/>
      <c r="D55" s="102"/>
      <c r="E55" s="102"/>
      <c r="F55" s="102"/>
      <c r="G55" s="102"/>
      <c r="H55" s="102"/>
      <c r="I55" s="102"/>
      <c r="M55" s="260" t="s">
        <v>167</v>
      </c>
      <c r="N55" s="299">
        <v>501024298.60000002</v>
      </c>
      <c r="O55" s="299">
        <v>31441250.399999999</v>
      </c>
      <c r="P55" s="299">
        <v>81050493.199999988</v>
      </c>
      <c r="Q55" s="299">
        <v>517309.4</v>
      </c>
      <c r="R55" s="299">
        <v>1712381.2000000002</v>
      </c>
      <c r="S55" s="299">
        <v>185032214</v>
      </c>
      <c r="T55" s="297">
        <v>0</v>
      </c>
      <c r="U55" s="299">
        <v>0</v>
      </c>
      <c r="V55" s="299">
        <v>62507430.799999997</v>
      </c>
      <c r="W55" s="299">
        <v>18505026.699999999</v>
      </c>
      <c r="X55" s="299">
        <v>8911440.9000000004</v>
      </c>
      <c r="Y55" s="299">
        <v>837444.00000000012</v>
      </c>
      <c r="Z55" s="299">
        <v>431730.1</v>
      </c>
      <c r="AA55" s="299">
        <v>814733.9</v>
      </c>
      <c r="AB55" s="299">
        <v>41355003.700000003</v>
      </c>
      <c r="AC55" s="299">
        <v>2460503</v>
      </c>
      <c r="AD55" s="299">
        <v>1364302.4</v>
      </c>
      <c r="AE55" s="299">
        <v>21680484</v>
      </c>
      <c r="AF55" s="299">
        <v>10878102.6</v>
      </c>
      <c r="AG55" s="299">
        <v>4469782.2</v>
      </c>
      <c r="AH55" s="299">
        <v>14473</v>
      </c>
      <c r="AI55" s="299">
        <v>817188.8</v>
      </c>
      <c r="AJ55" s="299">
        <v>7650570.5</v>
      </c>
      <c r="AK55" s="299">
        <v>2522287.7999999998</v>
      </c>
      <c r="AL55" s="295">
        <v>9280</v>
      </c>
      <c r="AM55" s="299">
        <v>1030225.7</v>
      </c>
      <c r="AN55" s="299">
        <v>90202.5</v>
      </c>
      <c r="AO55" s="299">
        <v>2910521.4000000004</v>
      </c>
      <c r="AP55" s="299">
        <v>12009916.4</v>
      </c>
    </row>
    <row r="56" spans="1:42" ht="11.25">
      <c r="B56" s="102"/>
      <c r="C56" s="102"/>
      <c r="D56" s="102"/>
      <c r="E56" s="102"/>
      <c r="F56" s="102"/>
      <c r="G56" s="102"/>
      <c r="H56" s="102"/>
      <c r="I56" s="102"/>
      <c r="M56" s="260" t="s">
        <v>168</v>
      </c>
      <c r="N56" s="299">
        <v>539668542.29999995</v>
      </c>
      <c r="O56" s="299">
        <v>26974572.5</v>
      </c>
      <c r="P56" s="299">
        <v>28429735.899999999</v>
      </c>
      <c r="Q56" s="299">
        <v>2209583.2999999998</v>
      </c>
      <c r="R56" s="299">
        <v>289627.90000000002</v>
      </c>
      <c r="S56" s="299">
        <v>276403177.09999996</v>
      </c>
      <c r="T56" s="297">
        <v>68.2</v>
      </c>
      <c r="U56" s="299">
        <v>0</v>
      </c>
      <c r="V56" s="299">
        <v>68132347.5</v>
      </c>
      <c r="W56" s="299">
        <v>8980141</v>
      </c>
      <c r="X56" s="299">
        <v>9550625</v>
      </c>
      <c r="Y56" s="299">
        <v>784919.10000000009</v>
      </c>
      <c r="Z56" s="299">
        <v>352053.1</v>
      </c>
      <c r="AA56" s="299">
        <v>474016.30000000005</v>
      </c>
      <c r="AB56" s="299">
        <v>40308915.599999994</v>
      </c>
      <c r="AC56" s="299">
        <v>3769671.8</v>
      </c>
      <c r="AD56" s="299">
        <v>1090075.8999999999</v>
      </c>
      <c r="AE56" s="299">
        <v>19428747.700000003</v>
      </c>
      <c r="AF56" s="299">
        <v>6816511.5</v>
      </c>
      <c r="AG56" s="299">
        <v>21839289.099999998</v>
      </c>
      <c r="AH56" s="299">
        <v>5112</v>
      </c>
      <c r="AI56" s="299">
        <v>1073395.6000000001</v>
      </c>
      <c r="AJ56" s="299">
        <v>9971464.6999999993</v>
      </c>
      <c r="AK56" s="299">
        <v>2134805.1999999997</v>
      </c>
      <c r="AL56" s="299">
        <v>40792</v>
      </c>
      <c r="AM56" s="299">
        <v>747366.29999999993</v>
      </c>
      <c r="AN56" s="299">
        <v>79809.7</v>
      </c>
      <c r="AO56" s="299">
        <v>1464297.2</v>
      </c>
      <c r="AP56" s="299">
        <v>8317421.0999999996</v>
      </c>
    </row>
    <row r="57" spans="1:42" ht="11.25">
      <c r="B57" s="102"/>
      <c r="C57" s="102"/>
      <c r="D57" s="102"/>
      <c r="E57" s="102"/>
      <c r="F57" s="102"/>
      <c r="G57" s="102"/>
      <c r="H57" s="102"/>
      <c r="I57" s="102"/>
      <c r="M57" s="260" t="s">
        <v>169</v>
      </c>
      <c r="N57" s="299">
        <v>1062833506.3000001</v>
      </c>
      <c r="O57" s="299">
        <v>31647958.5</v>
      </c>
      <c r="P57" s="299">
        <v>89512316.699999988</v>
      </c>
      <c r="Q57" s="299">
        <v>11909451</v>
      </c>
      <c r="R57" s="299">
        <v>6536400.5</v>
      </c>
      <c r="S57" s="299">
        <v>663509145.79999995</v>
      </c>
      <c r="T57" s="297">
        <v>6</v>
      </c>
      <c r="U57" s="299">
        <v>0</v>
      </c>
      <c r="V57" s="299">
        <v>53774464.200000003</v>
      </c>
      <c r="W57" s="299">
        <v>62528688.799999997</v>
      </c>
      <c r="X57" s="299">
        <v>4531356.5</v>
      </c>
      <c r="Y57" s="299">
        <v>1142560.5</v>
      </c>
      <c r="Z57" s="299">
        <v>746369.9</v>
      </c>
      <c r="AA57" s="299">
        <v>1075812.5</v>
      </c>
      <c r="AB57" s="299">
        <v>48864690.399999999</v>
      </c>
      <c r="AC57" s="299">
        <v>3006963.5</v>
      </c>
      <c r="AD57" s="299">
        <v>2110578.5</v>
      </c>
      <c r="AE57" s="299">
        <v>29928202.700000003</v>
      </c>
      <c r="AF57" s="299">
        <v>11425743.699999999</v>
      </c>
      <c r="AG57" s="299">
        <v>12436819.799999999</v>
      </c>
      <c r="AH57" s="299">
        <v>136614</v>
      </c>
      <c r="AI57" s="299">
        <v>1834618.0999999999</v>
      </c>
      <c r="AJ57" s="299">
        <v>5905750.6999999993</v>
      </c>
      <c r="AK57" s="299">
        <v>3895473.8</v>
      </c>
      <c r="AL57" s="299">
        <v>173963.3</v>
      </c>
      <c r="AM57" s="299">
        <v>738468.3</v>
      </c>
      <c r="AN57" s="299">
        <v>114339</v>
      </c>
      <c r="AO57" s="299">
        <v>3681715.8000000003</v>
      </c>
      <c r="AP57" s="299">
        <v>11665033.800000001</v>
      </c>
    </row>
    <row r="58" spans="1:42" ht="11.25">
      <c r="B58" s="102"/>
      <c r="C58" s="102"/>
      <c r="D58" s="102"/>
      <c r="E58" s="102"/>
      <c r="F58" s="102"/>
      <c r="G58" s="102"/>
      <c r="H58" s="102"/>
      <c r="I58" s="102"/>
      <c r="M58" s="260" t="s">
        <v>170</v>
      </c>
      <c r="N58" s="298">
        <v>464918218.19999999</v>
      </c>
      <c r="O58" s="298">
        <v>36051896.200000003</v>
      </c>
      <c r="P58" s="298">
        <v>59329792.600000001</v>
      </c>
      <c r="Q58" s="298">
        <v>6497249.5999999996</v>
      </c>
      <c r="R58" s="298">
        <v>2853123</v>
      </c>
      <c r="S58" s="298">
        <v>238133177.5</v>
      </c>
      <c r="T58" s="296">
        <v>3</v>
      </c>
      <c r="U58" s="298">
        <v>0</v>
      </c>
      <c r="V58" s="298">
        <v>25115061.300000001</v>
      </c>
      <c r="W58" s="298">
        <v>10248950.9</v>
      </c>
      <c r="X58" s="298">
        <v>2884427.7</v>
      </c>
      <c r="Y58" s="298">
        <v>273366.3</v>
      </c>
      <c r="Z58" s="298">
        <v>114780.2</v>
      </c>
      <c r="AA58" s="298">
        <v>1188969.8999999999</v>
      </c>
      <c r="AB58" s="298">
        <v>20815572.600000001</v>
      </c>
      <c r="AC58" s="298">
        <v>2378846.4</v>
      </c>
      <c r="AD58" s="298">
        <v>1623519.5</v>
      </c>
      <c r="AE58" s="298">
        <v>24670037.899999999</v>
      </c>
      <c r="AF58" s="298">
        <v>9424882.6999999993</v>
      </c>
      <c r="AG58" s="298">
        <v>1164260.6000000001</v>
      </c>
      <c r="AH58" s="298">
        <v>73891.600000000006</v>
      </c>
      <c r="AI58" s="298">
        <v>506429.7</v>
      </c>
      <c r="AJ58" s="298">
        <v>7071301.5999999996</v>
      </c>
      <c r="AK58" s="298">
        <v>3127125</v>
      </c>
      <c r="AL58" s="298">
        <v>599205</v>
      </c>
      <c r="AM58" s="298">
        <v>358989.2</v>
      </c>
      <c r="AN58" s="298">
        <v>872</v>
      </c>
      <c r="AO58" s="298">
        <v>1805626.7</v>
      </c>
      <c r="AP58" s="298">
        <v>8606859.5</v>
      </c>
    </row>
    <row r="59" spans="1:42" ht="11.25">
      <c r="B59" s="102"/>
      <c r="C59" s="102"/>
      <c r="D59" s="102"/>
      <c r="E59" s="102"/>
      <c r="F59" s="102"/>
      <c r="G59" s="102"/>
      <c r="H59" s="102"/>
      <c r="I59" s="102"/>
      <c r="M59" s="260" t="s">
        <v>171</v>
      </c>
      <c r="N59" s="299">
        <v>10199543631.300001</v>
      </c>
      <c r="O59" s="299">
        <v>871305620.10000002</v>
      </c>
      <c r="P59" s="299">
        <v>1187425021.3000002</v>
      </c>
      <c r="Q59" s="299">
        <v>21509658</v>
      </c>
      <c r="R59" s="299">
        <v>60316339.5</v>
      </c>
      <c r="S59" s="299">
        <v>5265801281.3000002</v>
      </c>
      <c r="T59" s="297">
        <v>180</v>
      </c>
      <c r="U59" s="299">
        <v>12569098</v>
      </c>
      <c r="V59" s="299">
        <v>643124202.39999998</v>
      </c>
      <c r="W59" s="299">
        <v>250294765.40000001</v>
      </c>
      <c r="X59" s="299">
        <v>52076685.299999975</v>
      </c>
      <c r="Y59" s="299">
        <v>9425367.5000000019</v>
      </c>
      <c r="Z59" s="299">
        <v>4275534.0999999996</v>
      </c>
      <c r="AA59" s="299">
        <v>42459421</v>
      </c>
      <c r="AB59" s="299">
        <v>477619236.90000004</v>
      </c>
      <c r="AC59" s="299">
        <v>24443334.499999993</v>
      </c>
      <c r="AD59" s="299">
        <v>20336374</v>
      </c>
      <c r="AE59" s="299">
        <v>407860960.69999999</v>
      </c>
      <c r="AF59" s="299">
        <v>178408168</v>
      </c>
      <c r="AG59" s="299">
        <v>87363733.200000003</v>
      </c>
      <c r="AH59" s="299">
        <v>1180977.3</v>
      </c>
      <c r="AI59" s="299">
        <v>9367818.2000000011</v>
      </c>
      <c r="AJ59" s="299">
        <v>92773289.400000021</v>
      </c>
      <c r="AK59" s="299">
        <v>125940753.99999999</v>
      </c>
      <c r="AL59" s="299">
        <v>11471476.200000003</v>
      </c>
      <c r="AM59" s="299">
        <v>12036891.6</v>
      </c>
      <c r="AN59" s="299">
        <v>10064933.300000001</v>
      </c>
      <c r="AO59" s="299">
        <v>34849736.899999999</v>
      </c>
      <c r="AP59" s="299">
        <v>285242773.19999999</v>
      </c>
    </row>
    <row r="60" spans="1:42" ht="11.25">
      <c r="B60" s="102"/>
      <c r="C60" s="102"/>
      <c r="D60" s="102"/>
      <c r="E60" s="102"/>
      <c r="F60" s="102"/>
      <c r="G60" s="102"/>
      <c r="H60" s="102"/>
      <c r="I60" s="102"/>
      <c r="M60" s="260" t="s">
        <v>172</v>
      </c>
      <c r="N60" s="299">
        <v>16830139322.500002</v>
      </c>
      <c r="O60" s="299">
        <v>1023410751.5999999</v>
      </c>
      <c r="P60" s="299">
        <v>536628832.89999998</v>
      </c>
      <c r="Q60" s="299">
        <v>10466679.199999997</v>
      </c>
      <c r="R60" s="299">
        <v>64188267.899999999</v>
      </c>
      <c r="S60" s="299">
        <v>13735887545.700003</v>
      </c>
      <c r="T60" s="299">
        <v>2429</v>
      </c>
      <c r="U60" s="299">
        <v>0</v>
      </c>
      <c r="V60" s="299">
        <v>201642116.50000003</v>
      </c>
      <c r="W60" s="299">
        <v>30144564.000000004</v>
      </c>
      <c r="X60" s="299">
        <v>20078423.599999998</v>
      </c>
      <c r="Y60" s="299">
        <v>2592897.5999999996</v>
      </c>
      <c r="Z60" s="299">
        <v>1141186</v>
      </c>
      <c r="AA60" s="299">
        <v>7237643.8999999994</v>
      </c>
      <c r="AB60" s="299">
        <v>284882570.80000001</v>
      </c>
      <c r="AC60" s="299">
        <v>16458940.5</v>
      </c>
      <c r="AD60" s="299">
        <v>19104899</v>
      </c>
      <c r="AE60" s="299">
        <v>378828335.39999998</v>
      </c>
      <c r="AF60" s="299">
        <v>139117822.09999999</v>
      </c>
      <c r="AG60" s="299">
        <v>134748238.39999998</v>
      </c>
      <c r="AH60" s="299">
        <v>636743.4</v>
      </c>
      <c r="AI60" s="299">
        <v>1958616.5999999996</v>
      </c>
      <c r="AJ60" s="299">
        <v>7317009.8999999994</v>
      </c>
      <c r="AK60" s="299">
        <v>47309425.699999988</v>
      </c>
      <c r="AL60" s="299">
        <v>5450544.7999999998</v>
      </c>
      <c r="AM60" s="299">
        <v>4683610.5</v>
      </c>
      <c r="AN60" s="299">
        <v>409647.8</v>
      </c>
      <c r="AO60" s="299">
        <v>9418036.0000000019</v>
      </c>
      <c r="AP60" s="299">
        <v>146393543.69999999</v>
      </c>
    </row>
    <row r="61" spans="1:42" ht="11.25">
      <c r="B61" s="102"/>
      <c r="C61" s="102"/>
      <c r="D61" s="102"/>
      <c r="E61" s="102"/>
      <c r="F61" s="102"/>
      <c r="G61" s="102"/>
      <c r="H61" s="102"/>
      <c r="I61" s="102"/>
      <c r="M61" s="260" t="s">
        <v>173</v>
      </c>
      <c r="N61" s="299">
        <v>7407399438.5</v>
      </c>
      <c r="O61" s="299">
        <v>635829450.80000007</v>
      </c>
      <c r="P61" s="299">
        <v>602043618.10000002</v>
      </c>
      <c r="Q61" s="299">
        <v>50275541</v>
      </c>
      <c r="R61" s="299">
        <v>27516502.300000001</v>
      </c>
      <c r="S61" s="299">
        <v>4909350580</v>
      </c>
      <c r="T61" s="299">
        <v>52</v>
      </c>
      <c r="U61" s="299">
        <v>0</v>
      </c>
      <c r="V61" s="299">
        <v>186506580.40000001</v>
      </c>
      <c r="W61" s="299">
        <v>93338967.699999988</v>
      </c>
      <c r="X61" s="299">
        <v>20123355.499999996</v>
      </c>
      <c r="Y61" s="299">
        <v>2754834.6999999997</v>
      </c>
      <c r="Z61" s="299">
        <v>1531247.0000000002</v>
      </c>
      <c r="AA61" s="299">
        <v>10053754.600000001</v>
      </c>
      <c r="AB61" s="299">
        <v>245760748.09999999</v>
      </c>
      <c r="AC61" s="299">
        <v>14161729.300000001</v>
      </c>
      <c r="AD61" s="299">
        <v>13075751.299999999</v>
      </c>
      <c r="AE61" s="299">
        <v>208807708.20000002</v>
      </c>
      <c r="AF61" s="299">
        <v>119598731.39999999</v>
      </c>
      <c r="AG61" s="299">
        <v>143052866.90000001</v>
      </c>
      <c r="AH61" s="299">
        <v>842115.10000000009</v>
      </c>
      <c r="AI61" s="299">
        <v>2548544.1999999997</v>
      </c>
      <c r="AJ61" s="299">
        <v>14432179.199999999</v>
      </c>
      <c r="AK61" s="299">
        <v>18238153.399999999</v>
      </c>
      <c r="AL61" s="299">
        <v>2617535.7999999998</v>
      </c>
      <c r="AM61" s="299">
        <v>4259594.5</v>
      </c>
      <c r="AN61" s="299">
        <v>443211.4</v>
      </c>
      <c r="AO61" s="299">
        <v>19450998.800000001</v>
      </c>
      <c r="AP61" s="299">
        <v>60785086.800000004</v>
      </c>
    </row>
    <row r="62" spans="1:42" ht="11.25">
      <c r="B62" s="102"/>
      <c r="C62" s="102"/>
      <c r="D62" s="102"/>
      <c r="E62" s="102"/>
      <c r="F62" s="102"/>
      <c r="G62" s="102"/>
      <c r="H62" s="102"/>
      <c r="I62" s="102"/>
      <c r="M62" s="260" t="s">
        <v>174</v>
      </c>
      <c r="N62" s="299">
        <v>8247212471.999999</v>
      </c>
      <c r="O62" s="299">
        <v>746117505.69999993</v>
      </c>
      <c r="P62" s="299">
        <v>1664039911.1000001</v>
      </c>
      <c r="Q62" s="299">
        <v>50672947.700000003</v>
      </c>
      <c r="R62" s="299">
        <v>48983291.900000013</v>
      </c>
      <c r="S62" s="299">
        <v>4062104873.4999995</v>
      </c>
      <c r="T62" s="297">
        <v>1725.6000000000001</v>
      </c>
      <c r="U62" s="299">
        <v>14305149.700000001</v>
      </c>
      <c r="V62" s="299">
        <v>292846704.60000002</v>
      </c>
      <c r="W62" s="299">
        <v>131188077.2</v>
      </c>
      <c r="X62" s="299">
        <v>24622443</v>
      </c>
      <c r="Y62" s="299">
        <v>4257124.4000000004</v>
      </c>
      <c r="Z62" s="299">
        <v>2364511.2000000002</v>
      </c>
      <c r="AA62" s="299">
        <v>14526278.100000003</v>
      </c>
      <c r="AB62" s="299">
        <v>310797517.39999998</v>
      </c>
      <c r="AC62" s="299">
        <v>9729720.4000000004</v>
      </c>
      <c r="AD62" s="299">
        <v>23669663.699999999</v>
      </c>
      <c r="AE62" s="299">
        <v>218000116.79999998</v>
      </c>
      <c r="AF62" s="299">
        <v>217963479.69999999</v>
      </c>
      <c r="AG62" s="299">
        <v>210906240.80000001</v>
      </c>
      <c r="AH62" s="299">
        <v>2467667.5999999996</v>
      </c>
      <c r="AI62" s="299">
        <v>4195749.7000000011</v>
      </c>
      <c r="AJ62" s="299">
        <v>18071578.100000001</v>
      </c>
      <c r="AK62" s="299">
        <v>22865338.100000001</v>
      </c>
      <c r="AL62" s="299">
        <v>3684184</v>
      </c>
      <c r="AM62" s="299">
        <v>5569967.4000000013</v>
      </c>
      <c r="AN62" s="299">
        <v>5637208.2000000002</v>
      </c>
      <c r="AO62" s="299">
        <v>26879593</v>
      </c>
      <c r="AP62" s="299">
        <v>110743903.39999999</v>
      </c>
    </row>
    <row r="63" spans="1:42" ht="11.25">
      <c r="B63" s="102"/>
      <c r="C63" s="102"/>
      <c r="D63" s="102"/>
      <c r="E63" s="102"/>
      <c r="F63" s="102"/>
      <c r="G63" s="102"/>
      <c r="H63" s="102"/>
      <c r="I63" s="102"/>
      <c r="M63" s="260" t="s">
        <v>175</v>
      </c>
      <c r="N63" s="299">
        <v>8073175644.5</v>
      </c>
      <c r="O63" s="299">
        <v>627688905.0999999</v>
      </c>
      <c r="P63" s="299">
        <v>1479905759.0000002</v>
      </c>
      <c r="Q63" s="299">
        <v>13231196.600000001</v>
      </c>
      <c r="R63" s="299">
        <v>40171389.099999994</v>
      </c>
      <c r="S63" s="299">
        <v>4445912753.7999992</v>
      </c>
      <c r="T63" s="297">
        <v>322</v>
      </c>
      <c r="U63" s="299">
        <v>5386613.2000000002</v>
      </c>
      <c r="V63" s="299">
        <v>231536994.89999998</v>
      </c>
      <c r="W63" s="299">
        <v>63448221.499999993</v>
      </c>
      <c r="X63" s="299">
        <v>22128116</v>
      </c>
      <c r="Y63" s="299">
        <v>2805585.7</v>
      </c>
      <c r="Z63" s="299">
        <v>1465308.6</v>
      </c>
      <c r="AA63" s="299">
        <v>9946686.2000000011</v>
      </c>
      <c r="AB63" s="299">
        <v>331558657.90000004</v>
      </c>
      <c r="AC63" s="299">
        <v>8856376.8000000007</v>
      </c>
      <c r="AD63" s="299">
        <v>21454341.600000005</v>
      </c>
      <c r="AE63" s="299">
        <v>276047780.59999996</v>
      </c>
      <c r="AF63" s="299">
        <v>190369337.60000002</v>
      </c>
      <c r="AG63" s="299">
        <v>148909317.79999998</v>
      </c>
      <c r="AH63" s="299">
        <v>1971058.1</v>
      </c>
      <c r="AI63" s="299">
        <v>3291289.4000000004</v>
      </c>
      <c r="AJ63" s="299">
        <v>11598561.499999998</v>
      </c>
      <c r="AK63" s="299">
        <v>20224025.300000004</v>
      </c>
      <c r="AL63" s="299">
        <v>4218482.0999999996</v>
      </c>
      <c r="AM63" s="299">
        <v>4491925.8999999994</v>
      </c>
      <c r="AN63" s="299">
        <v>923289.5</v>
      </c>
      <c r="AO63" s="299">
        <v>19750106.5</v>
      </c>
      <c r="AP63" s="299">
        <v>85883242.200000003</v>
      </c>
    </row>
    <row r="64" spans="1:42" ht="11.25">
      <c r="B64" s="102"/>
      <c r="C64" s="102"/>
      <c r="D64" s="102"/>
      <c r="E64" s="102"/>
      <c r="F64" s="102"/>
      <c r="G64" s="102"/>
      <c r="H64" s="102"/>
      <c r="I64" s="102"/>
      <c r="M64" s="260" t="s">
        <v>176</v>
      </c>
      <c r="N64" s="299">
        <v>12360515199.099998</v>
      </c>
      <c r="O64" s="299">
        <v>1150992214.8999999</v>
      </c>
      <c r="P64" s="299">
        <v>2022591559.5999999</v>
      </c>
      <c r="Q64" s="299">
        <v>40019840.099999987</v>
      </c>
      <c r="R64" s="299">
        <v>69142257.099999994</v>
      </c>
      <c r="S64" s="299">
        <v>6939233704.0999994</v>
      </c>
      <c r="T64" s="297">
        <v>408</v>
      </c>
      <c r="U64" s="299">
        <v>47572119.600000001</v>
      </c>
      <c r="V64" s="299">
        <v>315201896.5</v>
      </c>
      <c r="W64" s="299">
        <v>90154904.099999994</v>
      </c>
      <c r="X64" s="299">
        <v>25355083.699999999</v>
      </c>
      <c r="Y64" s="299">
        <v>4528761.7</v>
      </c>
      <c r="Z64" s="299">
        <v>2047122.8</v>
      </c>
      <c r="AA64" s="299">
        <v>13620570.199999999</v>
      </c>
      <c r="AB64" s="299">
        <v>461890623.00000012</v>
      </c>
      <c r="AC64" s="299">
        <v>12019074.399999997</v>
      </c>
      <c r="AD64" s="299">
        <v>28569146.099999994</v>
      </c>
      <c r="AE64" s="299">
        <v>246817669.89999998</v>
      </c>
      <c r="AF64" s="299">
        <v>281418360.30000001</v>
      </c>
      <c r="AG64" s="299">
        <v>321482938.10000002</v>
      </c>
      <c r="AH64" s="299">
        <v>10309431.899999999</v>
      </c>
      <c r="AI64" s="299">
        <v>9725154.1999999993</v>
      </c>
      <c r="AJ64" s="299">
        <v>21937404.199999996</v>
      </c>
      <c r="AK64" s="299">
        <v>27521477.399999995</v>
      </c>
      <c r="AL64" s="299">
        <v>3093984.4</v>
      </c>
      <c r="AM64" s="299">
        <v>5228711.5</v>
      </c>
      <c r="AN64" s="299">
        <v>3544311</v>
      </c>
      <c r="AO64" s="299">
        <v>31496074.800000008</v>
      </c>
      <c r="AP64" s="299">
        <v>175000395.49999997</v>
      </c>
    </row>
    <row r="65" spans="1:42" ht="11.25">
      <c r="B65" s="102"/>
      <c r="C65" s="102"/>
      <c r="D65" s="102"/>
      <c r="E65" s="102"/>
      <c r="F65" s="102"/>
      <c r="G65" s="102"/>
      <c r="H65" s="102"/>
      <c r="I65" s="102"/>
      <c r="M65" s="260" t="s">
        <v>177</v>
      </c>
      <c r="N65" s="299">
        <v>19036366822.900002</v>
      </c>
      <c r="O65" s="299">
        <v>1232970910.8999999</v>
      </c>
      <c r="P65" s="299">
        <v>1710375949.8000004</v>
      </c>
      <c r="Q65" s="299">
        <v>162170965.40000001</v>
      </c>
      <c r="R65" s="299">
        <v>52040398.300000012</v>
      </c>
      <c r="S65" s="299">
        <v>13542400531.900003</v>
      </c>
      <c r="T65" s="297">
        <v>515.20000000000005</v>
      </c>
      <c r="U65" s="299">
        <v>0</v>
      </c>
      <c r="V65" s="299">
        <v>344260108.90000004</v>
      </c>
      <c r="W65" s="299">
        <v>120641206.5</v>
      </c>
      <c r="X65" s="299">
        <v>32952814.800000004</v>
      </c>
      <c r="Y65" s="299">
        <v>3603642.6</v>
      </c>
      <c r="Z65" s="299">
        <v>1884122.1000000003</v>
      </c>
      <c r="AA65" s="299">
        <v>18894697.699999999</v>
      </c>
      <c r="AB65" s="299">
        <v>442369149.09999996</v>
      </c>
      <c r="AC65" s="299">
        <v>20940964.599999998</v>
      </c>
      <c r="AD65" s="299">
        <v>31344140.79999999</v>
      </c>
      <c r="AE65" s="299">
        <v>568109041.30000007</v>
      </c>
      <c r="AF65" s="299">
        <v>351936344.70000005</v>
      </c>
      <c r="AG65" s="299">
        <v>184032429.10000002</v>
      </c>
      <c r="AH65" s="299">
        <v>1092756.9000000001</v>
      </c>
      <c r="AI65" s="299">
        <v>2789428.2</v>
      </c>
      <c r="AJ65" s="299">
        <v>15183684.900000002</v>
      </c>
      <c r="AK65" s="299">
        <v>32948563.700000003</v>
      </c>
      <c r="AL65" s="299">
        <v>5078467.3</v>
      </c>
      <c r="AM65" s="299">
        <v>6309502.0999999987</v>
      </c>
      <c r="AN65" s="299">
        <v>1439583.3</v>
      </c>
      <c r="AO65" s="299">
        <v>59167189.200000003</v>
      </c>
      <c r="AP65" s="299">
        <v>91429713.600000039</v>
      </c>
    </row>
    <row r="66" spans="1:42" ht="11.25">
      <c r="B66" s="103"/>
      <c r="C66" s="103"/>
      <c r="D66" s="103"/>
      <c r="E66" s="103"/>
      <c r="F66" s="104"/>
      <c r="G66" s="103"/>
      <c r="H66" s="103"/>
      <c r="I66" s="105"/>
      <c r="M66" s="260" t="s">
        <v>178</v>
      </c>
      <c r="N66" s="299">
        <v>10541727510.299999</v>
      </c>
      <c r="O66" s="299">
        <v>588178660.0999999</v>
      </c>
      <c r="P66" s="299">
        <v>1219098003.3</v>
      </c>
      <c r="Q66" s="299">
        <v>70649019.700000003</v>
      </c>
      <c r="R66" s="299">
        <v>30239276.899999999</v>
      </c>
      <c r="S66" s="299">
        <v>6965315184.8000002</v>
      </c>
      <c r="T66" s="297">
        <v>238.5</v>
      </c>
      <c r="U66" s="299">
        <v>226492</v>
      </c>
      <c r="V66" s="299">
        <v>293724395.69999993</v>
      </c>
      <c r="W66" s="299">
        <v>115997817.2</v>
      </c>
      <c r="X66" s="299">
        <v>24533019.800000001</v>
      </c>
      <c r="Y66" s="299">
        <v>4210616.3</v>
      </c>
      <c r="Z66" s="299">
        <v>1526856.3</v>
      </c>
      <c r="AA66" s="299">
        <v>15563650.5</v>
      </c>
      <c r="AB66" s="299">
        <v>369732375.60000002</v>
      </c>
      <c r="AC66" s="299">
        <v>9100547.4000000004</v>
      </c>
      <c r="AD66" s="299">
        <v>33059430.90000001</v>
      </c>
      <c r="AE66" s="299">
        <v>295934658.40000004</v>
      </c>
      <c r="AF66" s="299">
        <v>183831962.90000004</v>
      </c>
      <c r="AG66" s="299">
        <v>123800518.70000002</v>
      </c>
      <c r="AH66" s="299">
        <v>1642154.3999999997</v>
      </c>
      <c r="AI66" s="299">
        <v>7338718.5</v>
      </c>
      <c r="AJ66" s="299">
        <v>18196406.599999998</v>
      </c>
      <c r="AK66" s="299">
        <v>29832392.700000003</v>
      </c>
      <c r="AL66" s="299">
        <v>5577959.7999999998</v>
      </c>
      <c r="AM66" s="299">
        <v>5563455.2999999998</v>
      </c>
      <c r="AN66" s="299">
        <v>2703992.8</v>
      </c>
      <c r="AO66" s="299">
        <v>42888386.400000006</v>
      </c>
      <c r="AP66" s="299">
        <v>83261318.799999997</v>
      </c>
    </row>
    <row r="67" spans="1:42" ht="11.25">
      <c r="B67" s="106"/>
      <c r="C67" s="107"/>
      <c r="D67" s="107"/>
      <c r="E67" s="107"/>
      <c r="F67" s="107"/>
      <c r="G67" s="107"/>
      <c r="H67" s="107"/>
      <c r="I67" s="107"/>
      <c r="M67" s="260" t="s">
        <v>179</v>
      </c>
      <c r="N67" s="299">
        <v>1850227675.1999998</v>
      </c>
      <c r="O67" s="299">
        <v>353029083</v>
      </c>
      <c r="P67" s="299">
        <v>6229653.4000000004</v>
      </c>
      <c r="Q67" s="299">
        <v>159702483.59999999</v>
      </c>
      <c r="R67" s="299">
        <v>149969178.80000001</v>
      </c>
      <c r="S67" s="299">
        <v>861523939.79999995</v>
      </c>
      <c r="T67" s="297">
        <v>24</v>
      </c>
      <c r="U67" s="299">
        <v>0</v>
      </c>
      <c r="V67" s="299">
        <v>81366029.700000003</v>
      </c>
      <c r="W67" s="299">
        <v>3737811.3</v>
      </c>
      <c r="X67" s="299">
        <v>6810498.7999999998</v>
      </c>
      <c r="Y67" s="299">
        <v>1920923</v>
      </c>
      <c r="Z67" s="299">
        <v>419478.8</v>
      </c>
      <c r="AA67" s="299">
        <v>4668995.7</v>
      </c>
      <c r="AB67" s="299">
        <v>90269170.799999997</v>
      </c>
      <c r="AC67" s="295">
        <v>0</v>
      </c>
      <c r="AD67" s="299">
        <v>414808.8</v>
      </c>
      <c r="AE67" s="299">
        <v>25447029.100000001</v>
      </c>
      <c r="AF67" s="299">
        <v>3899680.5</v>
      </c>
      <c r="AG67" s="299">
        <v>3821887.9</v>
      </c>
      <c r="AH67" s="299">
        <v>2565317</v>
      </c>
      <c r="AI67" s="299">
        <v>1338671</v>
      </c>
      <c r="AJ67" s="299">
        <v>3980969.7</v>
      </c>
      <c r="AK67" s="299">
        <v>32467798</v>
      </c>
      <c r="AL67" s="299">
        <v>4070587.5999999996</v>
      </c>
      <c r="AM67" s="299">
        <v>1286148.5</v>
      </c>
      <c r="AN67" s="299">
        <v>581837</v>
      </c>
      <c r="AO67" s="299">
        <v>16634312.300000001</v>
      </c>
      <c r="AP67" s="299">
        <v>34071357.100000001</v>
      </c>
    </row>
    <row r="69" spans="1:42">
      <c r="A69" s="74"/>
      <c r="B69" s="74"/>
      <c r="C69" s="74"/>
      <c r="D69" s="74"/>
      <c r="E69" s="74"/>
      <c r="F69" s="74"/>
      <c r="G69" s="74"/>
      <c r="H69" s="74"/>
      <c r="N69" s="321"/>
    </row>
  </sheetData>
  <mergeCells count="3">
    <mergeCell ref="M24:M25"/>
    <mergeCell ref="M3:M4"/>
    <mergeCell ref="M48:M49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T24" sqref="T24"/>
    </sheetView>
  </sheetViews>
  <sheetFormatPr defaultRowHeight="10.5"/>
  <cols>
    <col min="1" max="1" width="3.77734375" style="110" customWidth="1"/>
    <col min="2" max="2" width="4.88671875" style="110" customWidth="1"/>
    <col min="3" max="3" width="5.21875" style="110" customWidth="1"/>
    <col min="4" max="4" width="5.5546875" style="110" customWidth="1"/>
    <col min="5" max="5" width="5.77734375" style="110" customWidth="1"/>
    <col min="6" max="6" width="5.5546875" style="110" customWidth="1"/>
    <col min="7" max="8" width="5.6640625" style="110" customWidth="1"/>
    <col min="9" max="9" width="5.33203125" style="110" customWidth="1"/>
    <col min="10" max="10" width="5.5546875" style="110" customWidth="1"/>
    <col min="11" max="11" width="5.6640625" style="110" customWidth="1"/>
    <col min="12" max="12" width="6.77734375" style="110" bestFit="1" customWidth="1"/>
    <col min="13" max="13" width="7.33203125" style="110" bestFit="1" customWidth="1"/>
    <col min="14" max="14" width="6.77734375" style="110" bestFit="1" customWidth="1"/>
    <col min="15" max="15" width="5.21875" style="110" customWidth="1"/>
    <col min="16" max="16" width="5.6640625" style="110" customWidth="1"/>
    <col min="17" max="17" width="5.5546875" style="110" customWidth="1"/>
    <col min="18" max="18" width="5.6640625" style="110" customWidth="1"/>
    <col min="19" max="19" width="5.44140625" style="110" customWidth="1"/>
    <col min="20" max="20" width="6.44140625" style="110" customWidth="1"/>
    <col min="21" max="21" width="5.44140625" style="110" customWidth="1"/>
    <col min="22" max="22" width="6.77734375" style="228" bestFit="1" customWidth="1"/>
    <col min="23" max="23" width="5.5546875" style="110" bestFit="1" customWidth="1"/>
    <col min="24" max="24" width="8.88671875" style="110"/>
    <col min="25" max="25" width="16.5546875" style="110" customWidth="1"/>
    <col min="26" max="33" width="7.21875" style="110" customWidth="1"/>
    <col min="34" max="16384" width="8.88671875" style="110"/>
  </cols>
  <sheetData>
    <row r="1" spans="1:33" ht="18.75">
      <c r="A1" s="359" t="s">
        <v>200</v>
      </c>
      <c r="X1" s="345"/>
    </row>
    <row r="2" spans="1:33" s="109" customFormat="1">
      <c r="V2" s="228"/>
    </row>
    <row r="3" spans="1:33" s="115" customFormat="1">
      <c r="A3" s="423" t="s">
        <v>63</v>
      </c>
      <c r="B3" s="421" t="s">
        <v>333</v>
      </c>
      <c r="C3" s="422"/>
      <c r="D3" s="421" t="s">
        <v>249</v>
      </c>
      <c r="E3" s="422"/>
      <c r="F3" s="421" t="s">
        <v>248</v>
      </c>
      <c r="G3" s="422"/>
      <c r="H3" s="421" t="s">
        <v>258</v>
      </c>
      <c r="I3" s="422"/>
      <c r="J3" s="421" t="s">
        <v>276</v>
      </c>
      <c r="K3" s="422"/>
      <c r="L3" s="421" t="s">
        <v>277</v>
      </c>
      <c r="M3" s="422"/>
      <c r="N3" s="421" t="s">
        <v>298</v>
      </c>
      <c r="O3" s="422"/>
      <c r="P3" s="421" t="s">
        <v>299</v>
      </c>
      <c r="Q3" s="422"/>
      <c r="R3" s="421" t="s">
        <v>305</v>
      </c>
      <c r="S3" s="422"/>
      <c r="T3" s="421" t="s">
        <v>334</v>
      </c>
      <c r="U3" s="422"/>
      <c r="V3" s="421" t="s">
        <v>332</v>
      </c>
      <c r="W3" s="422"/>
      <c r="Z3" s="281"/>
    </row>
    <row r="4" spans="1:33" s="115" customFormat="1">
      <c r="A4" s="423"/>
      <c r="B4" s="116" t="s">
        <v>141</v>
      </c>
      <c r="C4" s="116" t="s">
        <v>199</v>
      </c>
      <c r="D4" s="116" t="s">
        <v>141</v>
      </c>
      <c r="E4" s="116" t="s">
        <v>199</v>
      </c>
      <c r="F4" s="116" t="s">
        <v>141</v>
      </c>
      <c r="G4" s="116" t="s">
        <v>199</v>
      </c>
      <c r="H4" s="116" t="s">
        <v>141</v>
      </c>
      <c r="I4" s="116" t="s">
        <v>199</v>
      </c>
      <c r="J4" s="116" t="s">
        <v>141</v>
      </c>
      <c r="K4" s="116" t="s">
        <v>199</v>
      </c>
      <c r="L4" s="116" t="s">
        <v>141</v>
      </c>
      <c r="M4" s="116" t="s">
        <v>199</v>
      </c>
      <c r="N4" s="116" t="s">
        <v>141</v>
      </c>
      <c r="O4" s="116" t="s">
        <v>199</v>
      </c>
      <c r="P4" s="116" t="s">
        <v>141</v>
      </c>
      <c r="Q4" s="116" t="s">
        <v>199</v>
      </c>
      <c r="R4" s="116" t="s">
        <v>141</v>
      </c>
      <c r="S4" s="116" t="s">
        <v>199</v>
      </c>
      <c r="T4" s="116" t="s">
        <v>141</v>
      </c>
      <c r="U4" s="116" t="s">
        <v>199</v>
      </c>
      <c r="V4" s="227" t="s">
        <v>141</v>
      </c>
      <c r="W4" s="116" t="s">
        <v>199</v>
      </c>
      <c r="Y4" s="367"/>
      <c r="Z4" s="367"/>
      <c r="AA4" s="367"/>
      <c r="AB4" s="367"/>
      <c r="AC4" s="367"/>
      <c r="AD4" s="367"/>
      <c r="AE4" s="367"/>
      <c r="AF4" s="367"/>
      <c r="AG4" s="367"/>
    </row>
    <row r="5" spans="1:33" s="109" customFormat="1">
      <c r="A5" s="195" t="s">
        <v>143</v>
      </c>
      <c r="B5" s="118">
        <v>100188.0832904</v>
      </c>
      <c r="C5" s="119">
        <v>100</v>
      </c>
      <c r="D5" s="118">
        <v>100266.24502999999</v>
      </c>
      <c r="E5" s="119">
        <f t="shared" ref="E5:E12" si="0">D5/B5*100</f>
        <v>100.07801500640893</v>
      </c>
      <c r="F5" s="118">
        <v>100283.9450013</v>
      </c>
      <c r="G5" s="119">
        <f t="shared" ref="G5:G12" si="1">F5/B5*100</f>
        <v>100.0956817495172</v>
      </c>
      <c r="H5" s="344">
        <v>100295.350806</v>
      </c>
      <c r="I5" s="119">
        <f t="shared" ref="I5:I12" si="2">H5/B5*100</f>
        <v>100.10706614207707</v>
      </c>
      <c r="J5" s="344">
        <v>100339.4861941</v>
      </c>
      <c r="K5" s="119">
        <f t="shared" ref="K5:K12" si="3">J5/B5*100</f>
        <v>100.15111867472417</v>
      </c>
      <c r="L5" s="282">
        <v>100363.71503399999</v>
      </c>
      <c r="M5" s="119">
        <f t="shared" ref="M5:M12" si="4">L5/B5*100</f>
        <v>100.17530202977424</v>
      </c>
      <c r="N5" s="282">
        <v>100377.66831760001</v>
      </c>
      <c r="O5" s="119">
        <f t="shared" ref="O5:O12" si="5">N5/B5*100</f>
        <v>100.1892291188469</v>
      </c>
      <c r="P5" s="343">
        <v>100401.2849999</v>
      </c>
      <c r="Q5" s="119">
        <f t="shared" ref="Q5:Q12" si="6">P5/B5*100</f>
        <v>100.21280146550167</v>
      </c>
      <c r="R5" s="344">
        <v>100412.59871140002</v>
      </c>
      <c r="S5" s="119">
        <f t="shared" ref="S5:S12" si="7">R5/B5*100</f>
        <v>100.22409393774832</v>
      </c>
      <c r="T5" s="344">
        <v>100431.84936349999</v>
      </c>
      <c r="U5" s="119">
        <f t="shared" ref="U5:U12" si="8">T5/B5*100</f>
        <v>100.24330845056035</v>
      </c>
      <c r="V5" s="344">
        <f t="shared" ref="V5:V12" si="9">Y5*0.000001</f>
        <v>100443.55347449999</v>
      </c>
      <c r="W5" s="119">
        <f t="shared" ref="W5:W12" si="10">V5/B5*100</f>
        <v>100.2549905894092</v>
      </c>
      <c r="Y5" s="109">
        <v>100443553474.5</v>
      </c>
      <c r="Z5" s="110"/>
      <c r="AA5" s="110"/>
      <c r="AB5" s="110"/>
      <c r="AC5" s="110"/>
      <c r="AD5" s="110"/>
      <c r="AE5" s="110"/>
      <c r="AF5" s="110"/>
      <c r="AG5" s="110"/>
    </row>
    <row r="6" spans="1:33" s="109" customFormat="1">
      <c r="A6" s="195" t="s">
        <v>56</v>
      </c>
      <c r="B6" s="120">
        <v>7795.9457238000005</v>
      </c>
      <c r="C6" s="119">
        <v>100</v>
      </c>
      <c r="D6" s="120">
        <v>7758.8631868000002</v>
      </c>
      <c r="E6" s="119">
        <f t="shared" si="0"/>
        <v>99.524335618617869</v>
      </c>
      <c r="F6" s="120">
        <v>7715.8313567000005</v>
      </c>
      <c r="G6" s="119">
        <f t="shared" si="1"/>
        <v>98.972358583059133</v>
      </c>
      <c r="H6" s="344">
        <v>7678.6376331000001</v>
      </c>
      <c r="I6" s="119">
        <f t="shared" si="2"/>
        <v>98.495267991131925</v>
      </c>
      <c r="J6" s="344">
        <v>7636.9914359000004</v>
      </c>
      <c r="K6" s="119">
        <f t="shared" si="3"/>
        <v>97.961064718360817</v>
      </c>
      <c r="L6" s="341">
        <v>7611.0040210999996</v>
      </c>
      <c r="M6" s="119">
        <f t="shared" si="4"/>
        <v>97.627719467884461</v>
      </c>
      <c r="N6" s="341">
        <v>7609.8625887999997</v>
      </c>
      <c r="O6" s="119">
        <f t="shared" si="5"/>
        <v>97.613078110178293</v>
      </c>
      <c r="P6" s="344">
        <v>7582.4057836999991</v>
      </c>
      <c r="Q6" s="119">
        <f t="shared" si="6"/>
        <v>97.260884725658215</v>
      </c>
      <c r="R6" s="344">
        <v>7555.3042988000007</v>
      </c>
      <c r="S6" s="119">
        <f t="shared" si="7"/>
        <v>96.913249097343595</v>
      </c>
      <c r="T6" s="344">
        <v>7527.8462898999987</v>
      </c>
      <c r="U6" s="119">
        <f t="shared" si="8"/>
        <v>96.561040271464066</v>
      </c>
      <c r="V6" s="344">
        <f t="shared" si="9"/>
        <v>7501.2688195999981</v>
      </c>
      <c r="W6" s="119">
        <f t="shared" si="10"/>
        <v>96.220126272808798</v>
      </c>
      <c r="X6" s="91">
        <f>V6-B6</f>
        <v>-294.67690420000235</v>
      </c>
      <c r="Y6" s="109">
        <v>7501268819.5999985</v>
      </c>
      <c r="Z6" s="91"/>
      <c r="AA6" s="91"/>
      <c r="AB6" s="91"/>
      <c r="AC6" s="91"/>
    </row>
    <row r="7" spans="1:33" s="109" customFormat="1">
      <c r="A7" s="195" t="s">
        <v>57</v>
      </c>
      <c r="B7" s="118">
        <v>11689.8191795</v>
      </c>
      <c r="C7" s="119">
        <v>100</v>
      </c>
      <c r="D7" s="118">
        <v>11619.8983591</v>
      </c>
      <c r="E7" s="119">
        <f t="shared" si="0"/>
        <v>99.401865680500705</v>
      </c>
      <c r="F7" s="118">
        <v>11517.755469199999</v>
      </c>
      <c r="G7" s="119">
        <f t="shared" si="1"/>
        <v>98.528089206018322</v>
      </c>
      <c r="H7" s="344">
        <v>11429.081823800001</v>
      </c>
      <c r="I7" s="119">
        <f t="shared" si="2"/>
        <v>97.769534740475322</v>
      </c>
      <c r="J7" s="344">
        <v>11357.223596600001</v>
      </c>
      <c r="K7" s="119">
        <f t="shared" si="3"/>
        <v>97.154826967013648</v>
      </c>
      <c r="L7" s="341">
        <v>11282.0714068</v>
      </c>
      <c r="M7" s="119">
        <f t="shared" si="4"/>
        <v>96.511941147771964</v>
      </c>
      <c r="N7" s="341">
        <v>11223.353718199998</v>
      </c>
      <c r="O7" s="119">
        <f t="shared" si="5"/>
        <v>96.009643484323306</v>
      </c>
      <c r="P7" s="344">
        <v>11162.125104999999</v>
      </c>
      <c r="Q7" s="119">
        <f t="shared" si="6"/>
        <v>95.485866236276777</v>
      </c>
      <c r="R7" s="344">
        <v>11099.1325984</v>
      </c>
      <c r="S7" s="119">
        <f t="shared" si="7"/>
        <v>94.946999846363184</v>
      </c>
      <c r="T7" s="344">
        <v>11042.683640999998</v>
      </c>
      <c r="U7" s="119">
        <f t="shared" si="8"/>
        <v>94.464109935636472</v>
      </c>
      <c r="V7" s="344">
        <f t="shared" si="9"/>
        <v>10986.196544599999</v>
      </c>
      <c r="W7" s="119">
        <f t="shared" si="10"/>
        <v>93.98089376665537</v>
      </c>
      <c r="X7" s="91">
        <f t="shared" ref="X7:X12" si="11">V7-B7</f>
        <v>-703.62263490000078</v>
      </c>
      <c r="Y7" s="109">
        <v>10986196544.6</v>
      </c>
    </row>
    <row r="8" spans="1:33" s="109" customFormat="1">
      <c r="A8" s="195" t="s">
        <v>58</v>
      </c>
      <c r="B8" s="118">
        <v>64216.388223400005</v>
      </c>
      <c r="C8" s="119">
        <v>100</v>
      </c>
      <c r="D8" s="118">
        <v>64175.703689399998</v>
      </c>
      <c r="E8" s="119">
        <f t="shared" si="0"/>
        <v>99.936644624330981</v>
      </c>
      <c r="F8" s="118">
        <v>64080.691335299998</v>
      </c>
      <c r="G8" s="119">
        <f t="shared" si="1"/>
        <v>99.788688071917193</v>
      </c>
      <c r="H8" s="344">
        <v>64002.722620799999</v>
      </c>
      <c r="I8" s="119">
        <f t="shared" si="2"/>
        <v>99.667272469674415</v>
      </c>
      <c r="J8" s="344">
        <v>63918.388504200011</v>
      </c>
      <c r="K8" s="119">
        <f t="shared" si="3"/>
        <v>99.535944441217566</v>
      </c>
      <c r="L8" s="341">
        <v>63834.414168199997</v>
      </c>
      <c r="M8" s="119">
        <f t="shared" si="4"/>
        <v>99.405176675662332</v>
      </c>
      <c r="N8" s="341">
        <v>63710.517597999999</v>
      </c>
      <c r="O8" s="119">
        <f t="shared" si="5"/>
        <v>99.212240614280347</v>
      </c>
      <c r="P8" s="344">
        <v>63635.490717199995</v>
      </c>
      <c r="Q8" s="119">
        <f t="shared" si="6"/>
        <v>99.095406138104266</v>
      </c>
      <c r="R8" s="344">
        <v>63558.296645999995</v>
      </c>
      <c r="S8" s="119">
        <f t="shared" si="7"/>
        <v>98.97519683743252</v>
      </c>
      <c r="T8" s="344">
        <v>63488.337177000016</v>
      </c>
      <c r="U8" s="119">
        <f t="shared" si="8"/>
        <v>98.866253511693628</v>
      </c>
      <c r="V8" s="344">
        <f t="shared" si="9"/>
        <v>63427.357382700007</v>
      </c>
      <c r="W8" s="119">
        <f t="shared" si="10"/>
        <v>98.771293648663232</v>
      </c>
      <c r="X8" s="91">
        <f t="shared" si="11"/>
        <v>-789.0308406999975</v>
      </c>
      <c r="Y8" s="109">
        <v>63427357382.700012</v>
      </c>
    </row>
    <row r="9" spans="1:33" s="109" customFormat="1">
      <c r="A9" s="195" t="s">
        <v>59</v>
      </c>
      <c r="B9" s="118">
        <v>2826.5726308000003</v>
      </c>
      <c r="C9" s="119">
        <v>100</v>
      </c>
      <c r="D9" s="118">
        <v>2872.1003119000002</v>
      </c>
      <c r="E9" s="119">
        <f t="shared" si="0"/>
        <v>101.6107026794183</v>
      </c>
      <c r="F9" s="118">
        <v>2929.5435197999996</v>
      </c>
      <c r="G9" s="119">
        <f t="shared" si="1"/>
        <v>103.64295924604829</v>
      </c>
      <c r="H9" s="344">
        <v>2983.0507032999999</v>
      </c>
      <c r="I9" s="119">
        <f t="shared" si="2"/>
        <v>105.53596503393979</v>
      </c>
      <c r="J9" s="344">
        <v>3040.6036858000007</v>
      </c>
      <c r="K9" s="119">
        <f t="shared" si="3"/>
        <v>107.57210526514662</v>
      </c>
      <c r="L9" s="341">
        <v>3093.5040638999999</v>
      </c>
      <c r="M9" s="119">
        <f t="shared" si="4"/>
        <v>109.44364316668738</v>
      </c>
      <c r="N9" s="341">
        <v>3143.0134324000001</v>
      </c>
      <c r="O9" s="119">
        <f t="shared" si="5"/>
        <v>111.19521211490814</v>
      </c>
      <c r="P9" s="344">
        <v>3195.7883190999996</v>
      </c>
      <c r="Q9" s="119">
        <f t="shared" si="6"/>
        <v>113.06231031450626</v>
      </c>
      <c r="R9" s="344">
        <v>3243.1615209999995</v>
      </c>
      <c r="S9" s="119">
        <f t="shared" si="7"/>
        <v>114.73830481695752</v>
      </c>
      <c r="T9" s="344">
        <v>3291.1333462000002</v>
      </c>
      <c r="U9" s="119">
        <f t="shared" si="8"/>
        <v>116.43547773504466</v>
      </c>
      <c r="V9" s="344">
        <f t="shared" si="9"/>
        <v>3342.6542028999993</v>
      </c>
      <c r="W9" s="119">
        <f t="shared" si="10"/>
        <v>118.25821018984159</v>
      </c>
      <c r="X9" s="91">
        <f t="shared" si="11"/>
        <v>516.08157209999899</v>
      </c>
      <c r="Y9" s="109">
        <v>3342654202.8999996</v>
      </c>
    </row>
    <row r="10" spans="1:33" s="109" customFormat="1">
      <c r="A10" s="195" t="s">
        <v>60</v>
      </c>
      <c r="B10" s="118">
        <v>2976.4901753999998</v>
      </c>
      <c r="C10" s="119">
        <v>100</v>
      </c>
      <c r="D10" s="118">
        <v>3039.1186888000002</v>
      </c>
      <c r="E10" s="119">
        <f t="shared" si="0"/>
        <v>102.10410616899092</v>
      </c>
      <c r="F10" s="118">
        <v>3093.0584053000002</v>
      </c>
      <c r="G10" s="119">
        <f t="shared" si="1"/>
        <v>103.91629815758876</v>
      </c>
      <c r="H10" s="344">
        <v>3144.1124771999998</v>
      </c>
      <c r="I10" s="119">
        <f t="shared" si="2"/>
        <v>105.63154225017639</v>
      </c>
      <c r="J10" s="344">
        <v>3198.6816135000004</v>
      </c>
      <c r="K10" s="119">
        <f t="shared" si="3"/>
        <v>107.4648806146367</v>
      </c>
      <c r="L10" s="341">
        <v>3251.4927604999998</v>
      </c>
      <c r="M10" s="119">
        <f t="shared" si="4"/>
        <v>109.23915648614708</v>
      </c>
      <c r="N10" s="341">
        <v>3306.9415438999995</v>
      </c>
      <c r="O10" s="119">
        <f t="shared" si="5"/>
        <v>111.10204801719502</v>
      </c>
      <c r="P10" s="344">
        <v>3346.2620406999995</v>
      </c>
      <c r="Q10" s="119">
        <f t="shared" si="6"/>
        <v>112.42308368279117</v>
      </c>
      <c r="R10" s="344">
        <v>3386.2959312000003</v>
      </c>
      <c r="S10" s="119">
        <f t="shared" si="7"/>
        <v>113.76808696319409</v>
      </c>
      <c r="T10" s="344">
        <v>3421.6633141999996</v>
      </c>
      <c r="U10" s="119">
        <f t="shared" si="8"/>
        <v>114.95631137906157</v>
      </c>
      <c r="V10" s="344">
        <f t="shared" si="9"/>
        <v>3453.1545650999997</v>
      </c>
      <c r="W10" s="119">
        <f t="shared" si="10"/>
        <v>116.01431086988026</v>
      </c>
      <c r="X10" s="91">
        <f t="shared" si="11"/>
        <v>476.6643896999999</v>
      </c>
      <c r="Y10" s="109">
        <v>3453154565.0999999</v>
      </c>
    </row>
    <row r="11" spans="1:33" s="109" customFormat="1">
      <c r="A11" s="195" t="s">
        <v>61</v>
      </c>
      <c r="B11" s="118">
        <v>2842.1872601</v>
      </c>
      <c r="C11" s="119">
        <v>100</v>
      </c>
      <c r="D11" s="118">
        <v>2840.3439469</v>
      </c>
      <c r="E11" s="119">
        <f t="shared" si="0"/>
        <v>99.935144554833627</v>
      </c>
      <c r="F11" s="118">
        <v>2849.3261962000001</v>
      </c>
      <c r="G11" s="119">
        <f t="shared" si="1"/>
        <v>100.25117754203671</v>
      </c>
      <c r="H11" s="344">
        <v>2849.9811946000004</v>
      </c>
      <c r="I11" s="119">
        <f t="shared" si="2"/>
        <v>100.27422311715401</v>
      </c>
      <c r="J11" s="339">
        <v>2851.2047632999997</v>
      </c>
      <c r="K11" s="119">
        <f t="shared" si="3"/>
        <v>100.31727336641718</v>
      </c>
      <c r="L11" s="341">
        <v>2859.8818285000002</v>
      </c>
      <c r="M11" s="119">
        <f t="shared" si="4"/>
        <v>100.62256870433575</v>
      </c>
      <c r="N11" s="341">
        <v>2859.5673124999994</v>
      </c>
      <c r="O11" s="119">
        <f t="shared" si="5"/>
        <v>100.61150271989425</v>
      </c>
      <c r="P11" s="344">
        <v>2860.7008642999999</v>
      </c>
      <c r="Q11" s="119">
        <f t="shared" si="6"/>
        <v>100.65138579923649</v>
      </c>
      <c r="R11" s="344">
        <v>2861.9858951000001</v>
      </c>
      <c r="S11" s="119">
        <f t="shared" si="7"/>
        <v>100.69659854148045</v>
      </c>
      <c r="T11" s="344">
        <v>2865.8560258000002</v>
      </c>
      <c r="U11" s="119">
        <f t="shared" si="8"/>
        <v>100.8327658783175</v>
      </c>
      <c r="V11" s="344">
        <f t="shared" si="9"/>
        <v>2871.3348853000002</v>
      </c>
      <c r="W11" s="119">
        <f t="shared" si="10"/>
        <v>101.0255350028898</v>
      </c>
      <c r="X11" s="91">
        <f t="shared" si="11"/>
        <v>29.147625200000221</v>
      </c>
      <c r="Y11" s="109">
        <v>2871334885.3000002</v>
      </c>
    </row>
    <row r="12" spans="1:33">
      <c r="A12" s="196" t="s">
        <v>62</v>
      </c>
      <c r="B12" s="118">
        <v>7840.6800973999998</v>
      </c>
      <c r="C12" s="119">
        <v>100</v>
      </c>
      <c r="D12" s="118">
        <v>7960.2168471000005</v>
      </c>
      <c r="E12" s="119">
        <f t="shared" si="0"/>
        <v>101.52457118789529</v>
      </c>
      <c r="F12" s="118">
        <v>8097.7387188000002</v>
      </c>
      <c r="G12" s="119">
        <f t="shared" si="1"/>
        <v>103.27852454387525</v>
      </c>
      <c r="H12" s="344">
        <v>8207.7643532000002</v>
      </c>
      <c r="I12" s="119">
        <f t="shared" si="2"/>
        <v>104.68179100843213</v>
      </c>
      <c r="J12" s="344">
        <v>8336.3925948000015</v>
      </c>
      <c r="K12" s="119">
        <f t="shared" si="3"/>
        <v>106.32231504463985</v>
      </c>
      <c r="L12" s="341">
        <v>8431.3467846999993</v>
      </c>
      <c r="M12" s="119">
        <f t="shared" si="4"/>
        <v>107.5333603713263</v>
      </c>
      <c r="N12" s="341">
        <v>8524.4121238000007</v>
      </c>
      <c r="O12" s="119">
        <f t="shared" si="5"/>
        <v>108.72031530309123</v>
      </c>
      <c r="P12" s="344">
        <v>8618.5121698999974</v>
      </c>
      <c r="Q12" s="119">
        <f t="shared" si="6"/>
        <v>109.92046688345224</v>
      </c>
      <c r="R12" s="344">
        <v>8708.4218208999991</v>
      </c>
      <c r="S12" s="119">
        <f t="shared" si="7"/>
        <v>111.06717418285879</v>
      </c>
      <c r="T12" s="344">
        <v>8794.3295693999989</v>
      </c>
      <c r="U12" s="119">
        <f t="shared" si="8"/>
        <v>112.16284123511471</v>
      </c>
      <c r="V12" s="344">
        <f t="shared" si="9"/>
        <v>8861.5870742999996</v>
      </c>
      <c r="W12" s="119">
        <f t="shared" si="10"/>
        <v>113.02064316128057</v>
      </c>
      <c r="X12" s="91">
        <f t="shared" si="11"/>
        <v>1020.9069768999998</v>
      </c>
      <c r="Y12" s="109">
        <v>8861587074.2999992</v>
      </c>
    </row>
    <row r="13" spans="1:33" s="111" customFormat="1">
      <c r="V13" s="228"/>
      <c r="X13" s="91"/>
      <c r="Y13" s="111">
        <f>SUM(Y6:Y12)</f>
        <v>100443553474.50002</v>
      </c>
    </row>
    <row r="14" spans="1:33" s="111" customFormat="1">
      <c r="A14" s="197" t="s">
        <v>144</v>
      </c>
      <c r="B14" s="121" t="s">
        <v>333</v>
      </c>
      <c r="C14" s="121" t="s">
        <v>249</v>
      </c>
      <c r="D14" s="121" t="s">
        <v>248</v>
      </c>
      <c r="E14" s="121" t="s">
        <v>258</v>
      </c>
      <c r="F14" s="121" t="s">
        <v>276</v>
      </c>
      <c r="G14" s="121" t="s">
        <v>277</v>
      </c>
      <c r="H14" s="121" t="s">
        <v>298</v>
      </c>
      <c r="I14" s="121" t="s">
        <v>299</v>
      </c>
      <c r="J14" s="121" t="s">
        <v>305</v>
      </c>
      <c r="K14" s="121" t="s">
        <v>334</v>
      </c>
      <c r="L14" s="121" t="s">
        <v>332</v>
      </c>
      <c r="M14" s="117"/>
      <c r="N14" s="117"/>
      <c r="O14" s="117"/>
      <c r="P14" s="117"/>
      <c r="Q14" s="117"/>
      <c r="R14" s="117"/>
      <c r="S14" s="117"/>
      <c r="T14" s="117"/>
      <c r="U14" s="117"/>
      <c r="V14" s="225"/>
      <c r="X14" s="91"/>
    </row>
    <row r="15" spans="1:33" s="111" customFormat="1">
      <c r="A15" s="198" t="s">
        <v>56</v>
      </c>
      <c r="B15" s="119">
        <f t="shared" ref="B15:B21" si="12">C6</f>
        <v>100</v>
      </c>
      <c r="C15" s="119">
        <f>E6</f>
        <v>99.524335618617869</v>
      </c>
      <c r="D15" s="119">
        <f>G6</f>
        <v>98.972358583059133</v>
      </c>
      <c r="E15" s="119">
        <f t="shared" ref="E15:E21" si="13">I6</f>
        <v>98.495267991131925</v>
      </c>
      <c r="F15" s="119">
        <f t="shared" ref="F15:F21" si="14">K6</f>
        <v>97.961064718360817</v>
      </c>
      <c r="G15" s="119">
        <f>M6</f>
        <v>97.627719467884461</v>
      </c>
      <c r="H15" s="119">
        <f>O6</f>
        <v>97.613078110178293</v>
      </c>
      <c r="I15" s="119">
        <f>Q6</f>
        <v>97.260884725658215</v>
      </c>
      <c r="J15" s="119">
        <f>S6</f>
        <v>96.913249097343595</v>
      </c>
      <c r="K15" s="119">
        <f>U6</f>
        <v>96.561040271464066</v>
      </c>
      <c r="L15" s="119">
        <f t="shared" ref="L15:L21" si="15">W6</f>
        <v>96.220126272808798</v>
      </c>
      <c r="V15" s="228"/>
      <c r="X15" s="91"/>
    </row>
    <row r="16" spans="1:33" s="111" customFormat="1">
      <c r="A16" s="198" t="s">
        <v>57</v>
      </c>
      <c r="B16" s="119">
        <f t="shared" si="12"/>
        <v>100</v>
      </c>
      <c r="C16" s="119">
        <f t="shared" ref="C16:C21" si="16">E7</f>
        <v>99.401865680500705</v>
      </c>
      <c r="D16" s="119">
        <f t="shared" ref="D16:D21" si="17">G7</f>
        <v>98.528089206018322</v>
      </c>
      <c r="E16" s="119">
        <f t="shared" si="13"/>
        <v>97.769534740475322</v>
      </c>
      <c r="F16" s="119">
        <f t="shared" si="14"/>
        <v>97.154826967013648</v>
      </c>
      <c r="G16" s="119">
        <f t="shared" ref="G16:G21" si="18">M7</f>
        <v>96.511941147771964</v>
      </c>
      <c r="H16" s="119">
        <f t="shared" ref="H16:H21" si="19">O7</f>
        <v>96.009643484323306</v>
      </c>
      <c r="I16" s="119">
        <f t="shared" ref="I16:I21" si="20">Q7</f>
        <v>95.485866236276777</v>
      </c>
      <c r="J16" s="119">
        <f t="shared" ref="J16:J21" si="21">S7</f>
        <v>94.946999846363184</v>
      </c>
      <c r="K16" s="119">
        <f t="shared" ref="K16:K21" si="22">U7</f>
        <v>94.464109935636472</v>
      </c>
      <c r="L16" s="119">
        <f t="shared" si="15"/>
        <v>93.98089376665537</v>
      </c>
      <c r="V16" s="240"/>
      <c r="X16" s="91"/>
    </row>
    <row r="17" spans="1:25" s="111" customFormat="1">
      <c r="A17" s="198" t="s">
        <v>58</v>
      </c>
      <c r="B17" s="119">
        <f t="shared" si="12"/>
        <v>100</v>
      </c>
      <c r="C17" s="119">
        <f t="shared" si="16"/>
        <v>99.936644624330981</v>
      </c>
      <c r="D17" s="119">
        <f>G8</f>
        <v>99.788688071917193</v>
      </c>
      <c r="E17" s="119">
        <f t="shared" si="13"/>
        <v>99.667272469674415</v>
      </c>
      <c r="F17" s="119">
        <f t="shared" si="14"/>
        <v>99.535944441217566</v>
      </c>
      <c r="G17" s="119">
        <f t="shared" si="18"/>
        <v>99.405176675662332</v>
      </c>
      <c r="H17" s="119">
        <f t="shared" si="19"/>
        <v>99.212240614280347</v>
      </c>
      <c r="I17" s="119">
        <f t="shared" si="20"/>
        <v>99.095406138104266</v>
      </c>
      <c r="J17" s="119">
        <f t="shared" si="21"/>
        <v>98.97519683743252</v>
      </c>
      <c r="K17" s="119">
        <f t="shared" si="22"/>
        <v>98.866253511693628</v>
      </c>
      <c r="L17" s="119">
        <f t="shared" si="15"/>
        <v>98.771293648663232</v>
      </c>
      <c r="V17" s="228"/>
      <c r="X17" s="91"/>
    </row>
    <row r="18" spans="1:25">
      <c r="A18" s="198" t="s">
        <v>59</v>
      </c>
      <c r="B18" s="119">
        <f t="shared" si="12"/>
        <v>100</v>
      </c>
      <c r="C18" s="119">
        <f t="shared" si="16"/>
        <v>101.6107026794183</v>
      </c>
      <c r="D18" s="119">
        <f t="shared" si="17"/>
        <v>103.64295924604829</v>
      </c>
      <c r="E18" s="119">
        <f t="shared" si="13"/>
        <v>105.53596503393979</v>
      </c>
      <c r="F18" s="119">
        <f t="shared" si="14"/>
        <v>107.57210526514662</v>
      </c>
      <c r="G18" s="119">
        <f t="shared" si="18"/>
        <v>109.44364316668738</v>
      </c>
      <c r="H18" s="119">
        <f t="shared" si="19"/>
        <v>111.19521211490814</v>
      </c>
      <c r="I18" s="119">
        <f t="shared" si="20"/>
        <v>113.06231031450626</v>
      </c>
      <c r="J18" s="119">
        <f t="shared" si="21"/>
        <v>114.73830481695752</v>
      </c>
      <c r="K18" s="119">
        <f t="shared" si="22"/>
        <v>116.43547773504466</v>
      </c>
      <c r="L18" s="119">
        <f t="shared" si="15"/>
        <v>118.25821018984159</v>
      </c>
      <c r="O18" s="293"/>
      <c r="X18" s="91"/>
    </row>
    <row r="19" spans="1:25">
      <c r="A19" s="198" t="s">
        <v>60</v>
      </c>
      <c r="B19" s="119">
        <f t="shared" si="12"/>
        <v>100</v>
      </c>
      <c r="C19" s="119">
        <f t="shared" si="16"/>
        <v>102.10410616899092</v>
      </c>
      <c r="D19" s="119">
        <f t="shared" si="17"/>
        <v>103.91629815758876</v>
      </c>
      <c r="E19" s="119">
        <f t="shared" si="13"/>
        <v>105.63154225017639</v>
      </c>
      <c r="F19" s="119">
        <f t="shared" si="14"/>
        <v>107.4648806146367</v>
      </c>
      <c r="G19" s="119">
        <f t="shared" si="18"/>
        <v>109.23915648614708</v>
      </c>
      <c r="H19" s="119">
        <f t="shared" si="19"/>
        <v>111.10204801719502</v>
      </c>
      <c r="I19" s="119">
        <f t="shared" si="20"/>
        <v>112.42308368279117</v>
      </c>
      <c r="J19" s="119">
        <f t="shared" si="21"/>
        <v>113.76808696319409</v>
      </c>
      <c r="K19" s="119">
        <f t="shared" si="22"/>
        <v>114.95631137906157</v>
      </c>
      <c r="L19" s="119">
        <f t="shared" si="15"/>
        <v>116.01431086988026</v>
      </c>
      <c r="X19" s="91"/>
    </row>
    <row r="20" spans="1:25">
      <c r="A20" s="198" t="s">
        <v>61</v>
      </c>
      <c r="B20" s="119">
        <f t="shared" si="12"/>
        <v>100</v>
      </c>
      <c r="C20" s="119">
        <f t="shared" si="16"/>
        <v>99.935144554833627</v>
      </c>
      <c r="D20" s="119">
        <f t="shared" si="17"/>
        <v>100.25117754203671</v>
      </c>
      <c r="E20" s="119">
        <f t="shared" si="13"/>
        <v>100.27422311715401</v>
      </c>
      <c r="F20" s="119">
        <f t="shared" si="14"/>
        <v>100.31727336641718</v>
      </c>
      <c r="G20" s="119">
        <f t="shared" si="18"/>
        <v>100.62256870433575</v>
      </c>
      <c r="H20" s="119">
        <f t="shared" si="19"/>
        <v>100.61150271989425</v>
      </c>
      <c r="I20" s="119">
        <f t="shared" si="20"/>
        <v>100.65138579923649</v>
      </c>
      <c r="J20" s="119">
        <f t="shared" si="21"/>
        <v>100.69659854148045</v>
      </c>
      <c r="K20" s="119">
        <f t="shared" si="22"/>
        <v>100.8327658783175</v>
      </c>
      <c r="L20" s="119">
        <f t="shared" si="15"/>
        <v>101.0255350028898</v>
      </c>
      <c r="O20" s="113"/>
      <c r="P20" s="113"/>
      <c r="Q20" s="113"/>
      <c r="R20" s="113"/>
      <c r="S20" s="113"/>
      <c r="T20" s="113"/>
      <c r="U20" s="113"/>
      <c r="V20" s="220"/>
      <c r="W20" s="113"/>
      <c r="X20" s="91"/>
      <c r="Y20" s="113"/>
    </row>
    <row r="21" spans="1:25">
      <c r="A21" s="199" t="s">
        <v>62</v>
      </c>
      <c r="B21" s="119">
        <f t="shared" si="12"/>
        <v>100</v>
      </c>
      <c r="C21" s="119">
        <f t="shared" si="16"/>
        <v>101.52457118789529</v>
      </c>
      <c r="D21" s="119">
        <f t="shared" si="17"/>
        <v>103.27852454387525</v>
      </c>
      <c r="E21" s="119">
        <f t="shared" si="13"/>
        <v>104.68179100843213</v>
      </c>
      <c r="F21" s="119">
        <f t="shared" si="14"/>
        <v>106.32231504463985</v>
      </c>
      <c r="G21" s="119">
        <f t="shared" si="18"/>
        <v>107.5333603713263</v>
      </c>
      <c r="H21" s="119">
        <f t="shared" si="19"/>
        <v>108.72031530309123</v>
      </c>
      <c r="I21" s="119">
        <f t="shared" si="20"/>
        <v>109.92046688345224</v>
      </c>
      <c r="J21" s="119">
        <f t="shared" si="21"/>
        <v>111.06717418285879</v>
      </c>
      <c r="K21" s="119">
        <f t="shared" si="22"/>
        <v>112.16284123511471</v>
      </c>
      <c r="L21" s="119">
        <f t="shared" si="15"/>
        <v>113.02064316128057</v>
      </c>
      <c r="O21" s="113"/>
      <c r="P21" s="113"/>
      <c r="Q21" s="269"/>
      <c r="R21" s="103"/>
      <c r="S21" s="103"/>
      <c r="T21" s="103"/>
      <c r="U21" s="103"/>
      <c r="V21" s="103"/>
      <c r="W21" s="103"/>
      <c r="X21" s="91"/>
      <c r="Y21" s="113"/>
    </row>
    <row r="22" spans="1:25">
      <c r="O22" s="113"/>
      <c r="P22" s="113"/>
      <c r="Q22" s="113"/>
      <c r="R22" s="113"/>
      <c r="S22" s="113"/>
      <c r="T22" s="113"/>
      <c r="U22" s="113"/>
      <c r="V22" s="220"/>
      <c r="W22" s="113"/>
      <c r="X22" s="113"/>
      <c r="Y22" s="113"/>
    </row>
    <row r="23" spans="1:25">
      <c r="B23" s="112"/>
      <c r="C23" s="112"/>
      <c r="O23" s="113" t="s">
        <v>335</v>
      </c>
      <c r="P23" s="103"/>
      <c r="Q23" s="103"/>
      <c r="R23" s="103"/>
      <c r="S23" s="103"/>
      <c r="T23" s="221"/>
      <c r="U23" s="103"/>
      <c r="V23" s="222"/>
      <c r="W23" s="221"/>
      <c r="X23" s="113"/>
      <c r="Y23" s="113"/>
    </row>
    <row r="24" spans="1:25">
      <c r="B24" s="112"/>
      <c r="C24" s="112"/>
      <c r="O24" s="113"/>
      <c r="P24" s="113"/>
      <c r="Q24" s="269"/>
      <c r="R24" s="113"/>
      <c r="S24" s="113"/>
      <c r="T24" s="113"/>
      <c r="U24" s="113"/>
      <c r="V24" s="220"/>
      <c r="W24" s="113"/>
      <c r="X24" s="113"/>
      <c r="Y24" s="113"/>
    </row>
    <row r="25" spans="1:25">
      <c r="B25" s="112"/>
      <c r="C25" s="112"/>
      <c r="D25" s="113"/>
      <c r="E25" s="108"/>
      <c r="F25" s="108"/>
      <c r="G25" s="108"/>
      <c r="H25" s="108"/>
      <c r="I25" s="108"/>
      <c r="J25" s="108"/>
      <c r="K25" s="108"/>
      <c r="O25" s="113"/>
      <c r="P25" s="113"/>
      <c r="Q25" s="103"/>
      <c r="R25" s="113"/>
      <c r="S25" s="113"/>
      <c r="T25" s="113"/>
      <c r="U25" s="113"/>
      <c r="V25" s="220"/>
      <c r="W25" s="113"/>
      <c r="X25" s="113"/>
      <c r="Y25" s="113"/>
    </row>
    <row r="26" spans="1:25">
      <c r="B26" s="112"/>
      <c r="C26" s="112"/>
      <c r="O26" s="113"/>
      <c r="P26" s="113"/>
      <c r="Q26" s="103"/>
      <c r="R26" s="113"/>
      <c r="S26" s="113"/>
      <c r="T26" s="113"/>
      <c r="U26" s="113"/>
      <c r="V26" s="220"/>
      <c r="W26" s="113"/>
      <c r="X26" s="113"/>
    </row>
    <row r="27" spans="1:25">
      <c r="B27" s="112"/>
      <c r="C27" s="112"/>
      <c r="Q27" s="103"/>
    </row>
    <row r="28" spans="1:25">
      <c r="B28" s="112"/>
      <c r="C28" s="112"/>
      <c r="Q28" s="103"/>
    </row>
    <row r="29" spans="1:25">
      <c r="B29" s="112"/>
      <c r="C29" s="112"/>
      <c r="Q29" s="103"/>
    </row>
    <row r="30" spans="1:25">
      <c r="B30" s="112"/>
      <c r="H30" s="114"/>
      <c r="Q30" s="103"/>
    </row>
    <row r="31" spans="1:25">
      <c r="B31" s="112"/>
      <c r="H31" s="114"/>
      <c r="Q31" s="103"/>
    </row>
  </sheetData>
  <mergeCells count="12">
    <mergeCell ref="V3:W3"/>
    <mergeCell ref="T3:U3"/>
    <mergeCell ref="A3:A4"/>
    <mergeCell ref="R3:S3"/>
    <mergeCell ref="B3:C3"/>
    <mergeCell ref="D3:E3"/>
    <mergeCell ref="F3:G3"/>
    <mergeCell ref="H3:I3"/>
    <mergeCell ref="J3:K3"/>
    <mergeCell ref="L3:M3"/>
    <mergeCell ref="N3:O3"/>
    <mergeCell ref="P3:Q3"/>
  </mergeCells>
  <phoneticPr fontId="9" type="noConversion"/>
  <pageMargins left="0.2" right="0.21" top="1" bottom="1" header="0.5" footer="0.5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A36" sqref="A36"/>
    </sheetView>
  </sheetViews>
  <sheetFormatPr defaultRowHeight="13.5"/>
  <cols>
    <col min="1" max="1" width="18.77734375" customWidth="1"/>
    <col min="2" max="2" width="17.5546875" style="10" customWidth="1"/>
    <col min="3" max="3" width="13.21875" customWidth="1"/>
    <col min="5" max="5" width="11.33203125" bestFit="1" customWidth="1"/>
  </cols>
  <sheetData>
    <row r="1" spans="1:10" s="7" customFormat="1" ht="42" customHeight="1">
      <c r="A1" s="356" t="s">
        <v>106</v>
      </c>
      <c r="B1" s="357"/>
      <c r="I1" s="240"/>
      <c r="J1" s="340"/>
    </row>
    <row r="2" spans="1:10" s="7" customFormat="1" ht="21.75" customHeight="1">
      <c r="A2" s="360"/>
      <c r="B2" s="358"/>
    </row>
    <row r="3" spans="1:10" s="7" customFormat="1" ht="15" customHeight="1">
      <c r="A3" s="16"/>
      <c r="B3" s="16"/>
    </row>
    <row r="4" spans="1:10" s="28" customFormat="1" ht="12">
      <c r="A4" s="29" t="s">
        <v>135</v>
      </c>
      <c r="B4" s="29" t="s">
        <v>107</v>
      </c>
      <c r="C4" s="29" t="s">
        <v>76</v>
      </c>
    </row>
    <row r="5" spans="1:10" s="28" customFormat="1" ht="12">
      <c r="A5" s="30">
        <v>1</v>
      </c>
      <c r="B5" s="31" t="s">
        <v>56</v>
      </c>
      <c r="C5" s="257">
        <v>45964.171836994406</v>
      </c>
    </row>
    <row r="6" spans="1:10" s="28" customFormat="1" ht="12">
      <c r="A6" s="30">
        <v>2</v>
      </c>
      <c r="B6" s="31" t="s">
        <v>57</v>
      </c>
      <c r="C6" s="257">
        <v>40516.84659709876</v>
      </c>
    </row>
    <row r="7" spans="1:10" s="28" customFormat="1" ht="12">
      <c r="A7" s="30">
        <v>3</v>
      </c>
      <c r="B7" s="31" t="s">
        <v>125</v>
      </c>
      <c r="C7" s="257">
        <v>57526.702057522161</v>
      </c>
    </row>
    <row r="8" spans="1:10" s="28" customFormat="1" ht="12">
      <c r="A8" s="30">
        <v>4</v>
      </c>
      <c r="B8" s="31" t="s">
        <v>121</v>
      </c>
      <c r="C8" s="257">
        <v>35969.980138463106</v>
      </c>
    </row>
    <row r="9" spans="1:10" s="28" customFormat="1" ht="12">
      <c r="A9" s="30">
        <v>5</v>
      </c>
      <c r="B9" s="31" t="s">
        <v>58</v>
      </c>
      <c r="C9" s="257">
        <v>5392.8077702855462</v>
      </c>
    </row>
    <row r="10" spans="1:10" s="28" customFormat="1" ht="12">
      <c r="A10" s="30">
        <v>6</v>
      </c>
      <c r="B10" s="31" t="s">
        <v>108</v>
      </c>
      <c r="C10" s="257">
        <v>540323.16281897086</v>
      </c>
    </row>
    <row r="11" spans="1:10" s="28" customFormat="1" ht="12">
      <c r="A11" s="30">
        <v>7</v>
      </c>
      <c r="B11" s="31" t="s">
        <v>123</v>
      </c>
      <c r="C11" s="257">
        <v>36976.837434404842</v>
      </c>
    </row>
    <row r="12" spans="1:10" s="28" customFormat="1" ht="12">
      <c r="A12" s="30">
        <v>8</v>
      </c>
      <c r="B12" s="31" t="s">
        <v>104</v>
      </c>
      <c r="C12" s="257">
        <v>1214012.0518859669</v>
      </c>
    </row>
    <row r="13" spans="1:10" s="28" customFormat="1" ht="12">
      <c r="A13" s="30">
        <v>9</v>
      </c>
      <c r="B13" s="31" t="s">
        <v>113</v>
      </c>
      <c r="C13" s="257">
        <v>378252.40576649713</v>
      </c>
    </row>
    <row r="14" spans="1:10" s="28" customFormat="1" ht="12">
      <c r="A14" s="30">
        <v>10</v>
      </c>
      <c r="B14" s="31" t="s">
        <v>111</v>
      </c>
      <c r="C14" s="257">
        <v>980144.10306490853</v>
      </c>
    </row>
    <row r="15" spans="1:10" s="28" customFormat="1" ht="12">
      <c r="A15" s="30">
        <v>11</v>
      </c>
      <c r="B15" s="31" t="s">
        <v>110</v>
      </c>
      <c r="C15" s="257">
        <v>654150.40219815704</v>
      </c>
    </row>
    <row r="16" spans="1:10" s="28" customFormat="1" ht="12">
      <c r="A16" s="30">
        <v>12</v>
      </c>
      <c r="B16" s="31" t="s">
        <v>109</v>
      </c>
      <c r="C16" s="257">
        <v>984526.22281576798</v>
      </c>
    </row>
    <row r="17" spans="1:3" s="28" customFormat="1" ht="12">
      <c r="A17" s="30">
        <v>13</v>
      </c>
      <c r="B17" s="31" t="s">
        <v>117</v>
      </c>
      <c r="C17" s="257">
        <v>247725.24340903742</v>
      </c>
    </row>
    <row r="18" spans="1:3" s="28" customFormat="1" ht="12">
      <c r="A18" s="30">
        <v>14</v>
      </c>
      <c r="B18" s="31" t="s">
        <v>60</v>
      </c>
      <c r="C18" s="257">
        <v>191743.69581413377</v>
      </c>
    </row>
    <row r="19" spans="1:3" s="28" customFormat="1" ht="12">
      <c r="A19" s="30">
        <v>15</v>
      </c>
      <c r="B19" s="31" t="s">
        <v>120</v>
      </c>
      <c r="C19" s="257">
        <v>287797.14539283112</v>
      </c>
    </row>
    <row r="20" spans="1:3" s="28" customFormat="1" ht="12">
      <c r="A20" s="30">
        <v>16</v>
      </c>
      <c r="B20" s="31" t="s">
        <v>128</v>
      </c>
      <c r="C20" s="257">
        <v>53878.679642095456</v>
      </c>
    </row>
    <row r="21" spans="1:3" s="28" customFormat="1" ht="12">
      <c r="A21" s="30">
        <v>17</v>
      </c>
      <c r="B21" s="31" t="s">
        <v>61</v>
      </c>
      <c r="C21" s="257">
        <v>41740.89573085944</v>
      </c>
    </row>
    <row r="22" spans="1:3" s="28" customFormat="1" ht="12">
      <c r="A22" s="30">
        <v>18</v>
      </c>
      <c r="B22" s="31" t="s">
        <v>126</v>
      </c>
      <c r="C22" s="257">
        <v>23971.712604299963</v>
      </c>
    </row>
    <row r="23" spans="1:3" s="28" customFormat="1" ht="12">
      <c r="A23" s="30">
        <v>19</v>
      </c>
      <c r="B23" s="31" t="s">
        <v>129</v>
      </c>
      <c r="C23" s="257">
        <v>15377.359147805362</v>
      </c>
    </row>
    <row r="24" spans="1:3" s="28" customFormat="1" ht="12">
      <c r="A24" s="30">
        <v>20</v>
      </c>
      <c r="B24" s="31" t="s">
        <v>124</v>
      </c>
      <c r="C24" s="257">
        <v>56414.548045810341</v>
      </c>
    </row>
    <row r="25" spans="1:3" s="28" customFormat="1" ht="12">
      <c r="A25" s="30">
        <v>21</v>
      </c>
      <c r="B25" s="31" t="s">
        <v>122</v>
      </c>
      <c r="C25" s="257">
        <v>151641.09791189712</v>
      </c>
    </row>
    <row r="26" spans="1:3" s="28" customFormat="1" ht="12">
      <c r="A26" s="30">
        <v>22</v>
      </c>
      <c r="B26" s="31" t="s">
        <v>114</v>
      </c>
      <c r="C26" s="257">
        <v>345639.14253619697</v>
      </c>
    </row>
    <row r="27" spans="1:3" s="28" customFormat="1" ht="12">
      <c r="A27" s="30">
        <v>23</v>
      </c>
      <c r="B27" s="31" t="s">
        <v>119</v>
      </c>
      <c r="C27" s="257">
        <v>120846.64687114874</v>
      </c>
    </row>
    <row r="28" spans="1:3" s="28" customFormat="1" ht="12">
      <c r="A28" s="30">
        <v>24</v>
      </c>
      <c r="B28" s="31" t="s">
        <v>118</v>
      </c>
      <c r="C28" s="257">
        <v>185067.41482159682</v>
      </c>
    </row>
    <row r="29" spans="1:3" s="28" customFormat="1" ht="12">
      <c r="A29" s="30">
        <v>25</v>
      </c>
      <c r="B29" s="31" t="s">
        <v>112</v>
      </c>
      <c r="C29" s="257">
        <v>617274.29198775324</v>
      </c>
    </row>
    <row r="30" spans="1:3" s="28" customFormat="1" ht="12">
      <c r="A30" s="30">
        <v>26</v>
      </c>
      <c r="B30" s="31" t="s">
        <v>115</v>
      </c>
      <c r="C30" s="257">
        <v>146822.83717497715</v>
      </c>
    </row>
    <row r="31" spans="1:3" s="28" customFormat="1" ht="12">
      <c r="A31" s="30">
        <v>27</v>
      </c>
      <c r="B31" s="31" t="s">
        <v>127</v>
      </c>
      <c r="C31" s="257">
        <v>30196.071850576831</v>
      </c>
    </row>
    <row r="32" spans="1:3" s="28" customFormat="1" ht="12">
      <c r="A32" s="30">
        <v>28</v>
      </c>
      <c r="B32" s="31" t="s">
        <v>116</v>
      </c>
      <c r="C32" s="257">
        <v>178515.00687985533</v>
      </c>
    </row>
    <row r="33" spans="1:5">
      <c r="B33" s="14"/>
    </row>
    <row r="34" spans="1:5">
      <c r="B34" s="14"/>
    </row>
    <row r="35" spans="1:5">
      <c r="A35" s="113" t="s">
        <v>348</v>
      </c>
    </row>
    <row r="41" spans="1:5">
      <c r="B41"/>
      <c r="E41" s="11"/>
    </row>
    <row r="42" spans="1:5">
      <c r="B42"/>
      <c r="C42" s="11"/>
      <c r="E42" s="11"/>
    </row>
    <row r="43" spans="1:5">
      <c r="B43"/>
      <c r="C43" s="11"/>
      <c r="E43" s="11"/>
    </row>
    <row r="44" spans="1:5">
      <c r="B44"/>
      <c r="C44" s="11"/>
      <c r="E44" s="11"/>
    </row>
    <row r="45" spans="1:5">
      <c r="B45"/>
      <c r="C45" s="11"/>
      <c r="E45" s="11"/>
    </row>
    <row r="46" spans="1:5">
      <c r="B46"/>
      <c r="C46" s="11"/>
      <c r="E46" s="11"/>
    </row>
    <row r="47" spans="1:5">
      <c r="B47"/>
      <c r="C47" s="11"/>
      <c r="E47" s="11"/>
    </row>
    <row r="48" spans="1:5">
      <c r="B48"/>
      <c r="C48" s="11"/>
      <c r="E48" s="11"/>
    </row>
    <row r="49" spans="2:5">
      <c r="B49"/>
      <c r="C49" s="11"/>
      <c r="E49" s="11"/>
    </row>
    <row r="50" spans="2:5">
      <c r="B50"/>
      <c r="C50" s="11"/>
      <c r="E50" s="11"/>
    </row>
    <row r="51" spans="2:5">
      <c r="B51"/>
      <c r="C51" s="11"/>
      <c r="E51" s="11"/>
    </row>
    <row r="52" spans="2:5">
      <c r="B52"/>
      <c r="C52" s="11"/>
      <c r="E52" s="11"/>
    </row>
    <row r="53" spans="2:5">
      <c r="B53"/>
      <c r="C53" s="11"/>
      <c r="E53" s="11"/>
    </row>
    <row r="54" spans="2:5">
      <c r="B54"/>
      <c r="C54" s="11"/>
      <c r="E54" s="11"/>
    </row>
    <row r="55" spans="2:5">
      <c r="B55"/>
      <c r="C55" s="11"/>
      <c r="E55" s="11"/>
    </row>
    <row r="56" spans="2:5">
      <c r="B56"/>
      <c r="C56" s="11"/>
      <c r="E56" s="11"/>
    </row>
    <row r="57" spans="2:5">
      <c r="B57"/>
      <c r="C57" s="11"/>
      <c r="E57" s="11"/>
    </row>
    <row r="58" spans="2:5">
      <c r="B58"/>
      <c r="C58" s="11"/>
      <c r="E58" s="11"/>
    </row>
    <row r="59" spans="2:5">
      <c r="B59"/>
      <c r="C59" s="11"/>
      <c r="E59" s="11"/>
    </row>
    <row r="60" spans="2:5">
      <c r="B60"/>
      <c r="C60" s="11"/>
      <c r="E60" s="11"/>
    </row>
    <row r="61" spans="2:5">
      <c r="B61"/>
      <c r="C61" s="11"/>
      <c r="E61" s="11"/>
    </row>
    <row r="62" spans="2:5">
      <c r="B62"/>
      <c r="C62" s="11"/>
      <c r="E62" s="11"/>
    </row>
    <row r="63" spans="2:5">
      <c r="B63"/>
      <c r="C63" s="11"/>
      <c r="E63" s="11"/>
    </row>
    <row r="64" spans="2:5">
      <c r="B64"/>
      <c r="C64" s="11"/>
      <c r="E64" s="11"/>
    </row>
    <row r="65" spans="2:5">
      <c r="B65"/>
      <c r="C65" s="11"/>
      <c r="E65" s="11"/>
    </row>
    <row r="66" spans="2:5">
      <c r="B66"/>
      <c r="C66" s="11"/>
      <c r="E66" s="11"/>
    </row>
    <row r="67" spans="2:5">
      <c r="B67"/>
      <c r="C67" s="11"/>
      <c r="E67" s="11"/>
    </row>
    <row r="68" spans="2:5">
      <c r="B68"/>
      <c r="C68" s="11"/>
      <c r="E68" s="11"/>
    </row>
    <row r="69" spans="2:5">
      <c r="C69" s="11"/>
    </row>
  </sheetData>
  <sortState ref="B41:E70">
    <sortCondition descending="1" ref="E70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7"/>
  <sheetViews>
    <sheetView topLeftCell="A4" workbookViewId="0">
      <selection activeCell="BQ14" sqref="BQ14"/>
    </sheetView>
  </sheetViews>
  <sheetFormatPr defaultRowHeight="13.5"/>
  <cols>
    <col min="1" max="1" width="18.88671875" customWidth="1"/>
    <col min="2" max="2" width="18.88671875" style="128" customWidth="1"/>
    <col min="3" max="3" width="9.88671875" style="10" customWidth="1"/>
    <col min="4" max="4" width="6.88671875" style="2" customWidth="1"/>
    <col min="5" max="5" width="0.5546875" style="3" hidden="1" customWidth="1"/>
    <col min="6" max="6" width="11.5546875" style="2" hidden="1" customWidth="1"/>
    <col min="7" max="7" width="19.109375" style="3" hidden="1" customWidth="1"/>
    <col min="8" max="8" width="11.5546875" style="2" hidden="1" customWidth="1"/>
    <col min="9" max="9" width="16" style="3" hidden="1" customWidth="1"/>
    <col min="10" max="10" width="9.6640625" style="2" hidden="1" customWidth="1"/>
    <col min="11" max="11" width="0.21875" style="3" hidden="1" customWidth="1"/>
    <col min="12" max="12" width="9.6640625" style="2" hidden="1" customWidth="1"/>
    <col min="13" max="13" width="17.88671875" style="3" hidden="1" customWidth="1"/>
    <col min="14" max="14" width="11.5546875" style="2" hidden="1" customWidth="1"/>
    <col min="15" max="15" width="9.21875" style="3" hidden="1" customWidth="1"/>
    <col min="16" max="16" width="6.88671875" style="2" hidden="1" customWidth="1"/>
    <col min="17" max="17" width="16" style="3" hidden="1" customWidth="1"/>
    <col min="18" max="18" width="8.5546875" style="2" hidden="1" customWidth="1"/>
    <col min="19" max="19" width="0.33203125" style="3" hidden="1" customWidth="1"/>
    <col min="20" max="20" width="11.5546875" style="2" hidden="1" customWidth="1"/>
    <col min="21" max="21" width="16" style="3" hidden="1" customWidth="1"/>
    <col min="22" max="22" width="9.6640625" style="2" hidden="1" customWidth="1"/>
    <col min="23" max="23" width="16" style="3" hidden="1" customWidth="1"/>
    <col min="24" max="24" width="8.5546875" style="2" hidden="1" customWidth="1"/>
    <col min="25" max="25" width="13.5546875" style="3" hidden="1" customWidth="1"/>
    <col min="26" max="26" width="8.5546875" style="2" hidden="1" customWidth="1"/>
    <col min="27" max="27" width="14.77734375" style="3" hidden="1" customWidth="1"/>
    <col min="28" max="28" width="8.5546875" style="2" hidden="1" customWidth="1"/>
    <col min="29" max="29" width="14.77734375" style="3" hidden="1" customWidth="1"/>
    <col min="30" max="30" width="8.5546875" style="2" hidden="1" customWidth="1"/>
    <col min="31" max="31" width="17.88671875" style="3" hidden="1" customWidth="1"/>
    <col min="32" max="32" width="11.5546875" style="2" hidden="1" customWidth="1"/>
    <col min="33" max="33" width="7.33203125" style="3" hidden="1" customWidth="1"/>
    <col min="34" max="34" width="8.5546875" style="2" hidden="1" customWidth="1"/>
    <col min="35" max="35" width="16" style="3" hidden="1" customWidth="1"/>
    <col min="36" max="36" width="9.6640625" style="2" hidden="1" customWidth="1"/>
    <col min="37" max="37" width="17.88671875" style="3" hidden="1" customWidth="1"/>
    <col min="38" max="38" width="9.6640625" style="2" hidden="1" customWidth="1"/>
    <col min="39" max="39" width="17.88671875" style="3" hidden="1" customWidth="1"/>
    <col min="40" max="40" width="9.33203125" style="2" hidden="1" customWidth="1"/>
    <col min="41" max="41" width="17.88671875" style="3" hidden="1" customWidth="1"/>
    <col min="42" max="42" width="9.6640625" style="2" hidden="1" customWidth="1"/>
    <col min="43" max="43" width="14.77734375" style="3" hidden="1" customWidth="1"/>
    <col min="44" max="44" width="7.44140625" style="2" hidden="1" customWidth="1"/>
    <col min="45" max="45" width="14.77734375" style="3" hidden="1" customWidth="1"/>
    <col min="46" max="46" width="8.5546875" style="2" hidden="1" customWidth="1"/>
    <col min="47" max="47" width="6.21875" style="3" hidden="1" customWidth="1"/>
    <col min="48" max="48" width="8.5546875" style="2" hidden="1" customWidth="1"/>
    <col min="49" max="49" width="16" style="3" hidden="1" customWidth="1"/>
    <col min="50" max="50" width="8.5546875" style="2" hidden="1" customWidth="1"/>
    <col min="51" max="51" width="14.77734375" style="3" hidden="1" customWidth="1"/>
    <col min="52" max="52" width="7.44140625" style="2" hidden="1" customWidth="1"/>
    <col min="53" max="53" width="14.77734375" style="3" hidden="1" customWidth="1"/>
    <col min="54" max="54" width="8.5546875" style="2" hidden="1" customWidth="1"/>
    <col min="55" max="55" width="12.77734375" style="3" hidden="1" customWidth="1"/>
    <col min="56" max="56" width="7.44140625" style="2" hidden="1" customWidth="1"/>
    <col min="57" max="57" width="16" style="3" hidden="1" customWidth="1"/>
    <col min="58" max="58" width="9.6640625" style="2" hidden="1" customWidth="1"/>
    <col min="59" max="59" width="16" style="3" hidden="1" customWidth="1"/>
    <col min="60" max="60" width="9.6640625" style="2" hidden="1" customWidth="1"/>
    <col min="62" max="62" width="18" bestFit="1" customWidth="1"/>
  </cols>
  <sheetData>
    <row r="1" spans="1:66" s="7" customFormat="1" ht="27">
      <c r="A1" s="424" t="s">
        <v>322</v>
      </c>
      <c r="B1" s="424"/>
      <c r="C1" s="412"/>
      <c r="D1" s="412"/>
      <c r="E1" s="412"/>
      <c r="F1" s="412"/>
      <c r="G1" s="412"/>
      <c r="H1" s="5"/>
      <c r="I1" s="6"/>
      <c r="J1" s="5"/>
      <c r="K1" s="6"/>
      <c r="L1" s="5"/>
      <c r="M1" s="6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  <c r="AA1" s="6"/>
      <c r="AB1" s="5"/>
      <c r="AC1" s="6"/>
      <c r="AD1" s="5"/>
      <c r="AE1" s="6"/>
      <c r="AF1" s="5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F1" s="5"/>
      <c r="BG1" s="6"/>
      <c r="BH1" s="5"/>
      <c r="BN1" s="322"/>
    </row>
    <row r="2" spans="1:66">
      <c r="A2" s="125"/>
      <c r="B2" s="125"/>
      <c r="C2" s="96" t="s">
        <v>4</v>
      </c>
      <c r="D2" s="99" t="s">
        <v>51</v>
      </c>
      <c r="E2" s="89"/>
      <c r="F2" s="122"/>
      <c r="G2" s="89"/>
    </row>
    <row r="3" spans="1:66">
      <c r="A3" s="82" t="s">
        <v>31</v>
      </c>
      <c r="B3" s="299">
        <v>469485539.60000002</v>
      </c>
      <c r="C3" s="65">
        <f>B3/1000000</f>
        <v>469.48553960000004</v>
      </c>
      <c r="D3" s="123">
        <f>C3/C20*100</f>
        <v>1.2066371689296336</v>
      </c>
      <c r="E3" s="89"/>
      <c r="F3" s="122"/>
      <c r="G3" s="89"/>
    </row>
    <row r="4" spans="1:66">
      <c r="A4" s="82" t="s">
        <v>32</v>
      </c>
      <c r="B4" s="299">
        <v>438504152.90000004</v>
      </c>
      <c r="C4" s="65">
        <f t="shared" ref="C4:C20" si="0">B4/1000000</f>
        <v>438.50415290000001</v>
      </c>
      <c r="D4" s="123">
        <f>C4/C20*100</f>
        <v>1.1270110897770089</v>
      </c>
      <c r="E4" s="89"/>
      <c r="F4" s="122"/>
      <c r="G4" s="89"/>
      <c r="BL4" s="246"/>
    </row>
    <row r="5" spans="1:66">
      <c r="A5" s="82" t="s">
        <v>33</v>
      </c>
      <c r="B5" s="292">
        <v>404192700.10000002</v>
      </c>
      <c r="C5" s="65">
        <f t="shared" si="0"/>
        <v>404.19270010000002</v>
      </c>
      <c r="D5" s="123">
        <f>C5/C20*100</f>
        <v>1.0388263199037373</v>
      </c>
      <c r="E5" s="89"/>
      <c r="F5" s="122"/>
      <c r="G5" s="89"/>
    </row>
    <row r="6" spans="1:66">
      <c r="A6" s="82" t="s">
        <v>34</v>
      </c>
      <c r="B6" s="299">
        <v>737677852.69999993</v>
      </c>
      <c r="C6" s="65">
        <f t="shared" si="0"/>
        <v>737.6778526999999</v>
      </c>
      <c r="D6" s="123">
        <f>C6/C20*100</f>
        <v>1.8959253069272146</v>
      </c>
      <c r="E6" s="89"/>
      <c r="F6" s="122"/>
      <c r="G6" s="89"/>
    </row>
    <row r="7" spans="1:66">
      <c r="A7" s="82" t="s">
        <v>35</v>
      </c>
      <c r="B7" s="299">
        <v>317180887.60000002</v>
      </c>
      <c r="C7" s="65">
        <f t="shared" si="0"/>
        <v>317.18088760000001</v>
      </c>
      <c r="D7" s="123">
        <f>C7/C20*100</f>
        <v>0.8151949654899493</v>
      </c>
      <c r="E7" s="89"/>
      <c r="F7" s="122"/>
      <c r="G7" s="89"/>
    </row>
    <row r="8" spans="1:66">
      <c r="A8" s="82" t="s">
        <v>36</v>
      </c>
      <c r="B8" s="299">
        <v>268417358.29999998</v>
      </c>
      <c r="C8" s="65">
        <f t="shared" si="0"/>
        <v>268.41735829999999</v>
      </c>
      <c r="D8" s="123">
        <f>C8/C20*100</f>
        <v>0.68986653260211084</v>
      </c>
      <c r="E8" s="89"/>
      <c r="F8" s="122"/>
      <c r="G8" s="89"/>
    </row>
    <row r="9" spans="1:66">
      <c r="A9" s="82" t="s">
        <v>37</v>
      </c>
      <c r="B9" s="299">
        <v>408227550.29999995</v>
      </c>
      <c r="C9" s="65">
        <f t="shared" si="0"/>
        <v>408.22755029999996</v>
      </c>
      <c r="D9" s="123">
        <f>C9/C20*100</f>
        <v>1.0491963948298599</v>
      </c>
      <c r="E9" s="89"/>
      <c r="F9" s="122"/>
      <c r="G9" s="89"/>
    </row>
    <row r="10" spans="1:66">
      <c r="A10" s="82" t="s">
        <v>64</v>
      </c>
      <c r="B10" s="298">
        <v>264218325.19999999</v>
      </c>
      <c r="C10" s="65">
        <f t="shared" si="0"/>
        <v>264.21832519999998</v>
      </c>
      <c r="D10" s="123">
        <f>C10/C20*100</f>
        <v>0.67907448687405148</v>
      </c>
      <c r="E10" s="89"/>
      <c r="F10" s="122"/>
      <c r="G10" s="89"/>
      <c r="BJ10" s="270"/>
    </row>
    <row r="11" spans="1:66">
      <c r="A11" s="82" t="s">
        <v>38</v>
      </c>
      <c r="B11" s="299">
        <v>5412180524.3000011</v>
      </c>
      <c r="C11" s="65">
        <f t="shared" si="0"/>
        <v>5412.1805243000008</v>
      </c>
      <c r="D11" s="123">
        <f>C11/C20*100</f>
        <v>13.90998792240001</v>
      </c>
      <c r="E11" s="89"/>
      <c r="F11" s="122"/>
      <c r="G11" s="89"/>
    </row>
    <row r="12" spans="1:66">
      <c r="A12" s="82" t="s">
        <v>39</v>
      </c>
      <c r="B12" s="299">
        <v>3310737379.9000001</v>
      </c>
      <c r="C12" s="65">
        <f t="shared" si="0"/>
        <v>3310.7373799000002</v>
      </c>
      <c r="D12" s="123">
        <f>C12/C20*100</f>
        <v>8.5090134672851754</v>
      </c>
      <c r="E12" s="89"/>
      <c r="F12" s="122"/>
      <c r="G12" s="89"/>
    </row>
    <row r="13" spans="1:66">
      <c r="A13" s="82" t="s">
        <v>40</v>
      </c>
      <c r="B13" s="299">
        <v>2543096489.5</v>
      </c>
      <c r="C13" s="65">
        <f t="shared" si="0"/>
        <v>2543.0964895000002</v>
      </c>
      <c r="D13" s="123">
        <f>C13/C20*100</f>
        <v>6.5360793668311938</v>
      </c>
      <c r="E13" s="89"/>
      <c r="F13" s="122"/>
      <c r="G13" s="89"/>
    </row>
    <row r="14" spans="1:66">
      <c r="A14" s="82" t="s">
        <v>41</v>
      </c>
      <c r="B14" s="299">
        <v>4788738782</v>
      </c>
      <c r="C14" s="65">
        <f t="shared" si="0"/>
        <v>4788.7387820000004</v>
      </c>
      <c r="D14" s="123">
        <f>C14/C20*100</f>
        <v>12.307663856013725</v>
      </c>
      <c r="E14" s="89"/>
      <c r="F14" s="122"/>
      <c r="G14" s="89"/>
    </row>
    <row r="15" spans="1:66">
      <c r="A15" s="82" t="s">
        <v>42</v>
      </c>
      <c r="B15" s="299">
        <v>3706313071.3000002</v>
      </c>
      <c r="C15" s="65">
        <f t="shared" si="0"/>
        <v>3706.3130713</v>
      </c>
      <c r="D15" s="123">
        <f>C15/C20*100</f>
        <v>9.5256929858385053</v>
      </c>
      <c r="E15" s="89"/>
      <c r="F15" s="122"/>
      <c r="G15" s="89"/>
    </row>
    <row r="16" spans="1:66">
      <c r="A16" s="82" t="s">
        <v>43</v>
      </c>
      <c r="B16" s="299">
        <v>5530652046.1000004</v>
      </c>
      <c r="C16" s="65">
        <f t="shared" si="0"/>
        <v>5530.6520461</v>
      </c>
      <c r="D16" s="123">
        <f>C16/C20*100</f>
        <v>14.214474705497379</v>
      </c>
      <c r="E16" s="89"/>
      <c r="F16" s="122"/>
      <c r="G16" s="89"/>
    </row>
    <row r="17" spans="1:62">
      <c r="A17" s="82" t="s">
        <v>44</v>
      </c>
      <c r="B17" s="299">
        <v>5473186668.4000006</v>
      </c>
      <c r="C17" s="65">
        <f t="shared" si="0"/>
        <v>5473.1866684000006</v>
      </c>
      <c r="D17" s="123">
        <f>C17/C20*100</f>
        <v>14.066781422508351</v>
      </c>
      <c r="E17" s="89"/>
      <c r="F17" s="122"/>
      <c r="G17" s="89"/>
    </row>
    <row r="18" spans="1:62">
      <c r="A18" s="82" t="s">
        <v>45</v>
      </c>
      <c r="B18" s="299">
        <v>3619017205.3000002</v>
      </c>
      <c r="C18" s="65">
        <f t="shared" si="0"/>
        <v>3619.0172053000001</v>
      </c>
      <c r="D18" s="123">
        <f>C18/C20*100</f>
        <v>9.301331578031899</v>
      </c>
      <c r="E18" s="89"/>
      <c r="F18" s="122"/>
      <c r="G18" s="89"/>
    </row>
    <row r="19" spans="1:62">
      <c r="A19" s="82" t="s">
        <v>50</v>
      </c>
      <c r="B19" s="299">
        <v>1216766015.1999998</v>
      </c>
      <c r="C19" s="65">
        <f t="shared" si="0"/>
        <v>1216.7660151999999</v>
      </c>
      <c r="D19" s="123">
        <f>C19/C20*100</f>
        <v>3.1272424302601869</v>
      </c>
      <c r="E19" s="89"/>
      <c r="F19" s="122"/>
      <c r="G19" s="89"/>
    </row>
    <row r="20" spans="1:62">
      <c r="A20" s="82" t="s">
        <v>48</v>
      </c>
      <c r="B20" s="164">
        <f>SUM(B3:B19)</f>
        <v>38908592548.700005</v>
      </c>
      <c r="C20" s="65">
        <f t="shared" si="0"/>
        <v>38908.592548700006</v>
      </c>
      <c r="D20" s="124">
        <f>SUM(D3:D19)</f>
        <v>99.999999999999986</v>
      </c>
      <c r="E20" s="89"/>
      <c r="F20" s="122"/>
      <c r="G20" s="89"/>
      <c r="BJ20" s="215"/>
    </row>
    <row r="21" spans="1:62">
      <c r="C21" s="12"/>
    </row>
    <row r="22" spans="1:62">
      <c r="C22" s="12"/>
      <c r="D22" s="8"/>
    </row>
    <row r="23" spans="1:62">
      <c r="C23" s="14"/>
    </row>
    <row r="43" spans="1:1">
      <c r="A43" t="s">
        <v>354</v>
      </c>
    </row>
    <row r="47" spans="1:1">
      <c r="A47" s="385"/>
    </row>
  </sheetData>
  <mergeCells count="1">
    <mergeCell ref="A1:G1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E46" sqref="E46"/>
    </sheetView>
  </sheetViews>
  <sheetFormatPr defaultRowHeight="10.5"/>
  <cols>
    <col min="1" max="1" width="11.5546875" style="129" bestFit="1" customWidth="1"/>
    <col min="2" max="11" width="12" style="129" customWidth="1"/>
    <col min="12" max="12" width="11.21875" style="129" bestFit="1" customWidth="1"/>
    <col min="13" max="16384" width="8.88671875" style="129"/>
  </cols>
  <sheetData>
    <row r="1" spans="1:14" ht="18.75">
      <c r="A1" s="353" t="s">
        <v>201</v>
      </c>
      <c r="N1" s="322"/>
    </row>
    <row r="4" spans="1:14" s="130" customFormat="1">
      <c r="A4" s="425" t="s">
        <v>140</v>
      </c>
      <c r="B4" s="407">
        <v>1980</v>
      </c>
      <c r="C4" s="408"/>
      <c r="D4" s="407">
        <v>1990</v>
      </c>
      <c r="E4" s="408"/>
      <c r="F4" s="407">
        <v>2000</v>
      </c>
      <c r="G4" s="408"/>
      <c r="H4" s="407">
        <v>2010</v>
      </c>
      <c r="I4" s="408"/>
      <c r="J4" s="407">
        <v>2020</v>
      </c>
      <c r="K4" s="408"/>
      <c r="L4" s="407">
        <v>2022</v>
      </c>
      <c r="M4" s="408"/>
    </row>
    <row r="5" spans="1:14" s="130" customFormat="1">
      <c r="A5" s="426"/>
      <c r="B5" s="131" t="s">
        <v>141</v>
      </c>
      <c r="C5" s="131" t="s">
        <v>142</v>
      </c>
      <c r="D5" s="131" t="s">
        <v>141</v>
      </c>
      <c r="E5" s="131" t="s">
        <v>142</v>
      </c>
      <c r="F5" s="131" t="s">
        <v>141</v>
      </c>
      <c r="G5" s="131" t="s">
        <v>142</v>
      </c>
      <c r="H5" s="131" t="s">
        <v>141</v>
      </c>
      <c r="I5" s="131" t="s">
        <v>66</v>
      </c>
      <c r="J5" s="131" t="s">
        <v>4</v>
      </c>
      <c r="K5" s="131" t="s">
        <v>66</v>
      </c>
      <c r="L5" s="377" t="s">
        <v>4</v>
      </c>
      <c r="M5" s="377" t="s">
        <v>66</v>
      </c>
    </row>
    <row r="6" spans="1:14" s="130" customFormat="1">
      <c r="A6" s="131" t="s">
        <v>48</v>
      </c>
      <c r="B6" s="147">
        <v>33147970791.200001</v>
      </c>
      <c r="C6" s="142">
        <v>100</v>
      </c>
      <c r="D6" s="147">
        <v>33837482164.900002</v>
      </c>
      <c r="E6" s="142">
        <f t="shared" ref="E6:E12" si="0">D6/B6*100</f>
        <v>102.08010130708529</v>
      </c>
      <c r="F6" s="147">
        <v>35009818760.699997</v>
      </c>
      <c r="G6" s="142">
        <f t="shared" ref="G6:G12" si="1">F6/B6*100</f>
        <v>105.61677811660878</v>
      </c>
      <c r="H6" s="147">
        <v>36899531071.100006</v>
      </c>
      <c r="I6" s="142">
        <f t="shared" ref="I6:I12" si="2">H6/B6*100</f>
        <v>111.31761670580438</v>
      </c>
      <c r="J6" s="147">
        <v>38627643149.100006</v>
      </c>
      <c r="K6" s="142">
        <f t="shared" ref="K6:K12" si="3">J6/B6*100</f>
        <v>116.53094360561802</v>
      </c>
      <c r="L6" s="318">
        <f>SUM(L7:L12)</f>
        <v>38908592548.699997</v>
      </c>
      <c r="M6" s="142">
        <f>L6/B6*100</f>
        <v>117.37850498839376</v>
      </c>
    </row>
    <row r="7" spans="1:14" s="130" customFormat="1">
      <c r="A7" s="131" t="s">
        <v>94</v>
      </c>
      <c r="B7" s="132">
        <v>5045812430.6999998</v>
      </c>
      <c r="C7" s="133">
        <v>100</v>
      </c>
      <c r="D7" s="132">
        <v>5242864493.8000002</v>
      </c>
      <c r="E7" s="133">
        <f t="shared" si="0"/>
        <v>103.90525937708436</v>
      </c>
      <c r="F7" s="134">
        <v>5502867208.3000002</v>
      </c>
      <c r="G7" s="133">
        <f t="shared" si="1"/>
        <v>109.05810082870231</v>
      </c>
      <c r="H7" s="132">
        <v>6066876598.3000002</v>
      </c>
      <c r="I7" s="133">
        <f t="shared" si="2"/>
        <v>120.23587245113568</v>
      </c>
      <c r="J7" s="132">
        <v>6535402234.500001</v>
      </c>
      <c r="K7" s="133">
        <f t="shared" si="3"/>
        <v>129.52130750514939</v>
      </c>
      <c r="L7" s="132">
        <f>D27</f>
        <v>6619343916.6000013</v>
      </c>
      <c r="M7" s="142">
        <f t="shared" ref="M7:M12" si="4">L7/B7*100</f>
        <v>131.18489851755561</v>
      </c>
      <c r="N7" s="251"/>
    </row>
    <row r="8" spans="1:14" s="130" customFormat="1">
      <c r="A8" s="131" t="s">
        <v>187</v>
      </c>
      <c r="B8" s="132">
        <v>2894469174.5</v>
      </c>
      <c r="C8" s="133">
        <v>100</v>
      </c>
      <c r="D8" s="132">
        <v>2890851665.3000002</v>
      </c>
      <c r="E8" s="133">
        <f t="shared" si="0"/>
        <v>99.875019943833919</v>
      </c>
      <c r="F8" s="132">
        <v>2885148542.8000002</v>
      </c>
      <c r="G8" s="133">
        <f t="shared" si="1"/>
        <v>99.67798476549298</v>
      </c>
      <c r="H8" s="132">
        <v>3040642112.5</v>
      </c>
      <c r="I8" s="133">
        <f t="shared" si="2"/>
        <v>105.05007755092954</v>
      </c>
      <c r="J8" s="213">
        <v>3249031574.0999999</v>
      </c>
      <c r="K8" s="133">
        <f t="shared" si="3"/>
        <v>112.24965194736434</v>
      </c>
      <c r="L8" s="213">
        <f>D29</f>
        <v>3310737379.9000001</v>
      </c>
      <c r="M8" s="142">
        <f t="shared" si="4"/>
        <v>114.38150418278016</v>
      </c>
    </row>
    <row r="9" spans="1:14" s="130" customFormat="1">
      <c r="A9" s="131" t="s">
        <v>188</v>
      </c>
      <c r="B9" s="132">
        <v>6234937984.3000002</v>
      </c>
      <c r="C9" s="133">
        <v>100</v>
      </c>
      <c r="D9" s="132">
        <v>6387727486.1000004</v>
      </c>
      <c r="E9" s="133">
        <f t="shared" si="0"/>
        <v>102.45053763461216</v>
      </c>
      <c r="F9" s="134">
        <v>6859776800.8999996</v>
      </c>
      <c r="G9" s="133">
        <f t="shared" si="1"/>
        <v>110.02157227823895</v>
      </c>
      <c r="H9" s="132">
        <v>7388779364.9000006</v>
      </c>
      <c r="I9" s="133">
        <f t="shared" si="2"/>
        <v>118.50606026083102</v>
      </c>
      <c r="J9" s="132">
        <v>7819621153.5</v>
      </c>
      <c r="K9" s="133">
        <f t="shared" si="3"/>
        <v>125.41618173573403</v>
      </c>
      <c r="L9" s="132">
        <f>D34</f>
        <v>7864470955</v>
      </c>
      <c r="M9" s="142">
        <f t="shared" si="4"/>
        <v>126.13551209014868</v>
      </c>
    </row>
    <row r="10" spans="1:14" s="130" customFormat="1">
      <c r="A10" s="131" t="s">
        <v>98</v>
      </c>
      <c r="B10" s="132">
        <v>8241744113.6999998</v>
      </c>
      <c r="C10" s="133">
        <v>100</v>
      </c>
      <c r="D10" s="132">
        <v>8474727066.1000004</v>
      </c>
      <c r="E10" s="133">
        <f t="shared" si="0"/>
        <v>102.8268646682772</v>
      </c>
      <c r="F10" s="132">
        <v>8736664184.3999996</v>
      </c>
      <c r="G10" s="133">
        <f t="shared" si="1"/>
        <v>106.00504048502681</v>
      </c>
      <c r="H10" s="132">
        <v>9155220012.5</v>
      </c>
      <c r="I10" s="133">
        <f t="shared" si="2"/>
        <v>111.08352657153668</v>
      </c>
      <c r="J10" s="132">
        <v>9502030586.3999996</v>
      </c>
      <c r="K10" s="133">
        <f t="shared" si="3"/>
        <v>115.29150208152015</v>
      </c>
      <c r="L10" s="132">
        <f>D38</f>
        <v>9554146005</v>
      </c>
      <c r="M10" s="142">
        <f t="shared" si="4"/>
        <v>115.92383691115128</v>
      </c>
    </row>
    <row r="11" spans="1:14" s="130" customFormat="1">
      <c r="A11" s="131" t="s">
        <v>97</v>
      </c>
      <c r="B11" s="132">
        <v>9597952777.8000011</v>
      </c>
      <c r="C11" s="133">
        <v>100</v>
      </c>
      <c r="D11" s="132">
        <v>9705138298</v>
      </c>
      <c r="E11" s="133">
        <f t="shared" si="0"/>
        <v>101.11675398578662</v>
      </c>
      <c r="F11" s="134">
        <v>9871079411</v>
      </c>
      <c r="G11" s="133">
        <f t="shared" si="1"/>
        <v>102.84567594280875</v>
      </c>
      <c r="H11" s="132">
        <v>10050349163.4</v>
      </c>
      <c r="I11" s="133">
        <f t="shared" si="2"/>
        <v>104.71346750784592</v>
      </c>
      <c r="J11" s="132">
        <v>10306987776.799999</v>
      </c>
      <c r="K11" s="133">
        <f t="shared" si="3"/>
        <v>107.38735661046374</v>
      </c>
      <c r="L11" s="132">
        <f>D44</f>
        <v>10343128277</v>
      </c>
      <c r="M11" s="142">
        <f t="shared" si="4"/>
        <v>107.76390045305895</v>
      </c>
    </row>
    <row r="12" spans="1:14" s="130" customFormat="1">
      <c r="A12" s="131" t="s">
        <v>202</v>
      </c>
      <c r="B12" s="132">
        <v>1133054310.2</v>
      </c>
      <c r="C12" s="133">
        <v>100</v>
      </c>
      <c r="D12" s="132">
        <v>1136173155.6000001</v>
      </c>
      <c r="E12" s="133">
        <f t="shared" si="0"/>
        <v>100.27526000933263</v>
      </c>
      <c r="F12" s="132">
        <v>1154282613.3</v>
      </c>
      <c r="G12" s="133">
        <f t="shared" si="1"/>
        <v>101.87354682903531</v>
      </c>
      <c r="H12" s="132">
        <v>1197663819.5</v>
      </c>
      <c r="I12" s="133">
        <f t="shared" si="2"/>
        <v>105.7022429303142</v>
      </c>
      <c r="J12" s="223">
        <v>1214569823.8</v>
      </c>
      <c r="K12" s="133">
        <f t="shared" si="3"/>
        <v>107.19431653594886</v>
      </c>
      <c r="L12" s="223">
        <f>D46</f>
        <v>1216766015.1999998</v>
      </c>
      <c r="M12" s="142">
        <f t="shared" si="4"/>
        <v>107.3881458502394</v>
      </c>
    </row>
    <row r="15" spans="1:14">
      <c r="A15" s="131" t="s">
        <v>54</v>
      </c>
      <c r="B15" s="146" t="s">
        <v>67</v>
      </c>
      <c r="C15" s="146" t="s">
        <v>68</v>
      </c>
      <c r="D15" s="146" t="s">
        <v>69</v>
      </c>
      <c r="E15" s="146" t="s">
        <v>70</v>
      </c>
      <c r="F15" s="146" t="s">
        <v>302</v>
      </c>
      <c r="G15" s="319" t="s">
        <v>325</v>
      </c>
    </row>
    <row r="16" spans="1:14">
      <c r="A16" s="131" t="s">
        <v>186</v>
      </c>
      <c r="B16" s="135">
        <f t="shared" ref="B16:B21" si="5">C7</f>
        <v>100</v>
      </c>
      <c r="C16" s="135">
        <f t="shared" ref="C16:C21" si="6">E7</f>
        <v>103.90525937708436</v>
      </c>
      <c r="D16" s="135">
        <f t="shared" ref="D16:D21" si="7">G7</f>
        <v>109.05810082870231</v>
      </c>
      <c r="E16" s="135">
        <f t="shared" ref="E16:E21" si="8">I7</f>
        <v>120.23587245113568</v>
      </c>
      <c r="F16" s="135">
        <f t="shared" ref="F16:F21" si="9">K7</f>
        <v>129.52130750514939</v>
      </c>
      <c r="G16" s="135">
        <f>M7</f>
        <v>131.18489851755561</v>
      </c>
    </row>
    <row r="17" spans="1:7">
      <c r="A17" s="131" t="s">
        <v>96</v>
      </c>
      <c r="B17" s="135">
        <f t="shared" si="5"/>
        <v>100</v>
      </c>
      <c r="C17" s="135">
        <f t="shared" si="6"/>
        <v>99.875019943833919</v>
      </c>
      <c r="D17" s="135">
        <f t="shared" si="7"/>
        <v>99.67798476549298</v>
      </c>
      <c r="E17" s="135">
        <f t="shared" si="8"/>
        <v>105.05007755092954</v>
      </c>
      <c r="F17" s="135">
        <f t="shared" si="9"/>
        <v>112.24965194736434</v>
      </c>
      <c r="G17" s="135">
        <f t="shared" ref="G17:G21" si="10">M8</f>
        <v>114.38150418278016</v>
      </c>
    </row>
    <row r="18" spans="1:7">
      <c r="A18" s="131" t="s">
        <v>95</v>
      </c>
      <c r="B18" s="135">
        <f t="shared" si="5"/>
        <v>100</v>
      </c>
      <c r="C18" s="135">
        <f t="shared" si="6"/>
        <v>102.45053763461216</v>
      </c>
      <c r="D18" s="135">
        <f t="shared" si="7"/>
        <v>110.02157227823895</v>
      </c>
      <c r="E18" s="135">
        <f t="shared" si="8"/>
        <v>118.50606026083102</v>
      </c>
      <c r="F18" s="135">
        <f t="shared" si="9"/>
        <v>125.41618173573403</v>
      </c>
      <c r="G18" s="135">
        <f t="shared" si="10"/>
        <v>126.13551209014868</v>
      </c>
    </row>
    <row r="19" spans="1:7">
      <c r="A19" s="131" t="s">
        <v>98</v>
      </c>
      <c r="B19" s="135">
        <f t="shared" si="5"/>
        <v>100</v>
      </c>
      <c r="C19" s="135">
        <f t="shared" si="6"/>
        <v>102.8268646682772</v>
      </c>
      <c r="D19" s="135">
        <f t="shared" si="7"/>
        <v>106.00504048502681</v>
      </c>
      <c r="E19" s="135">
        <f t="shared" si="8"/>
        <v>111.08352657153668</v>
      </c>
      <c r="F19" s="135">
        <f t="shared" si="9"/>
        <v>115.29150208152015</v>
      </c>
      <c r="G19" s="135">
        <f t="shared" si="10"/>
        <v>115.92383691115128</v>
      </c>
    </row>
    <row r="20" spans="1:7">
      <c r="A20" s="131" t="s">
        <v>97</v>
      </c>
      <c r="B20" s="135">
        <f t="shared" si="5"/>
        <v>100</v>
      </c>
      <c r="C20" s="135">
        <f t="shared" si="6"/>
        <v>101.11675398578662</v>
      </c>
      <c r="D20" s="135">
        <f t="shared" si="7"/>
        <v>102.84567594280875</v>
      </c>
      <c r="E20" s="135">
        <f t="shared" si="8"/>
        <v>104.71346750784592</v>
      </c>
      <c r="F20" s="135">
        <f t="shared" si="9"/>
        <v>107.38735661046374</v>
      </c>
      <c r="G20" s="135">
        <f t="shared" si="10"/>
        <v>107.76390045305895</v>
      </c>
    </row>
    <row r="21" spans="1:7">
      <c r="A21" s="131" t="s">
        <v>99</v>
      </c>
      <c r="B21" s="135">
        <f t="shared" si="5"/>
        <v>100</v>
      </c>
      <c r="C21" s="135">
        <f t="shared" si="6"/>
        <v>100.27526000933263</v>
      </c>
      <c r="D21" s="135">
        <f t="shared" si="7"/>
        <v>101.87354682903531</v>
      </c>
      <c r="E21" s="135">
        <f t="shared" si="8"/>
        <v>105.7022429303142</v>
      </c>
      <c r="F21" s="135">
        <f t="shared" si="9"/>
        <v>107.19431653594886</v>
      </c>
      <c r="G21" s="135">
        <f t="shared" si="10"/>
        <v>107.3881458502394</v>
      </c>
    </row>
    <row r="24" spans="1:7" ht="12">
      <c r="A24" s="145"/>
      <c r="B24" s="136" t="s">
        <v>139</v>
      </c>
      <c r="C24" s="139" t="s">
        <v>163</v>
      </c>
      <c r="D24" s="210">
        <f>B25</f>
        <v>469485539.60000002</v>
      </c>
    </row>
    <row r="25" spans="1:7" ht="12">
      <c r="A25" s="139" t="s">
        <v>163</v>
      </c>
      <c r="B25" s="299">
        <v>469485539.60000002</v>
      </c>
      <c r="C25" s="139" t="s">
        <v>166</v>
      </c>
      <c r="D25" s="210">
        <f>B28</f>
        <v>737677852.69999993</v>
      </c>
    </row>
    <row r="26" spans="1:7" ht="12">
      <c r="A26" s="139" t="s">
        <v>164</v>
      </c>
      <c r="B26" s="299">
        <v>438504152.90000004</v>
      </c>
      <c r="C26" s="139" t="s">
        <v>171</v>
      </c>
      <c r="D26" s="210">
        <f>B33</f>
        <v>5412180524.3000011</v>
      </c>
    </row>
    <row r="27" spans="1:7" ht="11.25">
      <c r="A27" s="139" t="s">
        <v>165</v>
      </c>
      <c r="B27" s="292">
        <v>404192700.10000002</v>
      </c>
      <c r="C27" s="140" t="s">
        <v>180</v>
      </c>
      <c r="D27" s="144">
        <f>SUM(D24:D26)</f>
        <v>6619343916.6000013</v>
      </c>
    </row>
    <row r="28" spans="1:7" ht="12">
      <c r="A28" s="139" t="s">
        <v>166</v>
      </c>
      <c r="B28" s="299">
        <v>737677852.69999993</v>
      </c>
      <c r="C28" s="139" t="s">
        <v>172</v>
      </c>
      <c r="D28" s="210">
        <f>B34</f>
        <v>3310737379.9000001</v>
      </c>
    </row>
    <row r="29" spans="1:7" ht="12">
      <c r="A29" s="139" t="s">
        <v>167</v>
      </c>
      <c r="B29" s="299">
        <v>317180887.60000002</v>
      </c>
      <c r="C29" s="140" t="s">
        <v>181</v>
      </c>
      <c r="D29" s="219">
        <f>D28</f>
        <v>3310737379.9000001</v>
      </c>
    </row>
    <row r="30" spans="1:7" ht="12">
      <c r="A30" s="139" t="s">
        <v>168</v>
      </c>
      <c r="B30" s="299">
        <v>268417358.29999998</v>
      </c>
      <c r="C30" s="139" t="s">
        <v>168</v>
      </c>
      <c r="D30" s="210">
        <f>B30</f>
        <v>268417358.29999998</v>
      </c>
    </row>
    <row r="31" spans="1:7" ht="12">
      <c r="A31" s="139" t="s">
        <v>169</v>
      </c>
      <c r="B31" s="299">
        <v>408227550.29999995</v>
      </c>
      <c r="C31" s="139" t="s">
        <v>170</v>
      </c>
      <c r="D31" s="210">
        <f>B32</f>
        <v>264218325.19999999</v>
      </c>
    </row>
    <row r="32" spans="1:7" ht="12">
      <c r="A32" s="139" t="s">
        <v>170</v>
      </c>
      <c r="B32" s="298">
        <v>264218325.19999999</v>
      </c>
      <c r="C32" s="139" t="s">
        <v>173</v>
      </c>
      <c r="D32" s="210">
        <f>B35</f>
        <v>2543096489.5</v>
      </c>
      <c r="E32" s="150"/>
    </row>
    <row r="33" spans="1:7" ht="12">
      <c r="A33" s="139" t="s">
        <v>171</v>
      </c>
      <c r="B33" s="299">
        <v>5412180524.3000011</v>
      </c>
      <c r="C33" s="139" t="s">
        <v>174</v>
      </c>
      <c r="D33" s="210">
        <f>B36</f>
        <v>4788738782</v>
      </c>
      <c r="E33" s="127"/>
    </row>
    <row r="34" spans="1:7" ht="11.25">
      <c r="A34" s="139" t="s">
        <v>172</v>
      </c>
      <c r="B34" s="299">
        <v>3310737379.9000001</v>
      </c>
      <c r="C34" s="140" t="s">
        <v>182</v>
      </c>
      <c r="D34" s="144">
        <f>SUM(D30:D33)</f>
        <v>7864470955</v>
      </c>
      <c r="E34" s="127"/>
    </row>
    <row r="35" spans="1:7" ht="12">
      <c r="A35" s="139" t="s">
        <v>173</v>
      </c>
      <c r="B35" s="299">
        <v>2543096489.5</v>
      </c>
      <c r="C35" s="139" t="s">
        <v>167</v>
      </c>
      <c r="D35" s="210">
        <f>B29</f>
        <v>317180887.60000002</v>
      </c>
      <c r="E35" s="127"/>
    </row>
    <row r="36" spans="1:7" ht="12">
      <c r="A36" s="139" t="s">
        <v>174</v>
      </c>
      <c r="B36" s="299">
        <v>4788738782</v>
      </c>
      <c r="C36" s="139" t="s">
        <v>175</v>
      </c>
      <c r="D36" s="210">
        <f>B37</f>
        <v>3706313071.3000002</v>
      </c>
      <c r="E36" s="127"/>
    </row>
    <row r="37" spans="1:7" ht="12">
      <c r="A37" s="139" t="s">
        <v>175</v>
      </c>
      <c r="B37" s="299">
        <v>3706313071.3000002</v>
      </c>
      <c r="C37" s="139" t="s">
        <v>176</v>
      </c>
      <c r="D37" s="210">
        <f>B38</f>
        <v>5530652046.1000004</v>
      </c>
      <c r="E37" s="127"/>
    </row>
    <row r="38" spans="1:7" ht="11.25">
      <c r="A38" s="139" t="s">
        <v>176</v>
      </c>
      <c r="B38" s="299">
        <v>5530652046.1000004</v>
      </c>
      <c r="C38" s="140" t="s">
        <v>183</v>
      </c>
      <c r="D38" s="144">
        <f>SUM(D35:D37)</f>
        <v>9554146005</v>
      </c>
      <c r="E38" s="127"/>
    </row>
    <row r="39" spans="1:7" ht="12">
      <c r="A39" s="139" t="s">
        <v>177</v>
      </c>
      <c r="B39" s="299">
        <v>5473186668.4000006</v>
      </c>
      <c r="C39" s="139" t="s">
        <v>164</v>
      </c>
      <c r="D39" s="210">
        <f>B26</f>
        <v>438504152.90000004</v>
      </c>
      <c r="E39" s="127"/>
    </row>
    <row r="40" spans="1:7" ht="12">
      <c r="A40" s="139" t="s">
        <v>178</v>
      </c>
      <c r="B40" s="299">
        <v>3619017205.3000002</v>
      </c>
      <c r="C40" s="139" t="s">
        <v>165</v>
      </c>
      <c r="D40" s="210">
        <f>B27</f>
        <v>404192700.10000002</v>
      </c>
      <c r="E40" s="127"/>
    </row>
    <row r="41" spans="1:7" ht="12">
      <c r="A41" s="139" t="s">
        <v>179</v>
      </c>
      <c r="B41" s="299">
        <v>1216766015.1999998</v>
      </c>
      <c r="C41" s="139" t="s">
        <v>169</v>
      </c>
      <c r="D41" s="210">
        <f>B31</f>
        <v>408227550.29999995</v>
      </c>
      <c r="E41" s="127"/>
    </row>
    <row r="42" spans="1:7" ht="12">
      <c r="A42" s="139" t="s">
        <v>138</v>
      </c>
      <c r="B42" s="143">
        <f>SUM(B25:B41)</f>
        <v>38908592548.700005</v>
      </c>
      <c r="C42" s="139" t="s">
        <v>177</v>
      </c>
      <c r="D42" s="210">
        <f>B39</f>
        <v>5473186668.4000006</v>
      </c>
      <c r="E42" s="127"/>
    </row>
    <row r="43" spans="1:7" ht="12">
      <c r="C43" s="139" t="s">
        <v>178</v>
      </c>
      <c r="D43" s="210">
        <f>B40</f>
        <v>3619017205.3000002</v>
      </c>
      <c r="E43" s="127"/>
      <c r="G43" s="129" t="s">
        <v>336</v>
      </c>
    </row>
    <row r="44" spans="1:7">
      <c r="C44" s="140" t="s">
        <v>184</v>
      </c>
      <c r="D44" s="144">
        <f>SUM(D39:D43)</f>
        <v>10343128277</v>
      </c>
      <c r="E44" s="127"/>
    </row>
    <row r="45" spans="1:7" ht="12">
      <c r="C45" s="139" t="s">
        <v>179</v>
      </c>
      <c r="D45" s="210">
        <f>B41</f>
        <v>1216766015.1999998</v>
      </c>
      <c r="E45" s="127"/>
    </row>
    <row r="46" spans="1:7" ht="12">
      <c r="C46" s="239" t="s">
        <v>185</v>
      </c>
      <c r="D46" s="219">
        <f>D45</f>
        <v>1216766015.1999998</v>
      </c>
      <c r="E46" s="103">
        <f>SUM(D27,D29,D34,D38,D44,D46)</f>
        <v>38908592548.699997</v>
      </c>
    </row>
    <row r="47" spans="1:7">
      <c r="A47" s="149"/>
      <c r="B47" s="151"/>
      <c r="C47" s="150"/>
      <c r="D47" s="127"/>
      <c r="E47" s="127"/>
    </row>
    <row r="48" spans="1:7">
      <c r="A48" s="149"/>
      <c r="B48" s="151"/>
      <c r="C48" s="150"/>
      <c r="D48" s="126"/>
      <c r="E48" s="127"/>
    </row>
    <row r="49" spans="1:5">
      <c r="A49" s="149"/>
      <c r="B49" s="151"/>
      <c r="C49" s="150"/>
      <c r="D49" s="126"/>
      <c r="E49" s="127"/>
    </row>
    <row r="50" spans="1:5">
      <c r="A50" s="149"/>
      <c r="B50" s="151"/>
      <c r="C50" s="150"/>
      <c r="D50" s="126"/>
      <c r="E50" s="127"/>
    </row>
    <row r="51" spans="1:5">
      <c r="A51" s="149"/>
      <c r="B51" s="151"/>
      <c r="C51" s="150"/>
      <c r="D51" s="126"/>
      <c r="E51" s="127"/>
    </row>
    <row r="52" spans="1:5">
      <c r="A52" s="150"/>
      <c r="B52" s="150"/>
      <c r="C52" s="150"/>
      <c r="D52" s="126"/>
      <c r="E52" s="127"/>
    </row>
    <row r="53" spans="1:5">
      <c r="A53" s="150"/>
      <c r="B53" s="150"/>
      <c r="C53" s="150"/>
      <c r="D53" s="127"/>
      <c r="E53" s="127"/>
    </row>
    <row r="54" spans="1:5">
      <c r="A54" s="150"/>
      <c r="B54" s="150"/>
      <c r="C54" s="150"/>
      <c r="D54" s="126"/>
      <c r="E54" s="127"/>
    </row>
    <row r="55" spans="1:5">
      <c r="A55" s="150"/>
      <c r="B55" s="150"/>
      <c r="C55" s="150"/>
      <c r="D55" s="127"/>
      <c r="E55" s="127"/>
    </row>
  </sheetData>
  <mergeCells count="7">
    <mergeCell ref="L4:M4"/>
    <mergeCell ref="J4:K4"/>
    <mergeCell ref="A4:A5"/>
    <mergeCell ref="B4:C4"/>
    <mergeCell ref="D4:E4"/>
    <mergeCell ref="F4:G4"/>
    <mergeCell ref="H4:I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I31" sqref="I31"/>
    </sheetView>
  </sheetViews>
  <sheetFormatPr defaultRowHeight="13.5"/>
  <cols>
    <col min="1" max="1" width="18.77734375" customWidth="1"/>
    <col min="2" max="2" width="17.5546875" style="10" customWidth="1"/>
    <col min="3" max="3" width="13.21875" bestFit="1" customWidth="1"/>
    <col min="6" max="6" width="10.21875" bestFit="1" customWidth="1"/>
  </cols>
  <sheetData>
    <row r="1" spans="1:10" s="7" customFormat="1" ht="42" customHeight="1">
      <c r="A1" s="356" t="s">
        <v>132</v>
      </c>
      <c r="B1" s="357"/>
      <c r="H1" s="251"/>
      <c r="J1" s="340"/>
    </row>
    <row r="2" spans="1:10" s="7" customFormat="1" ht="28.5" customHeight="1">
      <c r="A2" s="358"/>
      <c r="B2" s="358"/>
    </row>
    <row r="3" spans="1:10" s="7" customFormat="1" ht="15" customHeight="1">
      <c r="A3" s="16"/>
      <c r="B3" s="16"/>
    </row>
    <row r="4" spans="1:10" s="27" customFormat="1" ht="18.75" customHeight="1">
      <c r="A4" s="32" t="s">
        <v>136</v>
      </c>
      <c r="B4" s="32" t="s">
        <v>75</v>
      </c>
      <c r="C4" s="32" t="s">
        <v>76</v>
      </c>
    </row>
    <row r="5" spans="1:10" s="27" customFormat="1" ht="18.75" customHeight="1">
      <c r="A5" s="33">
        <v>1</v>
      </c>
      <c r="B5" s="33" t="s">
        <v>77</v>
      </c>
      <c r="C5" s="258">
        <v>4891056.0790083669</v>
      </c>
    </row>
    <row r="6" spans="1:10" s="27" customFormat="1" ht="18.75" customHeight="1">
      <c r="A6" s="33">
        <v>2</v>
      </c>
      <c r="B6" s="33" t="s">
        <v>78</v>
      </c>
      <c r="C6" s="258">
        <v>837161.95597651089</v>
      </c>
    </row>
    <row r="7" spans="1:10" s="27" customFormat="1" ht="18.75" customHeight="1">
      <c r="A7" s="33">
        <v>3</v>
      </c>
      <c r="B7" s="33" t="s">
        <v>81</v>
      </c>
      <c r="C7" s="258">
        <v>807325.62831163255</v>
      </c>
    </row>
    <row r="8" spans="1:10" s="27" customFormat="1" ht="18.75" customHeight="1">
      <c r="A8" s="33">
        <v>4</v>
      </c>
      <c r="B8" s="33" t="s">
        <v>79</v>
      </c>
      <c r="C8" s="258">
        <v>482127.0730977637</v>
      </c>
    </row>
    <row r="9" spans="1:10" s="27" customFormat="1" ht="18.75" customHeight="1">
      <c r="A9" s="33">
        <v>5</v>
      </c>
      <c r="B9" s="33" t="s">
        <v>83</v>
      </c>
      <c r="C9" s="258">
        <v>320378.74251748179</v>
      </c>
    </row>
    <row r="10" spans="1:10" s="27" customFormat="1" ht="18.75" customHeight="1">
      <c r="A10" s="33">
        <v>6</v>
      </c>
      <c r="B10" s="33" t="s">
        <v>80</v>
      </c>
      <c r="C10" s="258">
        <v>581534.79858894809</v>
      </c>
    </row>
    <row r="11" spans="1:10" s="27" customFormat="1" ht="18.75" customHeight="1">
      <c r="A11" s="33">
        <v>7</v>
      </c>
      <c r="B11" s="33" t="s">
        <v>84</v>
      </c>
      <c r="C11" s="258">
        <v>326771.1274400698</v>
      </c>
    </row>
    <row r="12" spans="1:10" s="27" customFormat="1" ht="18.75" customHeight="1">
      <c r="A12" s="33">
        <v>8</v>
      </c>
      <c r="B12" s="33" t="s">
        <v>85</v>
      </c>
      <c r="C12" s="258">
        <v>209360.3931931234</v>
      </c>
    </row>
    <row r="13" spans="1:10" s="27" customFormat="1" ht="18.75" customHeight="1">
      <c r="A13" s="33">
        <v>9</v>
      </c>
      <c r="B13" s="33" t="s">
        <v>82</v>
      </c>
      <c r="C13" s="258">
        <v>340732.31995530659</v>
      </c>
    </row>
    <row r="14" spans="1:10" s="27" customFormat="1" ht="18.75" customHeight="1">
      <c r="A14" s="33">
        <v>10</v>
      </c>
      <c r="B14" s="33" t="s">
        <v>89</v>
      </c>
      <c r="C14" s="258">
        <v>43456.52092213359</v>
      </c>
    </row>
    <row r="15" spans="1:10" s="27" customFormat="1" ht="18.75" customHeight="1">
      <c r="A15" s="33">
        <v>11</v>
      </c>
      <c r="B15" s="33" t="s">
        <v>90</v>
      </c>
      <c r="C15" s="258">
        <v>53414.077299778401</v>
      </c>
    </row>
    <row r="16" spans="1:10" s="27" customFormat="1" ht="18.75" customHeight="1">
      <c r="A16" s="33">
        <v>12</v>
      </c>
      <c r="B16" s="33" t="s">
        <v>88</v>
      </c>
      <c r="C16" s="258">
        <v>49745.554029453531</v>
      </c>
    </row>
    <row r="17" spans="1:6" s="27" customFormat="1" ht="18.75" customHeight="1">
      <c r="A17" s="33">
        <v>13</v>
      </c>
      <c r="B17" s="33" t="s">
        <v>92</v>
      </c>
      <c r="C17" s="258">
        <v>40582.16650505655</v>
      </c>
    </row>
    <row r="18" spans="1:6" s="27" customFormat="1" ht="18.75" customHeight="1">
      <c r="A18" s="33">
        <v>14</v>
      </c>
      <c r="B18" s="33" t="s">
        <v>93</v>
      </c>
      <c r="C18" s="258">
        <v>27910.507184472808</v>
      </c>
    </row>
    <row r="19" spans="1:6" s="27" customFormat="1" ht="18.75" customHeight="1">
      <c r="A19" s="33">
        <v>15</v>
      </c>
      <c r="B19" s="33" t="s">
        <v>91</v>
      </c>
      <c r="C19" s="258">
        <v>55434.103293137843</v>
      </c>
    </row>
    <row r="20" spans="1:6" s="27" customFormat="1" ht="18.75" customHeight="1">
      <c r="A20" s="33">
        <v>16</v>
      </c>
      <c r="B20" s="33" t="s">
        <v>86</v>
      </c>
      <c r="C20" s="258">
        <v>95517.472152264556</v>
      </c>
    </row>
    <row r="21" spans="1:6" s="27" customFormat="1" ht="18.75" customHeight="1">
      <c r="A21" s="33">
        <v>17</v>
      </c>
      <c r="B21" s="33" t="s">
        <v>87</v>
      </c>
      <c r="C21" s="258">
        <v>95617.390450191451</v>
      </c>
    </row>
    <row r="22" spans="1:6">
      <c r="B22" s="14"/>
    </row>
    <row r="23" spans="1:6">
      <c r="B23" s="14"/>
    </row>
    <row r="24" spans="1:6">
      <c r="A24" t="s">
        <v>349</v>
      </c>
    </row>
    <row r="27" spans="1:6">
      <c r="C27" s="11"/>
      <c r="F27" s="11"/>
    </row>
    <row r="28" spans="1:6">
      <c r="C28" s="11"/>
      <c r="F28" s="11"/>
    </row>
    <row r="29" spans="1:6">
      <c r="C29" s="11"/>
      <c r="F29" s="11"/>
    </row>
    <row r="30" spans="1:6">
      <c r="C30" s="11"/>
      <c r="F30" s="11"/>
    </row>
    <row r="31" spans="1:6">
      <c r="C31" s="11"/>
      <c r="F31" s="11"/>
    </row>
    <row r="32" spans="1:6">
      <c r="C32" s="11"/>
      <c r="F32" s="11"/>
    </row>
    <row r="33" spans="3:6">
      <c r="C33" s="11"/>
      <c r="F33" s="11"/>
    </row>
    <row r="34" spans="3:6">
      <c r="C34" s="11"/>
      <c r="F34" s="11"/>
    </row>
    <row r="35" spans="3:6">
      <c r="C35" s="11"/>
      <c r="F35" s="11"/>
    </row>
    <row r="36" spans="3:6">
      <c r="C36" s="11"/>
      <c r="F36" s="11"/>
    </row>
    <row r="37" spans="3:6">
      <c r="C37" s="11"/>
      <c r="F37" s="11"/>
    </row>
    <row r="38" spans="3:6">
      <c r="C38" s="11"/>
      <c r="F38" s="11"/>
    </row>
    <row r="39" spans="3:6">
      <c r="C39" s="11"/>
      <c r="F39" s="11"/>
    </row>
    <row r="40" spans="3:6">
      <c r="C40" s="11"/>
      <c r="F40" s="11"/>
    </row>
    <row r="41" spans="3:6">
      <c r="C41" s="11"/>
      <c r="F41" s="11"/>
    </row>
    <row r="42" spans="3:6">
      <c r="C42" s="11"/>
      <c r="F42" s="11"/>
    </row>
    <row r="43" spans="3:6">
      <c r="C43" s="11"/>
      <c r="F43" s="11"/>
    </row>
  </sheetData>
  <sortState ref="C27:F45">
    <sortCondition descending="1" ref="F45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"/>
  <sheetViews>
    <sheetView workbookViewId="0">
      <selection activeCell="BT41" sqref="BT41"/>
    </sheetView>
  </sheetViews>
  <sheetFormatPr defaultRowHeight="10.5"/>
  <cols>
    <col min="1" max="1" width="18.88671875" style="129" customWidth="1"/>
    <col min="2" max="2" width="16.88671875" style="76" bestFit="1" customWidth="1"/>
    <col min="3" max="3" width="9.5546875" style="122" customWidth="1"/>
    <col min="4" max="4" width="0.21875" style="89" customWidth="1"/>
    <col min="5" max="5" width="13.6640625" style="122" hidden="1" customWidth="1"/>
    <col min="6" max="6" width="15.44140625" style="89" hidden="1" customWidth="1"/>
    <col min="7" max="7" width="13.6640625" style="122" hidden="1" customWidth="1"/>
    <col min="8" max="8" width="15.77734375" style="89" hidden="1" customWidth="1"/>
    <col min="9" max="9" width="11.109375" style="122" hidden="1" customWidth="1"/>
    <col min="10" max="10" width="15.77734375" style="89" hidden="1" customWidth="1"/>
    <col min="11" max="11" width="11.109375" style="122" hidden="1" customWidth="1"/>
    <col min="12" max="12" width="18.109375" style="89" hidden="1" customWidth="1"/>
    <col min="13" max="13" width="12.109375" style="122" hidden="1" customWidth="1"/>
    <col min="14" max="14" width="10.21875" style="89" hidden="1" customWidth="1"/>
    <col min="15" max="15" width="9" style="122" hidden="1" customWidth="1"/>
    <col min="16" max="16" width="14.77734375" style="89" hidden="1" customWidth="1"/>
    <col min="17" max="17" width="10.21875" style="122" hidden="1" customWidth="1"/>
    <col min="18" max="18" width="15.77734375" style="89" hidden="1" customWidth="1"/>
    <col min="19" max="19" width="11.88671875" style="122" hidden="1" customWidth="1"/>
    <col min="20" max="20" width="15.6640625" style="89" hidden="1" customWidth="1"/>
    <col min="21" max="21" width="11.109375" style="122" hidden="1" customWidth="1"/>
    <col min="22" max="22" width="14.6640625" style="89" hidden="1" customWidth="1"/>
    <col min="23" max="23" width="10.109375" style="122" hidden="1" customWidth="1"/>
    <col min="24" max="24" width="13.6640625" style="89" hidden="1" customWidth="1"/>
    <col min="25" max="25" width="9" style="122" hidden="1" customWidth="1"/>
    <col min="26" max="26" width="13.6640625" style="89" hidden="1" customWidth="1"/>
    <col min="27" max="27" width="5.21875" style="122" hidden="1" customWidth="1"/>
    <col min="28" max="28" width="13.6640625" style="89" hidden="1" customWidth="1"/>
    <col min="29" max="29" width="10.109375" style="122" hidden="1" customWidth="1"/>
    <col min="30" max="30" width="15.6640625" style="89" hidden="1" customWidth="1"/>
    <col min="31" max="31" width="12.109375" style="122" hidden="1" customWidth="1"/>
    <col min="32" max="32" width="14.6640625" style="89" hidden="1" customWidth="1"/>
    <col min="33" max="33" width="0.109375" style="122" hidden="1" customWidth="1"/>
    <col min="34" max="34" width="14.6640625" style="89" hidden="1" customWidth="1"/>
    <col min="35" max="35" width="11.109375" style="122" hidden="1" customWidth="1"/>
    <col min="36" max="36" width="15.6640625" style="89" hidden="1" customWidth="1"/>
    <col min="37" max="37" width="12.109375" style="122" hidden="1" customWidth="1"/>
    <col min="38" max="38" width="15.6640625" style="89" hidden="1" customWidth="1"/>
    <col min="39" max="39" width="12.109375" style="122" hidden="1" customWidth="1"/>
    <col min="40" max="40" width="15.6640625" style="89" hidden="1" customWidth="1"/>
    <col min="41" max="41" width="11.109375" style="122" hidden="1" customWidth="1"/>
    <col min="42" max="42" width="13.6640625" style="89" hidden="1" customWidth="1"/>
    <col min="43" max="43" width="10.109375" style="122" hidden="1" customWidth="1"/>
    <col min="44" max="44" width="13.6640625" style="89" hidden="1" customWidth="1"/>
    <col min="45" max="45" width="10.109375" style="122" hidden="1" customWidth="1"/>
    <col min="46" max="46" width="0.21875" style="89" hidden="1" customWidth="1"/>
    <col min="47" max="47" width="10.109375" style="122" hidden="1" customWidth="1"/>
    <col min="48" max="48" width="14.6640625" style="89" hidden="1" customWidth="1"/>
    <col min="49" max="49" width="11.109375" style="122" hidden="1" customWidth="1"/>
    <col min="50" max="50" width="13.6640625" style="89" hidden="1" customWidth="1"/>
    <col min="51" max="51" width="10.109375" style="122" hidden="1" customWidth="1"/>
    <col min="52" max="52" width="0.21875" style="89" hidden="1" customWidth="1"/>
    <col min="53" max="53" width="10.109375" style="122" hidden="1" customWidth="1"/>
    <col min="54" max="54" width="13.6640625" style="89" hidden="1" customWidth="1"/>
    <col min="55" max="55" width="9" style="122" hidden="1" customWidth="1"/>
    <col min="56" max="56" width="14.6640625" style="89" hidden="1" customWidth="1"/>
    <col min="57" max="57" width="11.109375" style="122" hidden="1" customWidth="1"/>
    <col min="58" max="58" width="15.6640625" style="89" hidden="1" customWidth="1"/>
    <col min="59" max="59" width="12.109375" style="122" hidden="1" customWidth="1"/>
    <col min="60" max="60" width="8.88671875" style="129"/>
    <col min="61" max="61" width="12" style="129" bestFit="1" customWidth="1"/>
    <col min="62" max="16384" width="8.88671875" style="129"/>
  </cols>
  <sheetData>
    <row r="1" spans="1:73" s="37" customFormat="1" ht="42" customHeight="1">
      <c r="A1" s="431" t="s">
        <v>321</v>
      </c>
      <c r="B1" s="431"/>
      <c r="C1" s="431"/>
      <c r="D1" s="431"/>
      <c r="E1" s="431"/>
      <c r="F1" s="431"/>
      <c r="G1" s="60"/>
      <c r="H1" s="162"/>
      <c r="I1" s="60"/>
      <c r="J1" s="162"/>
      <c r="K1" s="60"/>
      <c r="L1" s="162"/>
      <c r="M1" s="60"/>
      <c r="N1" s="162"/>
      <c r="O1" s="60"/>
      <c r="P1" s="162"/>
      <c r="Q1" s="60"/>
      <c r="R1" s="162"/>
      <c r="S1" s="60"/>
      <c r="T1" s="162"/>
      <c r="U1" s="60"/>
      <c r="V1" s="162"/>
      <c r="W1" s="60"/>
      <c r="X1" s="162"/>
      <c r="Y1" s="60"/>
      <c r="Z1" s="162"/>
      <c r="AA1" s="60"/>
      <c r="AB1" s="162"/>
      <c r="AC1" s="60"/>
      <c r="AD1" s="162"/>
      <c r="AE1" s="60"/>
      <c r="AF1" s="162"/>
      <c r="AG1" s="60"/>
      <c r="AH1" s="162"/>
      <c r="AI1" s="60"/>
      <c r="AJ1" s="162"/>
      <c r="AK1" s="60"/>
      <c r="AL1" s="162"/>
      <c r="AM1" s="60"/>
      <c r="AN1" s="162"/>
      <c r="AO1" s="60"/>
      <c r="AP1" s="162"/>
      <c r="AQ1" s="60"/>
      <c r="AR1" s="162"/>
      <c r="AS1" s="60"/>
      <c r="AT1" s="162"/>
      <c r="AU1" s="60"/>
      <c r="AV1" s="162"/>
      <c r="AW1" s="60"/>
      <c r="AX1" s="162"/>
      <c r="AY1" s="60"/>
      <c r="AZ1" s="162"/>
      <c r="BA1" s="60"/>
      <c r="BB1" s="162"/>
      <c r="BC1" s="60"/>
      <c r="BD1" s="162"/>
      <c r="BE1" s="60"/>
      <c r="BF1" s="162"/>
      <c r="BG1" s="60"/>
      <c r="BM1" s="306"/>
      <c r="BS1" s="322"/>
      <c r="BT1" s="322"/>
    </row>
    <row r="2" spans="1:73" s="130" customFormat="1" ht="0.75" hidden="1" customHeight="1">
      <c r="A2" s="163" t="s">
        <v>52</v>
      </c>
      <c r="B2" s="429" t="s">
        <v>1</v>
      </c>
      <c r="C2" s="430"/>
      <c r="D2" s="429" t="s">
        <v>2</v>
      </c>
      <c r="E2" s="430"/>
      <c r="F2" s="429" t="s">
        <v>3</v>
      </c>
      <c r="G2" s="430"/>
      <c r="H2" s="429" t="s">
        <v>5</v>
      </c>
      <c r="I2" s="430"/>
      <c r="J2" s="429" t="s">
        <v>6</v>
      </c>
      <c r="K2" s="430"/>
      <c r="L2" s="429" t="s">
        <v>7</v>
      </c>
      <c r="M2" s="430"/>
      <c r="N2" s="429" t="s">
        <v>8</v>
      </c>
      <c r="O2" s="430"/>
      <c r="P2" s="429" t="s">
        <v>9</v>
      </c>
      <c r="Q2" s="430"/>
      <c r="R2" s="429" t="s">
        <v>10</v>
      </c>
      <c r="S2" s="430"/>
      <c r="T2" s="429" t="s">
        <v>11</v>
      </c>
      <c r="U2" s="430"/>
      <c r="V2" s="429" t="s">
        <v>12</v>
      </c>
      <c r="W2" s="430"/>
      <c r="X2" s="429" t="s">
        <v>13</v>
      </c>
      <c r="Y2" s="430"/>
      <c r="Z2" s="429" t="s">
        <v>14</v>
      </c>
      <c r="AA2" s="430"/>
      <c r="AB2" s="429" t="s">
        <v>15</v>
      </c>
      <c r="AC2" s="430"/>
      <c r="AD2" s="429" t="s">
        <v>16</v>
      </c>
      <c r="AE2" s="430"/>
      <c r="AF2" s="429" t="s">
        <v>17</v>
      </c>
      <c r="AG2" s="430"/>
      <c r="AH2" s="429" t="s">
        <v>18</v>
      </c>
      <c r="AI2" s="430"/>
      <c r="AJ2" s="429" t="s">
        <v>19</v>
      </c>
      <c r="AK2" s="430"/>
      <c r="AL2" s="429" t="s">
        <v>20</v>
      </c>
      <c r="AM2" s="430"/>
      <c r="AN2" s="429" t="s">
        <v>21</v>
      </c>
      <c r="AO2" s="430"/>
      <c r="AP2" s="429" t="s">
        <v>22</v>
      </c>
      <c r="AQ2" s="430"/>
      <c r="AR2" s="429" t="s">
        <v>27</v>
      </c>
      <c r="AS2" s="430"/>
      <c r="AT2" s="429" t="s">
        <v>28</v>
      </c>
      <c r="AU2" s="430"/>
      <c r="AV2" s="429" t="s">
        <v>29</v>
      </c>
      <c r="AW2" s="430"/>
      <c r="AX2" s="429" t="s">
        <v>30</v>
      </c>
      <c r="AY2" s="430"/>
      <c r="AZ2" s="429" t="s">
        <v>23</v>
      </c>
      <c r="BA2" s="430"/>
      <c r="BB2" s="429" t="s">
        <v>24</v>
      </c>
      <c r="BC2" s="430"/>
      <c r="BD2" s="429" t="s">
        <v>25</v>
      </c>
      <c r="BE2" s="430"/>
      <c r="BF2" s="429" t="s">
        <v>26</v>
      </c>
      <c r="BG2" s="430"/>
    </row>
    <row r="3" spans="1:73">
      <c r="A3" s="125"/>
      <c r="B3" s="148" t="s">
        <v>4</v>
      </c>
      <c r="C3" s="99" t="s">
        <v>51</v>
      </c>
    </row>
    <row r="4" spans="1:73">
      <c r="A4" s="157" t="s">
        <v>31</v>
      </c>
      <c r="B4" s="137">
        <f>B27*0.000001</f>
        <v>135.72260900000001</v>
      </c>
      <c r="C4" s="123">
        <f>B27/B26*100</f>
        <v>0.22056178627245224</v>
      </c>
    </row>
    <row r="5" spans="1:73">
      <c r="A5" s="157" t="s">
        <v>32</v>
      </c>
      <c r="B5" s="137">
        <f t="shared" ref="B5:B20" si="0">B28*0.000001</f>
        <v>332.82180249999999</v>
      </c>
      <c r="C5" s="123">
        <f>B28/B26*100</f>
        <v>0.54086619621213816</v>
      </c>
    </row>
    <row r="6" spans="1:73">
      <c r="A6" s="157" t="s">
        <v>33</v>
      </c>
      <c r="B6" s="137">
        <f t="shared" si="0"/>
        <v>481.02950799999996</v>
      </c>
      <c r="C6" s="123">
        <f>B29/B26*100</f>
        <v>0.78171741846075804</v>
      </c>
    </row>
    <row r="7" spans="1:73">
      <c r="A7" s="157" t="s">
        <v>34</v>
      </c>
      <c r="B7" s="137">
        <f t="shared" si="0"/>
        <v>329.367028</v>
      </c>
      <c r="C7" s="123">
        <f>B30/B26*100</f>
        <v>0.53525186827884208</v>
      </c>
    </row>
    <row r="8" spans="1:73">
      <c r="A8" s="157" t="s">
        <v>35</v>
      </c>
      <c r="B8" s="137">
        <f t="shared" si="0"/>
        <v>183.843411</v>
      </c>
      <c r="C8" s="123">
        <f>B31/B26*100</f>
        <v>0.29876253796875207</v>
      </c>
    </row>
    <row r="9" spans="1:73">
      <c r="A9" s="157" t="s">
        <v>36</v>
      </c>
      <c r="B9" s="137">
        <f t="shared" si="0"/>
        <v>271.25118399999997</v>
      </c>
      <c r="C9" s="123">
        <f>B32/B26*100</f>
        <v>0.44080824935775892</v>
      </c>
    </row>
    <row r="10" spans="1:73">
      <c r="A10" s="157" t="s">
        <v>37</v>
      </c>
      <c r="B10" s="137">
        <f t="shared" si="0"/>
        <v>654.60595599999999</v>
      </c>
      <c r="C10" s="123">
        <f>B33/B26*100</f>
        <v>1.0637951924424491</v>
      </c>
    </row>
    <row r="11" spans="1:73">
      <c r="A11" s="157" t="s">
        <v>64</v>
      </c>
      <c r="B11" s="137">
        <f t="shared" si="0"/>
        <v>200.699893</v>
      </c>
      <c r="C11" s="123">
        <f>B34/B26*100</f>
        <v>0.32615587948777225</v>
      </c>
    </row>
    <row r="12" spans="1:73">
      <c r="A12" s="157" t="s">
        <v>38</v>
      </c>
      <c r="B12" s="137">
        <f t="shared" si="0"/>
        <v>4787.3631070000001</v>
      </c>
      <c r="C12" s="123">
        <f>B35/B26*100</f>
        <v>7.7799076085750523</v>
      </c>
      <c r="BU12" s="243"/>
    </row>
    <row r="13" spans="1:73">
      <c r="A13" s="157" t="s">
        <v>39</v>
      </c>
      <c r="B13" s="137">
        <f t="shared" si="0"/>
        <v>13519.401942599998</v>
      </c>
      <c r="C13" s="123">
        <f>B36/B26*100</f>
        <v>21.970277935013144</v>
      </c>
    </row>
    <row r="14" spans="1:73">
      <c r="A14" s="157" t="s">
        <v>40</v>
      </c>
      <c r="B14" s="137">
        <f t="shared" si="0"/>
        <v>4864.3029489999999</v>
      </c>
      <c r="C14" s="123">
        <f>B37/B26*100</f>
        <v>7.9049419643988514</v>
      </c>
    </row>
    <row r="15" spans="1:73">
      <c r="A15" s="157" t="s">
        <v>41</v>
      </c>
      <c r="B15" s="137">
        <f t="shared" si="0"/>
        <v>3458.4736899999998</v>
      </c>
      <c r="C15" s="123">
        <f>B38/B26*100</f>
        <v>5.6203394590114257</v>
      </c>
    </row>
    <row r="16" spans="1:73">
      <c r="A16" s="157" t="s">
        <v>42</v>
      </c>
      <c r="B16" s="137">
        <f t="shared" si="0"/>
        <v>4366.8625732</v>
      </c>
      <c r="C16" s="123">
        <f>B39/B26*100</f>
        <v>7.0965553686881249</v>
      </c>
    </row>
    <row r="17" spans="1:59">
      <c r="A17" s="157" t="s">
        <v>43</v>
      </c>
      <c r="B17" s="137">
        <f t="shared" si="0"/>
        <v>6829.8631529999993</v>
      </c>
      <c r="C17" s="123">
        <f>B40/B26*100</f>
        <v>11.099158998793508</v>
      </c>
    </row>
    <row r="18" spans="1:59">
      <c r="A18" s="157" t="s">
        <v>44</v>
      </c>
      <c r="B18" s="137">
        <f t="shared" si="0"/>
        <v>13563.1801545</v>
      </c>
      <c r="C18" s="123">
        <f>B41/B26*100</f>
        <v>22.041421576353535</v>
      </c>
    </row>
    <row r="19" spans="1:59">
      <c r="A19" s="157" t="s">
        <v>45</v>
      </c>
      <c r="B19" s="137">
        <f t="shared" si="0"/>
        <v>6922.7103049999996</v>
      </c>
      <c r="C19" s="123">
        <f>B42/B26*100</f>
        <v>11.250044203891724</v>
      </c>
    </row>
    <row r="20" spans="1:59">
      <c r="A20" s="157" t="s">
        <v>50</v>
      </c>
      <c r="B20" s="137">
        <f t="shared" si="0"/>
        <v>633.46165999999994</v>
      </c>
      <c r="C20" s="123">
        <f>B43/B26*100</f>
        <v>1.0294337567937029</v>
      </c>
    </row>
    <row r="21" spans="1:59">
      <c r="A21" s="157" t="s">
        <v>48</v>
      </c>
      <c r="B21" s="159">
        <f>B26*0.000001</f>
        <v>61534.960925799998</v>
      </c>
      <c r="C21" s="124">
        <f>SUM(C4:C20)</f>
        <v>100</v>
      </c>
    </row>
    <row r="22" spans="1:59">
      <c r="B22" s="160"/>
    </row>
    <row r="23" spans="1:59">
      <c r="B23" s="160"/>
      <c r="C23" s="161"/>
    </row>
    <row r="24" spans="1:59">
      <c r="A24" s="427"/>
      <c r="B24" s="165" t="s">
        <v>203</v>
      </c>
      <c r="C24" s="89"/>
      <c r="D24" s="122"/>
      <c r="E24" s="89"/>
      <c r="F24" s="122"/>
      <c r="G24" s="89"/>
      <c r="H24" s="122"/>
      <c r="I24" s="89"/>
      <c r="J24" s="122"/>
      <c r="K24" s="89"/>
      <c r="L24" s="122"/>
      <c r="M24" s="89"/>
      <c r="N24" s="122"/>
      <c r="O24" s="89"/>
      <c r="P24" s="122"/>
      <c r="Q24" s="89"/>
      <c r="R24" s="122"/>
      <c r="S24" s="89"/>
      <c r="T24" s="122"/>
      <c r="U24" s="89"/>
      <c r="V24" s="122"/>
      <c r="W24" s="89"/>
      <c r="X24" s="122"/>
      <c r="Y24" s="89"/>
      <c r="Z24" s="122"/>
      <c r="AA24" s="89"/>
      <c r="AB24" s="122"/>
      <c r="AC24" s="89"/>
      <c r="AD24" s="122"/>
      <c r="AE24" s="89"/>
      <c r="AF24" s="122"/>
      <c r="AG24" s="89"/>
      <c r="AH24" s="122"/>
      <c r="AI24" s="89"/>
      <c r="AJ24" s="122"/>
      <c r="AK24" s="89"/>
      <c r="AL24" s="122"/>
      <c r="AM24" s="89"/>
      <c r="AN24" s="122"/>
      <c r="AO24" s="89"/>
      <c r="AP24" s="122"/>
      <c r="AQ24" s="89"/>
      <c r="AR24" s="122"/>
      <c r="AS24" s="89"/>
      <c r="AT24" s="122"/>
      <c r="AU24" s="89"/>
      <c r="AV24" s="122"/>
      <c r="AW24" s="89"/>
      <c r="AX24" s="122"/>
      <c r="AY24" s="89"/>
      <c r="AZ24" s="122"/>
      <c r="BA24" s="89"/>
      <c r="BB24" s="122"/>
      <c r="BC24" s="89"/>
      <c r="BD24" s="122"/>
      <c r="BE24" s="89"/>
      <c r="BF24" s="122"/>
      <c r="BG24" s="129"/>
    </row>
    <row r="25" spans="1:59">
      <c r="A25" s="428"/>
      <c r="B25" s="164" t="s">
        <v>139</v>
      </c>
      <c r="C25" s="89"/>
      <c r="D25" s="122"/>
      <c r="E25" s="89"/>
      <c r="F25" s="122"/>
      <c r="G25" s="89"/>
      <c r="H25" s="122"/>
      <c r="I25" s="89"/>
      <c r="J25" s="122"/>
      <c r="K25" s="89"/>
      <c r="L25" s="122"/>
      <c r="M25" s="89"/>
      <c r="N25" s="122"/>
      <c r="O25" s="89"/>
      <c r="P25" s="122"/>
      <c r="Q25" s="89"/>
      <c r="R25" s="122"/>
      <c r="S25" s="89"/>
      <c r="T25" s="122"/>
      <c r="U25" s="89"/>
      <c r="V25" s="122"/>
      <c r="W25" s="89"/>
      <c r="X25" s="122"/>
      <c r="Y25" s="89"/>
      <c r="Z25" s="122"/>
      <c r="AA25" s="89"/>
      <c r="AB25" s="122"/>
      <c r="AC25" s="89"/>
      <c r="AD25" s="122"/>
      <c r="AE25" s="89"/>
      <c r="AF25" s="122"/>
      <c r="AG25" s="89"/>
      <c r="AH25" s="122"/>
      <c r="AI25" s="89"/>
      <c r="AJ25" s="122"/>
      <c r="AK25" s="89"/>
      <c r="AL25" s="122"/>
      <c r="AM25" s="89"/>
      <c r="AN25" s="122"/>
      <c r="AO25" s="89"/>
      <c r="AP25" s="122"/>
      <c r="AQ25" s="89"/>
      <c r="AR25" s="122"/>
      <c r="AS25" s="89"/>
      <c r="AT25" s="122"/>
      <c r="AU25" s="89"/>
      <c r="AV25" s="122"/>
      <c r="AW25" s="89"/>
      <c r="AX25" s="122"/>
      <c r="AY25" s="89"/>
      <c r="AZ25" s="122"/>
      <c r="BA25" s="89"/>
      <c r="BB25" s="122"/>
      <c r="BC25" s="89"/>
      <c r="BD25" s="122"/>
      <c r="BE25" s="89"/>
      <c r="BF25" s="122"/>
      <c r="BG25" s="129"/>
    </row>
    <row r="26" spans="1:59" ht="11.25">
      <c r="A26" s="98" t="s">
        <v>138</v>
      </c>
      <c r="B26" s="297">
        <f>SUM(B27:B43)</f>
        <v>61534960925.800003</v>
      </c>
      <c r="C26" s="89"/>
      <c r="D26" s="122"/>
      <c r="E26" s="89"/>
      <c r="F26" s="122"/>
      <c r="G26" s="89"/>
      <c r="H26" s="122"/>
      <c r="I26" s="89"/>
      <c r="J26" s="122"/>
      <c r="K26" s="89"/>
      <c r="L26" s="122"/>
      <c r="M26" s="89"/>
      <c r="N26" s="122"/>
      <c r="O26" s="89"/>
      <c r="P26" s="122"/>
      <c r="Q26" s="89"/>
      <c r="R26" s="122"/>
      <c r="S26" s="89"/>
      <c r="T26" s="122"/>
      <c r="U26" s="89"/>
      <c r="V26" s="122"/>
      <c r="W26" s="89"/>
      <c r="X26" s="122"/>
      <c r="Y26" s="89"/>
      <c r="Z26" s="122"/>
      <c r="AA26" s="89"/>
      <c r="AB26" s="122"/>
      <c r="AC26" s="89"/>
      <c r="AD26" s="122"/>
      <c r="AE26" s="89"/>
      <c r="AF26" s="122"/>
      <c r="AG26" s="89"/>
      <c r="AH26" s="122"/>
      <c r="AI26" s="89"/>
      <c r="AJ26" s="122"/>
      <c r="AK26" s="89"/>
      <c r="AL26" s="122"/>
      <c r="AM26" s="89"/>
      <c r="AN26" s="122"/>
      <c r="AO26" s="89"/>
      <c r="AP26" s="122"/>
      <c r="AQ26" s="89"/>
      <c r="AR26" s="122"/>
      <c r="AS26" s="89"/>
      <c r="AT26" s="122"/>
      <c r="AU26" s="89"/>
      <c r="AV26" s="122"/>
      <c r="AW26" s="89"/>
      <c r="AX26" s="122"/>
      <c r="AY26" s="89"/>
      <c r="AZ26" s="122"/>
      <c r="BA26" s="89"/>
      <c r="BB26" s="122"/>
      <c r="BC26" s="89"/>
      <c r="BD26" s="122"/>
      <c r="BE26" s="89"/>
      <c r="BF26" s="122"/>
      <c r="BG26" s="129"/>
    </row>
    <row r="27" spans="1:59" ht="11.25">
      <c r="A27" s="157" t="s">
        <v>163</v>
      </c>
      <c r="B27" s="297">
        <v>135722609</v>
      </c>
      <c r="C27" s="89"/>
      <c r="D27" s="122"/>
      <c r="E27" s="89"/>
      <c r="F27" s="122"/>
      <c r="G27" s="89"/>
      <c r="H27" s="122"/>
      <c r="I27" s="89"/>
      <c r="J27" s="122"/>
      <c r="K27" s="89"/>
      <c r="L27" s="122"/>
      <c r="M27" s="89"/>
      <c r="N27" s="122"/>
      <c r="O27" s="89"/>
      <c r="P27" s="122"/>
      <c r="Q27" s="89"/>
      <c r="R27" s="122"/>
      <c r="S27" s="89"/>
      <c r="T27" s="122"/>
      <c r="U27" s="89"/>
      <c r="V27" s="122"/>
      <c r="W27" s="89"/>
      <c r="X27" s="122"/>
      <c r="Y27" s="89"/>
      <c r="Z27" s="122"/>
      <c r="AA27" s="89"/>
      <c r="AB27" s="122"/>
      <c r="AC27" s="89"/>
      <c r="AD27" s="122"/>
      <c r="AE27" s="89"/>
      <c r="AF27" s="122"/>
      <c r="AG27" s="89"/>
      <c r="AH27" s="122"/>
      <c r="AI27" s="89"/>
      <c r="AJ27" s="122"/>
      <c r="AK27" s="89"/>
      <c r="AL27" s="122"/>
      <c r="AM27" s="89"/>
      <c r="AN27" s="122"/>
      <c r="AO27" s="89"/>
      <c r="AP27" s="122"/>
      <c r="AQ27" s="89"/>
      <c r="AR27" s="122"/>
      <c r="AS27" s="89"/>
      <c r="AT27" s="122"/>
      <c r="AU27" s="89"/>
      <c r="AV27" s="122"/>
      <c r="AW27" s="89"/>
      <c r="AX27" s="122"/>
      <c r="AY27" s="89"/>
      <c r="AZ27" s="122"/>
      <c r="BA27" s="89"/>
      <c r="BB27" s="122"/>
      <c r="BC27" s="89"/>
      <c r="BD27" s="122"/>
      <c r="BE27" s="89"/>
      <c r="BF27" s="122"/>
      <c r="BG27" s="129"/>
    </row>
    <row r="28" spans="1:59" ht="11.25">
      <c r="A28" s="157" t="s">
        <v>164</v>
      </c>
      <c r="B28" s="297">
        <v>332821802.5</v>
      </c>
      <c r="C28" s="89"/>
      <c r="D28" s="122"/>
      <c r="E28" s="89"/>
      <c r="F28" s="122"/>
      <c r="G28" s="89"/>
      <c r="H28" s="122"/>
      <c r="I28" s="89"/>
      <c r="J28" s="122"/>
      <c r="K28" s="89"/>
      <c r="L28" s="122"/>
      <c r="M28" s="89"/>
      <c r="N28" s="122"/>
      <c r="O28" s="89"/>
      <c r="P28" s="122"/>
      <c r="Q28" s="89"/>
      <c r="R28" s="122"/>
      <c r="S28" s="89"/>
      <c r="T28" s="122"/>
      <c r="U28" s="89"/>
      <c r="V28" s="122"/>
      <c r="W28" s="89"/>
      <c r="X28" s="122"/>
      <c r="Y28" s="89"/>
      <c r="Z28" s="122"/>
      <c r="AA28" s="89"/>
      <c r="AB28" s="122"/>
      <c r="AC28" s="89"/>
      <c r="AD28" s="122"/>
      <c r="AE28" s="89"/>
      <c r="AF28" s="122"/>
      <c r="AG28" s="89"/>
      <c r="AH28" s="122"/>
      <c r="AI28" s="89"/>
      <c r="AJ28" s="122"/>
      <c r="AK28" s="89"/>
      <c r="AL28" s="122"/>
      <c r="AM28" s="89"/>
      <c r="AN28" s="122"/>
      <c r="AO28" s="89"/>
      <c r="AP28" s="122"/>
      <c r="AQ28" s="89"/>
      <c r="AR28" s="122"/>
      <c r="AS28" s="89"/>
      <c r="AT28" s="122"/>
      <c r="AU28" s="89"/>
      <c r="AV28" s="122"/>
      <c r="AW28" s="89"/>
      <c r="AX28" s="122"/>
      <c r="AY28" s="89"/>
      <c r="AZ28" s="122"/>
      <c r="BA28" s="89"/>
      <c r="BB28" s="122"/>
      <c r="BC28" s="89"/>
      <c r="BD28" s="122"/>
      <c r="BE28" s="89"/>
      <c r="BF28" s="122"/>
      <c r="BG28" s="129"/>
    </row>
    <row r="29" spans="1:59" ht="11.25">
      <c r="A29" s="157" t="s">
        <v>165</v>
      </c>
      <c r="B29" s="297">
        <v>481029508</v>
      </c>
      <c r="C29" s="89"/>
      <c r="D29" s="122"/>
      <c r="E29" s="89"/>
      <c r="F29" s="122"/>
      <c r="G29" s="89"/>
      <c r="H29" s="122"/>
      <c r="I29" s="89"/>
      <c r="J29" s="122"/>
      <c r="K29" s="89"/>
      <c r="L29" s="122"/>
      <c r="M29" s="89"/>
      <c r="N29" s="122"/>
      <c r="O29" s="89"/>
      <c r="P29" s="122"/>
      <c r="Q29" s="89"/>
      <c r="R29" s="122"/>
      <c r="S29" s="89"/>
      <c r="T29" s="122"/>
      <c r="U29" s="89"/>
      <c r="V29" s="122"/>
      <c r="W29" s="89"/>
      <c r="X29" s="122"/>
      <c r="Y29" s="89"/>
      <c r="Z29" s="122"/>
      <c r="AA29" s="89"/>
      <c r="AB29" s="122"/>
      <c r="AC29" s="89"/>
      <c r="AD29" s="122"/>
      <c r="AE29" s="89"/>
      <c r="AF29" s="122"/>
      <c r="AG29" s="89"/>
      <c r="AH29" s="122"/>
      <c r="AI29" s="89"/>
      <c r="AJ29" s="122"/>
      <c r="AK29" s="89"/>
      <c r="AL29" s="122"/>
      <c r="AM29" s="89"/>
      <c r="AN29" s="122"/>
      <c r="AO29" s="89"/>
      <c r="AP29" s="122"/>
      <c r="AQ29" s="89"/>
      <c r="AR29" s="122"/>
      <c r="AS29" s="89"/>
      <c r="AT29" s="122"/>
      <c r="AU29" s="89"/>
      <c r="AV29" s="122"/>
      <c r="AW29" s="89"/>
      <c r="AX29" s="122"/>
      <c r="AY29" s="89"/>
      <c r="AZ29" s="122"/>
      <c r="BA29" s="89"/>
      <c r="BB29" s="122"/>
      <c r="BC29" s="89"/>
      <c r="BD29" s="122"/>
      <c r="BE29" s="89"/>
      <c r="BF29" s="122"/>
      <c r="BG29" s="129"/>
    </row>
    <row r="30" spans="1:59" ht="11.25">
      <c r="A30" s="157" t="s">
        <v>166</v>
      </c>
      <c r="B30" s="297">
        <v>329367028</v>
      </c>
      <c r="C30" s="89"/>
      <c r="D30" s="122"/>
      <c r="E30" s="89"/>
      <c r="F30" s="122"/>
      <c r="G30" s="89"/>
      <c r="H30" s="122"/>
      <c r="I30" s="89"/>
      <c r="J30" s="122"/>
      <c r="K30" s="89"/>
      <c r="L30" s="122"/>
      <c r="M30" s="89"/>
      <c r="N30" s="122"/>
      <c r="O30" s="89"/>
      <c r="P30" s="122"/>
      <c r="Q30" s="89"/>
      <c r="R30" s="122"/>
      <c r="S30" s="89"/>
      <c r="T30" s="122"/>
      <c r="U30" s="89"/>
      <c r="V30" s="122"/>
      <c r="W30" s="89"/>
      <c r="X30" s="122"/>
      <c r="Y30" s="89"/>
      <c r="Z30" s="122"/>
      <c r="AA30" s="89"/>
      <c r="AB30" s="122"/>
      <c r="AC30" s="89"/>
      <c r="AD30" s="122"/>
      <c r="AE30" s="89"/>
      <c r="AF30" s="122"/>
      <c r="AG30" s="89"/>
      <c r="AH30" s="122"/>
      <c r="AI30" s="89"/>
      <c r="AJ30" s="122"/>
      <c r="AK30" s="89"/>
      <c r="AL30" s="122"/>
      <c r="AM30" s="89"/>
      <c r="AN30" s="122"/>
      <c r="AO30" s="89"/>
      <c r="AP30" s="122"/>
      <c r="AQ30" s="89"/>
      <c r="AR30" s="122"/>
      <c r="AS30" s="89"/>
      <c r="AT30" s="122"/>
      <c r="AU30" s="89"/>
      <c r="AV30" s="122"/>
      <c r="AW30" s="89"/>
      <c r="AX30" s="122"/>
      <c r="AY30" s="89"/>
      <c r="AZ30" s="122"/>
      <c r="BA30" s="89"/>
      <c r="BB30" s="122"/>
      <c r="BC30" s="89"/>
      <c r="BD30" s="122"/>
      <c r="BE30" s="89"/>
      <c r="BF30" s="122"/>
      <c r="BG30" s="129"/>
    </row>
    <row r="31" spans="1:59" ht="11.25">
      <c r="A31" s="157" t="s">
        <v>167</v>
      </c>
      <c r="B31" s="297">
        <v>183843411</v>
      </c>
      <c r="C31" s="89"/>
      <c r="D31" s="122"/>
      <c r="E31" s="89"/>
      <c r="F31" s="122"/>
      <c r="G31" s="89"/>
      <c r="H31" s="122"/>
      <c r="I31" s="89"/>
      <c r="J31" s="122"/>
      <c r="K31" s="89"/>
      <c r="L31" s="122"/>
      <c r="M31" s="89"/>
      <c r="N31" s="122"/>
      <c r="O31" s="89"/>
      <c r="P31" s="122"/>
      <c r="Q31" s="89"/>
      <c r="R31" s="122"/>
      <c r="S31" s="89"/>
      <c r="T31" s="122"/>
      <c r="U31" s="89"/>
      <c r="V31" s="122"/>
      <c r="W31" s="89"/>
      <c r="X31" s="122"/>
      <c r="Y31" s="89"/>
      <c r="Z31" s="122"/>
      <c r="AA31" s="89"/>
      <c r="AB31" s="122"/>
      <c r="AC31" s="89"/>
      <c r="AD31" s="122"/>
      <c r="AE31" s="89"/>
      <c r="AF31" s="122"/>
      <c r="AG31" s="89"/>
      <c r="AH31" s="122"/>
      <c r="AI31" s="89"/>
      <c r="AJ31" s="122"/>
      <c r="AK31" s="89"/>
      <c r="AL31" s="122"/>
      <c r="AM31" s="89"/>
      <c r="AN31" s="122"/>
      <c r="AO31" s="89"/>
      <c r="AP31" s="122"/>
      <c r="AQ31" s="89"/>
      <c r="AR31" s="122"/>
      <c r="AS31" s="89"/>
      <c r="AT31" s="122"/>
      <c r="AU31" s="89"/>
      <c r="AV31" s="122"/>
      <c r="AW31" s="89"/>
      <c r="AX31" s="122"/>
      <c r="AY31" s="89"/>
      <c r="AZ31" s="122"/>
      <c r="BA31" s="89"/>
      <c r="BB31" s="122"/>
      <c r="BC31" s="89"/>
      <c r="BD31" s="122"/>
      <c r="BE31" s="89"/>
      <c r="BF31" s="122"/>
      <c r="BG31" s="129"/>
    </row>
    <row r="32" spans="1:59" ht="11.25">
      <c r="A32" s="157" t="s">
        <v>168</v>
      </c>
      <c r="B32" s="297">
        <v>271251184</v>
      </c>
      <c r="C32" s="89"/>
      <c r="D32" s="122"/>
      <c r="E32" s="89"/>
      <c r="F32" s="122"/>
      <c r="G32" s="89"/>
      <c r="H32" s="122"/>
      <c r="I32" s="89"/>
      <c r="J32" s="122"/>
      <c r="K32" s="89"/>
      <c r="L32" s="122"/>
      <c r="M32" s="89"/>
      <c r="N32" s="122"/>
      <c r="O32" s="89"/>
      <c r="P32" s="122"/>
      <c r="Q32" s="89"/>
      <c r="R32" s="122"/>
      <c r="S32" s="89"/>
      <c r="T32" s="122"/>
      <c r="U32" s="89"/>
      <c r="V32" s="122"/>
      <c r="W32" s="89"/>
      <c r="X32" s="122"/>
      <c r="Y32" s="89"/>
      <c r="Z32" s="122"/>
      <c r="AA32" s="89"/>
      <c r="AB32" s="122"/>
      <c r="AC32" s="89"/>
      <c r="AD32" s="122"/>
      <c r="AE32" s="89"/>
      <c r="AF32" s="122"/>
      <c r="AG32" s="89"/>
      <c r="AH32" s="122"/>
      <c r="AI32" s="89"/>
      <c r="AJ32" s="122"/>
      <c r="AK32" s="89"/>
      <c r="AL32" s="122"/>
      <c r="AM32" s="89"/>
      <c r="AN32" s="122"/>
      <c r="AO32" s="89"/>
      <c r="AP32" s="122"/>
      <c r="AQ32" s="89"/>
      <c r="AR32" s="122"/>
      <c r="AS32" s="89"/>
      <c r="AT32" s="122"/>
      <c r="AU32" s="89"/>
      <c r="AV32" s="122"/>
      <c r="AW32" s="89"/>
      <c r="AX32" s="122"/>
      <c r="AY32" s="89"/>
      <c r="AZ32" s="122"/>
      <c r="BA32" s="89"/>
      <c r="BB32" s="122"/>
      <c r="BC32" s="89"/>
      <c r="BD32" s="122"/>
      <c r="BE32" s="89"/>
      <c r="BF32" s="122"/>
      <c r="BG32" s="129"/>
    </row>
    <row r="33" spans="1:61" ht="11.25">
      <c r="A33" s="157" t="s">
        <v>169</v>
      </c>
      <c r="B33" s="297">
        <v>654605956</v>
      </c>
      <c r="C33" s="89"/>
      <c r="D33" s="122"/>
      <c r="E33" s="89"/>
      <c r="F33" s="122"/>
      <c r="G33" s="89"/>
      <c r="H33" s="122"/>
      <c r="I33" s="89"/>
      <c r="J33" s="122"/>
      <c r="K33" s="89"/>
      <c r="L33" s="122"/>
      <c r="M33" s="89"/>
      <c r="N33" s="122"/>
      <c r="O33" s="89"/>
      <c r="P33" s="122"/>
      <c r="Q33" s="89"/>
      <c r="R33" s="122"/>
      <c r="S33" s="89"/>
      <c r="T33" s="122"/>
      <c r="U33" s="89"/>
      <c r="V33" s="122"/>
      <c r="W33" s="89"/>
      <c r="X33" s="122"/>
      <c r="Y33" s="89"/>
      <c r="Z33" s="122"/>
      <c r="AA33" s="89"/>
      <c r="AB33" s="122"/>
      <c r="AC33" s="89"/>
      <c r="AD33" s="122"/>
      <c r="AE33" s="89"/>
      <c r="AF33" s="122"/>
      <c r="AG33" s="89"/>
      <c r="AH33" s="122"/>
      <c r="AI33" s="89"/>
      <c r="AJ33" s="122"/>
      <c r="AK33" s="89"/>
      <c r="AL33" s="122"/>
      <c r="AM33" s="89"/>
      <c r="AN33" s="122"/>
      <c r="AO33" s="89"/>
      <c r="AP33" s="122"/>
      <c r="AQ33" s="89"/>
      <c r="AR33" s="122"/>
      <c r="AS33" s="89"/>
      <c r="AT33" s="122"/>
      <c r="AU33" s="89"/>
      <c r="AV33" s="122"/>
      <c r="AW33" s="89"/>
      <c r="AX33" s="122"/>
      <c r="AY33" s="89"/>
      <c r="AZ33" s="122"/>
      <c r="BA33" s="89"/>
      <c r="BB33" s="122"/>
      <c r="BC33" s="89"/>
      <c r="BD33" s="122"/>
      <c r="BE33" s="89"/>
      <c r="BF33" s="122"/>
      <c r="BG33" s="129"/>
    </row>
    <row r="34" spans="1:61" ht="11.25">
      <c r="A34" s="157" t="s">
        <v>170</v>
      </c>
      <c r="B34" s="296">
        <v>200699893</v>
      </c>
      <c r="C34" s="89"/>
      <c r="D34" s="122"/>
      <c r="E34" s="89"/>
      <c r="F34" s="122"/>
      <c r="G34" s="89"/>
      <c r="H34" s="122"/>
      <c r="I34" s="89"/>
      <c r="J34" s="122"/>
      <c r="K34" s="89"/>
      <c r="L34" s="122"/>
      <c r="M34" s="89"/>
      <c r="N34" s="122"/>
      <c r="O34" s="89"/>
      <c r="P34" s="122"/>
      <c r="Q34" s="89"/>
      <c r="R34" s="122"/>
      <c r="S34" s="89"/>
      <c r="T34" s="122"/>
      <c r="U34" s="89"/>
      <c r="V34" s="122"/>
      <c r="W34" s="89"/>
      <c r="X34" s="122"/>
      <c r="Y34" s="89"/>
      <c r="Z34" s="122"/>
      <c r="AA34" s="89"/>
      <c r="AB34" s="122"/>
      <c r="AC34" s="89"/>
      <c r="AD34" s="122"/>
      <c r="AE34" s="89"/>
      <c r="AF34" s="122"/>
      <c r="AG34" s="89"/>
      <c r="AH34" s="122"/>
      <c r="AI34" s="89"/>
      <c r="AJ34" s="122"/>
      <c r="AK34" s="89"/>
      <c r="AL34" s="122"/>
      <c r="AM34" s="89"/>
      <c r="AN34" s="122"/>
      <c r="AO34" s="89"/>
      <c r="AP34" s="122"/>
      <c r="AQ34" s="89"/>
      <c r="AR34" s="122"/>
      <c r="AS34" s="89"/>
      <c r="AT34" s="122"/>
      <c r="AU34" s="89"/>
      <c r="AV34" s="122"/>
      <c r="AW34" s="89"/>
      <c r="AX34" s="122"/>
      <c r="AY34" s="89"/>
      <c r="AZ34" s="122"/>
      <c r="BA34" s="89"/>
      <c r="BB34" s="122"/>
      <c r="BC34" s="89"/>
      <c r="BD34" s="122"/>
      <c r="BE34" s="89"/>
      <c r="BF34" s="122"/>
      <c r="BG34" s="129"/>
    </row>
    <row r="35" spans="1:61" ht="12">
      <c r="A35" s="157" t="s">
        <v>171</v>
      </c>
      <c r="B35" s="297">
        <v>4787363107</v>
      </c>
      <c r="C35" s="89"/>
      <c r="D35" s="122"/>
      <c r="E35" s="89"/>
      <c r="F35" s="122"/>
      <c r="G35" s="89"/>
      <c r="H35" s="122"/>
      <c r="I35" s="89"/>
      <c r="J35" s="122"/>
      <c r="K35" s="89"/>
      <c r="L35" s="122"/>
      <c r="M35" s="89"/>
      <c r="N35" s="122"/>
      <c r="O35" s="89"/>
      <c r="P35" s="122"/>
      <c r="Q35" s="89"/>
      <c r="R35" s="122"/>
      <c r="S35" s="89"/>
      <c r="T35" s="122"/>
      <c r="U35" s="89"/>
      <c r="V35" s="122"/>
      <c r="W35" s="89"/>
      <c r="X35" s="122"/>
      <c r="Y35" s="89"/>
      <c r="Z35" s="122"/>
      <c r="AA35" s="89"/>
      <c r="AB35" s="122"/>
      <c r="AC35" s="89"/>
      <c r="AD35" s="122"/>
      <c r="AE35" s="89"/>
      <c r="AF35" s="122"/>
      <c r="AG35" s="89"/>
      <c r="AH35" s="122"/>
      <c r="AI35" s="89"/>
      <c r="AJ35" s="122"/>
      <c r="AK35" s="89"/>
      <c r="AL35" s="122"/>
      <c r="AM35" s="89"/>
      <c r="AN35" s="122"/>
      <c r="AO35" s="89"/>
      <c r="AP35" s="122"/>
      <c r="AQ35" s="89"/>
      <c r="AR35" s="122"/>
      <c r="AS35" s="89"/>
      <c r="AT35" s="122"/>
      <c r="AU35" s="89"/>
      <c r="AV35" s="122"/>
      <c r="AW35" s="89"/>
      <c r="AX35" s="122"/>
      <c r="AY35" s="89"/>
      <c r="AZ35" s="122"/>
      <c r="BA35" s="89"/>
      <c r="BB35" s="122"/>
      <c r="BC35" s="89"/>
      <c r="BD35" s="122"/>
      <c r="BE35" s="89"/>
      <c r="BF35" s="122"/>
      <c r="BG35" s="129"/>
      <c r="BH35" s="385" t="s">
        <v>337</v>
      </c>
    </row>
    <row r="36" spans="1:61" ht="11.25">
      <c r="A36" s="157" t="s">
        <v>172</v>
      </c>
      <c r="B36" s="299">
        <v>13519401942.599998</v>
      </c>
      <c r="C36" s="89"/>
      <c r="D36" s="122"/>
      <c r="E36" s="89"/>
      <c r="F36" s="122"/>
      <c r="G36" s="89"/>
      <c r="H36" s="122"/>
      <c r="I36" s="89"/>
      <c r="J36" s="122"/>
      <c r="K36" s="89"/>
      <c r="L36" s="122"/>
      <c r="M36" s="89"/>
      <c r="N36" s="122"/>
      <c r="O36" s="89"/>
      <c r="P36" s="122"/>
      <c r="Q36" s="89"/>
      <c r="R36" s="122"/>
      <c r="S36" s="89"/>
      <c r="T36" s="122"/>
      <c r="U36" s="89"/>
      <c r="V36" s="122"/>
      <c r="W36" s="89"/>
      <c r="X36" s="122"/>
      <c r="Y36" s="89"/>
      <c r="Z36" s="122"/>
      <c r="AA36" s="89"/>
      <c r="AB36" s="122"/>
      <c r="AC36" s="89"/>
      <c r="AD36" s="122"/>
      <c r="AE36" s="89"/>
      <c r="AF36" s="122"/>
      <c r="AG36" s="89"/>
      <c r="AH36" s="122"/>
      <c r="AI36" s="89"/>
      <c r="AJ36" s="122"/>
      <c r="AK36" s="89"/>
      <c r="AL36" s="122"/>
      <c r="AM36" s="89"/>
      <c r="AN36" s="122"/>
      <c r="AO36" s="89"/>
      <c r="AP36" s="122"/>
      <c r="AQ36" s="89"/>
      <c r="AR36" s="122"/>
      <c r="AS36" s="89"/>
      <c r="AT36" s="122"/>
      <c r="AU36" s="89"/>
      <c r="AV36" s="122"/>
      <c r="AW36" s="89"/>
      <c r="AX36" s="122"/>
      <c r="AY36" s="89"/>
      <c r="AZ36" s="122"/>
      <c r="BA36" s="89"/>
      <c r="BB36" s="122"/>
      <c r="BC36" s="89"/>
      <c r="BD36" s="122"/>
      <c r="BE36" s="89"/>
      <c r="BF36" s="122"/>
      <c r="BG36" s="129"/>
    </row>
    <row r="37" spans="1:61" ht="11.25">
      <c r="A37" s="157" t="s">
        <v>173</v>
      </c>
      <c r="B37" s="299">
        <v>4864302949</v>
      </c>
      <c r="C37" s="89"/>
      <c r="D37" s="122"/>
      <c r="E37" s="89"/>
      <c r="F37" s="122"/>
      <c r="G37" s="89"/>
      <c r="H37" s="122"/>
      <c r="I37" s="89"/>
      <c r="J37" s="122"/>
      <c r="K37" s="89"/>
      <c r="L37" s="122"/>
      <c r="M37" s="89"/>
      <c r="N37" s="122"/>
      <c r="O37" s="89"/>
      <c r="P37" s="122"/>
      <c r="Q37" s="89"/>
      <c r="R37" s="122"/>
      <c r="S37" s="89"/>
      <c r="T37" s="122"/>
      <c r="U37" s="89"/>
      <c r="V37" s="122"/>
      <c r="W37" s="89"/>
      <c r="X37" s="122"/>
      <c r="Y37" s="89"/>
      <c r="Z37" s="122"/>
      <c r="AA37" s="89"/>
      <c r="AB37" s="122"/>
      <c r="AC37" s="89"/>
      <c r="AD37" s="122"/>
      <c r="AE37" s="89"/>
      <c r="AF37" s="122"/>
      <c r="AG37" s="89"/>
      <c r="AH37" s="122"/>
      <c r="AI37" s="89"/>
      <c r="AJ37" s="122"/>
      <c r="AK37" s="89"/>
      <c r="AL37" s="122"/>
      <c r="AM37" s="89"/>
      <c r="AN37" s="122"/>
      <c r="AO37" s="89"/>
      <c r="AP37" s="122"/>
      <c r="AQ37" s="89"/>
      <c r="AR37" s="122"/>
      <c r="AS37" s="89"/>
      <c r="AT37" s="122"/>
      <c r="AU37" s="89"/>
      <c r="AV37" s="122"/>
      <c r="AW37" s="89"/>
      <c r="AX37" s="122"/>
      <c r="AY37" s="89"/>
      <c r="AZ37" s="122"/>
      <c r="BA37" s="89"/>
      <c r="BB37" s="122"/>
      <c r="BC37" s="89"/>
      <c r="BD37" s="122"/>
      <c r="BE37" s="89"/>
      <c r="BF37" s="122"/>
      <c r="BG37" s="129"/>
      <c r="BH37" s="291"/>
    </row>
    <row r="38" spans="1:61" ht="11.25">
      <c r="A38" s="157" t="s">
        <v>174</v>
      </c>
      <c r="B38" s="297">
        <v>3458473690</v>
      </c>
      <c r="C38" s="89"/>
      <c r="D38" s="122"/>
      <c r="E38" s="89"/>
      <c r="F38" s="122"/>
      <c r="G38" s="89"/>
      <c r="H38" s="122"/>
      <c r="I38" s="89"/>
      <c r="J38" s="122"/>
      <c r="K38" s="89"/>
      <c r="L38" s="122"/>
      <c r="M38" s="89"/>
      <c r="N38" s="122"/>
      <c r="O38" s="89"/>
      <c r="P38" s="122"/>
      <c r="Q38" s="89"/>
      <c r="R38" s="122"/>
      <c r="S38" s="89"/>
      <c r="T38" s="122"/>
      <c r="U38" s="89"/>
      <c r="V38" s="122"/>
      <c r="W38" s="89"/>
      <c r="X38" s="122"/>
      <c r="Y38" s="89"/>
      <c r="Z38" s="122"/>
      <c r="AA38" s="89"/>
      <c r="AB38" s="122"/>
      <c r="AC38" s="89"/>
      <c r="AD38" s="122"/>
      <c r="AE38" s="89"/>
      <c r="AF38" s="122"/>
      <c r="AG38" s="89"/>
      <c r="AH38" s="122"/>
      <c r="AI38" s="89"/>
      <c r="AJ38" s="122"/>
      <c r="AK38" s="89"/>
      <c r="AL38" s="122"/>
      <c r="AM38" s="89"/>
      <c r="AN38" s="122"/>
      <c r="AO38" s="89"/>
      <c r="AP38" s="122"/>
      <c r="AQ38" s="89"/>
      <c r="AR38" s="122"/>
      <c r="AS38" s="89"/>
      <c r="AT38" s="122"/>
      <c r="AU38" s="89"/>
      <c r="AV38" s="122"/>
      <c r="AW38" s="89"/>
      <c r="AX38" s="122"/>
      <c r="AY38" s="89"/>
      <c r="AZ38" s="122"/>
      <c r="BA38" s="89"/>
      <c r="BB38" s="122"/>
      <c r="BC38" s="89"/>
      <c r="BD38" s="122"/>
      <c r="BE38" s="89"/>
      <c r="BF38" s="122"/>
      <c r="BG38" s="129"/>
      <c r="BI38" s="76"/>
    </row>
    <row r="39" spans="1:61" ht="13.5">
      <c r="A39" s="157" t="s">
        <v>175</v>
      </c>
      <c r="B39" s="297">
        <v>4366862573.1999998</v>
      </c>
      <c r="C39" s="89"/>
      <c r="D39" s="122"/>
      <c r="E39" s="89"/>
      <c r="F39" s="122"/>
      <c r="G39" s="89"/>
      <c r="H39" s="122"/>
      <c r="I39" s="89"/>
      <c r="J39" s="122"/>
      <c r="K39" s="89"/>
      <c r="L39" s="122"/>
      <c r="M39" s="89"/>
      <c r="N39" s="122"/>
      <c r="O39" s="89"/>
      <c r="P39" s="122"/>
      <c r="Q39" s="89"/>
      <c r="R39" s="122"/>
      <c r="S39" s="89"/>
      <c r="T39" s="122"/>
      <c r="U39" s="89"/>
      <c r="V39" s="122"/>
      <c r="W39" s="89"/>
      <c r="X39" s="122"/>
      <c r="Y39" s="89"/>
      <c r="Z39" s="122"/>
      <c r="AA39" s="89"/>
      <c r="AB39" s="122"/>
      <c r="AC39" s="89"/>
      <c r="AD39" s="122"/>
      <c r="AE39" s="89"/>
      <c r="AF39" s="122"/>
      <c r="AG39" s="89"/>
      <c r="AH39" s="122"/>
      <c r="AI39" s="89"/>
      <c r="AJ39" s="122"/>
      <c r="AK39" s="89"/>
      <c r="AL39" s="122"/>
      <c r="AM39" s="89"/>
      <c r="AN39" s="122"/>
      <c r="AO39" s="89"/>
      <c r="AP39" s="122"/>
      <c r="AQ39" s="89"/>
      <c r="AR39" s="122"/>
      <c r="AS39" s="89"/>
      <c r="AT39" s="122"/>
      <c r="AU39" s="89"/>
      <c r="AV39" s="122"/>
      <c r="AW39" s="89"/>
      <c r="AX39" s="122"/>
      <c r="AY39" s="89"/>
      <c r="AZ39" s="122"/>
      <c r="BA39" s="89"/>
      <c r="BB39" s="122"/>
      <c r="BC39" s="89"/>
      <c r="BD39" s="122"/>
      <c r="BE39" s="89"/>
      <c r="BF39" s="122"/>
      <c r="BG39" s="129"/>
      <c r="BH39" s="128"/>
    </row>
    <row r="40" spans="1:61" ht="11.25">
      <c r="A40" s="157" t="s">
        <v>176</v>
      </c>
      <c r="B40" s="297">
        <v>6829863153</v>
      </c>
      <c r="C40" s="89"/>
      <c r="D40" s="122"/>
      <c r="E40" s="89"/>
      <c r="F40" s="122"/>
      <c r="G40" s="89"/>
      <c r="H40" s="122"/>
      <c r="I40" s="89"/>
      <c r="J40" s="122"/>
      <c r="K40" s="89"/>
      <c r="L40" s="122"/>
      <c r="M40" s="89"/>
      <c r="N40" s="122"/>
      <c r="O40" s="89"/>
      <c r="P40" s="122"/>
      <c r="Q40" s="89"/>
      <c r="R40" s="122"/>
      <c r="S40" s="89"/>
      <c r="T40" s="122"/>
      <c r="U40" s="89"/>
      <c r="V40" s="122"/>
      <c r="W40" s="89"/>
      <c r="X40" s="122"/>
      <c r="Y40" s="89"/>
      <c r="Z40" s="122"/>
      <c r="AA40" s="89"/>
      <c r="AB40" s="122"/>
      <c r="AC40" s="89"/>
      <c r="AD40" s="122"/>
      <c r="AE40" s="89"/>
      <c r="AF40" s="122"/>
      <c r="AG40" s="89"/>
      <c r="AH40" s="122"/>
      <c r="AI40" s="89"/>
      <c r="AJ40" s="122"/>
      <c r="AK40" s="89"/>
      <c r="AL40" s="122"/>
      <c r="AM40" s="89"/>
      <c r="AN40" s="122"/>
      <c r="AO40" s="89"/>
      <c r="AP40" s="122"/>
      <c r="AQ40" s="89"/>
      <c r="AR40" s="122"/>
      <c r="AS40" s="89"/>
      <c r="AT40" s="122"/>
      <c r="AU40" s="89"/>
      <c r="AV40" s="122"/>
      <c r="AW40" s="89"/>
      <c r="AX40" s="122"/>
      <c r="AY40" s="89"/>
      <c r="AZ40" s="122"/>
      <c r="BA40" s="89"/>
      <c r="BB40" s="122"/>
      <c r="BC40" s="89"/>
      <c r="BD40" s="122"/>
      <c r="BE40" s="89"/>
      <c r="BF40" s="122"/>
      <c r="BG40" s="129"/>
    </row>
    <row r="41" spans="1:61" ht="11.25">
      <c r="A41" s="157" t="s">
        <v>177</v>
      </c>
      <c r="B41" s="297">
        <v>13563180154.5</v>
      </c>
      <c r="C41" s="89"/>
      <c r="D41" s="122"/>
      <c r="E41" s="89"/>
      <c r="F41" s="122"/>
      <c r="G41" s="89"/>
      <c r="H41" s="122"/>
      <c r="I41" s="89"/>
      <c r="J41" s="122"/>
      <c r="K41" s="89"/>
      <c r="L41" s="122"/>
      <c r="M41" s="89"/>
      <c r="N41" s="122"/>
      <c r="O41" s="89"/>
      <c r="P41" s="122"/>
      <c r="Q41" s="89"/>
      <c r="R41" s="122"/>
      <c r="S41" s="89"/>
      <c r="T41" s="122"/>
      <c r="U41" s="89"/>
      <c r="V41" s="122"/>
      <c r="W41" s="89"/>
      <c r="X41" s="122"/>
      <c r="Y41" s="89"/>
      <c r="Z41" s="122"/>
      <c r="AA41" s="89"/>
      <c r="AB41" s="122"/>
      <c r="AC41" s="89"/>
      <c r="AD41" s="122"/>
      <c r="AE41" s="89"/>
      <c r="AF41" s="122"/>
      <c r="AG41" s="89"/>
      <c r="AH41" s="122"/>
      <c r="AI41" s="89"/>
      <c r="AJ41" s="122"/>
      <c r="AK41" s="89"/>
      <c r="AL41" s="122"/>
      <c r="AM41" s="89"/>
      <c r="AN41" s="122"/>
      <c r="AO41" s="89"/>
      <c r="AP41" s="122"/>
      <c r="AQ41" s="89"/>
      <c r="AR41" s="122"/>
      <c r="AS41" s="89"/>
      <c r="AT41" s="122"/>
      <c r="AU41" s="89"/>
      <c r="AV41" s="122"/>
      <c r="AW41" s="89"/>
      <c r="AX41" s="122"/>
      <c r="AY41" s="89"/>
      <c r="AZ41" s="122"/>
      <c r="BA41" s="89"/>
      <c r="BB41" s="122"/>
      <c r="BC41" s="89"/>
      <c r="BD41" s="122"/>
      <c r="BE41" s="89"/>
      <c r="BF41" s="122"/>
      <c r="BG41" s="129"/>
    </row>
    <row r="42" spans="1:61" ht="11.25">
      <c r="A42" s="157" t="s">
        <v>178</v>
      </c>
      <c r="B42" s="297">
        <v>6922710305</v>
      </c>
      <c r="C42" s="89"/>
      <c r="D42" s="122"/>
      <c r="E42" s="89"/>
      <c r="F42" s="122"/>
      <c r="G42" s="89"/>
      <c r="H42" s="122"/>
      <c r="I42" s="89"/>
      <c r="J42" s="122"/>
      <c r="K42" s="89"/>
      <c r="L42" s="122"/>
      <c r="M42" s="89"/>
      <c r="N42" s="122"/>
      <c r="O42" s="89"/>
      <c r="P42" s="122"/>
      <c r="Q42" s="89"/>
      <c r="R42" s="122"/>
      <c r="S42" s="89"/>
      <c r="T42" s="122"/>
      <c r="U42" s="89"/>
      <c r="V42" s="122"/>
      <c r="W42" s="89"/>
      <c r="X42" s="122"/>
      <c r="Y42" s="89"/>
      <c r="Z42" s="122"/>
      <c r="AA42" s="89"/>
      <c r="AB42" s="122"/>
      <c r="AC42" s="89"/>
      <c r="AD42" s="122"/>
      <c r="AE42" s="89"/>
      <c r="AF42" s="122"/>
      <c r="AG42" s="89"/>
      <c r="AH42" s="122"/>
      <c r="AI42" s="89"/>
      <c r="AJ42" s="122"/>
      <c r="AK42" s="89"/>
      <c r="AL42" s="122"/>
      <c r="AM42" s="89"/>
      <c r="AN42" s="122"/>
      <c r="AO42" s="89"/>
      <c r="AP42" s="122"/>
      <c r="AQ42" s="89"/>
      <c r="AR42" s="122"/>
      <c r="AS42" s="89"/>
      <c r="AT42" s="122"/>
      <c r="AU42" s="89"/>
      <c r="AV42" s="122"/>
      <c r="AW42" s="89"/>
      <c r="AX42" s="122"/>
      <c r="AY42" s="89"/>
      <c r="AZ42" s="122"/>
      <c r="BA42" s="89"/>
      <c r="BB42" s="122"/>
      <c r="BC42" s="89"/>
      <c r="BD42" s="122"/>
      <c r="BE42" s="89"/>
      <c r="BF42" s="122"/>
      <c r="BG42" s="129"/>
    </row>
    <row r="43" spans="1:61" ht="11.25">
      <c r="A43" s="157" t="s">
        <v>179</v>
      </c>
      <c r="B43" s="297">
        <v>633461660</v>
      </c>
      <c r="C43" s="89"/>
      <c r="D43" s="122"/>
      <c r="E43" s="89"/>
      <c r="F43" s="122"/>
      <c r="G43" s="89"/>
      <c r="H43" s="122"/>
      <c r="I43" s="89"/>
      <c r="J43" s="122"/>
      <c r="K43" s="89"/>
      <c r="L43" s="122"/>
      <c r="M43" s="89"/>
      <c r="N43" s="122"/>
      <c r="O43" s="89"/>
      <c r="P43" s="122"/>
      <c r="Q43" s="89"/>
      <c r="R43" s="122"/>
      <c r="S43" s="89"/>
      <c r="T43" s="122"/>
      <c r="U43" s="89"/>
      <c r="V43" s="122"/>
      <c r="W43" s="89"/>
      <c r="X43" s="122"/>
      <c r="Y43" s="89"/>
      <c r="Z43" s="122"/>
      <c r="AA43" s="89"/>
      <c r="AB43" s="122"/>
      <c r="AC43" s="89"/>
      <c r="AD43" s="122"/>
      <c r="AE43" s="89"/>
      <c r="AF43" s="122"/>
      <c r="AG43" s="89"/>
      <c r="AH43" s="122"/>
      <c r="AI43" s="89"/>
      <c r="AJ43" s="122"/>
      <c r="AK43" s="89"/>
      <c r="AL43" s="122"/>
      <c r="AM43" s="89"/>
      <c r="AN43" s="122"/>
      <c r="AO43" s="89"/>
      <c r="AP43" s="122"/>
      <c r="AQ43" s="89"/>
      <c r="AR43" s="122"/>
      <c r="AS43" s="89"/>
      <c r="AT43" s="122"/>
      <c r="AU43" s="89"/>
      <c r="AV43" s="122"/>
      <c r="AW43" s="89"/>
      <c r="AX43" s="122"/>
      <c r="AY43" s="89"/>
      <c r="AZ43" s="122"/>
      <c r="BA43" s="89"/>
      <c r="BB43" s="122"/>
      <c r="BC43" s="89"/>
      <c r="BD43" s="122"/>
      <c r="BE43" s="89"/>
      <c r="BF43" s="122"/>
      <c r="BG43" s="129"/>
    </row>
  </sheetData>
  <mergeCells count="31">
    <mergeCell ref="A1:F1"/>
    <mergeCell ref="BF2:BG2"/>
    <mergeCell ref="AX2:AY2"/>
    <mergeCell ref="AZ2:BA2"/>
    <mergeCell ref="BB2:BC2"/>
    <mergeCell ref="BD2:BE2"/>
    <mergeCell ref="R2:S2"/>
    <mergeCell ref="T2:U2"/>
    <mergeCell ref="N2:O2"/>
    <mergeCell ref="P2:Q2"/>
    <mergeCell ref="AD2:AE2"/>
    <mergeCell ref="AF2:AG2"/>
    <mergeCell ref="B2:C2"/>
    <mergeCell ref="D2:E2"/>
    <mergeCell ref="AP2:AQ2"/>
    <mergeCell ref="AR2:AS2"/>
    <mergeCell ref="A24:A25"/>
    <mergeCell ref="AV2:AW2"/>
    <mergeCell ref="AH2:AI2"/>
    <mergeCell ref="F2:G2"/>
    <mergeCell ref="H2:I2"/>
    <mergeCell ref="V2:W2"/>
    <mergeCell ref="X2:Y2"/>
    <mergeCell ref="J2:K2"/>
    <mergeCell ref="L2:M2"/>
    <mergeCell ref="Z2:AA2"/>
    <mergeCell ref="AB2:AC2"/>
    <mergeCell ref="AT2:AU2"/>
    <mergeCell ref="AJ2:AK2"/>
    <mergeCell ref="AL2:AM2"/>
    <mergeCell ref="AN2:AO2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19" sqref="I19"/>
    </sheetView>
  </sheetViews>
  <sheetFormatPr defaultRowHeight="12"/>
  <cols>
    <col min="1" max="1" width="11.5546875" style="17" bestFit="1" customWidth="1"/>
    <col min="2" max="9" width="12" style="17" customWidth="1"/>
    <col min="10" max="10" width="14.33203125" style="17" customWidth="1"/>
    <col min="11" max="11" width="12" style="17" customWidth="1"/>
    <col min="12" max="12" width="14.21875" style="17" customWidth="1"/>
    <col min="13" max="16384" width="8.88671875" style="17"/>
  </cols>
  <sheetData>
    <row r="1" spans="1:14" ht="18.75">
      <c r="A1" s="353" t="s">
        <v>71</v>
      </c>
    </row>
    <row r="2" spans="1:14" s="36" customFormat="1" ht="10.5"/>
    <row r="3" spans="1:14" s="36" customFormat="1" ht="10.5"/>
    <row r="4" spans="1:14" s="41" customFormat="1" ht="10.5">
      <c r="A4" s="398" t="s">
        <v>65</v>
      </c>
      <c r="B4" s="398">
        <v>1980</v>
      </c>
      <c r="C4" s="398"/>
      <c r="D4" s="398">
        <v>1990</v>
      </c>
      <c r="E4" s="398"/>
      <c r="F4" s="398">
        <v>2000</v>
      </c>
      <c r="G4" s="398"/>
      <c r="H4" s="398">
        <v>2010</v>
      </c>
      <c r="I4" s="398"/>
      <c r="J4" s="398">
        <v>2020</v>
      </c>
      <c r="K4" s="398"/>
      <c r="L4" s="398">
        <v>2022</v>
      </c>
      <c r="M4" s="398"/>
    </row>
    <row r="5" spans="1:14" s="41" customFormat="1" ht="10.5">
      <c r="A5" s="398"/>
      <c r="B5" s="42" t="s">
        <v>4</v>
      </c>
      <c r="C5" s="42" t="s">
        <v>66</v>
      </c>
      <c r="D5" s="42" t="s">
        <v>4</v>
      </c>
      <c r="E5" s="42" t="s">
        <v>66</v>
      </c>
      <c r="F5" s="42" t="s">
        <v>4</v>
      </c>
      <c r="G5" s="42" t="s">
        <v>66</v>
      </c>
      <c r="H5" s="42" t="s">
        <v>4</v>
      </c>
      <c r="I5" s="42" t="s">
        <v>66</v>
      </c>
      <c r="J5" s="208" t="s">
        <v>4</v>
      </c>
      <c r="K5" s="42" t="s">
        <v>66</v>
      </c>
      <c r="L5" s="372" t="s">
        <v>4</v>
      </c>
      <c r="M5" s="372" t="s">
        <v>66</v>
      </c>
    </row>
    <row r="6" spans="1:14" s="41" customFormat="1">
      <c r="A6" s="42" t="s">
        <v>48</v>
      </c>
      <c r="B6" s="48">
        <v>98011231746.199997</v>
      </c>
      <c r="C6" s="49">
        <v>100</v>
      </c>
      <c r="D6" s="48">
        <v>98730438811</v>
      </c>
      <c r="E6" s="49">
        <f>D6/B6*100</f>
        <v>100.73380065935953</v>
      </c>
      <c r="F6" s="48">
        <v>99460737325.699997</v>
      </c>
      <c r="G6" s="49">
        <f>F6/B6*100</f>
        <v>101.47891782775824</v>
      </c>
      <c r="H6" s="48">
        <v>100033075827.10001</v>
      </c>
      <c r="I6" s="49">
        <f>H6/B6*100</f>
        <v>102.06286978020597</v>
      </c>
      <c r="J6" s="277">
        <v>100412598711.39999</v>
      </c>
      <c r="K6" s="49">
        <f>J6/B6*100</f>
        <v>102.45009364989752</v>
      </c>
      <c r="L6" s="277">
        <v>100443553474.5</v>
      </c>
      <c r="M6" s="142">
        <f>L6/B6*100</f>
        <v>102.48167652315449</v>
      </c>
    </row>
    <row r="7" spans="1:14" s="41" customFormat="1">
      <c r="A7" s="42" t="s">
        <v>46</v>
      </c>
      <c r="B7" s="43">
        <v>33147970791.200001</v>
      </c>
      <c r="C7" s="44">
        <v>100</v>
      </c>
      <c r="D7" s="43">
        <v>33837482164.900002</v>
      </c>
      <c r="E7" s="44">
        <f>D7/B7*100</f>
        <v>102.08010130708529</v>
      </c>
      <c r="F7" s="45">
        <v>35009818760.699997</v>
      </c>
      <c r="G7" s="44">
        <f>F7/B7*100</f>
        <v>105.61677811660878</v>
      </c>
      <c r="H7" s="43">
        <v>36899531071.100006</v>
      </c>
      <c r="I7" s="44">
        <f>H7/B7*100</f>
        <v>111.31761670580438</v>
      </c>
      <c r="J7" s="277">
        <v>38627643149.100006</v>
      </c>
      <c r="K7" s="44">
        <f>J7/B7*100</f>
        <v>116.53094360561802</v>
      </c>
      <c r="L7" s="277">
        <v>38908592548.700005</v>
      </c>
      <c r="M7" s="133">
        <f>L7/B7*100</f>
        <v>117.37850498839377</v>
      </c>
    </row>
    <row r="8" spans="1:14" s="41" customFormat="1">
      <c r="A8" s="42" t="s">
        <v>47</v>
      </c>
      <c r="B8" s="43">
        <v>64863260955</v>
      </c>
      <c r="C8" s="44">
        <v>100</v>
      </c>
      <c r="D8" s="43">
        <v>64892956646.099998</v>
      </c>
      <c r="E8" s="44">
        <f>D8/B8*100</f>
        <v>100.04578198916117</v>
      </c>
      <c r="F8" s="43">
        <v>64450918565</v>
      </c>
      <c r="G8" s="44">
        <f>F8/B8*100</f>
        <v>99.364289762912065</v>
      </c>
      <c r="H8" s="43">
        <v>63133544756</v>
      </c>
      <c r="I8" s="44">
        <f>H8/B8*100</f>
        <v>97.333288253576981</v>
      </c>
      <c r="J8" s="285">
        <v>61784955562.300003</v>
      </c>
      <c r="K8" s="44">
        <f>J8/B8*100</f>
        <v>95.254161836180856</v>
      </c>
      <c r="L8" s="285">
        <v>61534960925.800003</v>
      </c>
      <c r="M8" s="133">
        <f>L8/B8*100</f>
        <v>94.868743908035924</v>
      </c>
    </row>
    <row r="9" spans="1:14" s="36" customFormat="1" ht="10.5">
      <c r="L9" s="321"/>
    </row>
    <row r="10" spans="1:14" s="36" customFormat="1" ht="11.25">
      <c r="A10" s="42" t="s">
        <v>54</v>
      </c>
      <c r="B10" s="50" t="s">
        <v>67</v>
      </c>
      <c r="C10" s="50" t="s">
        <v>68</v>
      </c>
      <c r="D10" s="50" t="s">
        <v>69</v>
      </c>
      <c r="E10" s="50" t="s">
        <v>70</v>
      </c>
      <c r="F10" s="146" t="s">
        <v>302</v>
      </c>
      <c r="G10" s="319" t="s">
        <v>325</v>
      </c>
      <c r="N10" s="247"/>
    </row>
    <row r="11" spans="1:14" s="36" customFormat="1" ht="10.5">
      <c r="A11" s="51" t="s">
        <v>46</v>
      </c>
      <c r="B11" s="47">
        <f>C7</f>
        <v>100</v>
      </c>
      <c r="C11" s="47">
        <f>E7</f>
        <v>102.08010130708529</v>
      </c>
      <c r="D11" s="47">
        <f>G7</f>
        <v>105.61677811660878</v>
      </c>
      <c r="E11" s="47">
        <f>I7</f>
        <v>111.31761670580438</v>
      </c>
      <c r="F11" s="47">
        <f>K7</f>
        <v>116.53094360561802</v>
      </c>
      <c r="G11" s="135">
        <f>M7</f>
        <v>117.37850498839377</v>
      </c>
    </row>
    <row r="12" spans="1:14" s="36" customFormat="1" ht="10.5">
      <c r="A12" s="51" t="s">
        <v>47</v>
      </c>
      <c r="B12" s="47">
        <f>C8</f>
        <v>100</v>
      </c>
      <c r="C12" s="47">
        <f>E8</f>
        <v>100.04578198916117</v>
      </c>
      <c r="D12" s="47">
        <f>G8</f>
        <v>99.364289762912065</v>
      </c>
      <c r="E12" s="47">
        <f>I8</f>
        <v>97.333288253576981</v>
      </c>
      <c r="F12" s="47">
        <f>K8</f>
        <v>95.254161836180856</v>
      </c>
      <c r="G12" s="135">
        <f>M8</f>
        <v>94.868743908035924</v>
      </c>
      <c r="H12" s="392"/>
    </row>
    <row r="13" spans="1:14">
      <c r="J13" s="249"/>
    </row>
    <row r="14" spans="1:14">
      <c r="G14" s="17" t="s">
        <v>137</v>
      </c>
    </row>
    <row r="19" spans="8:11">
      <c r="H19" s="388"/>
      <c r="I19" s="86"/>
      <c r="J19" s="86"/>
      <c r="K19" s="86"/>
    </row>
    <row r="20" spans="8:11">
      <c r="I20" s="86"/>
      <c r="J20" s="399"/>
      <c r="K20" s="399"/>
    </row>
    <row r="21" spans="8:11">
      <c r="I21" s="86"/>
      <c r="J21" s="305"/>
      <c r="K21" s="305"/>
    </row>
    <row r="22" spans="8:11">
      <c r="I22" s="86"/>
      <c r="J22" s="307"/>
      <c r="K22" s="308"/>
    </row>
    <row r="23" spans="8:11">
      <c r="I23" s="86"/>
      <c r="J23" s="309"/>
      <c r="K23" s="308"/>
    </row>
    <row r="24" spans="8:11">
      <c r="I24" s="86"/>
      <c r="J24" s="309"/>
      <c r="K24" s="308"/>
    </row>
    <row r="25" spans="8:11">
      <c r="I25" s="86"/>
      <c r="J25" s="86"/>
      <c r="K25" s="86"/>
    </row>
    <row r="26" spans="8:11">
      <c r="I26" s="86"/>
      <c r="J26" s="310"/>
      <c r="K26" s="86"/>
    </row>
    <row r="27" spans="8:11">
      <c r="I27" s="86"/>
      <c r="J27" s="311"/>
      <c r="K27" s="86"/>
    </row>
    <row r="28" spans="8:11">
      <c r="I28" s="86"/>
      <c r="J28" s="311"/>
      <c r="K28" s="86"/>
    </row>
    <row r="29" spans="8:11">
      <c r="I29" s="86"/>
      <c r="J29" s="86"/>
      <c r="K29" s="86"/>
    </row>
    <row r="37" spans="1:1">
      <c r="A37" s="346" t="s">
        <v>326</v>
      </c>
    </row>
    <row r="38" spans="1:1">
      <c r="A38" s="17" t="s">
        <v>310</v>
      </c>
    </row>
  </sheetData>
  <mergeCells count="8">
    <mergeCell ref="L4:M4"/>
    <mergeCell ref="J20:K20"/>
    <mergeCell ref="J4:K4"/>
    <mergeCell ref="A4:A5"/>
    <mergeCell ref="H4:I4"/>
    <mergeCell ref="F4:G4"/>
    <mergeCell ref="D4:E4"/>
    <mergeCell ref="B4:C4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E34" sqref="E34"/>
    </sheetView>
  </sheetViews>
  <sheetFormatPr defaultRowHeight="10.5"/>
  <cols>
    <col min="1" max="1" width="11.5546875" style="129" bestFit="1" customWidth="1"/>
    <col min="2" max="2" width="13.44140625" style="129" customWidth="1"/>
    <col min="3" max="11" width="12" style="129" customWidth="1"/>
    <col min="12" max="12" width="11.21875" style="129" bestFit="1" customWidth="1"/>
    <col min="13" max="16384" width="8.88671875" style="129"/>
  </cols>
  <sheetData>
    <row r="1" spans="1:14" ht="18.75">
      <c r="A1" s="353" t="s">
        <v>133</v>
      </c>
      <c r="N1" s="322"/>
    </row>
    <row r="4" spans="1:14" s="130" customFormat="1">
      <c r="A4" s="398" t="s">
        <v>204</v>
      </c>
      <c r="B4" s="398">
        <v>1980</v>
      </c>
      <c r="C4" s="398"/>
      <c r="D4" s="398">
        <v>1990</v>
      </c>
      <c r="E4" s="398"/>
      <c r="F4" s="398">
        <v>2000</v>
      </c>
      <c r="G4" s="398"/>
      <c r="H4" s="398">
        <v>2010</v>
      </c>
      <c r="I4" s="398"/>
      <c r="J4" s="398">
        <v>2020</v>
      </c>
      <c r="K4" s="398"/>
      <c r="L4" s="398">
        <v>2022</v>
      </c>
      <c r="M4" s="398"/>
    </row>
    <row r="5" spans="1:14" s="130" customFormat="1">
      <c r="A5" s="398"/>
      <c r="B5" s="156" t="s">
        <v>205</v>
      </c>
      <c r="C5" s="156" t="s">
        <v>206</v>
      </c>
      <c r="D5" s="156" t="s">
        <v>205</v>
      </c>
      <c r="E5" s="156" t="s">
        <v>206</v>
      </c>
      <c r="F5" s="156" t="s">
        <v>205</v>
      </c>
      <c r="G5" s="156" t="s">
        <v>206</v>
      </c>
      <c r="H5" s="156" t="s">
        <v>205</v>
      </c>
      <c r="I5" s="156" t="s">
        <v>206</v>
      </c>
      <c r="J5" s="156" t="s">
        <v>205</v>
      </c>
      <c r="K5" s="156" t="s">
        <v>206</v>
      </c>
      <c r="L5" s="377" t="s">
        <v>141</v>
      </c>
      <c r="M5" s="377" t="s">
        <v>142</v>
      </c>
    </row>
    <row r="6" spans="1:14" s="130" customFormat="1">
      <c r="A6" s="156" t="s">
        <v>207</v>
      </c>
      <c r="B6" s="147">
        <v>64863260955</v>
      </c>
      <c r="C6" s="142">
        <v>100</v>
      </c>
      <c r="D6" s="147">
        <v>64892956646.099998</v>
      </c>
      <c r="E6" s="142">
        <f t="shared" ref="E6:E12" si="0">D6/B6*100</f>
        <v>100.04578198916117</v>
      </c>
      <c r="F6" s="147">
        <v>64450918565</v>
      </c>
      <c r="G6" s="142">
        <f t="shared" ref="G6:G12" si="1">F6/B6*100</f>
        <v>99.364289762912065</v>
      </c>
      <c r="H6" s="147">
        <v>63133544756</v>
      </c>
      <c r="I6" s="142">
        <f t="shared" ref="I6:I12" si="2">H6/B6*100</f>
        <v>97.333288253576981</v>
      </c>
      <c r="J6" s="147">
        <v>61784955562.300003</v>
      </c>
      <c r="K6" s="142">
        <f t="shared" ref="K6:K12" si="3">J6/B6*100</f>
        <v>95.254161836180856</v>
      </c>
      <c r="L6" s="318">
        <f>SUM(L7:L12)</f>
        <v>61534960925.800003</v>
      </c>
      <c r="M6" s="142">
        <f>L6/B6*100</f>
        <v>94.868743908035924</v>
      </c>
    </row>
    <row r="7" spans="1:14" s="130" customFormat="1">
      <c r="A7" s="156" t="s">
        <v>208</v>
      </c>
      <c r="B7" s="132">
        <v>6475223648</v>
      </c>
      <c r="C7" s="133">
        <v>100</v>
      </c>
      <c r="D7" s="132">
        <v>6363545734.1000004</v>
      </c>
      <c r="E7" s="133">
        <f t="shared" si="0"/>
        <v>98.275304144367382</v>
      </c>
      <c r="F7" s="134">
        <v>6202368560</v>
      </c>
      <c r="G7" s="133">
        <f t="shared" si="1"/>
        <v>95.786167353705594</v>
      </c>
      <c r="H7" s="132">
        <v>5734961519</v>
      </c>
      <c r="I7" s="133">
        <f t="shared" si="2"/>
        <v>88.567775118800043</v>
      </c>
      <c r="J7" s="132">
        <v>5330320874</v>
      </c>
      <c r="K7" s="133">
        <f t="shared" si="3"/>
        <v>82.318714592141916</v>
      </c>
      <c r="L7" s="132">
        <f>D36</f>
        <v>5252452744</v>
      </c>
      <c r="M7" s="142">
        <f t="shared" ref="M7:M12" si="4">L7/B7*100</f>
        <v>81.116159526355872</v>
      </c>
    </row>
    <row r="8" spans="1:14" s="130" customFormat="1">
      <c r="A8" s="156" t="s">
        <v>209</v>
      </c>
      <c r="B8" s="132">
        <v>13172764282</v>
      </c>
      <c r="C8" s="133">
        <v>100</v>
      </c>
      <c r="D8" s="132">
        <v>13552745892</v>
      </c>
      <c r="E8" s="133">
        <f t="shared" si="0"/>
        <v>102.88460039112086</v>
      </c>
      <c r="F8" s="132">
        <v>13686685970</v>
      </c>
      <c r="G8" s="133">
        <f t="shared" si="1"/>
        <v>103.90139591810848</v>
      </c>
      <c r="H8" s="132">
        <v>13652434111</v>
      </c>
      <c r="I8" s="133">
        <f t="shared" si="2"/>
        <v>103.64137563484262</v>
      </c>
      <c r="J8" s="132">
        <v>13580646070.599998</v>
      </c>
      <c r="K8" s="133">
        <f t="shared" si="3"/>
        <v>103.09640239412279</v>
      </c>
      <c r="L8" s="132">
        <f>D38</f>
        <v>13519401942.599998</v>
      </c>
      <c r="M8" s="142">
        <f t="shared" si="4"/>
        <v>102.63147243189998</v>
      </c>
    </row>
    <row r="9" spans="1:14" s="130" customFormat="1">
      <c r="A9" s="156" t="s">
        <v>210</v>
      </c>
      <c r="B9" s="132">
        <v>9988803521</v>
      </c>
      <c r="C9" s="133">
        <v>100</v>
      </c>
      <c r="D9" s="132">
        <v>9903683096</v>
      </c>
      <c r="E9" s="133">
        <f t="shared" si="0"/>
        <v>99.147841632673547</v>
      </c>
      <c r="F9" s="134">
        <v>9698186360</v>
      </c>
      <c r="G9" s="133">
        <f t="shared" si="1"/>
        <v>97.090570853766224</v>
      </c>
      <c r="H9" s="132">
        <v>9214565304</v>
      </c>
      <c r="I9" s="133">
        <f t="shared" si="2"/>
        <v>92.248939371244248</v>
      </c>
      <c r="J9" s="132">
        <v>8838077775</v>
      </c>
      <c r="K9" s="133">
        <f t="shared" si="3"/>
        <v>88.47984402155106</v>
      </c>
      <c r="L9" s="132">
        <f>D43</f>
        <v>8794727716</v>
      </c>
      <c r="M9" s="142">
        <f t="shared" si="4"/>
        <v>88.045857519475376</v>
      </c>
    </row>
    <row r="10" spans="1:14" s="130" customFormat="1">
      <c r="A10" s="156" t="s">
        <v>211</v>
      </c>
      <c r="B10" s="132">
        <v>11970944867</v>
      </c>
      <c r="C10" s="133">
        <v>100</v>
      </c>
      <c r="D10" s="132">
        <v>11882853082</v>
      </c>
      <c r="E10" s="133">
        <f t="shared" si="0"/>
        <v>99.264120034143332</v>
      </c>
      <c r="F10" s="132">
        <v>11801809735</v>
      </c>
      <c r="G10" s="133">
        <f t="shared" si="1"/>
        <v>98.587119614373535</v>
      </c>
      <c r="H10" s="132">
        <v>11659600112</v>
      </c>
      <c r="I10" s="133">
        <f t="shared" si="2"/>
        <v>97.39916306975671</v>
      </c>
      <c r="J10" s="132">
        <v>11417026139.200001</v>
      </c>
      <c r="K10" s="133">
        <f t="shared" si="3"/>
        <v>95.372806959231994</v>
      </c>
      <c r="L10" s="132">
        <f>D47</f>
        <v>11380569137.200001</v>
      </c>
      <c r="M10" s="142">
        <f t="shared" si="4"/>
        <v>95.068261224496382</v>
      </c>
    </row>
    <row r="11" spans="1:14" s="130" customFormat="1">
      <c r="A11" s="156" t="s">
        <v>212</v>
      </c>
      <c r="B11" s="132">
        <v>22563650955</v>
      </c>
      <c r="C11" s="133">
        <v>100</v>
      </c>
      <c r="D11" s="132">
        <v>22500691474</v>
      </c>
      <c r="E11" s="133">
        <f t="shared" si="0"/>
        <v>99.720969442730862</v>
      </c>
      <c r="F11" s="134">
        <v>22369861401</v>
      </c>
      <c r="G11" s="133">
        <f t="shared" si="1"/>
        <v>99.141142741542637</v>
      </c>
      <c r="H11" s="132">
        <v>22220798550</v>
      </c>
      <c r="I11" s="133">
        <f t="shared" si="2"/>
        <v>98.480510066018255</v>
      </c>
      <c r="J11" s="132">
        <v>21983243253.5</v>
      </c>
      <c r="K11" s="133">
        <f t="shared" si="3"/>
        <v>97.427687112083319</v>
      </c>
      <c r="L11" s="132">
        <f>D53</f>
        <v>21954347726</v>
      </c>
      <c r="M11" s="142">
        <f t="shared" si="4"/>
        <v>97.299624824833671</v>
      </c>
    </row>
    <row r="12" spans="1:14" s="130" customFormat="1">
      <c r="A12" s="156" t="s">
        <v>213</v>
      </c>
      <c r="B12" s="132">
        <v>691873682</v>
      </c>
      <c r="C12" s="133">
        <v>100</v>
      </c>
      <c r="D12" s="132">
        <v>689437368</v>
      </c>
      <c r="E12" s="133">
        <f t="shared" si="0"/>
        <v>99.647867224410476</v>
      </c>
      <c r="F12" s="132">
        <v>692006539</v>
      </c>
      <c r="G12" s="133">
        <f t="shared" si="1"/>
        <v>100.01920249367137</v>
      </c>
      <c r="H12" s="132">
        <v>651185160</v>
      </c>
      <c r="I12" s="133">
        <f t="shared" si="2"/>
        <v>94.119082274905779</v>
      </c>
      <c r="J12" s="132">
        <v>635641450</v>
      </c>
      <c r="K12" s="133">
        <f t="shared" si="3"/>
        <v>91.872471310449413</v>
      </c>
      <c r="L12" s="132">
        <f>D55</f>
        <v>633461660</v>
      </c>
      <c r="M12" s="142">
        <f t="shared" si="4"/>
        <v>91.557415245056248</v>
      </c>
    </row>
    <row r="13" spans="1:14">
      <c r="J13" s="89"/>
    </row>
    <row r="15" spans="1:14">
      <c r="A15" s="156" t="s">
        <v>214</v>
      </c>
      <c r="B15" s="146" t="s">
        <v>215</v>
      </c>
      <c r="C15" s="146" t="s">
        <v>216</v>
      </c>
      <c r="D15" s="146" t="s">
        <v>217</v>
      </c>
      <c r="E15" s="146" t="s">
        <v>218</v>
      </c>
      <c r="F15" s="146" t="s">
        <v>302</v>
      </c>
      <c r="G15" s="319" t="s">
        <v>325</v>
      </c>
      <c r="M15" s="243"/>
    </row>
    <row r="16" spans="1:14">
      <c r="A16" s="156" t="s">
        <v>208</v>
      </c>
      <c r="B16" s="135">
        <f t="shared" ref="B16:B21" si="5">C7</f>
        <v>100</v>
      </c>
      <c r="C16" s="135">
        <f t="shared" ref="C16:C21" si="6">E7</f>
        <v>98.275304144367382</v>
      </c>
      <c r="D16" s="135">
        <f t="shared" ref="D16:D21" si="7">G7</f>
        <v>95.786167353705594</v>
      </c>
      <c r="E16" s="135">
        <f t="shared" ref="E16:E21" si="8">I7</f>
        <v>88.567775118800043</v>
      </c>
      <c r="F16" s="135">
        <f t="shared" ref="F16:F21" si="9">K7</f>
        <v>82.318714592141916</v>
      </c>
      <c r="G16" s="135">
        <f>M7</f>
        <v>81.116159526355872</v>
      </c>
    </row>
    <row r="17" spans="1:8">
      <c r="A17" s="156" t="s">
        <v>209</v>
      </c>
      <c r="B17" s="135">
        <f t="shared" si="5"/>
        <v>100</v>
      </c>
      <c r="C17" s="135">
        <f t="shared" si="6"/>
        <v>102.88460039112086</v>
      </c>
      <c r="D17" s="135">
        <f t="shared" si="7"/>
        <v>103.90139591810848</v>
      </c>
      <c r="E17" s="135">
        <f t="shared" si="8"/>
        <v>103.64137563484262</v>
      </c>
      <c r="F17" s="135">
        <f t="shared" si="9"/>
        <v>103.09640239412279</v>
      </c>
      <c r="G17" s="135">
        <f t="shared" ref="G17:G21" si="10">M8</f>
        <v>102.63147243189998</v>
      </c>
    </row>
    <row r="18" spans="1:8">
      <c r="A18" s="156" t="s">
        <v>210</v>
      </c>
      <c r="B18" s="135">
        <f t="shared" si="5"/>
        <v>100</v>
      </c>
      <c r="C18" s="135">
        <f t="shared" si="6"/>
        <v>99.147841632673547</v>
      </c>
      <c r="D18" s="135">
        <f t="shared" si="7"/>
        <v>97.090570853766224</v>
      </c>
      <c r="E18" s="135">
        <f t="shared" si="8"/>
        <v>92.248939371244248</v>
      </c>
      <c r="F18" s="135">
        <f t="shared" si="9"/>
        <v>88.47984402155106</v>
      </c>
      <c r="G18" s="135">
        <f t="shared" si="10"/>
        <v>88.045857519475376</v>
      </c>
    </row>
    <row r="19" spans="1:8">
      <c r="A19" s="156" t="s">
        <v>211</v>
      </c>
      <c r="B19" s="135">
        <f t="shared" si="5"/>
        <v>100</v>
      </c>
      <c r="C19" s="135">
        <f t="shared" si="6"/>
        <v>99.264120034143332</v>
      </c>
      <c r="D19" s="135">
        <f t="shared" si="7"/>
        <v>98.587119614373535</v>
      </c>
      <c r="E19" s="135">
        <f t="shared" si="8"/>
        <v>97.39916306975671</v>
      </c>
      <c r="F19" s="135">
        <f t="shared" si="9"/>
        <v>95.372806959231994</v>
      </c>
      <c r="G19" s="135">
        <f t="shared" si="10"/>
        <v>95.068261224496382</v>
      </c>
    </row>
    <row r="20" spans="1:8">
      <c r="A20" s="156" t="s">
        <v>212</v>
      </c>
      <c r="B20" s="135">
        <f t="shared" si="5"/>
        <v>100</v>
      </c>
      <c r="C20" s="135">
        <f t="shared" si="6"/>
        <v>99.720969442730862</v>
      </c>
      <c r="D20" s="135">
        <f t="shared" si="7"/>
        <v>99.141142741542637</v>
      </c>
      <c r="E20" s="135">
        <f t="shared" si="8"/>
        <v>98.480510066018255</v>
      </c>
      <c r="F20" s="135">
        <f t="shared" si="9"/>
        <v>97.427687112083319</v>
      </c>
      <c r="G20" s="135">
        <f t="shared" si="10"/>
        <v>97.299624824833671</v>
      </c>
      <c r="H20" s="291"/>
    </row>
    <row r="21" spans="1:8">
      <c r="A21" s="156" t="s">
        <v>213</v>
      </c>
      <c r="B21" s="135">
        <f t="shared" si="5"/>
        <v>100</v>
      </c>
      <c r="C21" s="135">
        <f t="shared" si="6"/>
        <v>99.647867224410476</v>
      </c>
      <c r="D21" s="135">
        <f t="shared" si="7"/>
        <v>100.01920249367137</v>
      </c>
      <c r="E21" s="135">
        <f t="shared" si="8"/>
        <v>94.119082274905779</v>
      </c>
      <c r="F21" s="135">
        <f t="shared" si="9"/>
        <v>91.872471310449413</v>
      </c>
      <c r="G21" s="135">
        <f t="shared" si="10"/>
        <v>91.557415245056248</v>
      </c>
    </row>
    <row r="33" spans="1:4" ht="12">
      <c r="A33" s="432"/>
      <c r="B33" s="166" t="s">
        <v>219</v>
      </c>
      <c r="C33" s="139" t="s">
        <v>163</v>
      </c>
      <c r="D33" s="210">
        <f>B36</f>
        <v>135722609</v>
      </c>
    </row>
    <row r="34" spans="1:4" ht="12">
      <c r="A34" s="433"/>
      <c r="B34" s="136" t="s">
        <v>139</v>
      </c>
      <c r="C34" s="139" t="s">
        <v>166</v>
      </c>
      <c r="D34" s="210">
        <f>B39</f>
        <v>329367028</v>
      </c>
    </row>
    <row r="35" spans="1:4" ht="12">
      <c r="A35" s="167" t="s">
        <v>138</v>
      </c>
      <c r="B35" s="297">
        <f>SUM(B36:B52)</f>
        <v>61534960925.800003</v>
      </c>
      <c r="C35" s="139" t="s">
        <v>171</v>
      </c>
      <c r="D35" s="210">
        <f xml:space="preserve"> B44</f>
        <v>4787363107</v>
      </c>
    </row>
    <row r="36" spans="1:4" ht="11.25">
      <c r="A36" s="139" t="s">
        <v>163</v>
      </c>
      <c r="B36" s="297">
        <v>135722609</v>
      </c>
      <c r="C36" s="157" t="s">
        <v>220</v>
      </c>
      <c r="D36" s="148">
        <f>SUM(D33:D35)</f>
        <v>5252452744</v>
      </c>
    </row>
    <row r="37" spans="1:4" ht="12">
      <c r="A37" s="139" t="s">
        <v>164</v>
      </c>
      <c r="B37" s="297">
        <v>332821802.5</v>
      </c>
      <c r="C37" s="139" t="s">
        <v>172</v>
      </c>
      <c r="D37" s="210">
        <f>B45</f>
        <v>13519401942.599998</v>
      </c>
    </row>
    <row r="38" spans="1:4" ht="12">
      <c r="A38" s="139" t="s">
        <v>165</v>
      </c>
      <c r="B38" s="297">
        <v>481029508</v>
      </c>
      <c r="C38" s="157" t="s">
        <v>221</v>
      </c>
      <c r="D38" s="219">
        <f>D37</f>
        <v>13519401942.599998</v>
      </c>
    </row>
    <row r="39" spans="1:4" ht="12">
      <c r="A39" s="139" t="s">
        <v>166</v>
      </c>
      <c r="B39" s="297">
        <v>329367028</v>
      </c>
      <c r="C39" s="139" t="s">
        <v>168</v>
      </c>
      <c r="D39" s="210">
        <f>B41</f>
        <v>271251184</v>
      </c>
    </row>
    <row r="40" spans="1:4" ht="12">
      <c r="A40" s="139" t="s">
        <v>167</v>
      </c>
      <c r="B40" s="297">
        <v>183843411</v>
      </c>
      <c r="C40" s="139" t="s">
        <v>170</v>
      </c>
      <c r="D40" s="210">
        <f>B43</f>
        <v>200699893</v>
      </c>
    </row>
    <row r="41" spans="1:4" ht="12">
      <c r="A41" s="139" t="s">
        <v>168</v>
      </c>
      <c r="B41" s="297">
        <v>271251184</v>
      </c>
      <c r="C41" s="139" t="s">
        <v>173</v>
      </c>
      <c r="D41" s="210">
        <f>B46</f>
        <v>4864302949</v>
      </c>
    </row>
    <row r="42" spans="1:4" ht="12">
      <c r="A42" s="139" t="s">
        <v>169</v>
      </c>
      <c r="B42" s="297">
        <v>654605956</v>
      </c>
      <c r="C42" s="139" t="s">
        <v>174</v>
      </c>
      <c r="D42" s="210">
        <f>B47</f>
        <v>3458473690</v>
      </c>
    </row>
    <row r="43" spans="1:4" ht="11.25">
      <c r="A43" s="139" t="s">
        <v>170</v>
      </c>
      <c r="B43" s="296">
        <v>200699893</v>
      </c>
      <c r="C43" s="157" t="s">
        <v>222</v>
      </c>
      <c r="D43" s="148">
        <f>SUM(D39:D42)</f>
        <v>8794727716</v>
      </c>
    </row>
    <row r="44" spans="1:4" ht="12">
      <c r="A44" s="139" t="s">
        <v>171</v>
      </c>
      <c r="B44" s="297">
        <v>4787363107</v>
      </c>
      <c r="C44" s="139" t="s">
        <v>167</v>
      </c>
      <c r="D44" s="210">
        <f>B40</f>
        <v>183843411</v>
      </c>
    </row>
    <row r="45" spans="1:4" ht="12">
      <c r="A45" s="139" t="s">
        <v>172</v>
      </c>
      <c r="B45" s="299">
        <v>13519401942.599998</v>
      </c>
      <c r="C45" s="139" t="s">
        <v>175</v>
      </c>
      <c r="D45" s="210">
        <f>B48</f>
        <v>4366862573.1999998</v>
      </c>
    </row>
    <row r="46" spans="1:4" ht="12">
      <c r="A46" s="139" t="s">
        <v>173</v>
      </c>
      <c r="B46" s="299">
        <v>4864302949</v>
      </c>
      <c r="C46" s="139" t="s">
        <v>176</v>
      </c>
      <c r="D46" s="210">
        <f>B49</f>
        <v>6829863153</v>
      </c>
    </row>
    <row r="47" spans="1:4" ht="11.25">
      <c r="A47" s="139" t="s">
        <v>174</v>
      </c>
      <c r="B47" s="297">
        <v>3458473690</v>
      </c>
      <c r="C47" s="157" t="s">
        <v>223</v>
      </c>
      <c r="D47" s="148">
        <f>SUM(D44:D46)</f>
        <v>11380569137.200001</v>
      </c>
    </row>
    <row r="48" spans="1:4" ht="12">
      <c r="A48" s="139" t="s">
        <v>175</v>
      </c>
      <c r="B48" s="297">
        <v>4366862573.1999998</v>
      </c>
      <c r="C48" s="139" t="s">
        <v>164</v>
      </c>
      <c r="D48" s="210">
        <f>B37</f>
        <v>332821802.5</v>
      </c>
    </row>
    <row r="49" spans="1:6" ht="12">
      <c r="A49" s="139" t="s">
        <v>176</v>
      </c>
      <c r="B49" s="297">
        <v>6829863153</v>
      </c>
      <c r="C49" s="139" t="s">
        <v>165</v>
      </c>
      <c r="D49" s="210">
        <f>B38</f>
        <v>481029508</v>
      </c>
    </row>
    <row r="50" spans="1:6" ht="12">
      <c r="A50" s="139" t="s">
        <v>177</v>
      </c>
      <c r="B50" s="297">
        <v>13563180154.5</v>
      </c>
      <c r="C50" s="139" t="s">
        <v>169</v>
      </c>
      <c r="D50" s="210">
        <f>B42</f>
        <v>654605956</v>
      </c>
    </row>
    <row r="51" spans="1:6" ht="12">
      <c r="A51" s="139" t="s">
        <v>178</v>
      </c>
      <c r="B51" s="297">
        <v>6922710305</v>
      </c>
      <c r="C51" s="139" t="s">
        <v>177</v>
      </c>
      <c r="D51" s="210">
        <f>B50</f>
        <v>13563180154.5</v>
      </c>
    </row>
    <row r="52" spans="1:6" ht="12">
      <c r="A52" s="139" t="s">
        <v>179</v>
      </c>
      <c r="B52" s="297">
        <v>633461660</v>
      </c>
      <c r="C52" s="139" t="s">
        <v>178</v>
      </c>
      <c r="D52" s="210">
        <f>B51</f>
        <v>6922710305</v>
      </c>
    </row>
    <row r="53" spans="1:6">
      <c r="C53" s="157" t="s">
        <v>224</v>
      </c>
      <c r="D53" s="148">
        <f>SUM(D48:D52)</f>
        <v>21954347726</v>
      </c>
    </row>
    <row r="54" spans="1:6" ht="12">
      <c r="C54" s="139" t="s">
        <v>179</v>
      </c>
      <c r="D54" s="210">
        <f>B52</f>
        <v>633461660</v>
      </c>
    </row>
    <row r="55" spans="1:6" ht="12">
      <c r="C55" s="157" t="s">
        <v>225</v>
      </c>
      <c r="D55" s="219">
        <f>D54</f>
        <v>633461660</v>
      </c>
    </row>
    <row r="57" spans="1:6">
      <c r="D57" s="76">
        <f>SUM(D36,D38,D43,D47,D53,D55)</f>
        <v>61534960925.800003</v>
      </c>
    </row>
    <row r="58" spans="1:6">
      <c r="F58" s="129" t="s">
        <v>352</v>
      </c>
    </row>
  </sheetData>
  <mergeCells count="8">
    <mergeCell ref="L4:M4"/>
    <mergeCell ref="A33:A34"/>
    <mergeCell ref="J4:K4"/>
    <mergeCell ref="A4:A5"/>
    <mergeCell ref="B4:C4"/>
    <mergeCell ref="D4:E4"/>
    <mergeCell ref="F4:G4"/>
    <mergeCell ref="H4:I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29" sqref="C29"/>
    </sheetView>
  </sheetViews>
  <sheetFormatPr defaultRowHeight="13.5"/>
  <cols>
    <col min="1" max="1" width="18.77734375" customWidth="1"/>
    <col min="2" max="2" width="17.5546875" style="10" customWidth="1"/>
    <col min="3" max="3" width="13.21875" bestFit="1" customWidth="1"/>
  </cols>
  <sheetData>
    <row r="1" spans="1:10" s="7" customFormat="1" ht="42" customHeight="1">
      <c r="A1" s="356" t="s">
        <v>134</v>
      </c>
      <c r="B1" s="357"/>
      <c r="J1" s="340"/>
    </row>
    <row r="2" spans="1:10" s="7" customFormat="1" ht="28.5" customHeight="1">
      <c r="A2" s="358"/>
      <c r="B2" s="358"/>
    </row>
    <row r="3" spans="1:10" s="7" customFormat="1" ht="15" customHeight="1">
      <c r="A3" s="16"/>
      <c r="B3" s="16"/>
    </row>
    <row r="4" spans="1:10" s="27" customFormat="1" ht="18.75" customHeight="1">
      <c r="A4" s="32" t="s">
        <v>130</v>
      </c>
      <c r="B4" s="32" t="s">
        <v>75</v>
      </c>
      <c r="C4" s="32" t="s">
        <v>76</v>
      </c>
    </row>
    <row r="5" spans="1:10" s="27" customFormat="1" ht="18.75" customHeight="1">
      <c r="A5" s="33">
        <v>1</v>
      </c>
      <c r="B5" s="33" t="s">
        <v>77</v>
      </c>
      <c r="C5" s="258">
        <v>186480.1263653514</v>
      </c>
    </row>
    <row r="6" spans="1:10" s="27" customFormat="1" ht="18.75" customHeight="1">
      <c r="A6" s="33">
        <v>2</v>
      </c>
      <c r="B6" s="33" t="s">
        <v>78</v>
      </c>
      <c r="C6" s="258">
        <v>22140.427674531926</v>
      </c>
    </row>
    <row r="7" spans="1:10" s="27" customFormat="1" ht="18.75" customHeight="1">
      <c r="A7" s="33">
        <v>3</v>
      </c>
      <c r="B7" s="33" t="s">
        <v>81</v>
      </c>
      <c r="C7" s="258">
        <v>9516.6522287540556</v>
      </c>
    </row>
    <row r="8" spans="1:10" s="27" customFormat="1" ht="18.75" customHeight="1">
      <c r="A8" s="33">
        <v>4</v>
      </c>
      <c r="B8" s="33" t="s">
        <v>79</v>
      </c>
      <c r="C8" s="258">
        <v>22580.279771498164</v>
      </c>
    </row>
    <row r="9" spans="1:10" s="27" customFormat="1" ht="18.75" customHeight="1">
      <c r="A9" s="33">
        <v>5</v>
      </c>
      <c r="B9" s="33" t="s">
        <v>83</v>
      </c>
      <c r="C9" s="258">
        <v>14628.742065157054</v>
      </c>
    </row>
    <row r="10" spans="1:10" s="27" customFormat="1" ht="18.75" customHeight="1">
      <c r="A10" s="33">
        <v>6</v>
      </c>
      <c r="B10" s="33" t="s">
        <v>80</v>
      </c>
      <c r="C10" s="258">
        <v>10458.726006816983</v>
      </c>
    </row>
    <row r="11" spans="1:10" s="27" customFormat="1" ht="18.75" customHeight="1">
      <c r="A11" s="33">
        <v>7</v>
      </c>
      <c r="B11" s="33" t="s">
        <v>84</v>
      </c>
      <c r="C11" s="258">
        <v>6933.947657923437</v>
      </c>
    </row>
    <row r="12" spans="1:10" s="27" customFormat="1" ht="18.75" customHeight="1">
      <c r="A12" s="33">
        <v>8</v>
      </c>
      <c r="B12" s="33" t="s">
        <v>85</v>
      </c>
      <c r="C12" s="258">
        <v>15481.967493936236</v>
      </c>
    </row>
    <row r="13" spans="1:10" s="27" customFormat="1" ht="18.75" customHeight="1">
      <c r="A13" s="33">
        <v>9</v>
      </c>
      <c r="B13" s="33" t="s">
        <v>82</v>
      </c>
      <c r="C13" s="258">
        <v>17337.53128794421</v>
      </c>
    </row>
    <row r="14" spans="1:10" s="27" customFormat="1" ht="18.75" customHeight="1">
      <c r="A14" s="33">
        <v>10</v>
      </c>
      <c r="B14" s="33" t="s">
        <v>89</v>
      </c>
      <c r="C14" s="258">
        <v>1614.0194444095989</v>
      </c>
    </row>
    <row r="15" spans="1:10" s="27" customFormat="1" ht="18.75" customHeight="1">
      <c r="A15" s="33">
        <v>11</v>
      </c>
      <c r="B15" s="33" t="s">
        <v>90</v>
      </c>
      <c r="C15" s="258">
        <v>2711.7423046653503</v>
      </c>
    </row>
    <row r="16" spans="1:10" s="27" customFormat="1" ht="18.75" customHeight="1">
      <c r="A16" s="33">
        <v>12</v>
      </c>
      <c r="B16" s="33" t="s">
        <v>88</v>
      </c>
      <c r="C16" s="258">
        <v>5613.1870026077486</v>
      </c>
    </row>
    <row r="17" spans="1:6" s="27" customFormat="1" ht="18.75" customHeight="1">
      <c r="A17" s="33">
        <v>13</v>
      </c>
      <c r="B17" s="33" t="s">
        <v>92</v>
      </c>
      <c r="C17" s="258">
        <v>2085.3548584458845</v>
      </c>
    </row>
    <row r="18" spans="1:6" s="27" customFormat="1" ht="18.75" customHeight="1">
      <c r="A18" s="33">
        <v>14</v>
      </c>
      <c r="B18" s="33" t="s">
        <v>93</v>
      </c>
      <c r="C18" s="258">
        <v>1705.8993778555493</v>
      </c>
    </row>
    <row r="19" spans="1:6" s="27" customFormat="1" ht="18.75" customHeight="1">
      <c r="A19" s="33">
        <v>15</v>
      </c>
      <c r="B19" s="33" t="s">
        <v>91</v>
      </c>
      <c r="C19" s="258">
        <v>1550.7758203136418</v>
      </c>
    </row>
    <row r="20" spans="1:6" s="27" customFormat="1" ht="18.75" customHeight="1">
      <c r="A20" s="33">
        <v>16</v>
      </c>
      <c r="B20" s="33" t="s">
        <v>86</v>
      </c>
      <c r="C20" s="258">
        <v>2159.6457676053828</v>
      </c>
    </row>
    <row r="21" spans="1:6" s="27" customFormat="1" ht="18.75" customHeight="1">
      <c r="A21" s="33">
        <v>17</v>
      </c>
      <c r="B21" s="33" t="s">
        <v>87</v>
      </c>
      <c r="C21" s="258">
        <v>9474.1242772165842</v>
      </c>
    </row>
    <row r="22" spans="1:6">
      <c r="B22" s="14"/>
    </row>
    <row r="23" spans="1:6">
      <c r="B23" s="14"/>
    </row>
    <row r="24" spans="1:6">
      <c r="A24" s="128" t="s">
        <v>350</v>
      </c>
    </row>
    <row r="26" spans="1:6">
      <c r="C26" s="11"/>
    </row>
    <row r="27" spans="1:6">
      <c r="C27" s="11"/>
    </row>
    <row r="28" spans="1:6">
      <c r="C28" s="11"/>
      <c r="F28" s="11"/>
    </row>
    <row r="29" spans="1:6">
      <c r="A29" s="128"/>
      <c r="C29" s="11"/>
      <c r="F29" s="11"/>
    </row>
    <row r="30" spans="1:6">
      <c r="C30" s="11"/>
      <c r="F30" s="11"/>
    </row>
    <row r="31" spans="1:6">
      <c r="C31" s="11"/>
      <c r="F31" s="11"/>
    </row>
    <row r="32" spans="1:6">
      <c r="C32" s="11"/>
      <c r="F32" s="11"/>
    </row>
    <row r="33" spans="3:6">
      <c r="C33" s="11"/>
      <c r="F33" s="11"/>
    </row>
    <row r="34" spans="3:6">
      <c r="C34" s="11"/>
      <c r="F34" s="11"/>
    </row>
    <row r="35" spans="3:6">
      <c r="C35" s="11"/>
      <c r="F35" s="11"/>
    </row>
    <row r="36" spans="3:6">
      <c r="C36" s="11"/>
      <c r="F36" s="11"/>
    </row>
    <row r="37" spans="3:6">
      <c r="C37" s="11"/>
      <c r="F37" s="11"/>
    </row>
    <row r="38" spans="3:6">
      <c r="C38" s="11"/>
      <c r="F38" s="11"/>
    </row>
    <row r="39" spans="3:6">
      <c r="C39" s="11"/>
      <c r="F39" s="11"/>
    </row>
    <row r="40" spans="3:6">
      <c r="C40" s="11"/>
      <c r="F40" s="11"/>
    </row>
    <row r="41" spans="3:6">
      <c r="C41" s="11"/>
      <c r="F41" s="11"/>
    </row>
    <row r="42" spans="3:6">
      <c r="C42" s="11"/>
      <c r="F42" s="11"/>
    </row>
    <row r="43" spans="3:6">
      <c r="F43" s="11"/>
    </row>
    <row r="44" spans="3:6">
      <c r="F44" s="11"/>
    </row>
  </sheetData>
  <sortState ref="C28:F46">
    <sortCondition descending="1" ref="F46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3"/>
  <sheetViews>
    <sheetView zoomScaleNormal="100" workbookViewId="0">
      <selection activeCell="H33" sqref="H33"/>
    </sheetView>
  </sheetViews>
  <sheetFormatPr defaultRowHeight="10.5"/>
  <cols>
    <col min="1" max="1" width="18.88671875" style="129" customWidth="1"/>
    <col min="2" max="2" width="11.109375" style="76" customWidth="1"/>
    <col min="3" max="3" width="12.77734375" style="122" hidden="1" customWidth="1"/>
    <col min="4" max="4" width="9.21875" style="76" bestFit="1" customWidth="1"/>
    <col min="5" max="5" width="9.21875" style="122" hidden="1" customWidth="1"/>
    <col min="6" max="6" width="8.6640625" style="122" bestFit="1" customWidth="1"/>
    <col min="7" max="7" width="8.21875" style="76" bestFit="1" customWidth="1"/>
    <col min="8" max="8" width="9.21875" style="76" bestFit="1" customWidth="1"/>
    <col min="9" max="9" width="0.109375" style="122" hidden="1" customWidth="1"/>
    <col min="10" max="10" width="9.21875" style="76" hidden="1" customWidth="1"/>
    <col min="11" max="11" width="9.21875" style="122" hidden="1" customWidth="1"/>
    <col min="12" max="12" width="9.21875" style="76" hidden="1" customWidth="1"/>
    <col min="13" max="13" width="9.21875" style="122" hidden="1" customWidth="1"/>
    <col min="14" max="14" width="9.21875" style="76" bestFit="1" customWidth="1"/>
    <col min="15" max="15" width="0.109375" style="122" hidden="1" customWidth="1"/>
    <col min="16" max="16" width="9.21875" style="76" hidden="1" customWidth="1"/>
    <col min="17" max="17" width="6.88671875" style="122" hidden="1" customWidth="1"/>
    <col min="18" max="18" width="16" style="76" hidden="1" customWidth="1"/>
    <col min="19" max="19" width="8.5546875" style="122" hidden="1" customWidth="1"/>
    <col min="20" max="20" width="17.88671875" style="76" hidden="1" customWidth="1"/>
    <col min="21" max="21" width="11.5546875" style="122" hidden="1" customWidth="1"/>
    <col min="22" max="22" width="0.109375" style="76" hidden="1" customWidth="1"/>
    <col min="23" max="23" width="9.6640625" style="122" hidden="1" customWidth="1"/>
    <col min="24" max="24" width="16" style="76" hidden="1" customWidth="1"/>
    <col min="25" max="25" width="8.5546875" style="122" hidden="1" customWidth="1"/>
    <col min="26" max="26" width="14.6640625" style="76" hidden="1" customWidth="1"/>
    <col min="27" max="27" width="7.44140625" style="122" hidden="1" customWidth="1"/>
    <col min="28" max="28" width="0.109375" style="76" hidden="1" customWidth="1"/>
    <col min="29" max="29" width="8.5546875" style="122" hidden="1" customWidth="1"/>
    <col min="30" max="30" width="14.77734375" style="76" hidden="1" customWidth="1"/>
    <col min="31" max="31" width="8.5546875" style="122" hidden="1" customWidth="1"/>
    <col min="32" max="32" width="0.109375" style="76" hidden="1" customWidth="1"/>
    <col min="33" max="33" width="11.5546875" style="122" hidden="1" customWidth="1"/>
    <col min="34" max="34" width="16" style="76" hidden="1" customWidth="1"/>
    <col min="35" max="35" width="9.6640625" style="122" hidden="1" customWidth="1"/>
    <col min="36" max="36" width="4.88671875" style="76" hidden="1" customWidth="1"/>
    <col min="37" max="37" width="9.6640625" style="122" hidden="1" customWidth="1"/>
    <col min="38" max="38" width="17.88671875" style="76" hidden="1" customWidth="1"/>
    <col min="39" max="39" width="9.6640625" style="122" hidden="1" customWidth="1"/>
    <col min="40" max="40" width="0.21875" style="76" hidden="1" customWidth="1"/>
    <col min="41" max="41" width="11.5546875" style="122" hidden="1" customWidth="1"/>
    <col min="42" max="42" width="0.109375" style="76" hidden="1" customWidth="1"/>
    <col min="43" max="43" width="9.6640625" style="122" hidden="1" customWidth="1"/>
    <col min="44" max="44" width="14.77734375" style="76" hidden="1" customWidth="1"/>
    <col min="45" max="45" width="7.44140625" style="122" hidden="1" customWidth="1"/>
    <col min="46" max="46" width="14.77734375" style="76" hidden="1" customWidth="1"/>
    <col min="47" max="47" width="8.5546875" style="122" hidden="1" customWidth="1"/>
    <col min="48" max="48" width="0.21875" style="76" hidden="1" customWidth="1"/>
    <col min="49" max="49" width="8.5546875" style="122" hidden="1" customWidth="1"/>
    <col min="50" max="50" width="16" style="76" hidden="1" customWidth="1"/>
    <col min="51" max="51" width="8.5546875" style="122" hidden="1" customWidth="1"/>
    <col min="52" max="52" width="0.109375" style="76" hidden="1" customWidth="1"/>
    <col min="53" max="53" width="7.44140625" style="122" hidden="1" customWidth="1"/>
    <col min="54" max="54" width="14.77734375" style="76" hidden="1" customWidth="1"/>
    <col min="55" max="55" width="8.5546875" style="122" hidden="1" customWidth="1"/>
    <col min="56" max="56" width="14.77734375" style="76" hidden="1" customWidth="1"/>
    <col min="57" max="57" width="7.44140625" style="122" hidden="1" customWidth="1"/>
    <col min="58" max="58" width="0.109375" style="76" hidden="1" customWidth="1"/>
    <col min="59" max="59" width="9.6640625" style="122" hidden="1" customWidth="1"/>
    <col min="60" max="60" width="16" style="76" hidden="1" customWidth="1"/>
    <col min="61" max="61" width="9.77734375" style="122" hidden="1" customWidth="1"/>
    <col min="62" max="62" width="7.77734375" style="122" customWidth="1"/>
    <col min="63" max="63" width="13" style="129" customWidth="1"/>
    <col min="64" max="64" width="8.88671875" style="129"/>
    <col min="65" max="65" width="14.21875" style="129" customWidth="1"/>
    <col min="66" max="66" width="10.5546875" style="129" customWidth="1"/>
    <col min="67" max="67" width="9.77734375" style="129" customWidth="1"/>
    <col min="68" max="68" width="11" style="129" bestFit="1" customWidth="1"/>
    <col min="69" max="69" width="11.6640625" style="129" bestFit="1" customWidth="1"/>
    <col min="70" max="70" width="9.33203125" style="129" bestFit="1" customWidth="1"/>
    <col min="71" max="71" width="10.44140625" style="129" bestFit="1" customWidth="1"/>
    <col min="72" max="72" width="8.88671875" style="129"/>
    <col min="73" max="75" width="12" style="129" bestFit="1" customWidth="1"/>
    <col min="76" max="76" width="10.109375" style="129" customWidth="1"/>
    <col min="77" max="86" width="8.88671875" style="129"/>
    <col min="87" max="88" width="10.44140625" style="129" bestFit="1" customWidth="1"/>
    <col min="89" max="16384" width="8.88671875" style="129"/>
  </cols>
  <sheetData>
    <row r="1" spans="1:78" s="37" customFormat="1" ht="42" customHeight="1">
      <c r="A1" s="434" t="s">
        <v>226</v>
      </c>
      <c r="B1" s="431"/>
      <c r="C1" s="431"/>
      <c r="D1" s="431"/>
      <c r="E1" s="431"/>
      <c r="F1" s="431"/>
      <c r="G1" s="431"/>
      <c r="H1" s="431"/>
      <c r="I1" s="60"/>
      <c r="J1" s="61"/>
      <c r="K1" s="60"/>
      <c r="L1" s="61"/>
      <c r="M1" s="60"/>
      <c r="N1" s="61"/>
      <c r="O1" s="60"/>
      <c r="P1" s="61"/>
      <c r="Q1" s="60"/>
      <c r="R1" s="61"/>
      <c r="S1" s="60"/>
      <c r="T1" s="61"/>
      <c r="U1" s="60"/>
      <c r="V1" s="61"/>
      <c r="W1" s="60"/>
      <c r="X1" s="61"/>
      <c r="Y1" s="60"/>
      <c r="Z1" s="61"/>
      <c r="AA1" s="60"/>
      <c r="AB1" s="61"/>
      <c r="AC1" s="60"/>
      <c r="AD1" s="61"/>
      <c r="AE1" s="60"/>
      <c r="AF1" s="61"/>
      <c r="AG1" s="60"/>
      <c r="AH1" s="61"/>
      <c r="AI1" s="60"/>
      <c r="AJ1" s="61"/>
      <c r="AK1" s="60"/>
      <c r="AL1" s="61"/>
      <c r="AM1" s="60"/>
      <c r="AN1" s="61"/>
      <c r="AO1" s="60"/>
      <c r="AP1" s="61"/>
      <c r="AQ1" s="60"/>
      <c r="AR1" s="61"/>
      <c r="AS1" s="60"/>
      <c r="AT1" s="61"/>
      <c r="AU1" s="60"/>
      <c r="AV1" s="61"/>
      <c r="AW1" s="60"/>
      <c r="AX1" s="61"/>
      <c r="AY1" s="60"/>
      <c r="AZ1" s="61"/>
      <c r="BA1" s="60"/>
      <c r="BB1" s="61"/>
      <c r="BC1" s="60"/>
      <c r="BD1" s="61"/>
      <c r="BE1" s="60"/>
      <c r="BF1" s="61"/>
      <c r="BG1" s="60"/>
      <c r="BH1" s="61"/>
      <c r="BI1" s="60"/>
      <c r="BJ1" s="60"/>
      <c r="BK1" s="322"/>
      <c r="BO1" s="306"/>
      <c r="BU1" s="252"/>
    </row>
    <row r="2" spans="1:78">
      <c r="A2" s="158"/>
      <c r="B2" s="148" t="s">
        <v>227</v>
      </c>
      <c r="C2" s="99"/>
      <c r="D2" s="148" t="s">
        <v>228</v>
      </c>
      <c r="E2" s="99"/>
      <c r="F2" s="99" t="s">
        <v>229</v>
      </c>
      <c r="G2" s="99" t="s">
        <v>230</v>
      </c>
      <c r="H2" s="99" t="s">
        <v>231</v>
      </c>
      <c r="I2" s="99"/>
      <c r="J2" s="148"/>
      <c r="K2" s="99"/>
      <c r="L2" s="148"/>
      <c r="M2" s="99"/>
      <c r="N2" s="148" t="s">
        <v>232</v>
      </c>
      <c r="O2" s="99"/>
      <c r="P2" s="148"/>
      <c r="Q2" s="99"/>
      <c r="R2" s="148"/>
      <c r="S2" s="99"/>
      <c r="T2" s="148"/>
      <c r="U2" s="99"/>
      <c r="V2" s="148"/>
      <c r="W2" s="99"/>
      <c r="X2" s="148"/>
      <c r="Y2" s="99"/>
      <c r="Z2" s="148"/>
      <c r="AA2" s="99"/>
      <c r="AB2" s="148"/>
      <c r="AC2" s="99"/>
      <c r="AD2" s="148"/>
      <c r="AE2" s="99"/>
      <c r="AF2" s="148"/>
      <c r="AG2" s="99"/>
      <c r="AH2" s="148"/>
      <c r="AI2" s="99"/>
      <c r="AJ2" s="148"/>
      <c r="AK2" s="99"/>
      <c r="AL2" s="148"/>
      <c r="AM2" s="99"/>
      <c r="AN2" s="148"/>
      <c r="AO2" s="99"/>
      <c r="AP2" s="148"/>
      <c r="AQ2" s="99"/>
      <c r="AR2" s="148"/>
      <c r="AS2" s="99"/>
      <c r="AT2" s="148"/>
      <c r="AU2" s="99"/>
      <c r="AV2" s="148"/>
      <c r="AW2" s="99"/>
      <c r="AX2" s="148"/>
      <c r="AY2" s="99"/>
      <c r="AZ2" s="148"/>
      <c r="BA2" s="99"/>
      <c r="BB2" s="148"/>
      <c r="BC2" s="99"/>
      <c r="BD2" s="148"/>
      <c r="BE2" s="99"/>
      <c r="BF2" s="148"/>
      <c r="BG2" s="99"/>
      <c r="BH2" s="148"/>
      <c r="BI2" s="99"/>
      <c r="BJ2" s="99" t="s">
        <v>233</v>
      </c>
      <c r="BK2" s="330" t="s">
        <v>297</v>
      </c>
      <c r="BL2" s="419"/>
      <c r="BM2" s="90" t="s">
        <v>162</v>
      </c>
      <c r="BN2" s="90" t="s">
        <v>228</v>
      </c>
      <c r="BO2" s="90" t="s">
        <v>234</v>
      </c>
      <c r="BP2" s="90" t="s">
        <v>230</v>
      </c>
      <c r="BQ2" s="90" t="s">
        <v>231</v>
      </c>
      <c r="BR2" s="90" t="s">
        <v>232</v>
      </c>
      <c r="BS2" s="90" t="s">
        <v>235</v>
      </c>
      <c r="BT2" s="90" t="s">
        <v>236</v>
      </c>
      <c r="BZ2" s="108"/>
    </row>
    <row r="3" spans="1:78" ht="13.5">
      <c r="A3" s="157" t="s">
        <v>296</v>
      </c>
      <c r="B3" s="65">
        <f>BM4*0.000001</f>
        <v>605.20814859999996</v>
      </c>
      <c r="C3" s="65">
        <f t="shared" ref="C3:J3" si="0">BN4*0.000001</f>
        <v>222.88359360000001</v>
      </c>
      <c r="D3" s="65">
        <f>BN4*0.000001</f>
        <v>222.88359360000001</v>
      </c>
      <c r="E3" s="65">
        <f t="shared" si="0"/>
        <v>9.2054351999999984</v>
      </c>
      <c r="F3" s="65">
        <f>BO4*0.000001</f>
        <v>132.55507679999999</v>
      </c>
      <c r="G3" s="65">
        <f>BP4*0.000001</f>
        <v>9.2054351999999984</v>
      </c>
      <c r="H3" s="65">
        <f>BQ4*0.000001</f>
        <v>7.8333034999999995</v>
      </c>
      <c r="I3" s="65">
        <f t="shared" si="0"/>
        <v>52.050090100000006</v>
      </c>
      <c r="J3" s="65">
        <f t="shared" si="0"/>
        <v>0</v>
      </c>
      <c r="K3" s="65" t="e">
        <f>#REF!*0.000001</f>
        <v>#REF!</v>
      </c>
      <c r="L3" s="65">
        <f>BW4*0.000001</f>
        <v>0</v>
      </c>
      <c r="M3" s="65">
        <f>BX4*0.000001</f>
        <v>0</v>
      </c>
      <c r="N3" s="65">
        <f>BR4*0.000001</f>
        <v>137.41585470000001</v>
      </c>
      <c r="O3" s="169"/>
      <c r="P3" s="170"/>
      <c r="Q3" s="169"/>
      <c r="R3" s="170"/>
      <c r="S3" s="169"/>
      <c r="T3" s="170"/>
      <c r="U3" s="169"/>
      <c r="V3" s="170"/>
      <c r="W3" s="169"/>
      <c r="X3" s="170"/>
      <c r="Y3" s="169"/>
      <c r="Z3" s="170"/>
      <c r="AA3" s="169"/>
      <c r="AB3" s="170"/>
      <c r="AC3" s="169"/>
      <c r="AD3" s="170"/>
      <c r="AE3" s="169"/>
      <c r="AF3" s="170"/>
      <c r="AG3" s="169"/>
      <c r="AH3" s="170"/>
      <c r="AI3" s="169"/>
      <c r="AJ3" s="170"/>
      <c r="AK3" s="169"/>
      <c r="AL3" s="170"/>
      <c r="AM3" s="169"/>
      <c r="AN3" s="170"/>
      <c r="AO3" s="169"/>
      <c r="AP3" s="170"/>
      <c r="AQ3" s="169"/>
      <c r="AR3" s="170"/>
      <c r="AS3" s="169"/>
      <c r="AT3" s="170"/>
      <c r="AU3" s="169"/>
      <c r="AV3" s="170"/>
      <c r="AW3" s="169"/>
      <c r="AX3" s="170"/>
      <c r="AY3" s="169"/>
      <c r="AZ3" s="170"/>
      <c r="BA3" s="169"/>
      <c r="BB3" s="170"/>
      <c r="BC3" s="169"/>
      <c r="BD3" s="170"/>
      <c r="BE3" s="169"/>
      <c r="BF3" s="170"/>
      <c r="BG3" s="169"/>
      <c r="BH3" s="170"/>
      <c r="BI3" s="169"/>
      <c r="BJ3" s="171">
        <f>CI26*0.000001</f>
        <v>95.314884800000002</v>
      </c>
      <c r="BK3" s="329" t="str">
        <f>A3&amp;CHAR(10)&amp;FIXED($B3,1)</f>
        <v>서울
605.2</v>
      </c>
      <c r="BL3" s="420"/>
      <c r="BM3" s="62" t="s">
        <v>139</v>
      </c>
      <c r="BN3" s="62" t="s">
        <v>139</v>
      </c>
      <c r="BO3" s="62" t="s">
        <v>237</v>
      </c>
      <c r="BP3" s="62" t="s">
        <v>139</v>
      </c>
      <c r="BQ3" s="62" t="s">
        <v>139</v>
      </c>
      <c r="BR3" s="62" t="s">
        <v>139</v>
      </c>
      <c r="BS3" s="62" t="s">
        <v>139</v>
      </c>
      <c r="BT3" s="62" t="s">
        <v>139</v>
      </c>
      <c r="BZ3" s="168"/>
    </row>
    <row r="4" spans="1:78" ht="13.5">
      <c r="A4" s="157" t="s">
        <v>282</v>
      </c>
      <c r="B4" s="65">
        <f t="shared" ref="B4:B19" si="1">BM5*0.000001</f>
        <v>771.3259554</v>
      </c>
      <c r="C4" s="169"/>
      <c r="D4" s="65">
        <f t="shared" ref="D4:D19" si="2">BN5*0.000001</f>
        <v>111.8662413</v>
      </c>
      <c r="E4" s="169"/>
      <c r="F4" s="65">
        <f t="shared" ref="F4:F19" si="3">BO5*0.000001</f>
        <v>103.3126515</v>
      </c>
      <c r="G4" s="65">
        <f t="shared" ref="G4:G19" si="4">BP5*0.000001</f>
        <v>20.369346699999998</v>
      </c>
      <c r="H4" s="65">
        <f t="shared" ref="H4:H19" si="5">BQ5*0.000001</f>
        <v>66.101187499999995</v>
      </c>
      <c r="I4" s="169"/>
      <c r="J4" s="170"/>
      <c r="K4" s="169"/>
      <c r="L4" s="170"/>
      <c r="M4" s="169"/>
      <c r="N4" s="65">
        <f t="shared" ref="N4:N19" si="6">BR5*0.000001</f>
        <v>340.84190599999999</v>
      </c>
      <c r="O4" s="169"/>
      <c r="P4" s="170"/>
      <c r="Q4" s="169"/>
      <c r="R4" s="170"/>
      <c r="S4" s="169"/>
      <c r="T4" s="170"/>
      <c r="U4" s="169"/>
      <c r="V4" s="170"/>
      <c r="W4" s="169"/>
      <c r="X4" s="170"/>
      <c r="Y4" s="169"/>
      <c r="Z4" s="170"/>
      <c r="AA4" s="169"/>
      <c r="AB4" s="170"/>
      <c r="AC4" s="169"/>
      <c r="AD4" s="170"/>
      <c r="AE4" s="169"/>
      <c r="AF4" s="170"/>
      <c r="AG4" s="169"/>
      <c r="AH4" s="170"/>
      <c r="AI4" s="169"/>
      <c r="AJ4" s="170"/>
      <c r="AK4" s="169"/>
      <c r="AL4" s="170"/>
      <c r="AM4" s="169"/>
      <c r="AN4" s="170"/>
      <c r="AO4" s="169"/>
      <c r="AP4" s="170"/>
      <c r="AQ4" s="169"/>
      <c r="AR4" s="170"/>
      <c r="AS4" s="169"/>
      <c r="AT4" s="170"/>
      <c r="AU4" s="169"/>
      <c r="AV4" s="170"/>
      <c r="AW4" s="169"/>
      <c r="AX4" s="170"/>
      <c r="AY4" s="169"/>
      <c r="AZ4" s="170"/>
      <c r="BA4" s="169"/>
      <c r="BB4" s="170"/>
      <c r="BC4" s="169"/>
      <c r="BD4" s="170"/>
      <c r="BE4" s="169"/>
      <c r="BF4" s="170"/>
      <c r="BG4" s="169"/>
      <c r="BH4" s="170"/>
      <c r="BI4" s="169"/>
      <c r="BJ4" s="171">
        <f t="shared" ref="BJ4:BJ19" si="7">CI27*0.000001</f>
        <v>128.83462239999997</v>
      </c>
      <c r="BK4" s="329" t="str">
        <f t="shared" ref="BK4:BK20" si="8">A4&amp;CHAR(10)&amp;FIXED($B4,1)</f>
        <v>부산
771.3</v>
      </c>
      <c r="BL4" s="157" t="s">
        <v>163</v>
      </c>
      <c r="BM4" s="299">
        <v>605208148.60000002</v>
      </c>
      <c r="BN4" s="299">
        <v>222883593.60000002</v>
      </c>
      <c r="BO4" s="65">
        <f>SUM(BS4:BT4)</f>
        <v>132555076.80000001</v>
      </c>
      <c r="BP4" s="299">
        <v>9205435.1999999993</v>
      </c>
      <c r="BQ4" s="299">
        <v>7833303.5</v>
      </c>
      <c r="BR4" s="299">
        <v>137415854.70000002</v>
      </c>
      <c r="BS4" s="299">
        <v>80504986.700000003</v>
      </c>
      <c r="BT4" s="299">
        <v>52050090.100000009</v>
      </c>
      <c r="BU4" s="76"/>
      <c r="BZ4" s="150"/>
    </row>
    <row r="5" spans="1:78" ht="13.5">
      <c r="A5" s="157" t="s">
        <v>283</v>
      </c>
      <c r="B5" s="65">
        <f t="shared" si="1"/>
        <v>885.22220809999988</v>
      </c>
      <c r="C5" s="169"/>
      <c r="D5" s="65">
        <f t="shared" si="2"/>
        <v>91.121552300000005</v>
      </c>
      <c r="E5" s="169"/>
      <c r="F5" s="65">
        <f t="shared" si="3"/>
        <v>106.6768946</v>
      </c>
      <c r="G5" s="65">
        <f t="shared" si="4"/>
        <v>38.502993199999999</v>
      </c>
      <c r="H5" s="65">
        <f t="shared" si="5"/>
        <v>71.215252599999985</v>
      </c>
      <c r="I5" s="169"/>
      <c r="J5" s="170"/>
      <c r="K5" s="169"/>
      <c r="L5" s="170"/>
      <c r="M5" s="169"/>
      <c r="N5" s="65">
        <f t="shared" si="6"/>
        <v>471.60340829999996</v>
      </c>
      <c r="O5" s="169"/>
      <c r="P5" s="170"/>
      <c r="Q5" s="169"/>
      <c r="R5" s="170"/>
      <c r="S5" s="169"/>
      <c r="T5" s="170"/>
      <c r="U5" s="169"/>
      <c r="V5" s="170"/>
      <c r="W5" s="169"/>
      <c r="X5" s="170"/>
      <c r="Y5" s="169"/>
      <c r="Z5" s="170"/>
      <c r="AA5" s="169"/>
      <c r="AB5" s="170"/>
      <c r="AC5" s="169"/>
      <c r="AD5" s="170"/>
      <c r="AE5" s="169"/>
      <c r="AF5" s="170"/>
      <c r="AG5" s="169"/>
      <c r="AH5" s="170"/>
      <c r="AI5" s="169"/>
      <c r="AJ5" s="170"/>
      <c r="AK5" s="169"/>
      <c r="AL5" s="170"/>
      <c r="AM5" s="169"/>
      <c r="AN5" s="170"/>
      <c r="AO5" s="169"/>
      <c r="AP5" s="170"/>
      <c r="AQ5" s="169"/>
      <c r="AR5" s="170"/>
      <c r="AS5" s="169"/>
      <c r="AT5" s="170"/>
      <c r="AU5" s="169"/>
      <c r="AV5" s="170"/>
      <c r="AW5" s="169"/>
      <c r="AX5" s="170"/>
      <c r="AY5" s="169"/>
      <c r="AZ5" s="170"/>
      <c r="BA5" s="169"/>
      <c r="BB5" s="170"/>
      <c r="BC5" s="169"/>
      <c r="BD5" s="170"/>
      <c r="BE5" s="169"/>
      <c r="BF5" s="170"/>
      <c r="BG5" s="169"/>
      <c r="BH5" s="170"/>
      <c r="BI5" s="169"/>
      <c r="BJ5" s="171">
        <f t="shared" si="7"/>
        <v>106.10210709999998</v>
      </c>
      <c r="BK5" s="329" t="str">
        <f t="shared" si="8"/>
        <v>대구
885.2</v>
      </c>
      <c r="BL5" s="157" t="s">
        <v>164</v>
      </c>
      <c r="BM5" s="326">
        <v>771325955.39999998</v>
      </c>
      <c r="BN5" s="299">
        <v>111866241.3</v>
      </c>
      <c r="BO5" s="320">
        <f t="shared" ref="BO5:BO20" si="9">SUM(BS5:BT5)</f>
        <v>103312651.5</v>
      </c>
      <c r="BP5" s="299">
        <v>20369346.699999999</v>
      </c>
      <c r="BQ5" s="299">
        <v>66101187.5</v>
      </c>
      <c r="BR5" s="299">
        <v>340841906</v>
      </c>
      <c r="BS5" s="299">
        <v>59451773.200000003</v>
      </c>
      <c r="BT5" s="299">
        <v>43860878.299999997</v>
      </c>
      <c r="BU5" s="321"/>
      <c r="BZ5" s="150"/>
    </row>
    <row r="6" spans="1:78" ht="13.5">
      <c r="A6" s="157" t="s">
        <v>284</v>
      </c>
      <c r="B6" s="65">
        <f t="shared" si="1"/>
        <v>1067.0448807</v>
      </c>
      <c r="C6" s="169"/>
      <c r="D6" s="65">
        <f t="shared" si="2"/>
        <v>117.0444823</v>
      </c>
      <c r="E6" s="169"/>
      <c r="F6" s="65">
        <f t="shared" si="3"/>
        <v>94.159822899999995</v>
      </c>
      <c r="G6" s="65">
        <f t="shared" si="4"/>
        <v>77.552264699999995</v>
      </c>
      <c r="H6" s="65">
        <f t="shared" si="5"/>
        <v>154.3861541</v>
      </c>
      <c r="I6" s="169"/>
      <c r="J6" s="170"/>
      <c r="K6" s="169"/>
      <c r="L6" s="170"/>
      <c r="M6" s="169"/>
      <c r="N6" s="65">
        <f t="shared" si="6"/>
        <v>386.88810439999997</v>
      </c>
      <c r="O6" s="169"/>
      <c r="P6" s="170"/>
      <c r="Q6" s="169"/>
      <c r="R6" s="170"/>
      <c r="S6" s="169"/>
      <c r="T6" s="170"/>
      <c r="U6" s="169"/>
      <c r="V6" s="170"/>
      <c r="W6" s="169"/>
      <c r="X6" s="170"/>
      <c r="Y6" s="169"/>
      <c r="Z6" s="170"/>
      <c r="AA6" s="169"/>
      <c r="AB6" s="170"/>
      <c r="AC6" s="169"/>
      <c r="AD6" s="170"/>
      <c r="AE6" s="169"/>
      <c r="AF6" s="170"/>
      <c r="AG6" s="169"/>
      <c r="AH6" s="170"/>
      <c r="AI6" s="169"/>
      <c r="AJ6" s="170"/>
      <c r="AK6" s="169"/>
      <c r="AL6" s="170"/>
      <c r="AM6" s="169"/>
      <c r="AN6" s="170"/>
      <c r="AO6" s="169"/>
      <c r="AP6" s="170"/>
      <c r="AQ6" s="169"/>
      <c r="AR6" s="170"/>
      <c r="AS6" s="169"/>
      <c r="AT6" s="170"/>
      <c r="AU6" s="169"/>
      <c r="AV6" s="170"/>
      <c r="AW6" s="169"/>
      <c r="AX6" s="170"/>
      <c r="AY6" s="169"/>
      <c r="AZ6" s="170"/>
      <c r="BA6" s="169"/>
      <c r="BB6" s="170"/>
      <c r="BC6" s="169"/>
      <c r="BD6" s="170"/>
      <c r="BE6" s="169"/>
      <c r="BF6" s="170"/>
      <c r="BG6" s="169"/>
      <c r="BH6" s="170"/>
      <c r="BI6" s="169"/>
      <c r="BJ6" s="171">
        <f t="shared" si="7"/>
        <v>237.0140523</v>
      </c>
      <c r="BK6" s="329" t="str">
        <f t="shared" si="8"/>
        <v>인천
1,067.0</v>
      </c>
      <c r="BL6" s="157" t="s">
        <v>165</v>
      </c>
      <c r="BM6" s="326">
        <v>885222208.0999999</v>
      </c>
      <c r="BN6" s="299">
        <v>91121552.300000012</v>
      </c>
      <c r="BO6" s="320">
        <f t="shared" si="9"/>
        <v>106676894.60000001</v>
      </c>
      <c r="BP6" s="299">
        <v>38502993.200000003</v>
      </c>
      <c r="BQ6" s="299">
        <v>71215252.599999994</v>
      </c>
      <c r="BR6" s="299">
        <v>471603408.29999995</v>
      </c>
      <c r="BS6" s="299">
        <v>61029225.200000003</v>
      </c>
      <c r="BT6" s="299">
        <v>45647669.400000006</v>
      </c>
      <c r="BZ6" s="150"/>
    </row>
    <row r="7" spans="1:78" ht="13.5">
      <c r="A7" s="157" t="s">
        <v>285</v>
      </c>
      <c r="B7" s="65">
        <f t="shared" si="1"/>
        <v>501.02429860000001</v>
      </c>
      <c r="C7" s="169"/>
      <c r="D7" s="65">
        <f t="shared" si="2"/>
        <v>62.507430799999995</v>
      </c>
      <c r="E7" s="169"/>
      <c r="F7" s="65">
        <f t="shared" si="3"/>
        <v>63.035487699999997</v>
      </c>
      <c r="G7" s="65">
        <f t="shared" si="4"/>
        <v>31.441250399999998</v>
      </c>
      <c r="H7" s="65">
        <f t="shared" si="5"/>
        <v>81.050493199999991</v>
      </c>
      <c r="I7" s="169"/>
      <c r="J7" s="170"/>
      <c r="K7" s="169"/>
      <c r="L7" s="170"/>
      <c r="M7" s="169"/>
      <c r="N7" s="65">
        <f t="shared" si="6"/>
        <v>185.03221399999998</v>
      </c>
      <c r="O7" s="169"/>
      <c r="P7" s="170"/>
      <c r="Q7" s="169"/>
      <c r="R7" s="170"/>
      <c r="S7" s="169"/>
      <c r="T7" s="170"/>
      <c r="U7" s="169"/>
      <c r="V7" s="170"/>
      <c r="W7" s="169"/>
      <c r="X7" s="170"/>
      <c r="Y7" s="169"/>
      <c r="Z7" s="170"/>
      <c r="AA7" s="169"/>
      <c r="AB7" s="170"/>
      <c r="AC7" s="169"/>
      <c r="AD7" s="170"/>
      <c r="AE7" s="169"/>
      <c r="AF7" s="170"/>
      <c r="AG7" s="169"/>
      <c r="AH7" s="170"/>
      <c r="AI7" s="169"/>
      <c r="AJ7" s="170"/>
      <c r="AK7" s="169"/>
      <c r="AL7" s="170"/>
      <c r="AM7" s="169"/>
      <c r="AN7" s="170"/>
      <c r="AO7" s="169"/>
      <c r="AP7" s="170"/>
      <c r="AQ7" s="169"/>
      <c r="AR7" s="170"/>
      <c r="AS7" s="169"/>
      <c r="AT7" s="170"/>
      <c r="AU7" s="169"/>
      <c r="AV7" s="170"/>
      <c r="AW7" s="169"/>
      <c r="AX7" s="170"/>
      <c r="AY7" s="169"/>
      <c r="AZ7" s="170"/>
      <c r="BA7" s="169"/>
      <c r="BB7" s="170"/>
      <c r="BC7" s="169"/>
      <c r="BD7" s="170"/>
      <c r="BE7" s="169"/>
      <c r="BF7" s="170"/>
      <c r="BG7" s="169"/>
      <c r="BH7" s="170"/>
      <c r="BI7" s="169"/>
      <c r="BJ7" s="171">
        <f t="shared" si="7"/>
        <v>77.957422499999993</v>
      </c>
      <c r="BK7" s="329" t="str">
        <f t="shared" si="8"/>
        <v>광주
501.0</v>
      </c>
      <c r="BL7" s="157" t="s">
        <v>166</v>
      </c>
      <c r="BM7" s="326">
        <v>1067044880.7</v>
      </c>
      <c r="BN7" s="299">
        <v>117044482.3</v>
      </c>
      <c r="BO7" s="320">
        <f t="shared" si="9"/>
        <v>94159822.900000006</v>
      </c>
      <c r="BP7" s="299">
        <v>77552264.700000003</v>
      </c>
      <c r="BQ7" s="299">
        <v>154386154.09999999</v>
      </c>
      <c r="BR7" s="299">
        <v>386888104.39999998</v>
      </c>
      <c r="BS7" s="299">
        <v>85944348.100000009</v>
      </c>
      <c r="BT7" s="299">
        <v>8215474.7999999998</v>
      </c>
      <c r="BZ7" s="150"/>
    </row>
    <row r="8" spans="1:78" ht="13.5">
      <c r="A8" s="157" t="s">
        <v>286</v>
      </c>
      <c r="B8" s="65">
        <f t="shared" si="1"/>
        <v>539.6685422999999</v>
      </c>
      <c r="C8" s="169"/>
      <c r="D8" s="65">
        <f t="shared" si="2"/>
        <v>68.132347499999995</v>
      </c>
      <c r="E8" s="169"/>
      <c r="F8" s="65">
        <f t="shared" si="3"/>
        <v>59.737663299999994</v>
      </c>
      <c r="G8" s="65">
        <f t="shared" si="4"/>
        <v>26.974572499999997</v>
      </c>
      <c r="H8" s="65">
        <f t="shared" si="5"/>
        <v>28.429735899999997</v>
      </c>
      <c r="I8" s="169"/>
      <c r="J8" s="170"/>
      <c r="K8" s="169"/>
      <c r="L8" s="170"/>
      <c r="M8" s="169"/>
      <c r="N8" s="65">
        <f t="shared" si="6"/>
        <v>276.40317709999994</v>
      </c>
      <c r="O8" s="169"/>
      <c r="P8" s="170"/>
      <c r="Q8" s="169"/>
      <c r="R8" s="170"/>
      <c r="S8" s="169"/>
      <c r="T8" s="170"/>
      <c r="U8" s="169"/>
      <c r="V8" s="170"/>
      <c r="W8" s="169"/>
      <c r="X8" s="170"/>
      <c r="Y8" s="169"/>
      <c r="Z8" s="170"/>
      <c r="AA8" s="169"/>
      <c r="AB8" s="170"/>
      <c r="AC8" s="169"/>
      <c r="AD8" s="170"/>
      <c r="AE8" s="169"/>
      <c r="AF8" s="170"/>
      <c r="AG8" s="169"/>
      <c r="AH8" s="170"/>
      <c r="AI8" s="169"/>
      <c r="AJ8" s="170"/>
      <c r="AK8" s="169"/>
      <c r="AL8" s="170"/>
      <c r="AM8" s="169"/>
      <c r="AN8" s="170"/>
      <c r="AO8" s="169"/>
      <c r="AP8" s="170"/>
      <c r="AQ8" s="169"/>
      <c r="AR8" s="170"/>
      <c r="AS8" s="169"/>
      <c r="AT8" s="170"/>
      <c r="AU8" s="169"/>
      <c r="AV8" s="170"/>
      <c r="AW8" s="169"/>
      <c r="AX8" s="170"/>
      <c r="AY8" s="169"/>
      <c r="AZ8" s="170"/>
      <c r="BA8" s="169"/>
      <c r="BB8" s="170"/>
      <c r="BC8" s="169"/>
      <c r="BD8" s="170"/>
      <c r="BE8" s="169"/>
      <c r="BF8" s="170"/>
      <c r="BG8" s="169"/>
      <c r="BH8" s="170"/>
      <c r="BI8" s="169"/>
      <c r="BJ8" s="171">
        <f t="shared" si="7"/>
        <v>79.991045999999997</v>
      </c>
      <c r="BK8" s="329" t="str">
        <f t="shared" si="8"/>
        <v>대전
539.7</v>
      </c>
      <c r="BL8" s="157" t="s">
        <v>167</v>
      </c>
      <c r="BM8" s="326">
        <v>501024298.60000002</v>
      </c>
      <c r="BN8" s="299">
        <v>62507430.799999997</v>
      </c>
      <c r="BO8" s="320">
        <f t="shared" si="9"/>
        <v>63035487.700000003</v>
      </c>
      <c r="BP8" s="299">
        <v>31441250.399999999</v>
      </c>
      <c r="BQ8" s="299">
        <v>81050493.199999988</v>
      </c>
      <c r="BR8" s="299">
        <v>185032214</v>
      </c>
      <c r="BS8" s="299">
        <v>41355003.700000003</v>
      </c>
      <c r="BT8" s="299">
        <v>21680484</v>
      </c>
      <c r="BZ8" s="150"/>
    </row>
    <row r="9" spans="1:78" ht="13.5">
      <c r="A9" s="157" t="s">
        <v>287</v>
      </c>
      <c r="B9" s="65">
        <f t="shared" si="1"/>
        <v>1062.8335063</v>
      </c>
      <c r="C9" s="169"/>
      <c r="D9" s="65">
        <f t="shared" si="2"/>
        <v>53.774464199999997</v>
      </c>
      <c r="E9" s="169"/>
      <c r="F9" s="65">
        <f t="shared" si="3"/>
        <v>78.792893099999986</v>
      </c>
      <c r="G9" s="65">
        <f t="shared" si="4"/>
        <v>31.647958499999998</v>
      </c>
      <c r="H9" s="65">
        <f t="shared" si="5"/>
        <v>89.512316699999985</v>
      </c>
      <c r="I9" s="169"/>
      <c r="J9" s="170"/>
      <c r="K9" s="169"/>
      <c r="L9" s="170"/>
      <c r="M9" s="169"/>
      <c r="N9" s="65">
        <f t="shared" si="6"/>
        <v>663.50914579999994</v>
      </c>
      <c r="O9" s="169"/>
      <c r="P9" s="170"/>
      <c r="Q9" s="169"/>
      <c r="R9" s="170"/>
      <c r="S9" s="169"/>
      <c r="T9" s="170"/>
      <c r="U9" s="169"/>
      <c r="V9" s="170"/>
      <c r="W9" s="169"/>
      <c r="X9" s="170"/>
      <c r="Y9" s="169"/>
      <c r="Z9" s="170"/>
      <c r="AA9" s="169"/>
      <c r="AB9" s="170"/>
      <c r="AC9" s="169"/>
      <c r="AD9" s="170"/>
      <c r="AE9" s="169"/>
      <c r="AF9" s="170"/>
      <c r="AG9" s="169"/>
      <c r="AH9" s="170"/>
      <c r="AI9" s="169"/>
      <c r="AJ9" s="170"/>
      <c r="AK9" s="169"/>
      <c r="AL9" s="170"/>
      <c r="AM9" s="169"/>
      <c r="AN9" s="170"/>
      <c r="AO9" s="169"/>
      <c r="AP9" s="170"/>
      <c r="AQ9" s="169"/>
      <c r="AR9" s="170"/>
      <c r="AS9" s="169"/>
      <c r="AT9" s="170"/>
      <c r="AU9" s="169"/>
      <c r="AV9" s="170"/>
      <c r="AW9" s="169"/>
      <c r="AX9" s="170"/>
      <c r="AY9" s="169"/>
      <c r="AZ9" s="170"/>
      <c r="BA9" s="169"/>
      <c r="BB9" s="170"/>
      <c r="BC9" s="169"/>
      <c r="BD9" s="170"/>
      <c r="BE9" s="169"/>
      <c r="BF9" s="170"/>
      <c r="BG9" s="169"/>
      <c r="BH9" s="170"/>
      <c r="BI9" s="169"/>
      <c r="BJ9" s="171">
        <f t="shared" si="7"/>
        <v>145.59672799999998</v>
      </c>
      <c r="BK9" s="329" t="str">
        <f t="shared" si="8"/>
        <v>울산
1,062.8</v>
      </c>
      <c r="BL9" s="157" t="s">
        <v>168</v>
      </c>
      <c r="BM9" s="326">
        <v>539668542.29999995</v>
      </c>
      <c r="BN9" s="299">
        <v>68132347.5</v>
      </c>
      <c r="BO9" s="320">
        <f t="shared" si="9"/>
        <v>59737663.299999997</v>
      </c>
      <c r="BP9" s="299">
        <v>26974572.5</v>
      </c>
      <c r="BQ9" s="299">
        <v>28429735.899999999</v>
      </c>
      <c r="BR9" s="299">
        <v>276403177.09999996</v>
      </c>
      <c r="BS9" s="299">
        <v>40308915.599999994</v>
      </c>
      <c r="BT9" s="299">
        <v>19428747.700000003</v>
      </c>
      <c r="BZ9" s="150"/>
    </row>
    <row r="10" spans="1:78" ht="13.5">
      <c r="A10" s="157" t="s">
        <v>288</v>
      </c>
      <c r="B10" s="65">
        <f t="shared" si="1"/>
        <v>464.91821820000001</v>
      </c>
      <c r="C10" s="169"/>
      <c r="D10" s="65">
        <f t="shared" si="2"/>
        <v>25.115061300000001</v>
      </c>
      <c r="E10" s="169"/>
      <c r="F10" s="65">
        <f t="shared" si="3"/>
        <v>45.4856105</v>
      </c>
      <c r="G10" s="65">
        <f t="shared" si="4"/>
        <v>36.051896200000002</v>
      </c>
      <c r="H10" s="65">
        <f t="shared" si="5"/>
        <v>59.329792599999998</v>
      </c>
      <c r="I10" s="169"/>
      <c r="J10" s="170"/>
      <c r="K10" s="169"/>
      <c r="L10" s="170"/>
      <c r="M10" s="169"/>
      <c r="N10" s="65">
        <f t="shared" si="6"/>
        <v>238.13317749999999</v>
      </c>
      <c r="O10" s="169"/>
      <c r="P10" s="170"/>
      <c r="Q10" s="169"/>
      <c r="R10" s="170"/>
      <c r="S10" s="169"/>
      <c r="T10" s="170"/>
      <c r="U10" s="169"/>
      <c r="V10" s="170"/>
      <c r="W10" s="169"/>
      <c r="X10" s="170"/>
      <c r="Y10" s="169"/>
      <c r="Z10" s="170"/>
      <c r="AA10" s="169"/>
      <c r="AB10" s="170"/>
      <c r="AC10" s="169"/>
      <c r="AD10" s="170"/>
      <c r="AE10" s="169"/>
      <c r="AF10" s="170"/>
      <c r="AG10" s="169"/>
      <c r="AH10" s="170"/>
      <c r="AI10" s="169"/>
      <c r="AJ10" s="170"/>
      <c r="AK10" s="169"/>
      <c r="AL10" s="170"/>
      <c r="AM10" s="169"/>
      <c r="AN10" s="170"/>
      <c r="AO10" s="169"/>
      <c r="AP10" s="170"/>
      <c r="AQ10" s="169"/>
      <c r="AR10" s="170"/>
      <c r="AS10" s="169"/>
      <c r="AT10" s="170"/>
      <c r="AU10" s="169"/>
      <c r="AV10" s="170"/>
      <c r="AW10" s="169"/>
      <c r="AX10" s="170"/>
      <c r="AY10" s="169"/>
      <c r="AZ10" s="170"/>
      <c r="BA10" s="169"/>
      <c r="BB10" s="170"/>
      <c r="BC10" s="169"/>
      <c r="BD10" s="170"/>
      <c r="BE10" s="169"/>
      <c r="BF10" s="170"/>
      <c r="BG10" s="169"/>
      <c r="BH10" s="170"/>
      <c r="BI10" s="169"/>
      <c r="BJ10" s="171">
        <f t="shared" si="7"/>
        <v>60.802680100000003</v>
      </c>
      <c r="BK10" s="329" t="str">
        <f t="shared" si="8"/>
        <v>세종
464.9</v>
      </c>
      <c r="BL10" s="157" t="s">
        <v>169</v>
      </c>
      <c r="BM10" s="326">
        <v>1062833506.3000001</v>
      </c>
      <c r="BN10" s="299">
        <v>53774464.200000003</v>
      </c>
      <c r="BO10" s="320">
        <f>SUM(BS10:BT10)</f>
        <v>78792893.099999994</v>
      </c>
      <c r="BP10" s="299">
        <v>31647958.5</v>
      </c>
      <c r="BQ10" s="299">
        <v>89512316.699999988</v>
      </c>
      <c r="BR10" s="299">
        <v>663509145.79999995</v>
      </c>
      <c r="BS10" s="299">
        <v>48864690.399999999</v>
      </c>
      <c r="BT10" s="299">
        <v>29928202.700000003</v>
      </c>
      <c r="BZ10" s="150"/>
    </row>
    <row r="11" spans="1:78" ht="13.5">
      <c r="A11" s="157" t="s">
        <v>238</v>
      </c>
      <c r="B11" s="65">
        <f t="shared" si="1"/>
        <v>10199.543631300001</v>
      </c>
      <c r="C11" s="169"/>
      <c r="D11" s="65">
        <f t="shared" si="2"/>
        <v>643.12420239999994</v>
      </c>
      <c r="E11" s="169"/>
      <c r="F11" s="65">
        <f t="shared" si="3"/>
        <v>885.4801976</v>
      </c>
      <c r="G11" s="65">
        <f t="shared" si="4"/>
        <v>871.30562009999994</v>
      </c>
      <c r="H11" s="65">
        <f t="shared" si="5"/>
        <v>1187.4250213</v>
      </c>
      <c r="I11" s="169"/>
      <c r="J11" s="170"/>
      <c r="K11" s="169"/>
      <c r="L11" s="170"/>
      <c r="M11" s="169"/>
      <c r="N11" s="65">
        <f t="shared" si="6"/>
        <v>5265.8012812999996</v>
      </c>
      <c r="O11" s="169"/>
      <c r="P11" s="170"/>
      <c r="Q11" s="169"/>
      <c r="R11" s="170"/>
      <c r="S11" s="169"/>
      <c r="T11" s="170"/>
      <c r="U11" s="169"/>
      <c r="V11" s="170"/>
      <c r="W11" s="169"/>
      <c r="X11" s="170"/>
      <c r="Y11" s="169"/>
      <c r="Z11" s="170"/>
      <c r="AA11" s="169"/>
      <c r="AB11" s="170"/>
      <c r="AC11" s="169"/>
      <c r="AD11" s="170"/>
      <c r="AE11" s="169"/>
      <c r="AF11" s="170"/>
      <c r="AG11" s="169"/>
      <c r="AH11" s="170"/>
      <c r="AI11" s="169"/>
      <c r="AJ11" s="170"/>
      <c r="AK11" s="169"/>
      <c r="AL11" s="170"/>
      <c r="AM11" s="169"/>
      <c r="AN11" s="170"/>
      <c r="AO11" s="169"/>
      <c r="AP11" s="170"/>
      <c r="AQ11" s="169"/>
      <c r="AR11" s="170"/>
      <c r="AS11" s="169"/>
      <c r="AT11" s="170"/>
      <c r="AU11" s="169"/>
      <c r="AV11" s="170"/>
      <c r="AW11" s="169"/>
      <c r="AX11" s="170"/>
      <c r="AY11" s="169"/>
      <c r="AZ11" s="170"/>
      <c r="BA11" s="169"/>
      <c r="BB11" s="170"/>
      <c r="BC11" s="169"/>
      <c r="BD11" s="170"/>
      <c r="BE11" s="169"/>
      <c r="BF11" s="170"/>
      <c r="BG11" s="169"/>
      <c r="BH11" s="170"/>
      <c r="BI11" s="169"/>
      <c r="BJ11" s="171">
        <f t="shared" si="7"/>
        <v>1346.4073085999999</v>
      </c>
      <c r="BK11" s="329" t="str">
        <f t="shared" si="8"/>
        <v>경기도
10,199.5</v>
      </c>
      <c r="BL11" s="157" t="s">
        <v>170</v>
      </c>
      <c r="BM11" s="326">
        <v>464918218.20000005</v>
      </c>
      <c r="BN11" s="298">
        <v>25115061.300000001</v>
      </c>
      <c r="BO11" s="320">
        <f t="shared" si="9"/>
        <v>45485610.5</v>
      </c>
      <c r="BP11" s="298">
        <v>36051896.200000003</v>
      </c>
      <c r="BQ11" s="298">
        <v>59329792.600000001</v>
      </c>
      <c r="BR11" s="298">
        <v>238133177.5</v>
      </c>
      <c r="BS11" s="298">
        <v>20815572.600000001</v>
      </c>
      <c r="BT11" s="298">
        <v>24670037.899999999</v>
      </c>
      <c r="BZ11" s="150"/>
    </row>
    <row r="12" spans="1:78" ht="13.5">
      <c r="A12" s="157" t="s">
        <v>239</v>
      </c>
      <c r="B12" s="65">
        <f t="shared" si="1"/>
        <v>16830.139322500003</v>
      </c>
      <c r="C12" s="169"/>
      <c r="D12" s="65">
        <f t="shared" si="2"/>
        <v>201.64211650000001</v>
      </c>
      <c r="E12" s="169"/>
      <c r="F12" s="65">
        <f t="shared" si="3"/>
        <v>663.71090620000007</v>
      </c>
      <c r="G12" s="65">
        <f t="shared" si="4"/>
        <v>1023.4107515999999</v>
      </c>
      <c r="H12" s="65">
        <f t="shared" si="5"/>
        <v>536.62883289999991</v>
      </c>
      <c r="I12" s="169"/>
      <c r="J12" s="170"/>
      <c r="K12" s="169"/>
      <c r="L12" s="170"/>
      <c r="M12" s="169"/>
      <c r="N12" s="65">
        <f t="shared" si="6"/>
        <v>13735.887545700001</v>
      </c>
      <c r="O12" s="169"/>
      <c r="P12" s="170"/>
      <c r="Q12" s="169"/>
      <c r="R12" s="170"/>
      <c r="S12" s="169"/>
      <c r="T12" s="170"/>
      <c r="U12" s="169"/>
      <c r="V12" s="170"/>
      <c r="W12" s="169"/>
      <c r="X12" s="170"/>
      <c r="Y12" s="169"/>
      <c r="Z12" s="170"/>
      <c r="AA12" s="169"/>
      <c r="AB12" s="170"/>
      <c r="AC12" s="169"/>
      <c r="AD12" s="170"/>
      <c r="AE12" s="169"/>
      <c r="AF12" s="170"/>
      <c r="AG12" s="169"/>
      <c r="AH12" s="170"/>
      <c r="AI12" s="169"/>
      <c r="AJ12" s="170"/>
      <c r="AK12" s="169"/>
      <c r="AL12" s="170"/>
      <c r="AM12" s="169"/>
      <c r="AN12" s="170"/>
      <c r="AO12" s="169"/>
      <c r="AP12" s="170"/>
      <c r="AQ12" s="169"/>
      <c r="AR12" s="170"/>
      <c r="AS12" s="169"/>
      <c r="AT12" s="170"/>
      <c r="AU12" s="169"/>
      <c r="AV12" s="170"/>
      <c r="AW12" s="169"/>
      <c r="AX12" s="170"/>
      <c r="AY12" s="169"/>
      <c r="AZ12" s="170"/>
      <c r="BA12" s="169"/>
      <c r="BB12" s="170"/>
      <c r="BC12" s="169"/>
      <c r="BD12" s="170"/>
      <c r="BE12" s="169"/>
      <c r="BF12" s="170"/>
      <c r="BG12" s="169"/>
      <c r="BH12" s="170"/>
      <c r="BI12" s="169"/>
      <c r="BJ12" s="171">
        <f t="shared" si="7"/>
        <v>668.85916959999986</v>
      </c>
      <c r="BK12" s="329" t="str">
        <f t="shared" si="8"/>
        <v>강원도
16,830.1</v>
      </c>
      <c r="BL12" s="157" t="s">
        <v>171</v>
      </c>
      <c r="BM12" s="326">
        <v>10199543631.300001</v>
      </c>
      <c r="BN12" s="299">
        <v>643124202.39999998</v>
      </c>
      <c r="BO12" s="320">
        <f t="shared" si="9"/>
        <v>885480197.60000002</v>
      </c>
      <c r="BP12" s="299">
        <v>871305620.10000002</v>
      </c>
      <c r="BQ12" s="299">
        <v>1187425021.3000002</v>
      </c>
      <c r="BR12" s="299">
        <v>5265801281.3000002</v>
      </c>
      <c r="BS12" s="299">
        <v>477619236.90000004</v>
      </c>
      <c r="BT12" s="299">
        <v>407860960.69999999</v>
      </c>
      <c r="BZ12" s="150"/>
    </row>
    <row r="13" spans="1:78" ht="13.5">
      <c r="A13" s="157" t="s">
        <v>289</v>
      </c>
      <c r="B13" s="65">
        <f t="shared" si="1"/>
        <v>7407.3994384999987</v>
      </c>
      <c r="C13" s="169"/>
      <c r="D13" s="65">
        <f t="shared" si="2"/>
        <v>186.50658039999999</v>
      </c>
      <c r="E13" s="169"/>
      <c r="F13" s="65">
        <f t="shared" si="3"/>
        <v>454.56845629999998</v>
      </c>
      <c r="G13" s="65">
        <f t="shared" si="4"/>
        <v>635.82945080000002</v>
      </c>
      <c r="H13" s="65">
        <f t="shared" si="5"/>
        <v>602.0436181</v>
      </c>
      <c r="I13" s="169"/>
      <c r="J13" s="170"/>
      <c r="K13" s="169"/>
      <c r="L13" s="170"/>
      <c r="M13" s="169"/>
      <c r="N13" s="65">
        <f t="shared" si="6"/>
        <v>4909.3505799999994</v>
      </c>
      <c r="O13" s="169"/>
      <c r="P13" s="170"/>
      <c r="Q13" s="169"/>
      <c r="R13" s="170"/>
      <c r="S13" s="169"/>
      <c r="T13" s="170"/>
      <c r="U13" s="169"/>
      <c r="V13" s="170"/>
      <c r="W13" s="169"/>
      <c r="X13" s="170"/>
      <c r="Y13" s="169"/>
      <c r="Z13" s="170"/>
      <c r="AA13" s="169"/>
      <c r="AB13" s="170"/>
      <c r="AC13" s="169"/>
      <c r="AD13" s="170"/>
      <c r="AE13" s="169"/>
      <c r="AF13" s="170"/>
      <c r="AG13" s="169"/>
      <c r="AH13" s="170"/>
      <c r="AI13" s="169"/>
      <c r="AJ13" s="170"/>
      <c r="AK13" s="169"/>
      <c r="AL13" s="170"/>
      <c r="AM13" s="169"/>
      <c r="AN13" s="170"/>
      <c r="AO13" s="169"/>
      <c r="AP13" s="170"/>
      <c r="AQ13" s="169"/>
      <c r="AR13" s="170"/>
      <c r="AS13" s="169"/>
      <c r="AT13" s="170"/>
      <c r="AU13" s="169"/>
      <c r="AV13" s="170"/>
      <c r="AW13" s="169"/>
      <c r="AX13" s="170"/>
      <c r="AY13" s="169"/>
      <c r="AZ13" s="170"/>
      <c r="BA13" s="169"/>
      <c r="BB13" s="170"/>
      <c r="BC13" s="169"/>
      <c r="BD13" s="170"/>
      <c r="BE13" s="169"/>
      <c r="BF13" s="170"/>
      <c r="BG13" s="169"/>
      <c r="BH13" s="170"/>
      <c r="BI13" s="169"/>
      <c r="BJ13" s="171">
        <f t="shared" si="7"/>
        <v>619.10075289999997</v>
      </c>
      <c r="BK13" s="329" t="str">
        <f t="shared" si="8"/>
        <v>충북
7,407.4</v>
      </c>
      <c r="BL13" s="157" t="s">
        <v>172</v>
      </c>
      <c r="BM13" s="326">
        <v>16830139322.500002</v>
      </c>
      <c r="BN13" s="299">
        <v>201642116.50000003</v>
      </c>
      <c r="BO13" s="320">
        <f t="shared" si="9"/>
        <v>663710906.20000005</v>
      </c>
      <c r="BP13" s="299">
        <v>1023410751.5999999</v>
      </c>
      <c r="BQ13" s="299">
        <v>536628832.89999998</v>
      </c>
      <c r="BR13" s="299">
        <v>13735887545.700003</v>
      </c>
      <c r="BS13" s="299">
        <v>284882570.80000001</v>
      </c>
      <c r="BT13" s="299">
        <v>378828335.39999998</v>
      </c>
      <c r="BZ13" s="150"/>
    </row>
    <row r="14" spans="1:78" ht="13.5">
      <c r="A14" s="157" t="s">
        <v>290</v>
      </c>
      <c r="B14" s="65">
        <f t="shared" si="1"/>
        <v>8247.2124719999993</v>
      </c>
      <c r="C14" s="169"/>
      <c r="D14" s="65">
        <f t="shared" si="2"/>
        <v>292.84670460000001</v>
      </c>
      <c r="E14" s="169"/>
      <c r="F14" s="65">
        <f t="shared" si="3"/>
        <v>528.79763419999995</v>
      </c>
      <c r="G14" s="65">
        <f t="shared" si="4"/>
        <v>746.11750569999992</v>
      </c>
      <c r="H14" s="65">
        <f t="shared" si="5"/>
        <v>1664.0399111000002</v>
      </c>
      <c r="I14" s="169"/>
      <c r="J14" s="170"/>
      <c r="K14" s="169"/>
      <c r="L14" s="170"/>
      <c r="M14" s="169"/>
      <c r="N14" s="65">
        <f t="shared" si="6"/>
        <v>4062.1048734999995</v>
      </c>
      <c r="O14" s="169"/>
      <c r="P14" s="170"/>
      <c r="Q14" s="169"/>
      <c r="R14" s="170"/>
      <c r="S14" s="169"/>
      <c r="T14" s="170"/>
      <c r="U14" s="169"/>
      <c r="V14" s="170"/>
      <c r="W14" s="169"/>
      <c r="X14" s="170"/>
      <c r="Y14" s="169"/>
      <c r="Z14" s="170"/>
      <c r="AA14" s="169"/>
      <c r="AB14" s="170"/>
      <c r="AC14" s="169"/>
      <c r="AD14" s="170"/>
      <c r="AE14" s="169"/>
      <c r="AF14" s="170"/>
      <c r="AG14" s="169"/>
      <c r="AH14" s="170"/>
      <c r="AI14" s="169"/>
      <c r="AJ14" s="170"/>
      <c r="AK14" s="169"/>
      <c r="AL14" s="170"/>
      <c r="AM14" s="169"/>
      <c r="AN14" s="170"/>
      <c r="AO14" s="169"/>
      <c r="AP14" s="170"/>
      <c r="AQ14" s="169"/>
      <c r="AR14" s="170"/>
      <c r="AS14" s="169"/>
      <c r="AT14" s="170"/>
      <c r="AU14" s="169"/>
      <c r="AV14" s="170"/>
      <c r="AW14" s="169"/>
      <c r="AX14" s="170"/>
      <c r="AY14" s="169"/>
      <c r="AZ14" s="170"/>
      <c r="BA14" s="169"/>
      <c r="BB14" s="170"/>
      <c r="BC14" s="169"/>
      <c r="BD14" s="170"/>
      <c r="BE14" s="169"/>
      <c r="BF14" s="170"/>
      <c r="BG14" s="169"/>
      <c r="BH14" s="170"/>
      <c r="BI14" s="169"/>
      <c r="BJ14" s="171">
        <f t="shared" si="7"/>
        <v>953.3058428999999</v>
      </c>
      <c r="BK14" s="329" t="str">
        <f t="shared" si="8"/>
        <v>충남
8,247.2</v>
      </c>
      <c r="BL14" s="157" t="s">
        <v>173</v>
      </c>
      <c r="BM14" s="326">
        <v>7407399438.499999</v>
      </c>
      <c r="BN14" s="299">
        <v>186506580.40000001</v>
      </c>
      <c r="BO14" s="320">
        <f t="shared" si="9"/>
        <v>454568456.30000001</v>
      </c>
      <c r="BP14" s="299">
        <v>635829450.80000007</v>
      </c>
      <c r="BQ14" s="299">
        <v>602043618.10000002</v>
      </c>
      <c r="BR14" s="299">
        <v>4909350580</v>
      </c>
      <c r="BS14" s="299">
        <v>245760748.09999999</v>
      </c>
      <c r="BT14" s="299">
        <v>208807708.20000002</v>
      </c>
      <c r="BZ14" s="150"/>
    </row>
    <row r="15" spans="1:78" ht="13.5">
      <c r="A15" s="157" t="s">
        <v>291</v>
      </c>
      <c r="B15" s="65">
        <f t="shared" si="1"/>
        <v>8073.1756444999983</v>
      </c>
      <c r="C15" s="169"/>
      <c r="D15" s="65">
        <f t="shared" si="2"/>
        <v>231.53699489999997</v>
      </c>
      <c r="E15" s="169"/>
      <c r="F15" s="65">
        <f t="shared" si="3"/>
        <v>607.60643849999997</v>
      </c>
      <c r="G15" s="65">
        <f t="shared" si="4"/>
        <v>627.68890509999983</v>
      </c>
      <c r="H15" s="65">
        <f t="shared" si="5"/>
        <v>1479.9057590000002</v>
      </c>
      <c r="I15" s="169"/>
      <c r="J15" s="170"/>
      <c r="K15" s="169"/>
      <c r="L15" s="170"/>
      <c r="M15" s="169"/>
      <c r="N15" s="65">
        <f t="shared" si="6"/>
        <v>4445.9127537999993</v>
      </c>
      <c r="O15" s="169"/>
      <c r="P15" s="170"/>
      <c r="Q15" s="169"/>
      <c r="R15" s="170"/>
      <c r="S15" s="169"/>
      <c r="T15" s="170"/>
      <c r="U15" s="169"/>
      <c r="V15" s="170"/>
      <c r="W15" s="169"/>
      <c r="X15" s="170"/>
      <c r="Y15" s="169"/>
      <c r="Z15" s="170"/>
      <c r="AA15" s="169"/>
      <c r="AB15" s="170"/>
      <c r="AC15" s="169"/>
      <c r="AD15" s="170"/>
      <c r="AE15" s="169"/>
      <c r="AF15" s="170"/>
      <c r="AG15" s="169"/>
      <c r="AH15" s="170"/>
      <c r="AI15" s="169"/>
      <c r="AJ15" s="170"/>
      <c r="AK15" s="169"/>
      <c r="AL15" s="170"/>
      <c r="AM15" s="169"/>
      <c r="AN15" s="170"/>
      <c r="AO15" s="169"/>
      <c r="AP15" s="170"/>
      <c r="AQ15" s="169"/>
      <c r="AR15" s="170"/>
      <c r="AS15" s="169"/>
      <c r="AT15" s="170"/>
      <c r="AU15" s="169"/>
      <c r="AV15" s="170"/>
      <c r="AW15" s="169"/>
      <c r="AX15" s="170"/>
      <c r="AY15" s="169"/>
      <c r="AZ15" s="170"/>
      <c r="BA15" s="169"/>
      <c r="BB15" s="170"/>
      <c r="BC15" s="169"/>
      <c r="BD15" s="170"/>
      <c r="BE15" s="169"/>
      <c r="BF15" s="170"/>
      <c r="BG15" s="169"/>
      <c r="BH15" s="170"/>
      <c r="BI15" s="169"/>
      <c r="BJ15" s="171">
        <f t="shared" si="7"/>
        <v>680.52479319999986</v>
      </c>
      <c r="BK15" s="329" t="str">
        <f t="shared" si="8"/>
        <v>전북
8,073.2</v>
      </c>
      <c r="BL15" s="157" t="s">
        <v>174</v>
      </c>
      <c r="BM15" s="326">
        <v>8247212471.999999</v>
      </c>
      <c r="BN15" s="299">
        <v>292846704.60000002</v>
      </c>
      <c r="BO15" s="320">
        <f t="shared" si="9"/>
        <v>528797634.19999993</v>
      </c>
      <c r="BP15" s="299">
        <v>746117505.69999993</v>
      </c>
      <c r="BQ15" s="299">
        <v>1664039911.1000001</v>
      </c>
      <c r="BR15" s="299">
        <v>4062104873.4999995</v>
      </c>
      <c r="BS15" s="299">
        <v>310797517.39999998</v>
      </c>
      <c r="BT15" s="299">
        <v>218000116.79999998</v>
      </c>
      <c r="BZ15" s="150"/>
    </row>
    <row r="16" spans="1:78" ht="13.5">
      <c r="A16" s="157" t="s">
        <v>292</v>
      </c>
      <c r="B16" s="65">
        <f t="shared" si="1"/>
        <v>12360.515199099998</v>
      </c>
      <c r="C16" s="169"/>
      <c r="D16" s="65">
        <f t="shared" si="2"/>
        <v>315.20189649999998</v>
      </c>
      <c r="E16" s="169"/>
      <c r="F16" s="65">
        <f t="shared" si="3"/>
        <v>708.70829290000006</v>
      </c>
      <c r="G16" s="65">
        <f t="shared" si="4"/>
        <v>1150.9922148999999</v>
      </c>
      <c r="H16" s="65">
        <f t="shared" si="5"/>
        <v>2022.5915595999998</v>
      </c>
      <c r="I16" s="169"/>
      <c r="J16" s="170"/>
      <c r="K16" s="169"/>
      <c r="L16" s="170"/>
      <c r="M16" s="169"/>
      <c r="N16" s="65">
        <f t="shared" si="6"/>
        <v>6939.2337040999992</v>
      </c>
      <c r="O16" s="169"/>
      <c r="P16" s="170"/>
      <c r="Q16" s="169"/>
      <c r="R16" s="170"/>
      <c r="S16" s="169"/>
      <c r="T16" s="170"/>
      <c r="U16" s="169"/>
      <c r="V16" s="170"/>
      <c r="W16" s="169"/>
      <c r="X16" s="170"/>
      <c r="Y16" s="169"/>
      <c r="Z16" s="170"/>
      <c r="AA16" s="169"/>
      <c r="AB16" s="170"/>
      <c r="AC16" s="169"/>
      <c r="AD16" s="170"/>
      <c r="AE16" s="169"/>
      <c r="AF16" s="170"/>
      <c r="AG16" s="169"/>
      <c r="AH16" s="170"/>
      <c r="AI16" s="169"/>
      <c r="AJ16" s="170"/>
      <c r="AK16" s="169"/>
      <c r="AL16" s="170"/>
      <c r="AM16" s="169"/>
      <c r="AN16" s="170"/>
      <c r="AO16" s="169"/>
      <c r="AP16" s="170"/>
      <c r="AQ16" s="169"/>
      <c r="AR16" s="170"/>
      <c r="AS16" s="169"/>
      <c r="AT16" s="170"/>
      <c r="AU16" s="169"/>
      <c r="AV16" s="170"/>
      <c r="AW16" s="169"/>
      <c r="AX16" s="170"/>
      <c r="AY16" s="169"/>
      <c r="AZ16" s="170"/>
      <c r="BA16" s="169"/>
      <c r="BB16" s="170"/>
      <c r="BC16" s="169"/>
      <c r="BD16" s="170"/>
      <c r="BE16" s="169"/>
      <c r="BF16" s="170"/>
      <c r="BG16" s="169"/>
      <c r="BH16" s="170"/>
      <c r="BI16" s="169"/>
      <c r="BJ16" s="171">
        <f t="shared" si="7"/>
        <v>1223.7875310999998</v>
      </c>
      <c r="BK16" s="329" t="str">
        <f t="shared" si="8"/>
        <v>전남
12,360.5</v>
      </c>
      <c r="BL16" s="157" t="s">
        <v>175</v>
      </c>
      <c r="BM16" s="326">
        <v>8073175644.499999</v>
      </c>
      <c r="BN16" s="299">
        <v>231536994.89999998</v>
      </c>
      <c r="BO16" s="320">
        <f t="shared" si="9"/>
        <v>607606438.5</v>
      </c>
      <c r="BP16" s="299">
        <v>627688905.0999999</v>
      </c>
      <c r="BQ16" s="299">
        <v>1479905759.0000002</v>
      </c>
      <c r="BR16" s="299">
        <v>4445912753.7999992</v>
      </c>
      <c r="BS16" s="299">
        <v>331558657.90000004</v>
      </c>
      <c r="BT16" s="299">
        <v>276047780.59999996</v>
      </c>
      <c r="BZ16" s="150"/>
    </row>
    <row r="17" spans="1:88" ht="13.5">
      <c r="A17" s="157" t="s">
        <v>293</v>
      </c>
      <c r="B17" s="65">
        <f t="shared" si="1"/>
        <v>19036.3668229</v>
      </c>
      <c r="C17" s="169"/>
      <c r="D17" s="65">
        <f t="shared" si="2"/>
        <v>344.26010890000003</v>
      </c>
      <c r="E17" s="169"/>
      <c r="F17" s="65">
        <f t="shared" si="3"/>
        <v>1010.4781904</v>
      </c>
      <c r="G17" s="65">
        <f t="shared" si="4"/>
        <v>1232.9709108999998</v>
      </c>
      <c r="H17" s="65">
        <f t="shared" si="5"/>
        <v>1710.3759498000004</v>
      </c>
      <c r="I17" s="169"/>
      <c r="J17" s="170"/>
      <c r="K17" s="169"/>
      <c r="L17" s="170"/>
      <c r="M17" s="169"/>
      <c r="N17" s="65">
        <f t="shared" si="6"/>
        <v>13542.400531900003</v>
      </c>
      <c r="O17" s="169"/>
      <c r="P17" s="170"/>
      <c r="Q17" s="169"/>
      <c r="R17" s="170"/>
      <c r="S17" s="169"/>
      <c r="T17" s="170"/>
      <c r="U17" s="169"/>
      <c r="V17" s="170"/>
      <c r="W17" s="169"/>
      <c r="X17" s="170"/>
      <c r="Y17" s="169"/>
      <c r="Z17" s="170"/>
      <c r="AA17" s="169"/>
      <c r="AB17" s="170"/>
      <c r="AC17" s="169"/>
      <c r="AD17" s="170"/>
      <c r="AE17" s="169"/>
      <c r="AF17" s="170"/>
      <c r="AG17" s="169"/>
      <c r="AH17" s="170"/>
      <c r="AI17" s="169"/>
      <c r="AJ17" s="170"/>
      <c r="AK17" s="169"/>
      <c r="AL17" s="170"/>
      <c r="AM17" s="169"/>
      <c r="AN17" s="170"/>
      <c r="AO17" s="169"/>
      <c r="AP17" s="170"/>
      <c r="AQ17" s="169"/>
      <c r="AR17" s="170"/>
      <c r="AS17" s="169"/>
      <c r="AT17" s="170"/>
      <c r="AU17" s="169"/>
      <c r="AV17" s="170"/>
      <c r="AW17" s="169"/>
      <c r="AX17" s="170"/>
      <c r="AY17" s="169"/>
      <c r="AZ17" s="170"/>
      <c r="BA17" s="169"/>
      <c r="BB17" s="170"/>
      <c r="BC17" s="169"/>
      <c r="BD17" s="170"/>
      <c r="BE17" s="169"/>
      <c r="BF17" s="170"/>
      <c r="BG17" s="169"/>
      <c r="BH17" s="170"/>
      <c r="BI17" s="169"/>
      <c r="BJ17" s="171">
        <f t="shared" si="7"/>
        <v>1195.8811310000001</v>
      </c>
      <c r="BK17" s="329" t="str">
        <f t="shared" si="8"/>
        <v>경북
19,036.4</v>
      </c>
      <c r="BL17" s="157" t="s">
        <v>176</v>
      </c>
      <c r="BM17" s="326">
        <v>12360515199.099998</v>
      </c>
      <c r="BN17" s="299">
        <v>315201896.5</v>
      </c>
      <c r="BO17" s="320">
        <f t="shared" si="9"/>
        <v>708708292.9000001</v>
      </c>
      <c r="BP17" s="299">
        <v>1150992214.8999999</v>
      </c>
      <c r="BQ17" s="299">
        <v>2022591559.5999999</v>
      </c>
      <c r="BR17" s="299">
        <v>6939233704.0999994</v>
      </c>
      <c r="BS17" s="299">
        <v>461890623.00000012</v>
      </c>
      <c r="BT17" s="299">
        <v>246817669.89999998</v>
      </c>
      <c r="BZ17" s="150"/>
    </row>
    <row r="18" spans="1:88" ht="13.5">
      <c r="A18" s="157" t="s">
        <v>294</v>
      </c>
      <c r="B18" s="65">
        <f t="shared" si="1"/>
        <v>10541.727510300001</v>
      </c>
      <c r="C18" s="169"/>
      <c r="D18" s="65">
        <f t="shared" si="2"/>
        <v>293.72439569999989</v>
      </c>
      <c r="E18" s="169"/>
      <c r="F18" s="65">
        <f t="shared" si="3"/>
        <v>665.66703399999994</v>
      </c>
      <c r="G18" s="65">
        <f t="shared" si="4"/>
        <v>588.17866009999989</v>
      </c>
      <c r="H18" s="65">
        <f t="shared" si="5"/>
        <v>1219.0980032999998</v>
      </c>
      <c r="I18" s="169"/>
      <c r="J18" s="170"/>
      <c r="K18" s="169"/>
      <c r="L18" s="170"/>
      <c r="M18" s="169"/>
      <c r="N18" s="65">
        <f t="shared" si="6"/>
        <v>6965.3151847999998</v>
      </c>
      <c r="O18" s="169"/>
      <c r="P18" s="170"/>
      <c r="Q18" s="169"/>
      <c r="R18" s="170"/>
      <c r="S18" s="169"/>
      <c r="T18" s="170"/>
      <c r="U18" s="169"/>
      <c r="V18" s="170"/>
      <c r="W18" s="169"/>
      <c r="X18" s="170"/>
      <c r="Y18" s="169"/>
      <c r="Z18" s="170"/>
      <c r="AA18" s="169"/>
      <c r="AB18" s="170"/>
      <c r="AC18" s="169"/>
      <c r="AD18" s="170"/>
      <c r="AE18" s="169"/>
      <c r="AF18" s="170"/>
      <c r="AG18" s="169"/>
      <c r="AH18" s="170"/>
      <c r="AI18" s="169"/>
      <c r="AJ18" s="170"/>
      <c r="AK18" s="169"/>
      <c r="AL18" s="170"/>
      <c r="AM18" s="169"/>
      <c r="AN18" s="170"/>
      <c r="AO18" s="169"/>
      <c r="AP18" s="170"/>
      <c r="AQ18" s="169"/>
      <c r="AR18" s="170"/>
      <c r="AS18" s="169"/>
      <c r="AT18" s="170"/>
      <c r="AU18" s="169"/>
      <c r="AV18" s="170"/>
      <c r="AW18" s="169"/>
      <c r="AX18" s="170"/>
      <c r="AY18" s="169"/>
      <c r="AZ18" s="170"/>
      <c r="BA18" s="169"/>
      <c r="BB18" s="170"/>
      <c r="BC18" s="169"/>
      <c r="BD18" s="170"/>
      <c r="BE18" s="169"/>
      <c r="BF18" s="170"/>
      <c r="BG18" s="169"/>
      <c r="BH18" s="170"/>
      <c r="BI18" s="169"/>
      <c r="BJ18" s="171">
        <f t="shared" si="7"/>
        <v>809.74423239999999</v>
      </c>
      <c r="BK18" s="329" t="str">
        <f t="shared" si="8"/>
        <v>경남
10,541.7</v>
      </c>
      <c r="BL18" s="157" t="s">
        <v>177</v>
      </c>
      <c r="BM18" s="326">
        <v>19036366822.900002</v>
      </c>
      <c r="BN18" s="299">
        <v>344260108.90000004</v>
      </c>
      <c r="BO18" s="320">
        <f t="shared" si="9"/>
        <v>1010478190.4000001</v>
      </c>
      <c r="BP18" s="299">
        <v>1232970910.8999999</v>
      </c>
      <c r="BQ18" s="299">
        <v>1710375949.8000004</v>
      </c>
      <c r="BR18" s="299">
        <v>13542400531.900003</v>
      </c>
      <c r="BS18" s="299">
        <v>442369149.09999996</v>
      </c>
      <c r="BT18" s="299">
        <v>568109041.30000007</v>
      </c>
      <c r="BZ18" s="150"/>
    </row>
    <row r="19" spans="1:88" ht="13.5">
      <c r="A19" s="157" t="s">
        <v>295</v>
      </c>
      <c r="B19" s="65">
        <f t="shared" si="1"/>
        <v>1850.2276751999998</v>
      </c>
      <c r="C19" s="169"/>
      <c r="D19" s="65">
        <f t="shared" si="2"/>
        <v>81.366029699999999</v>
      </c>
      <c r="E19" s="169"/>
      <c r="F19" s="65">
        <f t="shared" si="3"/>
        <v>115.71619990000001</v>
      </c>
      <c r="G19" s="65">
        <f t="shared" si="4"/>
        <v>353.02908299999996</v>
      </c>
      <c r="H19" s="65">
        <f t="shared" si="5"/>
        <v>6.2296534000000001</v>
      </c>
      <c r="I19" s="169"/>
      <c r="J19" s="170"/>
      <c r="K19" s="169"/>
      <c r="L19" s="170"/>
      <c r="M19" s="169"/>
      <c r="N19" s="65">
        <f t="shared" si="6"/>
        <v>861.52393979999988</v>
      </c>
      <c r="O19" s="169"/>
      <c r="P19" s="170"/>
      <c r="Q19" s="169"/>
      <c r="R19" s="170"/>
      <c r="S19" s="169"/>
      <c r="T19" s="170"/>
      <c r="U19" s="169"/>
      <c r="V19" s="170"/>
      <c r="W19" s="169"/>
      <c r="X19" s="170"/>
      <c r="Y19" s="169"/>
      <c r="Z19" s="170"/>
      <c r="AA19" s="169"/>
      <c r="AB19" s="170"/>
      <c r="AC19" s="169"/>
      <c r="AD19" s="170"/>
      <c r="AE19" s="169"/>
      <c r="AF19" s="170"/>
      <c r="AG19" s="169"/>
      <c r="AH19" s="170"/>
      <c r="AI19" s="169"/>
      <c r="AJ19" s="170"/>
      <c r="AK19" s="169"/>
      <c r="AL19" s="170"/>
      <c r="AM19" s="169"/>
      <c r="AN19" s="170"/>
      <c r="AO19" s="169"/>
      <c r="AP19" s="170"/>
      <c r="AQ19" s="169"/>
      <c r="AR19" s="170"/>
      <c r="AS19" s="169"/>
      <c r="AT19" s="170"/>
      <c r="AU19" s="169"/>
      <c r="AV19" s="170"/>
      <c r="AW19" s="169"/>
      <c r="AX19" s="170"/>
      <c r="AY19" s="169"/>
      <c r="AZ19" s="170"/>
      <c r="BA19" s="169"/>
      <c r="BB19" s="170"/>
      <c r="BC19" s="169"/>
      <c r="BD19" s="170"/>
      <c r="BE19" s="169"/>
      <c r="BF19" s="170"/>
      <c r="BG19" s="169"/>
      <c r="BH19" s="170"/>
      <c r="BI19" s="169"/>
      <c r="BJ19" s="171">
        <f t="shared" si="7"/>
        <v>432.36276939999999</v>
      </c>
      <c r="BK19" s="329" t="str">
        <f t="shared" si="8"/>
        <v>제주
1,850.2</v>
      </c>
      <c r="BL19" s="157" t="s">
        <v>178</v>
      </c>
      <c r="BM19" s="326">
        <v>10541727510.300001</v>
      </c>
      <c r="BN19" s="299">
        <v>293724395.69999993</v>
      </c>
      <c r="BO19" s="320">
        <f t="shared" si="9"/>
        <v>665667034</v>
      </c>
      <c r="BP19" s="299">
        <v>588178660.0999999</v>
      </c>
      <c r="BQ19" s="299">
        <v>1219098003.3</v>
      </c>
      <c r="BR19" s="299">
        <v>6965315184.8000002</v>
      </c>
      <c r="BS19" s="299">
        <v>369732375.60000002</v>
      </c>
      <c r="BT19" s="299">
        <v>295934658.40000004</v>
      </c>
      <c r="BZ19" s="150"/>
    </row>
    <row r="20" spans="1:88" ht="13.5">
      <c r="A20" s="98" t="s">
        <v>207</v>
      </c>
      <c r="B20" s="137">
        <f>SUM(B3:B19)</f>
        <v>100443.5534745</v>
      </c>
      <c r="C20" s="172"/>
      <c r="D20" s="137">
        <f>SUM(D3:D19)</f>
        <v>3342.6542028999997</v>
      </c>
      <c r="E20" s="172"/>
      <c r="F20" s="154">
        <f>SUM(F3:F19)</f>
        <v>6324.4894504000004</v>
      </c>
      <c r="G20" s="137">
        <f>SUM(G3:G19)</f>
        <v>7501.268819599999</v>
      </c>
      <c r="H20" s="137">
        <f>SUM(H3:H19)</f>
        <v>10986.196544599999</v>
      </c>
      <c r="I20" s="172"/>
      <c r="J20" s="137"/>
      <c r="K20" s="172"/>
      <c r="L20" s="137"/>
      <c r="M20" s="172"/>
      <c r="N20" s="137">
        <f>SUM(N3:N19)</f>
        <v>63427.357382699993</v>
      </c>
      <c r="O20" s="172"/>
      <c r="P20" s="137"/>
      <c r="Q20" s="172"/>
      <c r="R20" s="137"/>
      <c r="S20" s="172"/>
      <c r="T20" s="137"/>
      <c r="U20" s="172"/>
      <c r="V20" s="137"/>
      <c r="W20" s="172"/>
      <c r="X20" s="137"/>
      <c r="Y20" s="172"/>
      <c r="Z20" s="137"/>
      <c r="AA20" s="172"/>
      <c r="AB20" s="137"/>
      <c r="AC20" s="172"/>
      <c r="AD20" s="137"/>
      <c r="AE20" s="172"/>
      <c r="AF20" s="137"/>
      <c r="AG20" s="172"/>
      <c r="AH20" s="137"/>
      <c r="AI20" s="172"/>
      <c r="AJ20" s="137"/>
      <c r="AK20" s="172"/>
      <c r="AL20" s="137"/>
      <c r="AM20" s="172"/>
      <c r="AN20" s="137"/>
      <c r="AO20" s="172"/>
      <c r="AP20" s="137"/>
      <c r="AQ20" s="172"/>
      <c r="AR20" s="137"/>
      <c r="AS20" s="172"/>
      <c r="AT20" s="137"/>
      <c r="AU20" s="172"/>
      <c r="AV20" s="137"/>
      <c r="AW20" s="172"/>
      <c r="AX20" s="137"/>
      <c r="AY20" s="172"/>
      <c r="AZ20" s="137"/>
      <c r="BA20" s="172"/>
      <c r="BB20" s="137"/>
      <c r="BC20" s="172"/>
      <c r="BD20" s="137"/>
      <c r="BE20" s="172"/>
      <c r="BF20" s="137"/>
      <c r="BG20" s="172"/>
      <c r="BH20" s="137"/>
      <c r="BI20" s="172"/>
      <c r="BJ20" s="154">
        <f>SUM(BJ3:BJ19)</f>
        <v>8861.5870742999996</v>
      </c>
      <c r="BK20" s="329" t="str">
        <f t="shared" si="8"/>
        <v>합계
100,443.6</v>
      </c>
      <c r="BL20" s="157" t="s">
        <v>179</v>
      </c>
      <c r="BM20" s="326">
        <v>1850227675.1999998</v>
      </c>
      <c r="BN20" s="299">
        <v>81366029.700000003</v>
      </c>
      <c r="BO20" s="320">
        <f t="shared" si="9"/>
        <v>115716199.90000001</v>
      </c>
      <c r="BP20" s="299">
        <v>353029083</v>
      </c>
      <c r="BQ20" s="299">
        <v>6229653.4000000004</v>
      </c>
      <c r="BR20" s="299">
        <v>861523939.79999995</v>
      </c>
      <c r="BS20" s="299">
        <v>90269170.799999997</v>
      </c>
      <c r="BT20" s="299">
        <v>25447029.100000001</v>
      </c>
      <c r="BZ20" s="150"/>
    </row>
    <row r="21" spans="1:88" ht="11.25">
      <c r="BL21" s="101" t="s">
        <v>138</v>
      </c>
      <c r="BM21" s="299">
        <f>SUM(BM4:BM20)</f>
        <v>100443553474.5</v>
      </c>
      <c r="BN21" s="326">
        <f t="shared" ref="BN21:BS21" si="10">SUM(BN4:BN20)</f>
        <v>3342654202.8999996</v>
      </c>
      <c r="BO21" s="326">
        <f t="shared" si="10"/>
        <v>6324489450.3999996</v>
      </c>
      <c r="BP21" s="326">
        <f t="shared" si="10"/>
        <v>7501268819.5999985</v>
      </c>
      <c r="BQ21" s="326">
        <f t="shared" si="10"/>
        <v>10986196544.6</v>
      </c>
      <c r="BR21" s="326">
        <f t="shared" si="10"/>
        <v>63427357382.700012</v>
      </c>
      <c r="BS21" s="326">
        <f t="shared" si="10"/>
        <v>3453154565.0999999</v>
      </c>
      <c r="BT21" s="326"/>
      <c r="BU21" s="238">
        <f>SUM(BN21:BR21,BT21,CI25)</f>
        <v>100443553474.50002</v>
      </c>
      <c r="BV21" s="253"/>
      <c r="BW21" s="76"/>
      <c r="BZ21" s="151"/>
    </row>
    <row r="22" spans="1:88">
      <c r="BL22" s="76"/>
      <c r="BM22" s="88"/>
      <c r="BN22" s="88"/>
      <c r="BO22" s="89"/>
      <c r="BP22" s="88"/>
    </row>
    <row r="23" spans="1:88" ht="13.5"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  <c r="AI23" s="329"/>
      <c r="AJ23" s="329"/>
      <c r="AK23" s="329"/>
      <c r="AL23" s="329"/>
      <c r="AM23" s="329"/>
      <c r="AN23" s="329"/>
      <c r="AO23" s="329"/>
      <c r="AP23" s="329"/>
      <c r="AQ23" s="329"/>
      <c r="AR23" s="329"/>
      <c r="AS23" s="329"/>
      <c r="AT23" s="329"/>
      <c r="AU23" s="329"/>
      <c r="AV23" s="329"/>
      <c r="AW23" s="329"/>
      <c r="AX23" s="329"/>
      <c r="AY23" s="329"/>
      <c r="AZ23" s="329"/>
      <c r="BA23" s="329"/>
      <c r="BB23" s="329"/>
      <c r="BC23" s="329"/>
      <c r="BD23" s="329"/>
      <c r="BE23" s="329"/>
      <c r="BF23" s="329"/>
      <c r="BG23" s="329"/>
      <c r="BH23" s="329"/>
      <c r="BI23" s="329"/>
      <c r="BJ23" s="329"/>
      <c r="BL23" s="419"/>
      <c r="BM23" s="90" t="s">
        <v>125</v>
      </c>
      <c r="BN23" s="90" t="s">
        <v>121</v>
      </c>
      <c r="BO23" s="90" t="s">
        <v>108</v>
      </c>
      <c r="BP23" s="90" t="s">
        <v>123</v>
      </c>
      <c r="BQ23" s="90" t="s">
        <v>113</v>
      </c>
      <c r="BR23" s="90" t="s">
        <v>111</v>
      </c>
      <c r="BS23" s="90" t="s">
        <v>110</v>
      </c>
      <c r="BT23" s="90" t="s">
        <v>109</v>
      </c>
      <c r="BU23" s="90" t="s">
        <v>117</v>
      </c>
      <c r="BV23" s="90" t="s">
        <v>120</v>
      </c>
      <c r="BW23" s="90" t="s">
        <v>128</v>
      </c>
      <c r="BX23" s="90" t="s">
        <v>126</v>
      </c>
      <c r="BY23" s="90" t="s">
        <v>129</v>
      </c>
      <c r="BZ23" s="90" t="s">
        <v>124</v>
      </c>
      <c r="CA23" s="90" t="s">
        <v>122</v>
      </c>
      <c r="CB23" s="90" t="s">
        <v>114</v>
      </c>
      <c r="CC23" s="90" t="s">
        <v>119</v>
      </c>
      <c r="CD23" s="90" t="s">
        <v>118</v>
      </c>
      <c r="CE23" s="90" t="s">
        <v>112</v>
      </c>
      <c r="CF23" s="90" t="s">
        <v>115</v>
      </c>
      <c r="CG23" s="90" t="s">
        <v>127</v>
      </c>
      <c r="CH23" s="90" t="s">
        <v>116</v>
      </c>
      <c r="CI23" s="90" t="s">
        <v>240</v>
      </c>
    </row>
    <row r="24" spans="1:88">
      <c r="BL24" s="420"/>
      <c r="BM24" s="62" t="s">
        <v>139</v>
      </c>
      <c r="BN24" s="62" t="s">
        <v>139</v>
      </c>
      <c r="BO24" s="62" t="s">
        <v>139</v>
      </c>
      <c r="BP24" s="62" t="s">
        <v>139</v>
      </c>
      <c r="BQ24" s="62" t="s">
        <v>139</v>
      </c>
      <c r="BR24" s="62" t="s">
        <v>139</v>
      </c>
      <c r="BS24" s="62" t="s">
        <v>139</v>
      </c>
      <c r="BT24" s="62" t="s">
        <v>139</v>
      </c>
      <c r="BU24" s="62" t="s">
        <v>139</v>
      </c>
      <c r="BV24" s="62" t="s">
        <v>139</v>
      </c>
      <c r="BW24" s="62" t="s">
        <v>139</v>
      </c>
      <c r="BX24" s="62" t="s">
        <v>139</v>
      </c>
      <c r="BY24" s="62" t="s">
        <v>139</v>
      </c>
      <c r="BZ24" s="62" t="s">
        <v>139</v>
      </c>
      <c r="CA24" s="62" t="s">
        <v>139</v>
      </c>
      <c r="CB24" s="62" t="s">
        <v>139</v>
      </c>
      <c r="CC24" s="62" t="s">
        <v>139</v>
      </c>
      <c r="CD24" s="62" t="s">
        <v>139</v>
      </c>
      <c r="CE24" s="62" t="s">
        <v>139</v>
      </c>
      <c r="CF24" s="62" t="s">
        <v>139</v>
      </c>
      <c r="CG24" s="62" t="s">
        <v>139</v>
      </c>
      <c r="CH24" s="62" t="s">
        <v>139</v>
      </c>
      <c r="CI24" s="62" t="s">
        <v>139</v>
      </c>
    </row>
    <row r="25" spans="1:88" ht="11.25">
      <c r="A25" s="129" t="s">
        <v>353</v>
      </c>
      <c r="B25" s="103"/>
      <c r="C25" s="221"/>
      <c r="D25" s="103"/>
      <c r="E25" s="221"/>
      <c r="F25" s="221"/>
      <c r="G25" s="221"/>
      <c r="H25" s="221"/>
      <c r="I25" s="221"/>
      <c r="J25" s="103"/>
      <c r="K25" s="221"/>
      <c r="L25" s="103"/>
      <c r="M25" s="221"/>
      <c r="N25" s="103"/>
      <c r="O25" s="221"/>
      <c r="P25" s="103"/>
      <c r="Q25" s="221"/>
      <c r="R25" s="103"/>
      <c r="S25" s="221"/>
      <c r="T25" s="103"/>
      <c r="U25" s="221"/>
      <c r="V25" s="103"/>
      <c r="W25" s="221"/>
      <c r="X25" s="103"/>
      <c r="Y25" s="221"/>
      <c r="Z25" s="103"/>
      <c r="AA25" s="221"/>
      <c r="AB25" s="103"/>
      <c r="AC25" s="221"/>
      <c r="AD25" s="103"/>
      <c r="AE25" s="221"/>
      <c r="AF25" s="103"/>
      <c r="AG25" s="221"/>
      <c r="AH25" s="103"/>
      <c r="AI25" s="221"/>
      <c r="AJ25" s="103"/>
      <c r="AK25" s="221"/>
      <c r="AL25" s="103"/>
      <c r="AM25" s="221"/>
      <c r="AN25" s="103"/>
      <c r="AO25" s="221"/>
      <c r="AP25" s="103"/>
      <c r="AQ25" s="221"/>
      <c r="AR25" s="103"/>
      <c r="AS25" s="221"/>
      <c r="AT25" s="103"/>
      <c r="AU25" s="221"/>
      <c r="AV25" s="103"/>
      <c r="AW25" s="221"/>
      <c r="AX25" s="103"/>
      <c r="AY25" s="221"/>
      <c r="AZ25" s="103"/>
      <c r="BA25" s="221"/>
      <c r="BB25" s="103"/>
      <c r="BC25" s="221"/>
      <c r="BD25" s="103"/>
      <c r="BE25" s="221"/>
      <c r="BF25" s="103"/>
      <c r="BG25" s="221"/>
      <c r="BH25" s="103"/>
      <c r="BI25" s="221"/>
      <c r="BJ25" s="221"/>
      <c r="BL25" s="101" t="s">
        <v>138</v>
      </c>
      <c r="BM25" s="326">
        <f t="shared" ref="BM25:CH25" si="11">SUM(BM26:BM42)</f>
        <v>606124990.79999995</v>
      </c>
      <c r="BN25" s="326">
        <f t="shared" si="11"/>
        <v>559774459</v>
      </c>
      <c r="BO25" s="326">
        <f t="shared" si="11"/>
        <v>6360.3</v>
      </c>
      <c r="BP25" s="326">
        <f t="shared" si="11"/>
        <v>83628017.800000012</v>
      </c>
      <c r="BQ25" s="326">
        <f t="shared" si="11"/>
        <v>1086707417.3999999</v>
      </c>
      <c r="BR25" s="326">
        <f t="shared" si="11"/>
        <v>314357288.59999996</v>
      </c>
      <c r="BS25" s="326">
        <f t="shared" si="11"/>
        <v>44949508.399999999</v>
      </c>
      <c r="BT25" s="326">
        <f t="shared" si="11"/>
        <v>20808534.300000001</v>
      </c>
      <c r="BU25" s="326">
        <f t="shared" si="11"/>
        <v>148231644.30000001</v>
      </c>
      <c r="BV25" s="326">
        <f t="shared" si="11"/>
        <v>144419854.19999999</v>
      </c>
      <c r="BW25" s="326">
        <f t="shared" si="11"/>
        <v>211625235.80000001</v>
      </c>
      <c r="BX25" s="326">
        <f t="shared" si="11"/>
        <v>1752841986.5000002</v>
      </c>
      <c r="BY25" s="326">
        <f t="shared" si="11"/>
        <v>1428184689.5000002</v>
      </c>
      <c r="BZ25" s="326">
        <f t="shared" si="11"/>
        <v>23468815.899999995</v>
      </c>
      <c r="CA25" s="326">
        <f t="shared" si="11"/>
        <v>54971941.900000006</v>
      </c>
      <c r="CB25" s="326">
        <f t="shared" si="11"/>
        <v>311456178.60000002</v>
      </c>
      <c r="CC25" s="326">
        <f t="shared" si="11"/>
        <v>392419271.29999995</v>
      </c>
      <c r="CD25" s="326">
        <f t="shared" si="11"/>
        <v>50727466.699999996</v>
      </c>
      <c r="CE25" s="326">
        <f t="shared" si="11"/>
        <v>59429433.099999994</v>
      </c>
      <c r="CF25" s="326">
        <f t="shared" si="11"/>
        <v>28320237.700000003</v>
      </c>
      <c r="CG25" s="326">
        <f t="shared" si="11"/>
        <v>282264751</v>
      </c>
      <c r="CH25" s="326">
        <f t="shared" si="11"/>
        <v>1256868991.1999998</v>
      </c>
      <c r="CI25" s="65">
        <f>SUM(BM25:CH25)</f>
        <v>8861587074.2999992</v>
      </c>
    </row>
    <row r="26" spans="1:88" ht="11.25">
      <c r="A26" s="149"/>
      <c r="B26" s="151"/>
      <c r="C26" s="387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L26" s="262" t="s">
        <v>163</v>
      </c>
      <c r="BM26" s="299">
        <v>240179.4</v>
      </c>
      <c r="BN26" s="299">
        <v>388</v>
      </c>
      <c r="BO26" s="297">
        <v>0</v>
      </c>
      <c r="BP26" s="299">
        <v>0</v>
      </c>
      <c r="BQ26" s="299">
        <v>2849065.5</v>
      </c>
      <c r="BR26" s="299">
        <v>24871311.299999997</v>
      </c>
      <c r="BS26" s="299">
        <v>1254136.5999999999</v>
      </c>
      <c r="BT26" s="299">
        <v>554210.69999999995</v>
      </c>
      <c r="BU26" s="299">
        <v>77431.900000000009</v>
      </c>
      <c r="BV26" s="299">
        <v>7103571.5000000009</v>
      </c>
      <c r="BW26" s="299">
        <v>3840769.3000000003</v>
      </c>
      <c r="BX26" s="299">
        <v>3255357.1999999997</v>
      </c>
      <c r="BY26" s="299">
        <v>1510026.7</v>
      </c>
      <c r="BZ26" s="299">
        <v>0</v>
      </c>
      <c r="CA26" s="299">
        <v>1585048.8</v>
      </c>
      <c r="CB26" s="299">
        <v>23971524.500000007</v>
      </c>
      <c r="CC26" s="299">
        <v>1477551.1</v>
      </c>
      <c r="CD26" s="299">
        <v>42992.4</v>
      </c>
      <c r="CE26" s="299">
        <v>2383595.6999999997</v>
      </c>
      <c r="CF26" s="299">
        <v>1682895.4</v>
      </c>
      <c r="CG26" s="299">
        <v>2322659.2000000002</v>
      </c>
      <c r="CH26" s="299">
        <v>16292169.599999998</v>
      </c>
      <c r="CI26" s="320">
        <v>95314884.800000012</v>
      </c>
      <c r="CJ26" s="321">
        <f>SUM(CI26:CI42)</f>
        <v>8861587074.2999992</v>
      </c>
    </row>
    <row r="27" spans="1:88" ht="11.25">
      <c r="A27" s="149"/>
      <c r="B27" s="151"/>
      <c r="C27" s="387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L27" s="262" t="s">
        <v>164</v>
      </c>
      <c r="BM27" s="299">
        <v>2109829</v>
      </c>
      <c r="BN27" s="299">
        <v>1825719</v>
      </c>
      <c r="BO27" s="297">
        <v>381.8</v>
      </c>
      <c r="BP27" s="299">
        <v>37747</v>
      </c>
      <c r="BQ27" s="299">
        <v>29868927.5</v>
      </c>
      <c r="BR27" s="299">
        <v>12566732.100000001</v>
      </c>
      <c r="BS27" s="299">
        <v>1424986.7999999998</v>
      </c>
      <c r="BT27" s="299">
        <v>692170.99999999988</v>
      </c>
      <c r="BU27" s="299">
        <v>1496430.4000000001</v>
      </c>
      <c r="BV27" s="299">
        <v>4536423.5999999996</v>
      </c>
      <c r="BW27" s="299">
        <v>2463255.2999999998</v>
      </c>
      <c r="BX27" s="299">
        <v>12175930.900000002</v>
      </c>
      <c r="BY27" s="299">
        <v>1414983.9</v>
      </c>
      <c r="BZ27" s="299">
        <v>32408</v>
      </c>
      <c r="CA27" s="299">
        <v>2989550.8</v>
      </c>
      <c r="CB27" s="299">
        <v>12101695.1</v>
      </c>
      <c r="CC27" s="299">
        <v>5588048.7000000002</v>
      </c>
      <c r="CD27" s="299">
        <v>2468298.6</v>
      </c>
      <c r="CE27" s="299">
        <v>1818977.8</v>
      </c>
      <c r="CF27" s="299">
        <v>214187</v>
      </c>
      <c r="CG27" s="299">
        <v>2848840.1</v>
      </c>
      <c r="CH27" s="299">
        <v>30159098.000000004</v>
      </c>
      <c r="CI27" s="320">
        <v>128834622.39999998</v>
      </c>
    </row>
    <row r="28" spans="1:88" ht="11.25">
      <c r="A28" s="149"/>
      <c r="B28" s="151"/>
      <c r="C28" s="387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L28" s="262" t="s">
        <v>165</v>
      </c>
      <c r="BM28" s="299">
        <v>2266954.4</v>
      </c>
      <c r="BN28" s="299">
        <v>1307402.2</v>
      </c>
      <c r="BO28" s="297">
        <v>7</v>
      </c>
      <c r="BP28" s="299">
        <v>0</v>
      </c>
      <c r="BQ28" s="299">
        <v>26688984.5</v>
      </c>
      <c r="BR28" s="299">
        <v>10986129.4</v>
      </c>
      <c r="BS28" s="299">
        <v>998175.60000000009</v>
      </c>
      <c r="BT28" s="299">
        <v>580581.79999999993</v>
      </c>
      <c r="BU28" s="299">
        <v>1135490.5</v>
      </c>
      <c r="BV28" s="299">
        <v>2701795.0999999996</v>
      </c>
      <c r="BW28" s="299">
        <v>3989156.5</v>
      </c>
      <c r="BX28" s="299">
        <v>11430563.5</v>
      </c>
      <c r="BY28" s="299">
        <v>5995893.5</v>
      </c>
      <c r="BZ28" s="299">
        <v>34692</v>
      </c>
      <c r="CA28" s="299">
        <v>2331854.2999999998</v>
      </c>
      <c r="CB28" s="299">
        <v>12155555.699999999</v>
      </c>
      <c r="CC28" s="299">
        <v>2740091.8</v>
      </c>
      <c r="CD28" s="299">
        <v>449573</v>
      </c>
      <c r="CE28" s="299">
        <v>1399074.2999999998</v>
      </c>
      <c r="CF28" s="299">
        <v>53518</v>
      </c>
      <c r="CG28" s="299">
        <v>3894474.3</v>
      </c>
      <c r="CH28" s="299">
        <v>14962139.699999999</v>
      </c>
      <c r="CI28" s="320">
        <v>106102107.09999999</v>
      </c>
    </row>
    <row r="29" spans="1:88" ht="11.25">
      <c r="A29" s="149"/>
      <c r="B29" s="151"/>
      <c r="C29" s="387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L29" s="262" t="s">
        <v>166</v>
      </c>
      <c r="BM29" s="299">
        <v>1676103.4</v>
      </c>
      <c r="BN29" s="299">
        <v>2682515.4</v>
      </c>
      <c r="BO29" s="297">
        <v>0</v>
      </c>
      <c r="BP29" s="299">
        <v>3530798.3</v>
      </c>
      <c r="BQ29" s="299">
        <v>28091297.600000001</v>
      </c>
      <c r="BR29" s="299">
        <v>11374825.199999999</v>
      </c>
      <c r="BS29" s="299">
        <v>2134166</v>
      </c>
      <c r="BT29" s="299">
        <v>681270.60000000009</v>
      </c>
      <c r="BU29" s="299">
        <v>4997060.9999999991</v>
      </c>
      <c r="BV29" s="299">
        <v>2751391.4</v>
      </c>
      <c r="BW29" s="299">
        <v>4115022.2</v>
      </c>
      <c r="BX29" s="299">
        <v>20891007.200000003</v>
      </c>
      <c r="BY29" s="299">
        <v>21235462.799999997</v>
      </c>
      <c r="BZ29" s="299">
        <v>463403.6</v>
      </c>
      <c r="CA29" s="299">
        <v>1279865.8</v>
      </c>
      <c r="CB29" s="299">
        <v>29137232.300000004</v>
      </c>
      <c r="CC29" s="299">
        <v>13585959.6</v>
      </c>
      <c r="CD29" s="299">
        <v>1680140.4</v>
      </c>
      <c r="CE29" s="299">
        <v>1522928.5</v>
      </c>
      <c r="CF29" s="299">
        <v>336399.8</v>
      </c>
      <c r="CG29" s="299">
        <v>2802182.4</v>
      </c>
      <c r="CH29" s="299">
        <v>82045018.799999982</v>
      </c>
      <c r="CI29" s="320">
        <v>237014052.30000001</v>
      </c>
    </row>
    <row r="30" spans="1:88" ht="11.25">
      <c r="A30" s="149"/>
      <c r="B30" s="391"/>
      <c r="C30" s="387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L30" s="262" t="s">
        <v>167</v>
      </c>
      <c r="BM30" s="299">
        <v>517309.4</v>
      </c>
      <c r="BN30" s="299">
        <v>1712381.2000000002</v>
      </c>
      <c r="BO30" s="297">
        <v>0</v>
      </c>
      <c r="BP30" s="299">
        <v>0</v>
      </c>
      <c r="BQ30" s="299">
        <v>18505026.699999999</v>
      </c>
      <c r="BR30" s="299">
        <v>8911440.9000000004</v>
      </c>
      <c r="BS30" s="299">
        <v>837444.00000000012</v>
      </c>
      <c r="BT30" s="299">
        <v>431730.1</v>
      </c>
      <c r="BU30" s="299">
        <v>814733.9</v>
      </c>
      <c r="BV30" s="299">
        <v>2460503</v>
      </c>
      <c r="BW30" s="299">
        <v>1364302.4</v>
      </c>
      <c r="BX30" s="299">
        <v>10878102.6</v>
      </c>
      <c r="BY30" s="299">
        <v>4469782.2</v>
      </c>
      <c r="BZ30" s="299">
        <v>14473</v>
      </c>
      <c r="CA30" s="299">
        <v>817188.8</v>
      </c>
      <c r="CB30" s="299">
        <v>7650570.5</v>
      </c>
      <c r="CC30" s="299">
        <v>2522287.7999999998</v>
      </c>
      <c r="CD30" s="295">
        <v>9280</v>
      </c>
      <c r="CE30" s="299">
        <v>1030225.7</v>
      </c>
      <c r="CF30" s="299">
        <v>90202.5</v>
      </c>
      <c r="CG30" s="299">
        <v>2910521.4000000004</v>
      </c>
      <c r="CH30" s="299">
        <v>12009916.4</v>
      </c>
      <c r="CI30" s="320">
        <v>77957422.5</v>
      </c>
    </row>
    <row r="31" spans="1:88" ht="11.25">
      <c r="A31" s="149"/>
      <c r="B31" s="391"/>
      <c r="C31" s="387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L31" s="262" t="s">
        <v>168</v>
      </c>
      <c r="BM31" s="299">
        <v>2209583.2999999998</v>
      </c>
      <c r="BN31" s="299">
        <v>289627.90000000002</v>
      </c>
      <c r="BO31" s="297">
        <v>68.2</v>
      </c>
      <c r="BP31" s="299">
        <v>0</v>
      </c>
      <c r="BQ31" s="299">
        <v>8980141</v>
      </c>
      <c r="BR31" s="299">
        <v>9550625</v>
      </c>
      <c r="BS31" s="299">
        <v>784919.10000000009</v>
      </c>
      <c r="BT31" s="299">
        <v>352053.1</v>
      </c>
      <c r="BU31" s="299">
        <v>474016.30000000005</v>
      </c>
      <c r="BV31" s="299">
        <v>3769671.8</v>
      </c>
      <c r="BW31" s="299">
        <v>1090075.8999999999</v>
      </c>
      <c r="BX31" s="299">
        <v>6816511.5</v>
      </c>
      <c r="BY31" s="299">
        <v>21839289.099999998</v>
      </c>
      <c r="BZ31" s="299">
        <v>5112</v>
      </c>
      <c r="CA31" s="299">
        <v>1073395.6000000001</v>
      </c>
      <c r="CB31" s="299">
        <v>9971464.6999999993</v>
      </c>
      <c r="CC31" s="299">
        <v>2134805.1999999997</v>
      </c>
      <c r="CD31" s="299">
        <v>40792</v>
      </c>
      <c r="CE31" s="299">
        <v>747366.29999999993</v>
      </c>
      <c r="CF31" s="299">
        <v>79809.7</v>
      </c>
      <c r="CG31" s="299">
        <v>1464297.2</v>
      </c>
      <c r="CH31" s="299">
        <v>8317421.0999999996</v>
      </c>
      <c r="CI31" s="320">
        <v>79991046</v>
      </c>
    </row>
    <row r="32" spans="1:88" ht="11.25">
      <c r="A32" s="149"/>
      <c r="B32" s="151"/>
      <c r="C32" s="387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L32" s="262" t="s">
        <v>169</v>
      </c>
      <c r="BM32" s="299">
        <v>11909451</v>
      </c>
      <c r="BN32" s="299">
        <v>6536400.5</v>
      </c>
      <c r="BO32" s="297">
        <v>6</v>
      </c>
      <c r="BP32" s="299">
        <v>0</v>
      </c>
      <c r="BQ32" s="299">
        <v>62528688.799999997</v>
      </c>
      <c r="BR32" s="299">
        <v>4531356.5</v>
      </c>
      <c r="BS32" s="299">
        <v>1142560.5</v>
      </c>
      <c r="BT32" s="299">
        <v>746369.9</v>
      </c>
      <c r="BU32" s="299">
        <v>1075812.5</v>
      </c>
      <c r="BV32" s="299">
        <v>3006963.5</v>
      </c>
      <c r="BW32" s="299">
        <v>2110578.5</v>
      </c>
      <c r="BX32" s="299">
        <v>11425743.699999999</v>
      </c>
      <c r="BY32" s="299">
        <v>12436819.799999999</v>
      </c>
      <c r="BZ32" s="299">
        <v>136614</v>
      </c>
      <c r="CA32" s="299">
        <v>1834618.0999999999</v>
      </c>
      <c r="CB32" s="299">
        <v>5905750.6999999993</v>
      </c>
      <c r="CC32" s="299">
        <v>3895473.8</v>
      </c>
      <c r="CD32" s="299">
        <v>173963.3</v>
      </c>
      <c r="CE32" s="299">
        <v>738468.3</v>
      </c>
      <c r="CF32" s="299">
        <v>114339</v>
      </c>
      <c r="CG32" s="299">
        <v>3681715.8000000003</v>
      </c>
      <c r="CH32" s="299">
        <v>11665033.800000001</v>
      </c>
      <c r="CI32" s="320">
        <v>145596728</v>
      </c>
    </row>
    <row r="33" spans="1:87" ht="11.25">
      <c r="A33" s="149"/>
      <c r="B33" s="151"/>
      <c r="C33" s="387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L33" s="262" t="s">
        <v>170</v>
      </c>
      <c r="BM33" s="298">
        <v>6497249.5999999996</v>
      </c>
      <c r="BN33" s="298">
        <v>2853123</v>
      </c>
      <c r="BO33" s="296">
        <v>3</v>
      </c>
      <c r="BP33" s="298">
        <v>0</v>
      </c>
      <c r="BQ33" s="298">
        <v>10248950.9</v>
      </c>
      <c r="BR33" s="298">
        <v>2884427.7</v>
      </c>
      <c r="BS33" s="298">
        <v>273366.3</v>
      </c>
      <c r="BT33" s="298">
        <v>114780.2</v>
      </c>
      <c r="BU33" s="298">
        <v>1188969.8999999999</v>
      </c>
      <c r="BV33" s="298">
        <v>2378846.4</v>
      </c>
      <c r="BW33" s="298">
        <v>1623519.5</v>
      </c>
      <c r="BX33" s="298">
        <v>9424882.6999999993</v>
      </c>
      <c r="BY33" s="298">
        <v>1164260.6000000001</v>
      </c>
      <c r="BZ33" s="298">
        <v>73891.600000000006</v>
      </c>
      <c r="CA33" s="298">
        <v>506429.7</v>
      </c>
      <c r="CB33" s="298">
        <v>7071301.5999999996</v>
      </c>
      <c r="CC33" s="298">
        <v>3127125</v>
      </c>
      <c r="CD33" s="298">
        <v>599205</v>
      </c>
      <c r="CE33" s="298">
        <v>358989.2</v>
      </c>
      <c r="CF33" s="298">
        <v>872</v>
      </c>
      <c r="CG33" s="298">
        <v>1805626.7</v>
      </c>
      <c r="CH33" s="298">
        <v>8606859.5</v>
      </c>
      <c r="CI33" s="320">
        <v>60802680.100000009</v>
      </c>
    </row>
    <row r="34" spans="1:87" ht="11.25">
      <c r="A34" s="149"/>
      <c r="B34" s="151"/>
      <c r="C34" s="387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L34" s="262" t="s">
        <v>171</v>
      </c>
      <c r="BM34" s="299">
        <v>21509658</v>
      </c>
      <c r="BN34" s="299">
        <v>60316339.5</v>
      </c>
      <c r="BO34" s="297">
        <v>180</v>
      </c>
      <c r="BP34" s="299">
        <v>12569098</v>
      </c>
      <c r="BQ34" s="299">
        <v>250294765.40000001</v>
      </c>
      <c r="BR34" s="299">
        <v>52076685.299999975</v>
      </c>
      <c r="BS34" s="299">
        <v>9425367.5000000019</v>
      </c>
      <c r="BT34" s="299">
        <v>4275534.0999999996</v>
      </c>
      <c r="BU34" s="299">
        <v>42459421</v>
      </c>
      <c r="BV34" s="299">
        <v>24443334.499999993</v>
      </c>
      <c r="BW34" s="299">
        <v>20336374</v>
      </c>
      <c r="BX34" s="299">
        <v>178408168</v>
      </c>
      <c r="BY34" s="299">
        <v>87363733.200000003</v>
      </c>
      <c r="BZ34" s="299">
        <v>1180977.3</v>
      </c>
      <c r="CA34" s="299">
        <v>9367818.2000000011</v>
      </c>
      <c r="CB34" s="299">
        <v>92773289.400000021</v>
      </c>
      <c r="CC34" s="299">
        <v>125940753.99999999</v>
      </c>
      <c r="CD34" s="299">
        <v>11471476.200000003</v>
      </c>
      <c r="CE34" s="299">
        <v>12036891.6</v>
      </c>
      <c r="CF34" s="299">
        <v>10064933.300000001</v>
      </c>
      <c r="CG34" s="299">
        <v>34849736.899999999</v>
      </c>
      <c r="CH34" s="299">
        <v>285242773.19999999</v>
      </c>
      <c r="CI34" s="320">
        <v>1346407308.5999999</v>
      </c>
    </row>
    <row r="35" spans="1:87" ht="11.25">
      <c r="A35" s="149"/>
      <c r="B35" s="151"/>
      <c r="C35" s="387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L35" s="262" t="s">
        <v>172</v>
      </c>
      <c r="BM35" s="299">
        <v>10466679.199999997</v>
      </c>
      <c r="BN35" s="299">
        <v>64188267.899999999</v>
      </c>
      <c r="BO35" s="299">
        <v>2429</v>
      </c>
      <c r="BP35" s="299">
        <v>0</v>
      </c>
      <c r="BQ35" s="299">
        <v>30144564.000000004</v>
      </c>
      <c r="BR35" s="299">
        <v>20078423.599999998</v>
      </c>
      <c r="BS35" s="299">
        <v>2592897.5999999996</v>
      </c>
      <c r="BT35" s="299">
        <v>1141186</v>
      </c>
      <c r="BU35" s="299">
        <v>7237643.8999999994</v>
      </c>
      <c r="BV35" s="299">
        <v>16458940.5</v>
      </c>
      <c r="BW35" s="299">
        <v>19104899</v>
      </c>
      <c r="BX35" s="299">
        <v>139117822.09999999</v>
      </c>
      <c r="BY35" s="299">
        <v>134748238.39999998</v>
      </c>
      <c r="BZ35" s="299">
        <v>636743.4</v>
      </c>
      <c r="CA35" s="299">
        <v>1958616.5999999996</v>
      </c>
      <c r="CB35" s="299">
        <v>7317009.8999999994</v>
      </c>
      <c r="CC35" s="299">
        <v>47309425.699999988</v>
      </c>
      <c r="CD35" s="299">
        <v>5450544.7999999998</v>
      </c>
      <c r="CE35" s="299">
        <v>4683610.5</v>
      </c>
      <c r="CF35" s="299">
        <v>409647.8</v>
      </c>
      <c r="CG35" s="299">
        <v>9418036.0000000019</v>
      </c>
      <c r="CH35" s="299">
        <v>146393543.69999999</v>
      </c>
      <c r="CI35" s="320">
        <v>668859169.5999999</v>
      </c>
    </row>
    <row r="36" spans="1:87" ht="11.25">
      <c r="A36" s="149"/>
      <c r="B36" s="151"/>
      <c r="C36" s="387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L36" s="262" t="s">
        <v>173</v>
      </c>
      <c r="BM36" s="299">
        <v>50275541</v>
      </c>
      <c r="BN36" s="299">
        <v>27516502.300000001</v>
      </c>
      <c r="BO36" s="299">
        <v>52</v>
      </c>
      <c r="BP36" s="299">
        <v>0</v>
      </c>
      <c r="BQ36" s="299">
        <v>93338967.699999988</v>
      </c>
      <c r="BR36" s="299">
        <v>20123355.499999996</v>
      </c>
      <c r="BS36" s="299">
        <v>2754834.6999999997</v>
      </c>
      <c r="BT36" s="299">
        <v>1531247.0000000002</v>
      </c>
      <c r="BU36" s="299">
        <v>10053754.600000001</v>
      </c>
      <c r="BV36" s="299">
        <v>14161729.300000001</v>
      </c>
      <c r="BW36" s="299">
        <v>13075751.299999999</v>
      </c>
      <c r="BX36" s="299">
        <v>119598731.39999999</v>
      </c>
      <c r="BY36" s="299">
        <v>143052866.90000001</v>
      </c>
      <c r="BZ36" s="299">
        <v>842115.10000000009</v>
      </c>
      <c r="CA36" s="299">
        <v>2548544.1999999997</v>
      </c>
      <c r="CB36" s="299">
        <v>14432179.199999999</v>
      </c>
      <c r="CC36" s="299">
        <v>18238153.399999999</v>
      </c>
      <c r="CD36" s="299">
        <v>2617535.7999999998</v>
      </c>
      <c r="CE36" s="299">
        <v>4259594.5</v>
      </c>
      <c r="CF36" s="299">
        <v>443211.4</v>
      </c>
      <c r="CG36" s="299">
        <v>19450998.800000001</v>
      </c>
      <c r="CH36" s="299">
        <v>60785086.800000004</v>
      </c>
      <c r="CI36" s="320">
        <v>619100752.89999998</v>
      </c>
    </row>
    <row r="37" spans="1:87" ht="11.25">
      <c r="A37" s="149"/>
      <c r="B37" s="151"/>
      <c r="C37" s="387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L37" s="262" t="s">
        <v>174</v>
      </c>
      <c r="BM37" s="299">
        <v>50672947.700000003</v>
      </c>
      <c r="BN37" s="299">
        <v>48983291.900000013</v>
      </c>
      <c r="BO37" s="297">
        <v>1725.6000000000001</v>
      </c>
      <c r="BP37" s="299">
        <v>14305149.700000001</v>
      </c>
      <c r="BQ37" s="299">
        <v>131188077.2</v>
      </c>
      <c r="BR37" s="299">
        <v>24622443</v>
      </c>
      <c r="BS37" s="299">
        <v>4257124.4000000004</v>
      </c>
      <c r="BT37" s="299">
        <v>2364511.2000000002</v>
      </c>
      <c r="BU37" s="299">
        <v>14526278.100000003</v>
      </c>
      <c r="BV37" s="299">
        <v>9729720.4000000004</v>
      </c>
      <c r="BW37" s="299">
        <v>23669663.699999999</v>
      </c>
      <c r="BX37" s="299">
        <v>217963479.69999999</v>
      </c>
      <c r="BY37" s="299">
        <v>210906240.80000001</v>
      </c>
      <c r="BZ37" s="299">
        <v>2467667.5999999996</v>
      </c>
      <c r="CA37" s="299">
        <v>4195749.7000000011</v>
      </c>
      <c r="CB37" s="299">
        <v>18071578.100000001</v>
      </c>
      <c r="CC37" s="299">
        <v>22865338.100000001</v>
      </c>
      <c r="CD37" s="299">
        <v>3684184</v>
      </c>
      <c r="CE37" s="299">
        <v>5569967.4000000013</v>
      </c>
      <c r="CF37" s="299">
        <v>5637208.2000000002</v>
      </c>
      <c r="CG37" s="299">
        <v>26879593</v>
      </c>
      <c r="CH37" s="299">
        <v>110743903.39999999</v>
      </c>
      <c r="CI37" s="320">
        <v>953305842.89999998</v>
      </c>
    </row>
    <row r="38" spans="1:87" ht="11.25">
      <c r="A38" s="149"/>
      <c r="B38" s="151"/>
      <c r="C38" s="387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L38" s="262" t="s">
        <v>175</v>
      </c>
      <c r="BM38" s="299">
        <v>13231196.600000001</v>
      </c>
      <c r="BN38" s="299">
        <v>40171389.099999994</v>
      </c>
      <c r="BO38" s="297">
        <v>322</v>
      </c>
      <c r="BP38" s="299">
        <v>5386613.2000000002</v>
      </c>
      <c r="BQ38" s="299">
        <v>63448221.499999993</v>
      </c>
      <c r="BR38" s="299">
        <v>22128116</v>
      </c>
      <c r="BS38" s="299">
        <v>2805585.7</v>
      </c>
      <c r="BT38" s="299">
        <v>1465308.6</v>
      </c>
      <c r="BU38" s="299">
        <v>9946686.2000000011</v>
      </c>
      <c r="BV38" s="299">
        <v>8856376.8000000007</v>
      </c>
      <c r="BW38" s="299">
        <v>21454341.600000005</v>
      </c>
      <c r="BX38" s="299">
        <v>190369337.60000002</v>
      </c>
      <c r="BY38" s="299">
        <v>148909317.79999998</v>
      </c>
      <c r="BZ38" s="299">
        <v>1971058.1</v>
      </c>
      <c r="CA38" s="299">
        <v>3291289.4000000004</v>
      </c>
      <c r="CB38" s="299">
        <v>11598561.499999998</v>
      </c>
      <c r="CC38" s="299">
        <v>20224025.300000004</v>
      </c>
      <c r="CD38" s="299">
        <v>4218482.0999999996</v>
      </c>
      <c r="CE38" s="299">
        <v>4491925.8999999994</v>
      </c>
      <c r="CF38" s="299">
        <v>923289.5</v>
      </c>
      <c r="CG38" s="299">
        <v>19750106.5</v>
      </c>
      <c r="CH38" s="299">
        <v>85883242.200000003</v>
      </c>
      <c r="CI38" s="320">
        <v>680524793.19999993</v>
      </c>
    </row>
    <row r="39" spans="1:87" ht="11.25">
      <c r="A39" s="149"/>
      <c r="B39" s="151"/>
      <c r="C39" s="387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L39" s="262" t="s">
        <v>176</v>
      </c>
      <c r="BM39" s="299">
        <v>40019840.099999987</v>
      </c>
      <c r="BN39" s="299">
        <v>69142257.099999994</v>
      </c>
      <c r="BO39" s="297">
        <v>408</v>
      </c>
      <c r="BP39" s="299">
        <v>47572119.600000001</v>
      </c>
      <c r="BQ39" s="299">
        <v>90154904.099999994</v>
      </c>
      <c r="BR39" s="299">
        <v>25355083.699999999</v>
      </c>
      <c r="BS39" s="299">
        <v>4528761.7</v>
      </c>
      <c r="BT39" s="299">
        <v>2047122.8</v>
      </c>
      <c r="BU39" s="299">
        <v>13620570.199999999</v>
      </c>
      <c r="BV39" s="299">
        <v>12019074.399999997</v>
      </c>
      <c r="BW39" s="299">
        <v>28569146.099999994</v>
      </c>
      <c r="BX39" s="299">
        <v>281418360.30000001</v>
      </c>
      <c r="BY39" s="299">
        <v>321482938.10000002</v>
      </c>
      <c r="BZ39" s="299">
        <v>10309431.899999999</v>
      </c>
      <c r="CA39" s="299">
        <v>9725154.1999999993</v>
      </c>
      <c r="CB39" s="299">
        <v>21937404.199999996</v>
      </c>
      <c r="CC39" s="299">
        <v>27521477.399999995</v>
      </c>
      <c r="CD39" s="299">
        <v>3093984.4</v>
      </c>
      <c r="CE39" s="299">
        <v>5228711.5</v>
      </c>
      <c r="CF39" s="299">
        <v>3544311</v>
      </c>
      <c r="CG39" s="299">
        <v>31496074.800000008</v>
      </c>
      <c r="CH39" s="299">
        <v>175000395.49999997</v>
      </c>
      <c r="CI39" s="320">
        <v>1223787531.0999999</v>
      </c>
    </row>
    <row r="40" spans="1:87" ht="11.25">
      <c r="A40" s="149"/>
      <c r="B40" s="151"/>
      <c r="C40" s="387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L40" s="262" t="s">
        <v>177</v>
      </c>
      <c r="BM40" s="299">
        <v>162170965.40000001</v>
      </c>
      <c r="BN40" s="299">
        <v>52040398.300000012</v>
      </c>
      <c r="BO40" s="297">
        <v>515.20000000000005</v>
      </c>
      <c r="BP40" s="299">
        <v>0</v>
      </c>
      <c r="BQ40" s="299">
        <v>120641206.5</v>
      </c>
      <c r="BR40" s="299">
        <v>32952814.800000004</v>
      </c>
      <c r="BS40" s="299">
        <v>3603642.6</v>
      </c>
      <c r="BT40" s="299">
        <v>1884122.1000000003</v>
      </c>
      <c r="BU40" s="299">
        <v>18894697.699999999</v>
      </c>
      <c r="BV40" s="299">
        <v>20940964.599999998</v>
      </c>
      <c r="BW40" s="299">
        <v>31344140.79999999</v>
      </c>
      <c r="BX40" s="299">
        <v>351936344.70000005</v>
      </c>
      <c r="BY40" s="299">
        <v>184032429.10000002</v>
      </c>
      <c r="BZ40" s="299">
        <v>1092756.9000000001</v>
      </c>
      <c r="CA40" s="299">
        <v>2789428.2</v>
      </c>
      <c r="CB40" s="299">
        <v>15183684.900000002</v>
      </c>
      <c r="CC40" s="299">
        <v>32948563.700000003</v>
      </c>
      <c r="CD40" s="299">
        <v>5078467.3</v>
      </c>
      <c r="CE40" s="299">
        <v>6309502.0999999987</v>
      </c>
      <c r="CF40" s="299">
        <v>1439583.3</v>
      </c>
      <c r="CG40" s="299">
        <v>59167189.200000003</v>
      </c>
      <c r="CH40" s="299">
        <v>91429713.600000039</v>
      </c>
      <c r="CI40" s="320">
        <v>1195881131.0000002</v>
      </c>
    </row>
    <row r="41" spans="1:87" ht="11.25">
      <c r="A41" s="149"/>
      <c r="B41" s="151"/>
      <c r="C41" s="387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L41" s="262" t="s">
        <v>178</v>
      </c>
      <c r="BM41" s="299">
        <v>70649019.700000003</v>
      </c>
      <c r="BN41" s="299">
        <v>30239276.899999999</v>
      </c>
      <c r="BO41" s="297">
        <v>238.5</v>
      </c>
      <c r="BP41" s="299">
        <v>226492</v>
      </c>
      <c r="BQ41" s="299">
        <v>115997817.2</v>
      </c>
      <c r="BR41" s="299">
        <v>24533019.800000001</v>
      </c>
      <c r="BS41" s="299">
        <v>4210616.3</v>
      </c>
      <c r="BT41" s="299">
        <v>1526856.3</v>
      </c>
      <c r="BU41" s="299">
        <v>15563650.5</v>
      </c>
      <c r="BV41" s="299">
        <v>9100547.4000000004</v>
      </c>
      <c r="BW41" s="299">
        <v>33059430.90000001</v>
      </c>
      <c r="BX41" s="299">
        <v>183831962.90000004</v>
      </c>
      <c r="BY41" s="299">
        <v>123800518.70000002</v>
      </c>
      <c r="BZ41" s="299">
        <v>1642154.3999999997</v>
      </c>
      <c r="CA41" s="299">
        <v>7338718.5</v>
      </c>
      <c r="CB41" s="299">
        <v>18196406.599999998</v>
      </c>
      <c r="CC41" s="299">
        <v>29832392.700000003</v>
      </c>
      <c r="CD41" s="299">
        <v>5577959.7999999998</v>
      </c>
      <c r="CE41" s="299">
        <v>5563455.2999999998</v>
      </c>
      <c r="CF41" s="299">
        <v>2703992.8</v>
      </c>
      <c r="CG41" s="299">
        <v>42888386.400000006</v>
      </c>
      <c r="CH41" s="299">
        <v>83261318.799999997</v>
      </c>
      <c r="CI41" s="320">
        <v>809744232.39999998</v>
      </c>
    </row>
    <row r="42" spans="1:87" ht="11.25">
      <c r="A42" s="149"/>
      <c r="B42" s="151"/>
      <c r="C42" s="387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L42" s="262" t="s">
        <v>179</v>
      </c>
      <c r="BM42" s="299">
        <v>159702483.59999999</v>
      </c>
      <c r="BN42" s="299">
        <v>149969178.80000001</v>
      </c>
      <c r="BO42" s="297">
        <v>24</v>
      </c>
      <c r="BP42" s="299">
        <v>0</v>
      </c>
      <c r="BQ42" s="299">
        <v>3737811.3</v>
      </c>
      <c r="BR42" s="299">
        <v>6810498.7999999998</v>
      </c>
      <c r="BS42" s="299">
        <v>1920923</v>
      </c>
      <c r="BT42" s="299">
        <v>419478.8</v>
      </c>
      <c r="BU42" s="299">
        <v>4668995.7</v>
      </c>
      <c r="BV42" s="295">
        <v>0</v>
      </c>
      <c r="BW42" s="299">
        <v>414808.8</v>
      </c>
      <c r="BX42" s="299">
        <v>3899680.5</v>
      </c>
      <c r="BY42" s="299">
        <v>3821887.9</v>
      </c>
      <c r="BZ42" s="299">
        <v>2565317</v>
      </c>
      <c r="CA42" s="299">
        <v>1338671</v>
      </c>
      <c r="CB42" s="299">
        <v>3980969.7</v>
      </c>
      <c r="CC42" s="299">
        <v>32467798</v>
      </c>
      <c r="CD42" s="299">
        <v>4070587.5999999996</v>
      </c>
      <c r="CE42" s="299">
        <v>1286148.5</v>
      </c>
      <c r="CF42" s="299">
        <v>581837</v>
      </c>
      <c r="CG42" s="299">
        <v>16634312.300000001</v>
      </c>
      <c r="CH42" s="299">
        <v>34071357.100000001</v>
      </c>
      <c r="CI42" s="320">
        <v>432362769.40000004</v>
      </c>
    </row>
    <row r="43" spans="1:87">
      <c r="A43" s="149"/>
      <c r="B43" s="151"/>
      <c r="C43" s="387"/>
      <c r="D43" s="151"/>
      <c r="E43" s="387"/>
      <c r="F43" s="387"/>
      <c r="G43" s="151"/>
      <c r="H43" s="151"/>
      <c r="I43" s="387"/>
      <c r="J43" s="151"/>
      <c r="K43" s="387"/>
      <c r="L43" s="151"/>
      <c r="M43" s="387"/>
      <c r="N43" s="151"/>
      <c r="O43" s="387"/>
      <c r="P43" s="151"/>
      <c r="Q43" s="387"/>
      <c r="R43" s="151"/>
      <c r="S43" s="387"/>
      <c r="T43" s="151"/>
      <c r="U43" s="387"/>
      <c r="V43" s="151"/>
      <c r="W43" s="387"/>
      <c r="X43" s="151"/>
      <c r="Y43" s="387"/>
      <c r="Z43" s="151"/>
      <c r="AA43" s="387"/>
      <c r="AB43" s="151"/>
      <c r="AC43" s="387"/>
      <c r="AD43" s="151"/>
      <c r="AE43" s="387"/>
      <c r="AF43" s="151"/>
      <c r="AG43" s="387"/>
      <c r="AH43" s="151"/>
      <c r="AI43" s="387"/>
      <c r="AJ43" s="151"/>
      <c r="AK43" s="387"/>
      <c r="AL43" s="151"/>
      <c r="AM43" s="387"/>
      <c r="AN43" s="151"/>
      <c r="AO43" s="387"/>
      <c r="AP43" s="151"/>
      <c r="AQ43" s="387"/>
      <c r="AR43" s="151"/>
      <c r="AS43" s="387"/>
      <c r="AT43" s="151"/>
      <c r="AU43" s="387"/>
      <c r="AV43" s="151"/>
      <c r="AW43" s="387"/>
      <c r="AX43" s="151"/>
      <c r="AY43" s="387"/>
      <c r="AZ43" s="151"/>
      <c r="BA43" s="387"/>
      <c r="BB43" s="151"/>
      <c r="BC43" s="387"/>
      <c r="BD43" s="151"/>
      <c r="BE43" s="387"/>
      <c r="BF43" s="151"/>
      <c r="BG43" s="387"/>
      <c r="BH43" s="151"/>
      <c r="BI43" s="387"/>
      <c r="BJ43" s="387"/>
    </row>
  </sheetData>
  <mergeCells count="3">
    <mergeCell ref="BL23:BL24"/>
    <mergeCell ref="BL2:BL3"/>
    <mergeCell ref="A1:H1"/>
  </mergeCells>
  <phoneticPr fontId="9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H32" sqref="H32"/>
    </sheetView>
  </sheetViews>
  <sheetFormatPr defaultRowHeight="13.5"/>
  <cols>
    <col min="1" max="1" width="8.88671875" style="128"/>
    <col min="2" max="2" width="14.33203125" style="128" customWidth="1"/>
    <col min="3" max="3" width="11.6640625" style="128" bestFit="1" customWidth="1"/>
    <col min="4" max="16384" width="8.88671875" style="128"/>
  </cols>
  <sheetData>
    <row r="1" spans="1:13" ht="18.75">
      <c r="A1" s="26" t="s">
        <v>259</v>
      </c>
      <c r="F1" s="246"/>
      <c r="H1" s="270"/>
      <c r="I1" s="322"/>
    </row>
    <row r="5" spans="1:13" ht="18.75">
      <c r="A5" s="26" t="s">
        <v>327</v>
      </c>
      <c r="I5" s="270"/>
    </row>
    <row r="7" spans="1:13">
      <c r="A7" s="128" t="s">
        <v>338</v>
      </c>
    </row>
    <row r="9" spans="1:13">
      <c r="A9" s="128" t="s">
        <v>339</v>
      </c>
    </row>
    <row r="16" spans="1:13">
      <c r="M16" s="11"/>
    </row>
    <row r="17" spans="1:13">
      <c r="B17" s="128" t="s">
        <v>144</v>
      </c>
      <c r="C17" s="128" t="s">
        <v>260</v>
      </c>
      <c r="M17" s="11"/>
    </row>
    <row r="18" spans="1:13">
      <c r="B18" s="128" t="s">
        <v>151</v>
      </c>
      <c r="C18" s="11">
        <v>190146</v>
      </c>
    </row>
    <row r="19" spans="1:13">
      <c r="B19" s="128" t="s">
        <v>160</v>
      </c>
      <c r="C19" s="11">
        <v>4193</v>
      </c>
    </row>
    <row r="25" spans="1:13">
      <c r="A25" s="128" t="s">
        <v>340</v>
      </c>
    </row>
    <row r="26" spans="1:13">
      <c r="A26" s="128" t="s">
        <v>307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44" sqref="K44"/>
    </sheetView>
  </sheetViews>
  <sheetFormatPr defaultRowHeight="12"/>
  <cols>
    <col min="1" max="1" width="11.5546875" style="73" bestFit="1" customWidth="1"/>
    <col min="2" max="11" width="12" style="73" customWidth="1"/>
    <col min="12" max="16384" width="8.88671875" style="73"/>
  </cols>
  <sheetData>
    <row r="1" spans="1:11" ht="18.75">
      <c r="A1" s="26" t="s">
        <v>261</v>
      </c>
      <c r="F1" s="246"/>
      <c r="I1" s="338"/>
    </row>
    <row r="4" spans="1:11" s="18" customFormat="1" ht="18.75" customHeight="1">
      <c r="A4" s="400" t="s">
        <v>262</v>
      </c>
      <c r="B4" s="370">
        <v>2018</v>
      </c>
      <c r="C4" s="371"/>
      <c r="D4" s="370">
        <v>2019</v>
      </c>
      <c r="E4" s="371"/>
      <c r="F4" s="369">
        <v>2020</v>
      </c>
      <c r="G4" s="369"/>
      <c r="H4" s="400">
        <v>2021</v>
      </c>
      <c r="I4" s="400"/>
      <c r="J4" s="400">
        <v>2022</v>
      </c>
      <c r="K4" s="400"/>
    </row>
    <row r="5" spans="1:11" s="18" customFormat="1" ht="18.75" customHeight="1">
      <c r="A5" s="400"/>
      <c r="B5" s="369" t="s">
        <v>72</v>
      </c>
      <c r="C5" s="369" t="s">
        <v>66</v>
      </c>
      <c r="D5" s="369" t="s">
        <v>72</v>
      </c>
      <c r="E5" s="369" t="s">
        <v>66</v>
      </c>
      <c r="F5" s="369" t="s">
        <v>72</v>
      </c>
      <c r="G5" s="369" t="s">
        <v>66</v>
      </c>
      <c r="H5" s="369" t="s">
        <v>72</v>
      </c>
      <c r="I5" s="369" t="s">
        <v>66</v>
      </c>
      <c r="J5" s="254" t="s">
        <v>260</v>
      </c>
      <c r="K5" s="254" t="s">
        <v>206</v>
      </c>
    </row>
    <row r="6" spans="1:11" s="18" customFormat="1" ht="18.75" customHeight="1">
      <c r="A6" s="19" t="s">
        <v>151</v>
      </c>
      <c r="B6" s="347">
        <v>138299</v>
      </c>
      <c r="C6" s="21">
        <f>B6/$B$6*100</f>
        <v>100</v>
      </c>
      <c r="D6" s="347">
        <v>149258</v>
      </c>
      <c r="E6" s="21">
        <f>D6/$B$6*100</f>
        <v>107.92413538781915</v>
      </c>
      <c r="F6" s="347">
        <v>157334</v>
      </c>
      <c r="G6" s="21">
        <f>F6/$B$6*100</f>
        <v>113.76365700402751</v>
      </c>
      <c r="H6" s="347">
        <v>173264</v>
      </c>
      <c r="I6" s="21">
        <f>H6/$B$6*100</f>
        <v>125.28217846839095</v>
      </c>
      <c r="J6" s="22">
        <v>190146</v>
      </c>
      <c r="K6" s="21">
        <f>J6/$B$6*100</f>
        <v>137.48906355071259</v>
      </c>
    </row>
    <row r="7" spans="1:11" s="18" customFormat="1" ht="18.75" customHeight="1">
      <c r="A7" s="19" t="s">
        <v>160</v>
      </c>
      <c r="B7" s="347">
        <v>3418</v>
      </c>
      <c r="C7" s="21">
        <f>B7/$B$7*100</f>
        <v>100</v>
      </c>
      <c r="D7" s="347">
        <v>3554</v>
      </c>
      <c r="E7" s="21">
        <f>D7/$B$7*100</f>
        <v>103.97893504973669</v>
      </c>
      <c r="F7" s="347">
        <v>3631</v>
      </c>
      <c r="G7" s="21">
        <f>F7/$B$7*100</f>
        <v>106.23171445289643</v>
      </c>
      <c r="H7" s="347">
        <v>3923</v>
      </c>
      <c r="I7" s="21">
        <f>H7/$B$7*100</f>
        <v>114.77472205968402</v>
      </c>
      <c r="J7" s="22">
        <v>4193</v>
      </c>
      <c r="K7" s="21">
        <f>J7/$B$7*100</f>
        <v>122.67407840842598</v>
      </c>
    </row>
    <row r="10" spans="1:11">
      <c r="G10" s="73" t="s">
        <v>263</v>
      </c>
    </row>
    <row r="14" spans="1:11" ht="25.5" customHeight="1">
      <c r="A14" s="254" t="s">
        <v>144</v>
      </c>
      <c r="B14" s="25" t="s">
        <v>341</v>
      </c>
      <c r="C14" s="342" t="s">
        <v>278</v>
      </c>
      <c r="D14" s="342" t="s">
        <v>303</v>
      </c>
      <c r="E14" s="342" t="s">
        <v>306</v>
      </c>
      <c r="F14" s="342" t="s">
        <v>328</v>
      </c>
      <c r="G14" s="204"/>
      <c r="J14" s="271"/>
    </row>
    <row r="15" spans="1:11" ht="25.5" customHeight="1">
      <c r="A15" s="23" t="s">
        <v>151</v>
      </c>
      <c r="B15" s="24">
        <f>C6</f>
        <v>100</v>
      </c>
      <c r="C15" s="24">
        <f>E6</f>
        <v>107.92413538781915</v>
      </c>
      <c r="D15" s="24">
        <f>G6</f>
        <v>113.76365700402751</v>
      </c>
      <c r="E15" s="24">
        <f>I6</f>
        <v>125.28217846839095</v>
      </c>
      <c r="F15" s="24">
        <f>K6</f>
        <v>137.48906355071259</v>
      </c>
      <c r="G15" s="205"/>
    </row>
    <row r="16" spans="1:11" ht="25.5" customHeight="1">
      <c r="A16" s="23" t="s">
        <v>160</v>
      </c>
      <c r="B16" s="24">
        <f>C7</f>
        <v>100</v>
      </c>
      <c r="C16" s="24">
        <f>E7</f>
        <v>103.97893504973669</v>
      </c>
      <c r="D16" s="24">
        <f>G7</f>
        <v>106.23171445289643</v>
      </c>
      <c r="E16" s="24">
        <f>I7</f>
        <v>114.77472205968402</v>
      </c>
      <c r="F16" s="24">
        <f>K7</f>
        <v>122.67407840842598</v>
      </c>
      <c r="G16" s="205"/>
    </row>
    <row r="17" spans="7:7">
      <c r="G17" s="206"/>
    </row>
    <row r="37" spans="1:1">
      <c r="A37" s="73" t="s">
        <v>342</v>
      </c>
    </row>
  </sheetData>
  <mergeCells count="3">
    <mergeCell ref="A4:A5"/>
    <mergeCell ref="H4:I4"/>
    <mergeCell ref="J4:K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"/>
  <sheetViews>
    <sheetView workbookViewId="0">
      <selection activeCell="A41" sqref="A41"/>
    </sheetView>
  </sheetViews>
  <sheetFormatPr defaultRowHeight="16.5" customHeight="1"/>
  <cols>
    <col min="1" max="2" width="9.5546875" bestFit="1" customWidth="1"/>
    <col min="3" max="3" width="6.5546875" bestFit="1" customWidth="1"/>
    <col min="4" max="4" width="19.77734375" style="10" bestFit="1" customWidth="1"/>
    <col min="5" max="5" width="13.33203125" style="2" bestFit="1" customWidth="1"/>
    <col min="6" max="6" width="17.77734375" style="10" hidden="1" customWidth="1"/>
    <col min="7" max="7" width="11.5546875" style="2" hidden="1" customWidth="1"/>
    <col min="8" max="8" width="19" style="10" hidden="1" customWidth="1"/>
    <col min="9" max="9" width="11.5546875" style="2" hidden="1" customWidth="1"/>
    <col min="10" max="10" width="15.88671875" style="10" hidden="1" customWidth="1"/>
    <col min="11" max="11" width="9.6640625" style="2" hidden="1" customWidth="1"/>
    <col min="12" max="12" width="15.88671875" style="10" hidden="1" customWidth="1"/>
    <col min="13" max="13" width="9.6640625" style="2" hidden="1" customWidth="1"/>
    <col min="14" max="14" width="19" style="10" hidden="1" customWidth="1"/>
    <col min="15" max="15" width="11.5546875" style="2" hidden="1" customWidth="1"/>
    <col min="16" max="16" width="9.109375" style="10" hidden="1" customWidth="1"/>
    <col min="17" max="17" width="6.88671875" style="2" hidden="1" customWidth="1"/>
    <col min="18" max="18" width="15.88671875" style="10" hidden="1" customWidth="1"/>
    <col min="19" max="19" width="8.5546875" style="2" hidden="1" customWidth="1"/>
    <col min="20" max="20" width="17.77734375" style="10" hidden="1" customWidth="1"/>
    <col min="21" max="21" width="11.5546875" style="2" hidden="1" customWidth="1"/>
    <col min="22" max="22" width="15.88671875" style="10" hidden="1" customWidth="1"/>
    <col min="23" max="23" width="9.6640625" style="2" hidden="1" customWidth="1"/>
    <col min="24" max="24" width="15.88671875" style="10" hidden="1" customWidth="1"/>
    <col min="25" max="25" width="8.5546875" style="2" hidden="1" customWidth="1"/>
    <col min="26" max="26" width="14.6640625" style="10" hidden="1" customWidth="1"/>
    <col min="27" max="27" width="8.5546875" style="2" hidden="1" customWidth="1"/>
    <col min="28" max="28" width="14.6640625" style="10" hidden="1" customWidth="1"/>
    <col min="29" max="29" width="8.5546875" style="2" hidden="1" customWidth="1"/>
    <col min="30" max="30" width="14.6640625" style="10" hidden="1" customWidth="1"/>
    <col min="31" max="31" width="8.5546875" style="2" hidden="1" customWidth="1"/>
    <col min="32" max="32" width="17.77734375" style="10" hidden="1" customWidth="1"/>
    <col min="33" max="33" width="11.5546875" style="2" hidden="1" customWidth="1"/>
    <col min="34" max="34" width="15.88671875" style="10" hidden="1" customWidth="1"/>
    <col min="35" max="35" width="9.6640625" style="2" hidden="1" customWidth="1"/>
    <col min="36" max="36" width="15.88671875" style="10" hidden="1" customWidth="1"/>
    <col min="37" max="37" width="9.6640625" style="2" hidden="1" customWidth="1"/>
    <col min="38" max="38" width="17.77734375" style="10" hidden="1" customWidth="1"/>
    <col min="39" max="39" width="9.6640625" style="2" hidden="1" customWidth="1"/>
    <col min="40" max="40" width="17.77734375" style="10" hidden="1" customWidth="1"/>
    <col min="41" max="41" width="11.5546875" style="2" hidden="1" customWidth="1"/>
    <col min="42" max="42" width="17.77734375" style="10" hidden="1" customWidth="1"/>
    <col min="43" max="43" width="9.6640625" style="2" hidden="1" customWidth="1"/>
    <col min="44" max="44" width="14.6640625" style="10" hidden="1" customWidth="1"/>
    <col min="45" max="45" width="7.44140625" style="2" hidden="1" customWidth="1"/>
    <col min="46" max="46" width="14.6640625" style="10" hidden="1" customWidth="1"/>
    <col min="47" max="47" width="8.5546875" style="2" hidden="1" customWidth="1"/>
    <col min="48" max="48" width="14.6640625" style="10" hidden="1" customWidth="1"/>
    <col min="49" max="49" width="8.5546875" style="2" hidden="1" customWidth="1"/>
    <col min="50" max="50" width="15.88671875" style="10" hidden="1" customWidth="1"/>
    <col min="51" max="51" width="8.5546875" style="2" hidden="1" customWidth="1"/>
    <col min="52" max="52" width="14.6640625" style="10" hidden="1" customWidth="1"/>
    <col min="53" max="53" width="7.44140625" style="2" hidden="1" customWidth="1"/>
    <col min="54" max="54" width="14.6640625" style="10" hidden="1" customWidth="1"/>
    <col min="55" max="55" width="8.5546875" style="2" hidden="1" customWidth="1"/>
    <col min="56" max="56" width="14.6640625" style="10" hidden="1" customWidth="1"/>
    <col min="57" max="57" width="7.44140625" style="2" hidden="1" customWidth="1"/>
    <col min="58" max="58" width="15.88671875" style="10" hidden="1" customWidth="1"/>
    <col min="59" max="59" width="9.6640625" style="2" hidden="1" customWidth="1"/>
    <col min="60" max="60" width="15.88671875" style="10" hidden="1" customWidth="1"/>
    <col min="61" max="61" width="9.6640625" style="2" hidden="1" customWidth="1"/>
    <col min="62" max="62" width="6.6640625" bestFit="1" customWidth="1"/>
    <col min="64" max="64" width="15.88671875" bestFit="1" customWidth="1"/>
    <col min="66" max="66" width="19.77734375" bestFit="1" customWidth="1"/>
  </cols>
  <sheetData>
    <row r="1" spans="1:67" s="7" customFormat="1" ht="27">
      <c r="A1" s="352" t="s">
        <v>161</v>
      </c>
      <c r="B1" s="64"/>
      <c r="C1" s="64"/>
      <c r="D1" s="64"/>
      <c r="E1" s="64"/>
      <c r="F1" s="64"/>
      <c r="G1" s="60"/>
      <c r="H1" s="61"/>
      <c r="I1" s="60"/>
      <c r="J1" s="61"/>
      <c r="K1" s="60"/>
      <c r="L1" s="61"/>
      <c r="M1" s="60"/>
      <c r="N1" s="61"/>
      <c r="O1" s="60"/>
      <c r="P1" s="61"/>
      <c r="Q1" s="60"/>
      <c r="R1" s="61"/>
      <c r="S1" s="60"/>
      <c r="T1" s="61"/>
      <c r="U1" s="60"/>
      <c r="V1" s="61"/>
      <c r="W1" s="60"/>
      <c r="X1" s="61"/>
      <c r="Y1" s="60"/>
      <c r="Z1" s="61"/>
      <c r="AA1" s="60"/>
      <c r="AB1" s="61"/>
      <c r="AC1" s="60"/>
      <c r="AD1" s="61"/>
      <c r="AE1" s="60"/>
      <c r="AF1" s="61"/>
      <c r="AG1" s="60"/>
      <c r="AH1" s="61"/>
      <c r="AI1" s="60"/>
      <c r="AJ1" s="61"/>
      <c r="AK1" s="60"/>
      <c r="AL1" s="61"/>
      <c r="AM1" s="60"/>
      <c r="AN1" s="61"/>
      <c r="AO1" s="60"/>
      <c r="AP1" s="61"/>
      <c r="AQ1" s="60"/>
      <c r="AR1" s="61"/>
      <c r="AS1" s="60"/>
      <c r="AT1" s="61"/>
      <c r="AU1" s="60"/>
      <c r="AV1" s="61"/>
      <c r="AW1" s="60"/>
      <c r="AX1" s="61"/>
      <c r="AY1" s="60"/>
      <c r="AZ1" s="61"/>
      <c r="BA1" s="60"/>
      <c r="BB1" s="61"/>
      <c r="BC1" s="60"/>
      <c r="BD1" s="61"/>
      <c r="BE1" s="60"/>
      <c r="BF1" s="61"/>
      <c r="BG1" s="60"/>
      <c r="BH1" s="61"/>
      <c r="BI1" s="60"/>
      <c r="BJ1" s="37"/>
      <c r="BN1" s="246"/>
      <c r="BO1" s="247"/>
    </row>
    <row r="2" spans="1:67" s="1" customFormat="1" ht="13.5">
      <c r="A2" s="401"/>
      <c r="B2" s="401"/>
      <c r="C2" s="401"/>
      <c r="D2" s="62" t="s">
        <v>246</v>
      </c>
      <c r="E2" s="63" t="s">
        <v>245</v>
      </c>
      <c r="F2" s="62" t="s">
        <v>149</v>
      </c>
      <c r="G2" s="63" t="s">
        <v>49</v>
      </c>
      <c r="H2" s="62" t="s">
        <v>149</v>
      </c>
      <c r="I2" s="63" t="s">
        <v>49</v>
      </c>
      <c r="J2" s="62" t="s">
        <v>149</v>
      </c>
      <c r="K2" s="63" t="s">
        <v>49</v>
      </c>
      <c r="L2" s="62" t="s">
        <v>149</v>
      </c>
      <c r="M2" s="63" t="s">
        <v>49</v>
      </c>
      <c r="N2" s="62" t="s">
        <v>149</v>
      </c>
      <c r="O2" s="63" t="s">
        <v>49</v>
      </c>
      <c r="P2" s="62" t="s">
        <v>149</v>
      </c>
      <c r="Q2" s="63" t="s">
        <v>49</v>
      </c>
      <c r="R2" s="62" t="s">
        <v>149</v>
      </c>
      <c r="S2" s="63" t="s">
        <v>49</v>
      </c>
      <c r="T2" s="62" t="s">
        <v>149</v>
      </c>
      <c r="U2" s="63" t="s">
        <v>49</v>
      </c>
      <c r="V2" s="62" t="s">
        <v>149</v>
      </c>
      <c r="W2" s="63" t="s">
        <v>49</v>
      </c>
      <c r="X2" s="62" t="s">
        <v>149</v>
      </c>
      <c r="Y2" s="63" t="s">
        <v>49</v>
      </c>
      <c r="Z2" s="62" t="s">
        <v>149</v>
      </c>
      <c r="AA2" s="63" t="s">
        <v>49</v>
      </c>
      <c r="AB2" s="62" t="s">
        <v>149</v>
      </c>
      <c r="AC2" s="63" t="s">
        <v>49</v>
      </c>
      <c r="AD2" s="62" t="s">
        <v>149</v>
      </c>
      <c r="AE2" s="63" t="s">
        <v>49</v>
      </c>
      <c r="AF2" s="62" t="s">
        <v>149</v>
      </c>
      <c r="AG2" s="63" t="s">
        <v>49</v>
      </c>
      <c r="AH2" s="62" t="s">
        <v>149</v>
      </c>
      <c r="AI2" s="63" t="s">
        <v>49</v>
      </c>
      <c r="AJ2" s="62" t="s">
        <v>149</v>
      </c>
      <c r="AK2" s="63" t="s">
        <v>49</v>
      </c>
      <c r="AL2" s="62" t="s">
        <v>149</v>
      </c>
      <c r="AM2" s="63" t="s">
        <v>49</v>
      </c>
      <c r="AN2" s="62" t="s">
        <v>149</v>
      </c>
      <c r="AO2" s="63" t="s">
        <v>49</v>
      </c>
      <c r="AP2" s="62" t="s">
        <v>149</v>
      </c>
      <c r="AQ2" s="63" t="s">
        <v>49</v>
      </c>
      <c r="AR2" s="62" t="s">
        <v>149</v>
      </c>
      <c r="AS2" s="63" t="s">
        <v>49</v>
      </c>
      <c r="AT2" s="62" t="s">
        <v>149</v>
      </c>
      <c r="AU2" s="63" t="s">
        <v>49</v>
      </c>
      <c r="AV2" s="62" t="s">
        <v>149</v>
      </c>
      <c r="AW2" s="63" t="s">
        <v>49</v>
      </c>
      <c r="AX2" s="62" t="s">
        <v>149</v>
      </c>
      <c r="AY2" s="63" t="s">
        <v>49</v>
      </c>
      <c r="AZ2" s="62" t="s">
        <v>149</v>
      </c>
      <c r="BA2" s="63" t="s">
        <v>49</v>
      </c>
      <c r="BB2" s="62" t="s">
        <v>149</v>
      </c>
      <c r="BC2" s="63" t="s">
        <v>49</v>
      </c>
      <c r="BD2" s="62" t="s">
        <v>149</v>
      </c>
      <c r="BE2" s="63" t="s">
        <v>49</v>
      </c>
      <c r="BF2" s="62" t="s">
        <v>149</v>
      </c>
      <c r="BG2" s="63" t="s">
        <v>49</v>
      </c>
      <c r="BH2" s="62" t="s">
        <v>149</v>
      </c>
      <c r="BI2" s="63" t="s">
        <v>49</v>
      </c>
      <c r="BJ2" s="173" t="s">
        <v>247</v>
      </c>
      <c r="BL2" s="381"/>
    </row>
    <row r="3" spans="1:67" ht="36.75" hidden="1" customHeight="1">
      <c r="A3" s="66" t="s">
        <v>150</v>
      </c>
      <c r="B3" s="66" t="s">
        <v>151</v>
      </c>
      <c r="C3" s="67" t="s">
        <v>152</v>
      </c>
      <c r="D3" s="52">
        <f>SUM(F3,H3,J3,L3,N3,P3,R3,T3,V3,X3,Z3,AB3,AD3,AF3,AH3,AJ3,AL3,AN3,AP3,AR3,AT3,AV3,AX3,AZ3,BB3,BD3,BF3,BH3)</f>
        <v>23014884505.500004</v>
      </c>
      <c r="E3" s="53">
        <f t="shared" ref="D3:E9" si="0">SUM(G3,I3,K3,M3,O3,Q3,S3,U3,W3,Y3,AA3,AC3,AE3,AG3,AI3,AK3,AM3,AO3,AQ3,AS3,AU3,AW3,AY3,BA3,BC3,BE3,BG3,BI3)</f>
        <v>22572556</v>
      </c>
      <c r="F3" s="52">
        <v>6699344690.6000004</v>
      </c>
      <c r="G3" s="54">
        <v>5857807</v>
      </c>
      <c r="H3" s="52">
        <v>10598883982.4</v>
      </c>
      <c r="I3" s="54">
        <v>6733766</v>
      </c>
      <c r="J3" s="52">
        <v>492345288.89999998</v>
      </c>
      <c r="K3" s="54">
        <v>209147</v>
      </c>
      <c r="L3" s="52">
        <v>219766580.40000001</v>
      </c>
      <c r="M3" s="54">
        <v>115005</v>
      </c>
      <c r="N3" s="52">
        <v>1860005183</v>
      </c>
      <c r="O3" s="54">
        <v>1149037</v>
      </c>
      <c r="P3" s="52">
        <v>3621.5</v>
      </c>
      <c r="Q3" s="54">
        <v>145</v>
      </c>
      <c r="R3" s="52">
        <v>72412167</v>
      </c>
      <c r="S3" s="54">
        <v>10035</v>
      </c>
      <c r="T3" s="52">
        <v>2123971294.0999999</v>
      </c>
      <c r="U3" s="54">
        <v>6016825</v>
      </c>
      <c r="V3" s="52">
        <v>149297469.5</v>
      </c>
      <c r="W3" s="54">
        <v>96414</v>
      </c>
      <c r="X3" s="52">
        <v>5099849.3</v>
      </c>
      <c r="Y3" s="54">
        <v>4495</v>
      </c>
      <c r="Z3" s="52">
        <v>4606832.9000000004</v>
      </c>
      <c r="AA3" s="54">
        <v>7082</v>
      </c>
      <c r="AB3" s="52">
        <v>9861855</v>
      </c>
      <c r="AC3" s="54">
        <v>12823</v>
      </c>
      <c r="AD3" s="52">
        <v>39884051</v>
      </c>
      <c r="AE3" s="54">
        <v>54897</v>
      </c>
      <c r="AF3" s="52">
        <v>147266068.69999999</v>
      </c>
      <c r="AG3" s="54">
        <v>1491819</v>
      </c>
      <c r="AH3" s="52">
        <v>2413871.4</v>
      </c>
      <c r="AI3" s="54">
        <v>6538</v>
      </c>
      <c r="AJ3" s="52">
        <v>11226759.699999999</v>
      </c>
      <c r="AK3" s="54">
        <v>35622</v>
      </c>
      <c r="AL3" s="52">
        <v>100412390</v>
      </c>
      <c r="AM3" s="54">
        <v>178577</v>
      </c>
      <c r="AN3" s="52">
        <v>18932322.600000001</v>
      </c>
      <c r="AO3" s="54">
        <v>86488</v>
      </c>
      <c r="AP3" s="52">
        <v>77523953.900000006</v>
      </c>
      <c r="AQ3" s="54">
        <v>66647</v>
      </c>
      <c r="AR3" s="52">
        <v>12613609.300000001</v>
      </c>
      <c r="AS3" s="54">
        <v>6160</v>
      </c>
      <c r="AT3" s="52">
        <v>503870.4</v>
      </c>
      <c r="AU3" s="54">
        <v>2395</v>
      </c>
      <c r="AV3" s="52">
        <v>261448.5</v>
      </c>
      <c r="AW3" s="54">
        <v>363</v>
      </c>
      <c r="AX3" s="52">
        <v>7026776.4000000004</v>
      </c>
      <c r="AY3" s="54">
        <v>2242</v>
      </c>
      <c r="AZ3" s="52">
        <v>4510155.5999999996</v>
      </c>
      <c r="BA3" s="54">
        <v>2203</v>
      </c>
      <c r="BB3" s="52">
        <v>6602298.5999999996</v>
      </c>
      <c r="BC3" s="54">
        <v>8419</v>
      </c>
      <c r="BD3" s="52">
        <v>72607.899999999994</v>
      </c>
      <c r="BE3" s="54">
        <v>149</v>
      </c>
      <c r="BF3" s="52">
        <v>102873424.8</v>
      </c>
      <c r="BG3" s="54">
        <v>201241</v>
      </c>
      <c r="BH3" s="52">
        <v>247162082.09999999</v>
      </c>
      <c r="BI3" s="54">
        <v>216215</v>
      </c>
      <c r="BJ3" s="46"/>
    </row>
    <row r="4" spans="1:67" ht="29.25" hidden="1" customHeight="1">
      <c r="A4" s="66"/>
      <c r="B4" s="66"/>
      <c r="C4" s="67" t="s">
        <v>153</v>
      </c>
      <c r="D4" s="52">
        <f t="shared" si="0"/>
        <v>7672213185.6000004</v>
      </c>
      <c r="E4" s="53">
        <f t="shared" si="0"/>
        <v>4848278</v>
      </c>
      <c r="F4" s="52">
        <v>377031997.80000001</v>
      </c>
      <c r="G4" s="54">
        <v>438866</v>
      </c>
      <c r="H4" s="52">
        <v>380311222.10000002</v>
      </c>
      <c r="I4" s="54">
        <v>492969</v>
      </c>
      <c r="J4" s="52">
        <v>11501591.300000001</v>
      </c>
      <c r="K4" s="54">
        <v>9209</v>
      </c>
      <c r="L4" s="52">
        <v>11403798.1</v>
      </c>
      <c r="M4" s="54">
        <v>2505</v>
      </c>
      <c r="N4" s="52">
        <v>208409603.40000001</v>
      </c>
      <c r="O4" s="54">
        <v>124128</v>
      </c>
      <c r="P4" s="52">
        <v>45.3</v>
      </c>
      <c r="Q4" s="54">
        <v>9</v>
      </c>
      <c r="R4" s="52">
        <v>1211096</v>
      </c>
      <c r="S4" s="54">
        <v>236</v>
      </c>
      <c r="T4" s="52">
        <v>87185355.200000003</v>
      </c>
      <c r="U4" s="54">
        <v>221284</v>
      </c>
      <c r="V4" s="52">
        <v>9124581.3000000007</v>
      </c>
      <c r="W4" s="54">
        <v>3437</v>
      </c>
      <c r="X4" s="52">
        <v>26794144.199999999</v>
      </c>
      <c r="Y4" s="54">
        <v>7664</v>
      </c>
      <c r="Z4" s="52">
        <v>392180</v>
      </c>
      <c r="AA4" s="54">
        <v>371</v>
      </c>
      <c r="AB4" s="52">
        <v>85026.4</v>
      </c>
      <c r="AC4" s="54">
        <v>255</v>
      </c>
      <c r="AD4" s="52">
        <v>1428042.3</v>
      </c>
      <c r="AE4" s="54">
        <v>700</v>
      </c>
      <c r="AF4" s="52">
        <v>1399327822</v>
      </c>
      <c r="AG4" s="54">
        <v>1857181</v>
      </c>
      <c r="AH4" s="52">
        <v>85372876.900000006</v>
      </c>
      <c r="AI4" s="54">
        <v>73336</v>
      </c>
      <c r="AJ4" s="52">
        <v>144153636</v>
      </c>
      <c r="AK4" s="54">
        <v>162469</v>
      </c>
      <c r="AL4" s="52">
        <v>2508690420</v>
      </c>
      <c r="AM4" s="54">
        <v>363370</v>
      </c>
      <c r="AN4" s="52">
        <v>1407259515.8</v>
      </c>
      <c r="AO4" s="54">
        <v>801950</v>
      </c>
      <c r="AP4" s="52">
        <v>667679112</v>
      </c>
      <c r="AQ4" s="54">
        <v>162144</v>
      </c>
      <c r="AR4" s="52">
        <v>494702.8</v>
      </c>
      <c r="AS4" s="54">
        <v>269</v>
      </c>
      <c r="AT4" s="52">
        <v>14133062.199999999</v>
      </c>
      <c r="AU4" s="54">
        <v>26895</v>
      </c>
      <c r="AV4" s="52">
        <v>2170085.4</v>
      </c>
      <c r="AW4" s="54">
        <v>1115</v>
      </c>
      <c r="AX4" s="52">
        <v>6362560.2999999998</v>
      </c>
      <c r="AY4" s="54">
        <v>2317</v>
      </c>
      <c r="AZ4" s="52">
        <v>560164.5</v>
      </c>
      <c r="BA4" s="54">
        <v>173</v>
      </c>
      <c r="BB4" s="52">
        <v>413196.6</v>
      </c>
      <c r="BC4" s="54">
        <v>672</v>
      </c>
      <c r="BD4" s="52">
        <v>2307414.5</v>
      </c>
      <c r="BE4" s="54">
        <v>787</v>
      </c>
      <c r="BF4" s="52">
        <v>9378395.8000000007</v>
      </c>
      <c r="BG4" s="54">
        <v>17435</v>
      </c>
      <c r="BH4" s="52">
        <v>309031537.39999998</v>
      </c>
      <c r="BI4" s="54">
        <v>76532</v>
      </c>
      <c r="BJ4" s="46"/>
    </row>
    <row r="5" spans="1:67" ht="29.25" hidden="1" customHeight="1">
      <c r="A5" s="66"/>
      <c r="B5" s="66"/>
      <c r="C5" s="67" t="s">
        <v>154</v>
      </c>
      <c r="D5" s="52">
        <f t="shared" si="0"/>
        <v>781151491.20000005</v>
      </c>
      <c r="E5" s="53">
        <f t="shared" si="0"/>
        <v>858832</v>
      </c>
      <c r="F5" s="52">
        <v>66600472.799999997</v>
      </c>
      <c r="G5" s="54">
        <v>99735</v>
      </c>
      <c r="H5" s="52">
        <v>90867392.200000003</v>
      </c>
      <c r="I5" s="54">
        <v>159489</v>
      </c>
      <c r="J5" s="52">
        <v>4023258.3</v>
      </c>
      <c r="K5" s="54">
        <v>4980</v>
      </c>
      <c r="L5" s="52">
        <v>9846941.3000000007</v>
      </c>
      <c r="M5" s="54">
        <v>1451</v>
      </c>
      <c r="N5" s="52">
        <v>50095859.5</v>
      </c>
      <c r="O5" s="54">
        <v>31254</v>
      </c>
      <c r="P5" s="52">
        <v>238.3</v>
      </c>
      <c r="Q5" s="54">
        <v>12</v>
      </c>
      <c r="R5" s="52">
        <v>1271687</v>
      </c>
      <c r="S5" s="54">
        <v>141</v>
      </c>
      <c r="T5" s="52">
        <v>35667547.799999997</v>
      </c>
      <c r="U5" s="54">
        <v>65310</v>
      </c>
      <c r="V5" s="52">
        <v>2208410</v>
      </c>
      <c r="W5" s="54">
        <v>1958</v>
      </c>
      <c r="X5" s="52">
        <v>164425093.09999999</v>
      </c>
      <c r="Y5" s="54">
        <v>23698</v>
      </c>
      <c r="Z5" s="52">
        <v>1157308.6000000001</v>
      </c>
      <c r="AA5" s="54">
        <v>573</v>
      </c>
      <c r="AB5" s="52">
        <v>28781.5</v>
      </c>
      <c r="AC5" s="54">
        <v>90</v>
      </c>
      <c r="AD5" s="52">
        <v>215480.4</v>
      </c>
      <c r="AE5" s="54">
        <v>329</v>
      </c>
      <c r="AF5" s="52">
        <v>206762232.90000001</v>
      </c>
      <c r="AG5" s="54">
        <v>355922</v>
      </c>
      <c r="AH5" s="52">
        <v>570471.80000000005</v>
      </c>
      <c r="AI5" s="54">
        <v>1005</v>
      </c>
      <c r="AJ5" s="52">
        <v>10016702.800000001</v>
      </c>
      <c r="AK5" s="54">
        <v>18386</v>
      </c>
      <c r="AL5" s="52">
        <v>54679374.200000003</v>
      </c>
      <c r="AM5" s="54">
        <v>52626</v>
      </c>
      <c r="AN5" s="52">
        <v>6001733.5999999996</v>
      </c>
      <c r="AO5" s="54">
        <v>11804</v>
      </c>
      <c r="AP5" s="52">
        <v>12138286.699999999</v>
      </c>
      <c r="AQ5" s="54">
        <v>5594</v>
      </c>
      <c r="AR5" s="52">
        <v>199263</v>
      </c>
      <c r="AS5" s="54">
        <v>56</v>
      </c>
      <c r="AT5" s="52">
        <v>9330137.3000000007</v>
      </c>
      <c r="AU5" s="54">
        <v>3835</v>
      </c>
      <c r="AV5" s="52">
        <v>22124032.5</v>
      </c>
      <c r="AW5" s="54">
        <v>4455</v>
      </c>
      <c r="AX5" s="52">
        <v>4279250.5999999996</v>
      </c>
      <c r="AY5" s="54">
        <v>413</v>
      </c>
      <c r="AZ5" s="52">
        <v>1213915.8</v>
      </c>
      <c r="BA5" s="54">
        <v>111</v>
      </c>
      <c r="BB5" s="52">
        <v>101408.2</v>
      </c>
      <c r="BC5" s="54">
        <v>154</v>
      </c>
      <c r="BD5" s="52">
        <v>675011.7</v>
      </c>
      <c r="BE5" s="54">
        <v>274</v>
      </c>
      <c r="BF5" s="52">
        <v>1458072</v>
      </c>
      <c r="BG5" s="54">
        <v>2209</v>
      </c>
      <c r="BH5" s="52">
        <v>25193127.300000001</v>
      </c>
      <c r="BI5" s="54">
        <v>12968</v>
      </c>
      <c r="BJ5" s="46"/>
    </row>
    <row r="6" spans="1:67" ht="29.25" hidden="1" customHeight="1">
      <c r="A6" s="66"/>
      <c r="B6" s="66"/>
      <c r="C6" s="67" t="s">
        <v>155</v>
      </c>
      <c r="D6" s="52">
        <f t="shared" si="0"/>
        <v>1318939689.8799999</v>
      </c>
      <c r="E6" s="53">
        <f t="shared" si="0"/>
        <v>2980508</v>
      </c>
      <c r="F6" s="52">
        <v>154536025.58000001</v>
      </c>
      <c r="G6" s="54">
        <v>358913</v>
      </c>
      <c r="H6" s="52">
        <v>189964851</v>
      </c>
      <c r="I6" s="54">
        <v>462984</v>
      </c>
      <c r="J6" s="52">
        <v>8118149.7999999998</v>
      </c>
      <c r="K6" s="54">
        <v>12423</v>
      </c>
      <c r="L6" s="52">
        <v>2062016.3</v>
      </c>
      <c r="M6" s="54">
        <v>2485</v>
      </c>
      <c r="N6" s="52">
        <v>94133217.400000006</v>
      </c>
      <c r="O6" s="54">
        <v>85590</v>
      </c>
      <c r="P6" s="52">
        <v>190.4</v>
      </c>
      <c r="Q6" s="54">
        <v>28</v>
      </c>
      <c r="R6" s="52">
        <v>2292917</v>
      </c>
      <c r="S6" s="54">
        <v>381</v>
      </c>
      <c r="T6" s="52">
        <v>66806908.700000003</v>
      </c>
      <c r="U6" s="54">
        <v>278880</v>
      </c>
      <c r="V6" s="52">
        <v>9681089.4000000004</v>
      </c>
      <c r="W6" s="54">
        <v>6520</v>
      </c>
      <c r="X6" s="52">
        <v>3811233.4</v>
      </c>
      <c r="Y6" s="54">
        <v>4118</v>
      </c>
      <c r="Z6" s="52">
        <v>3271089.8</v>
      </c>
      <c r="AA6" s="54">
        <v>2696</v>
      </c>
      <c r="AB6" s="52">
        <v>29782.5</v>
      </c>
      <c r="AC6" s="54">
        <v>147</v>
      </c>
      <c r="AD6" s="52">
        <v>615992</v>
      </c>
      <c r="AE6" s="54">
        <v>1162</v>
      </c>
      <c r="AF6" s="52">
        <v>483102793</v>
      </c>
      <c r="AG6" s="54">
        <v>1510343</v>
      </c>
      <c r="AH6" s="52">
        <v>2258929.9</v>
      </c>
      <c r="AI6" s="54">
        <v>3708</v>
      </c>
      <c r="AJ6" s="52">
        <v>8919925.5</v>
      </c>
      <c r="AK6" s="54">
        <v>23183</v>
      </c>
      <c r="AL6" s="52">
        <v>38604686.100000001</v>
      </c>
      <c r="AM6" s="54">
        <v>65695</v>
      </c>
      <c r="AN6" s="52">
        <v>14932379.1</v>
      </c>
      <c r="AO6" s="54">
        <v>43957</v>
      </c>
      <c r="AP6" s="52">
        <v>59189478.5</v>
      </c>
      <c r="AQ6" s="54">
        <v>39257</v>
      </c>
      <c r="AR6" s="52">
        <v>65307</v>
      </c>
      <c r="AS6" s="54">
        <v>55</v>
      </c>
      <c r="AT6" s="52">
        <v>10755311.1</v>
      </c>
      <c r="AU6" s="54">
        <v>8114</v>
      </c>
      <c r="AV6" s="52">
        <v>67493735.200000003</v>
      </c>
      <c r="AW6" s="54">
        <v>16263</v>
      </c>
      <c r="AX6" s="52">
        <v>19142054.5</v>
      </c>
      <c r="AY6" s="54">
        <v>2761</v>
      </c>
      <c r="AZ6" s="52">
        <v>5217207.3</v>
      </c>
      <c r="BA6" s="54">
        <v>1200</v>
      </c>
      <c r="BB6" s="52">
        <v>496447.6</v>
      </c>
      <c r="BC6" s="54">
        <v>1439</v>
      </c>
      <c r="BD6" s="52">
        <v>3505359.5</v>
      </c>
      <c r="BE6" s="54">
        <v>1420</v>
      </c>
      <c r="BF6" s="52">
        <v>11433042.9</v>
      </c>
      <c r="BG6" s="54">
        <v>8605</v>
      </c>
      <c r="BH6" s="52">
        <v>58499569.399999999</v>
      </c>
      <c r="BI6" s="54">
        <v>38181</v>
      </c>
      <c r="BJ6" s="46"/>
    </row>
    <row r="7" spans="1:67" ht="29.25" hidden="1" customHeight="1">
      <c r="A7" s="66"/>
      <c r="B7" s="66"/>
      <c r="C7" s="67" t="s">
        <v>156</v>
      </c>
      <c r="D7" s="52">
        <f t="shared" si="0"/>
        <v>2652065886.5</v>
      </c>
      <c r="E7" s="53">
        <f t="shared" si="0"/>
        <v>1605140</v>
      </c>
      <c r="F7" s="52">
        <v>220010528.19999999</v>
      </c>
      <c r="G7" s="54">
        <v>202720</v>
      </c>
      <c r="H7" s="52">
        <v>380580668.39999998</v>
      </c>
      <c r="I7" s="54">
        <v>250078</v>
      </c>
      <c r="J7" s="52">
        <v>18185279.600000001</v>
      </c>
      <c r="K7" s="54">
        <v>7615</v>
      </c>
      <c r="L7" s="52">
        <v>45404633.799999997</v>
      </c>
      <c r="M7" s="54">
        <v>7951</v>
      </c>
      <c r="N7" s="52">
        <v>237071649.90000001</v>
      </c>
      <c r="O7" s="54">
        <v>83202</v>
      </c>
      <c r="P7" s="52">
        <v>731.1</v>
      </c>
      <c r="Q7" s="54">
        <v>83</v>
      </c>
      <c r="R7" s="52">
        <v>22653670</v>
      </c>
      <c r="S7" s="54">
        <v>1674</v>
      </c>
      <c r="T7" s="52">
        <v>266879627.40000001</v>
      </c>
      <c r="U7" s="54">
        <v>278798</v>
      </c>
      <c r="V7" s="52">
        <v>528908575.60000002</v>
      </c>
      <c r="W7" s="54">
        <v>80680</v>
      </c>
      <c r="X7" s="52">
        <v>74207813.200000003</v>
      </c>
      <c r="Y7" s="54">
        <v>8179</v>
      </c>
      <c r="Z7" s="52">
        <v>3294941.5</v>
      </c>
      <c r="AA7" s="54">
        <v>2410</v>
      </c>
      <c r="AB7" s="52">
        <v>4836047.8</v>
      </c>
      <c r="AC7" s="54">
        <v>4558</v>
      </c>
      <c r="AD7" s="52">
        <v>19433553.100000001</v>
      </c>
      <c r="AE7" s="54">
        <v>9153</v>
      </c>
      <c r="AF7" s="52">
        <v>61104394.200000003</v>
      </c>
      <c r="AG7" s="54">
        <v>140710</v>
      </c>
      <c r="AH7" s="52">
        <v>14374650.699999999</v>
      </c>
      <c r="AI7" s="54">
        <v>6505</v>
      </c>
      <c r="AJ7" s="52">
        <v>12295919.1</v>
      </c>
      <c r="AK7" s="54">
        <v>15213</v>
      </c>
      <c r="AL7" s="52">
        <v>16455215.5</v>
      </c>
      <c r="AM7" s="54">
        <v>16559</v>
      </c>
      <c r="AN7" s="52">
        <v>112762529.3</v>
      </c>
      <c r="AO7" s="54">
        <v>305798</v>
      </c>
      <c r="AP7" s="52">
        <v>267592072.09999999</v>
      </c>
      <c r="AQ7" s="54">
        <v>99124</v>
      </c>
      <c r="AR7" s="52">
        <v>1778626.4</v>
      </c>
      <c r="AS7" s="54">
        <v>652</v>
      </c>
      <c r="AT7" s="52">
        <v>543166.30000000005</v>
      </c>
      <c r="AU7" s="54">
        <v>889</v>
      </c>
      <c r="AV7" s="52">
        <v>4958113.7</v>
      </c>
      <c r="AW7" s="54">
        <v>1026</v>
      </c>
      <c r="AX7" s="52">
        <v>130984568.90000001</v>
      </c>
      <c r="AY7" s="54">
        <v>15218</v>
      </c>
      <c r="AZ7" s="52">
        <v>9005859.3000000007</v>
      </c>
      <c r="BA7" s="54">
        <v>1170</v>
      </c>
      <c r="BB7" s="52">
        <v>14893254.1</v>
      </c>
      <c r="BC7" s="54">
        <v>11839</v>
      </c>
      <c r="BD7" s="52">
        <v>1579025.2</v>
      </c>
      <c r="BE7" s="54">
        <v>150</v>
      </c>
      <c r="BF7" s="52">
        <v>6248400.9000000004</v>
      </c>
      <c r="BG7" s="54">
        <v>4872</v>
      </c>
      <c r="BH7" s="52">
        <v>176022371.19999999</v>
      </c>
      <c r="BI7" s="54">
        <v>48314</v>
      </c>
      <c r="BJ7" s="46"/>
    </row>
    <row r="8" spans="1:67" ht="29.25" hidden="1" customHeight="1">
      <c r="A8" s="66"/>
      <c r="B8" s="66"/>
      <c r="C8" s="67" t="s">
        <v>157</v>
      </c>
      <c r="D8" s="52">
        <f t="shared" si="0"/>
        <v>898481810.79999971</v>
      </c>
      <c r="E8" s="53">
        <f t="shared" si="0"/>
        <v>672525</v>
      </c>
      <c r="F8" s="52">
        <v>239126606.19999999</v>
      </c>
      <c r="G8" s="54">
        <v>172676</v>
      </c>
      <c r="H8" s="52">
        <v>273895619</v>
      </c>
      <c r="I8" s="54">
        <v>190993</v>
      </c>
      <c r="J8" s="52">
        <v>3954729</v>
      </c>
      <c r="K8" s="54">
        <v>1363</v>
      </c>
      <c r="L8" s="52">
        <v>4589969.7</v>
      </c>
      <c r="M8" s="54">
        <v>1129</v>
      </c>
      <c r="N8" s="52">
        <v>242421678.19999999</v>
      </c>
      <c r="O8" s="54">
        <v>65422</v>
      </c>
      <c r="P8" s="52">
        <v>3</v>
      </c>
      <c r="Q8" s="54">
        <v>1</v>
      </c>
      <c r="R8" s="52">
        <v>1054750</v>
      </c>
      <c r="S8" s="54">
        <v>86</v>
      </c>
      <c r="T8" s="52">
        <v>69465898.799999997</v>
      </c>
      <c r="U8" s="54">
        <v>147321</v>
      </c>
      <c r="V8" s="52">
        <v>1084981</v>
      </c>
      <c r="W8" s="54">
        <v>810</v>
      </c>
      <c r="X8" s="52">
        <v>792215.5</v>
      </c>
      <c r="Y8" s="54">
        <v>426</v>
      </c>
      <c r="Z8" s="52">
        <v>502020.8</v>
      </c>
      <c r="AA8" s="54">
        <v>821</v>
      </c>
      <c r="AB8" s="52">
        <v>50718.1</v>
      </c>
      <c r="AC8" s="54">
        <v>44</v>
      </c>
      <c r="AD8" s="52">
        <v>2176644.9</v>
      </c>
      <c r="AE8" s="54">
        <v>3401</v>
      </c>
      <c r="AF8" s="52">
        <v>5495662.7999999998</v>
      </c>
      <c r="AG8" s="54">
        <v>36480</v>
      </c>
      <c r="AH8" s="52">
        <v>39664.5</v>
      </c>
      <c r="AI8" s="54">
        <v>114</v>
      </c>
      <c r="AJ8" s="52">
        <v>295319.90000000002</v>
      </c>
      <c r="AK8" s="54">
        <v>696</v>
      </c>
      <c r="AL8" s="52">
        <v>2676556.6</v>
      </c>
      <c r="AM8" s="54">
        <v>4185</v>
      </c>
      <c r="AN8" s="52">
        <v>713009.9</v>
      </c>
      <c r="AO8" s="54">
        <v>2918</v>
      </c>
      <c r="AP8" s="52">
        <v>7107282.7999999998</v>
      </c>
      <c r="AQ8" s="54">
        <v>4149</v>
      </c>
      <c r="AR8" s="52">
        <v>95510</v>
      </c>
      <c r="AS8" s="54">
        <v>54</v>
      </c>
      <c r="AT8" s="52">
        <v>29658.3</v>
      </c>
      <c r="AU8" s="54">
        <v>160</v>
      </c>
      <c r="AV8" s="52">
        <v>116240.2</v>
      </c>
      <c r="AW8" s="54">
        <v>72</v>
      </c>
      <c r="AX8" s="52">
        <v>1259341.3</v>
      </c>
      <c r="AY8" s="54">
        <v>297</v>
      </c>
      <c r="AZ8" s="52">
        <v>331590.7</v>
      </c>
      <c r="BA8" s="54">
        <v>69</v>
      </c>
      <c r="BB8" s="52">
        <v>17450844.699999999</v>
      </c>
      <c r="BC8" s="54">
        <v>14667</v>
      </c>
      <c r="BD8" s="52">
        <v>336044</v>
      </c>
      <c r="BE8" s="54">
        <v>194</v>
      </c>
      <c r="BF8" s="52">
        <v>13757502.6</v>
      </c>
      <c r="BG8" s="54">
        <v>11191</v>
      </c>
      <c r="BH8" s="52">
        <v>9661748.3000000007</v>
      </c>
      <c r="BI8" s="54">
        <v>12786</v>
      </c>
      <c r="BJ8" s="46"/>
    </row>
    <row r="9" spans="1:67" ht="29.25" hidden="1" customHeight="1">
      <c r="A9" s="66"/>
      <c r="B9" s="66"/>
      <c r="C9" s="67" t="s">
        <v>158</v>
      </c>
      <c r="D9" s="52">
        <f t="shared" si="0"/>
        <v>146171877.49999997</v>
      </c>
      <c r="E9" s="53">
        <f t="shared" si="0"/>
        <v>119070</v>
      </c>
      <c r="F9" s="52">
        <v>71708269.400000006</v>
      </c>
      <c r="G9" s="55">
        <v>35353</v>
      </c>
      <c r="H9" s="52">
        <v>27620906.199999999</v>
      </c>
      <c r="I9" s="55">
        <v>18145</v>
      </c>
      <c r="J9" s="52">
        <v>628774</v>
      </c>
      <c r="K9" s="55">
        <v>224</v>
      </c>
      <c r="L9" s="52">
        <v>1293563</v>
      </c>
      <c r="M9" s="55">
        <v>112</v>
      </c>
      <c r="N9" s="52">
        <v>18439136</v>
      </c>
      <c r="O9" s="55">
        <v>9244</v>
      </c>
      <c r="P9" s="52">
        <v>0</v>
      </c>
      <c r="Q9" s="55">
        <v>0</v>
      </c>
      <c r="R9" s="52">
        <v>19608</v>
      </c>
      <c r="S9" s="55">
        <v>16</v>
      </c>
      <c r="T9" s="52">
        <v>7971910.5999999996</v>
      </c>
      <c r="U9" s="55">
        <v>18130</v>
      </c>
      <c r="V9" s="52">
        <v>2068113.8</v>
      </c>
      <c r="W9" s="55">
        <v>237</v>
      </c>
      <c r="X9" s="52">
        <v>46240.1</v>
      </c>
      <c r="Y9" s="55">
        <v>48</v>
      </c>
      <c r="Z9" s="52">
        <v>15353</v>
      </c>
      <c r="AA9" s="55">
        <v>21</v>
      </c>
      <c r="AB9" s="52">
        <v>17537.8</v>
      </c>
      <c r="AC9" s="55">
        <v>21</v>
      </c>
      <c r="AD9" s="52">
        <v>40616.400000000001</v>
      </c>
      <c r="AE9" s="55">
        <v>40</v>
      </c>
      <c r="AF9" s="52">
        <v>2751522.2</v>
      </c>
      <c r="AG9" s="55">
        <v>24622</v>
      </c>
      <c r="AH9" s="52">
        <v>67524.2</v>
      </c>
      <c r="AI9" s="55">
        <v>142</v>
      </c>
      <c r="AJ9" s="52">
        <v>455583</v>
      </c>
      <c r="AK9" s="55">
        <v>1171</v>
      </c>
      <c r="AL9" s="52">
        <v>3698584</v>
      </c>
      <c r="AM9" s="55">
        <v>3888</v>
      </c>
      <c r="AN9" s="52">
        <v>474111.5</v>
      </c>
      <c r="AO9" s="55">
        <v>2094</v>
      </c>
      <c r="AP9" s="52">
        <v>1682174.1</v>
      </c>
      <c r="AQ9" s="55">
        <v>1860</v>
      </c>
      <c r="AR9" s="52">
        <v>968</v>
      </c>
      <c r="AS9" s="55">
        <v>1</v>
      </c>
      <c r="AT9" s="52">
        <v>14867</v>
      </c>
      <c r="AU9" s="55">
        <v>50</v>
      </c>
      <c r="AV9" s="52">
        <v>1947.4</v>
      </c>
      <c r="AW9" s="55">
        <v>10</v>
      </c>
      <c r="AX9" s="52">
        <v>23840</v>
      </c>
      <c r="AY9" s="55">
        <v>34</v>
      </c>
      <c r="AZ9" s="52">
        <v>7440</v>
      </c>
      <c r="BA9" s="55">
        <v>5</v>
      </c>
      <c r="BB9" s="52">
        <v>44302.1</v>
      </c>
      <c r="BC9" s="55">
        <v>51</v>
      </c>
      <c r="BD9" s="52">
        <v>8912</v>
      </c>
      <c r="BE9" s="55">
        <v>2</v>
      </c>
      <c r="BF9" s="52">
        <v>985745.5</v>
      </c>
      <c r="BG9" s="55">
        <v>1146</v>
      </c>
      <c r="BH9" s="52">
        <v>6084328.2000000002</v>
      </c>
      <c r="BI9" s="55">
        <v>2403</v>
      </c>
      <c r="BJ9" s="46"/>
    </row>
    <row r="10" spans="1:67" s="9" customFormat="1" ht="29.25" hidden="1" customHeight="1">
      <c r="A10" s="66"/>
      <c r="B10" s="66"/>
      <c r="C10" s="67" t="s">
        <v>159</v>
      </c>
      <c r="D10" s="56">
        <f>SUM(D3:D9)</f>
        <v>36483908446.980011</v>
      </c>
      <c r="E10" s="57">
        <f>SUM(E3:E9)</f>
        <v>33656909</v>
      </c>
      <c r="F10" s="56">
        <f t="shared" ref="F10:BI10" si="1">SUM(F3:F9)</f>
        <v>7828358590.5799999</v>
      </c>
      <c r="G10" s="58">
        <f t="shared" si="1"/>
        <v>7166070</v>
      </c>
      <c r="H10" s="56">
        <f t="shared" si="1"/>
        <v>11942124641.300001</v>
      </c>
      <c r="I10" s="58">
        <f t="shared" si="1"/>
        <v>8308424</v>
      </c>
      <c r="J10" s="56">
        <f t="shared" si="1"/>
        <v>538757070.9000001</v>
      </c>
      <c r="K10" s="58">
        <f t="shared" si="1"/>
        <v>244961</v>
      </c>
      <c r="L10" s="56">
        <f t="shared" si="1"/>
        <v>294367502.60000002</v>
      </c>
      <c r="M10" s="58">
        <f t="shared" si="1"/>
        <v>130638</v>
      </c>
      <c r="N10" s="56">
        <f t="shared" si="1"/>
        <v>2710576327.4000001</v>
      </c>
      <c r="O10" s="58">
        <f t="shared" si="1"/>
        <v>1547877</v>
      </c>
      <c r="P10" s="56">
        <f t="shared" si="1"/>
        <v>4829.6000000000004</v>
      </c>
      <c r="Q10" s="58">
        <f t="shared" si="1"/>
        <v>278</v>
      </c>
      <c r="R10" s="56">
        <f t="shared" si="1"/>
        <v>100915895</v>
      </c>
      <c r="S10" s="58">
        <f t="shared" si="1"/>
        <v>12569</v>
      </c>
      <c r="T10" s="56">
        <f t="shared" si="1"/>
        <v>2657948542.5999999</v>
      </c>
      <c r="U10" s="58">
        <f t="shared" si="1"/>
        <v>7026548</v>
      </c>
      <c r="V10" s="56">
        <f t="shared" si="1"/>
        <v>702373220.60000002</v>
      </c>
      <c r="W10" s="58">
        <f t="shared" si="1"/>
        <v>190056</v>
      </c>
      <c r="X10" s="56">
        <f t="shared" si="1"/>
        <v>275176588.80000001</v>
      </c>
      <c r="Y10" s="58">
        <f t="shared" si="1"/>
        <v>48628</v>
      </c>
      <c r="Z10" s="56">
        <f t="shared" si="1"/>
        <v>13239726.600000001</v>
      </c>
      <c r="AA10" s="58">
        <f t="shared" si="1"/>
        <v>13974</v>
      </c>
      <c r="AB10" s="56">
        <f t="shared" si="1"/>
        <v>14909749.1</v>
      </c>
      <c r="AC10" s="58">
        <f t="shared" si="1"/>
        <v>17938</v>
      </c>
      <c r="AD10" s="56">
        <f t="shared" si="1"/>
        <v>63794380.099999994</v>
      </c>
      <c r="AE10" s="58">
        <f t="shared" si="1"/>
        <v>69682</v>
      </c>
      <c r="AF10" s="56">
        <f t="shared" si="1"/>
        <v>2305810495.8000002</v>
      </c>
      <c r="AG10" s="58">
        <f t="shared" si="1"/>
        <v>5417077</v>
      </c>
      <c r="AH10" s="56">
        <f t="shared" si="1"/>
        <v>105097989.40000002</v>
      </c>
      <c r="AI10" s="58">
        <f t="shared" si="1"/>
        <v>91348</v>
      </c>
      <c r="AJ10" s="56">
        <f t="shared" si="1"/>
        <v>187363846</v>
      </c>
      <c r="AK10" s="58">
        <f t="shared" si="1"/>
        <v>256740</v>
      </c>
      <c r="AL10" s="56">
        <f t="shared" si="1"/>
        <v>2725217226.3999996</v>
      </c>
      <c r="AM10" s="58">
        <f t="shared" si="1"/>
        <v>684900</v>
      </c>
      <c r="AN10" s="56">
        <f t="shared" si="1"/>
        <v>1561075601.7999997</v>
      </c>
      <c r="AO10" s="58">
        <f t="shared" si="1"/>
        <v>1255009</v>
      </c>
      <c r="AP10" s="56">
        <f t="shared" si="1"/>
        <v>1092912360.0999999</v>
      </c>
      <c r="AQ10" s="58">
        <f t="shared" si="1"/>
        <v>378775</v>
      </c>
      <c r="AR10" s="56">
        <f t="shared" si="1"/>
        <v>15247986.500000002</v>
      </c>
      <c r="AS10" s="58">
        <f t="shared" si="1"/>
        <v>7247</v>
      </c>
      <c r="AT10" s="56">
        <f t="shared" si="1"/>
        <v>35310072.599999994</v>
      </c>
      <c r="AU10" s="58">
        <f t="shared" si="1"/>
        <v>42338</v>
      </c>
      <c r="AV10" s="56">
        <f t="shared" si="1"/>
        <v>97125602.900000006</v>
      </c>
      <c r="AW10" s="58">
        <f t="shared" si="1"/>
        <v>23304</v>
      </c>
      <c r="AX10" s="56">
        <f t="shared" si="1"/>
        <v>169078392</v>
      </c>
      <c r="AY10" s="58">
        <f t="shared" si="1"/>
        <v>23282</v>
      </c>
      <c r="AZ10" s="56">
        <f t="shared" si="1"/>
        <v>20846333.199999999</v>
      </c>
      <c r="BA10" s="58">
        <f t="shared" si="1"/>
        <v>4931</v>
      </c>
      <c r="BB10" s="56">
        <f t="shared" si="1"/>
        <v>40001751.899999999</v>
      </c>
      <c r="BC10" s="58">
        <f t="shared" si="1"/>
        <v>37241</v>
      </c>
      <c r="BD10" s="56">
        <f t="shared" si="1"/>
        <v>8484374.8000000007</v>
      </c>
      <c r="BE10" s="58">
        <f t="shared" si="1"/>
        <v>2976</v>
      </c>
      <c r="BF10" s="56">
        <f t="shared" si="1"/>
        <v>146134584.5</v>
      </c>
      <c r="BG10" s="58">
        <f t="shared" si="1"/>
        <v>246699</v>
      </c>
      <c r="BH10" s="56">
        <f t="shared" si="1"/>
        <v>831654763.89999986</v>
      </c>
      <c r="BI10" s="58">
        <f t="shared" si="1"/>
        <v>407399</v>
      </c>
      <c r="BJ10" s="59"/>
    </row>
    <row r="11" spans="1:67" ht="36.75" hidden="1" customHeight="1">
      <c r="A11" s="66"/>
      <c r="B11" s="66" t="s">
        <v>160</v>
      </c>
      <c r="C11" s="67" t="s">
        <v>152</v>
      </c>
      <c r="D11" s="52">
        <f t="shared" ref="D11:E17" si="2">SUM(F11,H11,J11,L11,N11,P11,R11,T11,V11,X11,Z11,AB11,AD11,AF11,AH11,AJ11,AL11,AN11,AP11,AR11,AT11,AV11,AX11,AZ11,BB11,BD11,BF11,BH11)</f>
        <v>31202369514</v>
      </c>
      <c r="E11" s="53">
        <f t="shared" si="2"/>
        <v>2392756</v>
      </c>
      <c r="F11" s="56">
        <v>17197921</v>
      </c>
      <c r="G11" s="58">
        <v>11342</v>
      </c>
      <c r="H11" s="56">
        <v>2532953</v>
      </c>
      <c r="I11" s="58">
        <v>2207</v>
      </c>
      <c r="J11" s="56">
        <v>3637621</v>
      </c>
      <c r="K11" s="58">
        <v>487</v>
      </c>
      <c r="L11" s="56">
        <v>131025319</v>
      </c>
      <c r="M11" s="58">
        <v>9347</v>
      </c>
      <c r="N11" s="56">
        <v>30993733816</v>
      </c>
      <c r="O11" s="58">
        <v>2302460</v>
      </c>
      <c r="P11" s="56">
        <v>0</v>
      </c>
      <c r="Q11" s="58">
        <v>0</v>
      </c>
      <c r="R11" s="56">
        <v>4496385</v>
      </c>
      <c r="S11" s="58">
        <v>246</v>
      </c>
      <c r="T11" s="56">
        <v>1037186</v>
      </c>
      <c r="U11" s="58">
        <v>2699</v>
      </c>
      <c r="V11" s="56">
        <v>88428</v>
      </c>
      <c r="W11" s="58">
        <v>10</v>
      </c>
      <c r="X11" s="56">
        <v>63566</v>
      </c>
      <c r="Y11" s="58">
        <v>60</v>
      </c>
      <c r="Z11" s="56">
        <v>0</v>
      </c>
      <c r="AA11" s="58">
        <v>0</v>
      </c>
      <c r="AB11" s="56">
        <v>0</v>
      </c>
      <c r="AC11" s="58">
        <v>0</v>
      </c>
      <c r="AD11" s="56">
        <v>1156</v>
      </c>
      <c r="AE11" s="58">
        <v>3</v>
      </c>
      <c r="AF11" s="56">
        <v>30567278</v>
      </c>
      <c r="AG11" s="58">
        <v>49595</v>
      </c>
      <c r="AH11" s="56">
        <v>689353</v>
      </c>
      <c r="AI11" s="58">
        <v>569</v>
      </c>
      <c r="AJ11" s="56">
        <v>154236</v>
      </c>
      <c r="AK11" s="58">
        <v>280</v>
      </c>
      <c r="AL11" s="56">
        <v>211699</v>
      </c>
      <c r="AM11" s="58">
        <v>274</v>
      </c>
      <c r="AN11" s="56">
        <v>2034059</v>
      </c>
      <c r="AO11" s="58">
        <v>4247</v>
      </c>
      <c r="AP11" s="56">
        <v>7836750</v>
      </c>
      <c r="AQ11" s="58">
        <v>5092</v>
      </c>
      <c r="AR11" s="56">
        <v>20874</v>
      </c>
      <c r="AS11" s="58">
        <v>10</v>
      </c>
      <c r="AT11" s="56">
        <v>414364</v>
      </c>
      <c r="AU11" s="58">
        <v>375</v>
      </c>
      <c r="AV11" s="56">
        <v>9285</v>
      </c>
      <c r="AW11" s="58">
        <v>3</v>
      </c>
      <c r="AX11" s="56">
        <v>669734</v>
      </c>
      <c r="AY11" s="58">
        <v>34</v>
      </c>
      <c r="AZ11" s="56">
        <v>65381</v>
      </c>
      <c r="BA11" s="58">
        <v>13</v>
      </c>
      <c r="BB11" s="56">
        <v>191956</v>
      </c>
      <c r="BC11" s="58">
        <v>97</v>
      </c>
      <c r="BD11" s="56">
        <v>2291</v>
      </c>
      <c r="BE11" s="58">
        <v>4</v>
      </c>
      <c r="BF11" s="56">
        <v>4492204</v>
      </c>
      <c r="BG11" s="58">
        <v>2922</v>
      </c>
      <c r="BH11" s="56">
        <v>1195699</v>
      </c>
      <c r="BI11" s="58">
        <v>380</v>
      </c>
      <c r="BJ11" s="46"/>
    </row>
    <row r="12" spans="1:67" ht="29.25" hidden="1" customHeight="1">
      <c r="A12" s="66"/>
      <c r="B12" s="66"/>
      <c r="C12" s="67" t="s">
        <v>153</v>
      </c>
      <c r="D12" s="52">
        <f t="shared" si="2"/>
        <v>16033058278</v>
      </c>
      <c r="E12" s="53">
        <f t="shared" si="2"/>
        <v>523356</v>
      </c>
      <c r="F12" s="56">
        <v>3592808</v>
      </c>
      <c r="G12" s="58">
        <v>2543</v>
      </c>
      <c r="H12" s="56">
        <v>517292</v>
      </c>
      <c r="I12" s="58">
        <v>644</v>
      </c>
      <c r="J12" s="56">
        <v>83127</v>
      </c>
      <c r="K12" s="58">
        <v>19</v>
      </c>
      <c r="L12" s="56">
        <v>24080933</v>
      </c>
      <c r="M12" s="58">
        <v>675</v>
      </c>
      <c r="N12" s="56">
        <v>15322323746</v>
      </c>
      <c r="O12" s="58">
        <v>200892</v>
      </c>
      <c r="P12" s="56">
        <v>0</v>
      </c>
      <c r="Q12" s="58">
        <v>0</v>
      </c>
      <c r="R12" s="56">
        <v>10301</v>
      </c>
      <c r="S12" s="58">
        <v>12</v>
      </c>
      <c r="T12" s="56">
        <v>274650</v>
      </c>
      <c r="U12" s="58">
        <v>198</v>
      </c>
      <c r="V12" s="56">
        <v>2015</v>
      </c>
      <c r="W12" s="58">
        <v>3</v>
      </c>
      <c r="X12" s="56">
        <v>178588</v>
      </c>
      <c r="Y12" s="58">
        <v>24</v>
      </c>
      <c r="Z12" s="56">
        <v>41445</v>
      </c>
      <c r="AA12" s="58">
        <v>14</v>
      </c>
      <c r="AB12" s="56">
        <v>793</v>
      </c>
      <c r="AC12" s="58">
        <v>1</v>
      </c>
      <c r="AD12" s="56">
        <v>0</v>
      </c>
      <c r="AE12" s="58">
        <v>0</v>
      </c>
      <c r="AF12" s="56">
        <v>245811109</v>
      </c>
      <c r="AG12" s="58">
        <v>148786</v>
      </c>
      <c r="AH12" s="56">
        <v>15053621</v>
      </c>
      <c r="AI12" s="58">
        <v>9441</v>
      </c>
      <c r="AJ12" s="56">
        <v>997717</v>
      </c>
      <c r="AK12" s="58">
        <v>868</v>
      </c>
      <c r="AL12" s="56">
        <v>112342892</v>
      </c>
      <c r="AM12" s="58">
        <v>8036</v>
      </c>
      <c r="AN12" s="56">
        <v>188243143</v>
      </c>
      <c r="AO12" s="58">
        <v>132773</v>
      </c>
      <c r="AP12" s="56">
        <v>108889987</v>
      </c>
      <c r="AQ12" s="58">
        <v>15092</v>
      </c>
      <c r="AR12" s="56">
        <v>26823</v>
      </c>
      <c r="AS12" s="58">
        <v>1</v>
      </c>
      <c r="AT12" s="56">
        <v>3137108</v>
      </c>
      <c r="AU12" s="58">
        <v>1823</v>
      </c>
      <c r="AV12" s="56">
        <v>270771</v>
      </c>
      <c r="AW12" s="58">
        <v>79</v>
      </c>
      <c r="AX12" s="56">
        <v>619998</v>
      </c>
      <c r="AY12" s="58">
        <v>153</v>
      </c>
      <c r="AZ12" s="56">
        <v>1179</v>
      </c>
      <c r="BA12" s="58">
        <v>3</v>
      </c>
      <c r="BB12" s="56">
        <v>71232</v>
      </c>
      <c r="BC12" s="58">
        <v>24</v>
      </c>
      <c r="BD12" s="56">
        <v>926543</v>
      </c>
      <c r="BE12" s="58">
        <v>89</v>
      </c>
      <c r="BF12" s="56">
        <v>3040754</v>
      </c>
      <c r="BG12" s="58">
        <v>786</v>
      </c>
      <c r="BH12" s="56">
        <v>2519703</v>
      </c>
      <c r="BI12" s="58">
        <v>377</v>
      </c>
      <c r="BJ12" s="46"/>
    </row>
    <row r="13" spans="1:67" ht="29.25" hidden="1" customHeight="1">
      <c r="A13" s="66"/>
      <c r="B13" s="66"/>
      <c r="C13" s="67" t="s">
        <v>154</v>
      </c>
      <c r="D13" s="52">
        <f t="shared" si="2"/>
        <v>1798740608</v>
      </c>
      <c r="E13" s="53">
        <f t="shared" si="2"/>
        <v>82665</v>
      </c>
      <c r="F13" s="56">
        <v>82117</v>
      </c>
      <c r="G13" s="58">
        <v>74</v>
      </c>
      <c r="H13" s="56">
        <v>2733</v>
      </c>
      <c r="I13" s="58">
        <v>8</v>
      </c>
      <c r="J13" s="56">
        <v>9712</v>
      </c>
      <c r="K13" s="58">
        <v>7</v>
      </c>
      <c r="L13" s="56">
        <v>22595177</v>
      </c>
      <c r="M13" s="58">
        <v>440</v>
      </c>
      <c r="N13" s="56">
        <v>1701312563</v>
      </c>
      <c r="O13" s="58">
        <v>39535</v>
      </c>
      <c r="P13" s="56">
        <v>0</v>
      </c>
      <c r="Q13" s="58">
        <v>0</v>
      </c>
      <c r="R13" s="56">
        <v>0</v>
      </c>
      <c r="S13" s="58">
        <v>0</v>
      </c>
      <c r="T13" s="56">
        <v>9470</v>
      </c>
      <c r="U13" s="58">
        <v>24</v>
      </c>
      <c r="V13" s="56">
        <v>781</v>
      </c>
      <c r="W13" s="58">
        <v>1</v>
      </c>
      <c r="X13" s="56">
        <v>180392</v>
      </c>
      <c r="Y13" s="58">
        <v>51</v>
      </c>
      <c r="Z13" s="56">
        <v>0</v>
      </c>
      <c r="AA13" s="58">
        <v>0</v>
      </c>
      <c r="AB13" s="56">
        <v>0</v>
      </c>
      <c r="AC13" s="58">
        <v>0</v>
      </c>
      <c r="AD13" s="56">
        <v>1795</v>
      </c>
      <c r="AE13" s="58">
        <v>2</v>
      </c>
      <c r="AF13" s="56">
        <v>47030994</v>
      </c>
      <c r="AG13" s="58">
        <v>39418</v>
      </c>
      <c r="AH13" s="56">
        <v>31143</v>
      </c>
      <c r="AI13" s="58">
        <v>52</v>
      </c>
      <c r="AJ13" s="56">
        <v>87257</v>
      </c>
      <c r="AK13" s="58">
        <v>61</v>
      </c>
      <c r="AL13" s="56">
        <v>261022</v>
      </c>
      <c r="AM13" s="58">
        <v>273</v>
      </c>
      <c r="AN13" s="56">
        <v>163382</v>
      </c>
      <c r="AO13" s="58">
        <v>294</v>
      </c>
      <c r="AP13" s="56">
        <v>2273702</v>
      </c>
      <c r="AQ13" s="58">
        <v>883</v>
      </c>
      <c r="AR13" s="56">
        <v>0</v>
      </c>
      <c r="AS13" s="58">
        <v>0</v>
      </c>
      <c r="AT13" s="56">
        <v>2701950</v>
      </c>
      <c r="AU13" s="58">
        <v>557</v>
      </c>
      <c r="AV13" s="56">
        <v>10246307</v>
      </c>
      <c r="AW13" s="58">
        <v>205</v>
      </c>
      <c r="AX13" s="56">
        <v>736468</v>
      </c>
      <c r="AY13" s="58">
        <v>50</v>
      </c>
      <c r="AZ13" s="56">
        <v>1463467</v>
      </c>
      <c r="BA13" s="58">
        <v>20</v>
      </c>
      <c r="BB13" s="56">
        <v>1231</v>
      </c>
      <c r="BC13" s="58">
        <v>1</v>
      </c>
      <c r="BD13" s="56">
        <v>526875</v>
      </c>
      <c r="BE13" s="58">
        <v>8</v>
      </c>
      <c r="BF13" s="56">
        <v>8573991</v>
      </c>
      <c r="BG13" s="58">
        <v>638</v>
      </c>
      <c r="BH13" s="56">
        <v>448079</v>
      </c>
      <c r="BI13" s="58">
        <v>63</v>
      </c>
      <c r="BJ13" s="46"/>
    </row>
    <row r="14" spans="1:67" ht="29.25" hidden="1" customHeight="1">
      <c r="A14" s="66"/>
      <c r="B14" s="66"/>
      <c r="C14" s="67" t="s">
        <v>155</v>
      </c>
      <c r="D14" s="52">
        <f t="shared" si="2"/>
        <v>3519137246</v>
      </c>
      <c r="E14" s="53">
        <f t="shared" si="2"/>
        <v>246058</v>
      </c>
      <c r="F14" s="56">
        <v>555454</v>
      </c>
      <c r="G14" s="58">
        <v>421</v>
      </c>
      <c r="H14" s="56">
        <v>48822</v>
      </c>
      <c r="I14" s="58">
        <v>86</v>
      </c>
      <c r="J14" s="56">
        <v>197971</v>
      </c>
      <c r="K14" s="58">
        <v>21</v>
      </c>
      <c r="L14" s="56">
        <v>17796933</v>
      </c>
      <c r="M14" s="58">
        <v>703</v>
      </c>
      <c r="N14" s="56">
        <v>3296865800</v>
      </c>
      <c r="O14" s="58">
        <v>135033</v>
      </c>
      <c r="P14" s="56">
        <v>198</v>
      </c>
      <c r="Q14" s="58">
        <v>2</v>
      </c>
      <c r="R14" s="56">
        <v>35213</v>
      </c>
      <c r="S14" s="58">
        <v>8</v>
      </c>
      <c r="T14" s="56">
        <v>37112</v>
      </c>
      <c r="U14" s="58">
        <v>109</v>
      </c>
      <c r="V14" s="56">
        <v>1061</v>
      </c>
      <c r="W14" s="58">
        <v>2</v>
      </c>
      <c r="X14" s="56">
        <v>1978</v>
      </c>
      <c r="Y14" s="58">
        <v>13</v>
      </c>
      <c r="Z14" s="56">
        <v>25826</v>
      </c>
      <c r="AA14" s="58">
        <v>18</v>
      </c>
      <c r="AB14" s="56">
        <v>0</v>
      </c>
      <c r="AC14" s="58">
        <v>0</v>
      </c>
      <c r="AD14" s="56">
        <v>0</v>
      </c>
      <c r="AE14" s="58">
        <v>0</v>
      </c>
      <c r="AF14" s="56">
        <v>90082500</v>
      </c>
      <c r="AG14" s="58">
        <v>90983</v>
      </c>
      <c r="AH14" s="56">
        <v>491305</v>
      </c>
      <c r="AI14" s="58">
        <v>393</v>
      </c>
      <c r="AJ14" s="56">
        <v>209951</v>
      </c>
      <c r="AK14" s="58">
        <v>275</v>
      </c>
      <c r="AL14" s="56">
        <v>963935</v>
      </c>
      <c r="AM14" s="58">
        <v>618</v>
      </c>
      <c r="AN14" s="56">
        <v>782138</v>
      </c>
      <c r="AO14" s="58">
        <v>1459</v>
      </c>
      <c r="AP14" s="56">
        <v>8685531</v>
      </c>
      <c r="AQ14" s="58">
        <v>2940</v>
      </c>
      <c r="AR14" s="56">
        <v>0</v>
      </c>
      <c r="AS14" s="58">
        <v>0</v>
      </c>
      <c r="AT14" s="56">
        <v>4305889</v>
      </c>
      <c r="AU14" s="58">
        <v>1507</v>
      </c>
      <c r="AV14" s="56">
        <v>406411</v>
      </c>
      <c r="AW14" s="58">
        <v>92</v>
      </c>
      <c r="AX14" s="56">
        <v>286592</v>
      </c>
      <c r="AY14" s="58">
        <v>25</v>
      </c>
      <c r="AZ14" s="56">
        <v>354234</v>
      </c>
      <c r="BA14" s="58">
        <v>46</v>
      </c>
      <c r="BB14" s="56">
        <v>9182</v>
      </c>
      <c r="BC14" s="58">
        <v>5</v>
      </c>
      <c r="BD14" s="56">
        <v>518756</v>
      </c>
      <c r="BE14" s="58">
        <v>44</v>
      </c>
      <c r="BF14" s="56">
        <v>95603159</v>
      </c>
      <c r="BG14" s="58">
        <v>11009</v>
      </c>
      <c r="BH14" s="56">
        <v>871295</v>
      </c>
      <c r="BI14" s="58">
        <v>246</v>
      </c>
      <c r="BJ14" s="46"/>
    </row>
    <row r="15" spans="1:67" ht="29.25" hidden="1" customHeight="1">
      <c r="A15" s="66"/>
      <c r="B15" s="66"/>
      <c r="C15" s="67" t="s">
        <v>156</v>
      </c>
      <c r="D15" s="52">
        <f t="shared" si="2"/>
        <v>3273533162</v>
      </c>
      <c r="E15" s="53">
        <f t="shared" si="2"/>
        <v>191592</v>
      </c>
      <c r="F15" s="56">
        <v>370310</v>
      </c>
      <c r="G15" s="58">
        <v>168</v>
      </c>
      <c r="H15" s="56">
        <v>176487</v>
      </c>
      <c r="I15" s="58">
        <v>32</v>
      </c>
      <c r="J15" s="56">
        <v>171670</v>
      </c>
      <c r="K15" s="58">
        <v>23</v>
      </c>
      <c r="L15" s="56">
        <v>70179082</v>
      </c>
      <c r="M15" s="58">
        <v>1502</v>
      </c>
      <c r="N15" s="56">
        <v>3042422204</v>
      </c>
      <c r="O15" s="58">
        <v>123750</v>
      </c>
      <c r="P15" s="56">
        <v>0</v>
      </c>
      <c r="Q15" s="58">
        <v>0</v>
      </c>
      <c r="R15" s="56">
        <v>476617</v>
      </c>
      <c r="S15" s="58">
        <v>31</v>
      </c>
      <c r="T15" s="56">
        <v>94251</v>
      </c>
      <c r="U15" s="58">
        <v>58</v>
      </c>
      <c r="V15" s="56">
        <v>199591</v>
      </c>
      <c r="W15" s="58">
        <v>27</v>
      </c>
      <c r="X15" s="56">
        <v>2769740</v>
      </c>
      <c r="Y15" s="58">
        <v>99</v>
      </c>
      <c r="Z15" s="56">
        <v>45</v>
      </c>
      <c r="AA15" s="58">
        <v>1</v>
      </c>
      <c r="AB15" s="56">
        <v>4971</v>
      </c>
      <c r="AC15" s="58">
        <v>2</v>
      </c>
      <c r="AD15" s="56">
        <v>5280</v>
      </c>
      <c r="AE15" s="58">
        <v>1</v>
      </c>
      <c r="AF15" s="56">
        <v>19811861</v>
      </c>
      <c r="AG15" s="58">
        <v>12386</v>
      </c>
      <c r="AH15" s="56">
        <v>690740</v>
      </c>
      <c r="AI15" s="58">
        <v>409</v>
      </c>
      <c r="AJ15" s="56">
        <v>997403</v>
      </c>
      <c r="AK15" s="58">
        <v>533</v>
      </c>
      <c r="AL15" s="56">
        <v>209014</v>
      </c>
      <c r="AM15" s="58">
        <v>103</v>
      </c>
      <c r="AN15" s="56">
        <v>27560252</v>
      </c>
      <c r="AO15" s="58">
        <v>40802</v>
      </c>
      <c r="AP15" s="56">
        <v>33482727</v>
      </c>
      <c r="AQ15" s="58">
        <v>9063</v>
      </c>
      <c r="AR15" s="56">
        <v>803</v>
      </c>
      <c r="AS15" s="58">
        <v>1</v>
      </c>
      <c r="AT15" s="56">
        <v>117698</v>
      </c>
      <c r="AU15" s="58">
        <v>79</v>
      </c>
      <c r="AV15" s="56">
        <v>315964</v>
      </c>
      <c r="AW15" s="58">
        <v>10</v>
      </c>
      <c r="AX15" s="56">
        <v>51093912</v>
      </c>
      <c r="AY15" s="58">
        <v>1581</v>
      </c>
      <c r="AZ15" s="56">
        <v>475222</v>
      </c>
      <c r="BA15" s="58">
        <v>31</v>
      </c>
      <c r="BB15" s="56">
        <v>111577</v>
      </c>
      <c r="BC15" s="58">
        <v>44</v>
      </c>
      <c r="BD15" s="56">
        <v>1896986</v>
      </c>
      <c r="BE15" s="58">
        <v>40</v>
      </c>
      <c r="BF15" s="56">
        <v>19233580</v>
      </c>
      <c r="BG15" s="58">
        <v>679</v>
      </c>
      <c r="BH15" s="56">
        <v>665175</v>
      </c>
      <c r="BI15" s="58">
        <v>137</v>
      </c>
      <c r="BJ15" s="46"/>
    </row>
    <row r="16" spans="1:67" ht="29.25" hidden="1" customHeight="1">
      <c r="A16" s="66"/>
      <c r="B16" s="66"/>
      <c r="C16" s="67" t="s">
        <v>157</v>
      </c>
      <c r="D16" s="52">
        <f t="shared" si="2"/>
        <v>7297911470</v>
      </c>
      <c r="E16" s="53">
        <f t="shared" si="2"/>
        <v>223409</v>
      </c>
      <c r="F16" s="56">
        <v>1256143</v>
      </c>
      <c r="G16" s="58">
        <v>283</v>
      </c>
      <c r="H16" s="56">
        <v>27304</v>
      </c>
      <c r="I16" s="58">
        <v>45</v>
      </c>
      <c r="J16" s="56">
        <v>0</v>
      </c>
      <c r="K16" s="58">
        <v>0</v>
      </c>
      <c r="L16" s="56">
        <v>23113567</v>
      </c>
      <c r="M16" s="58">
        <v>517</v>
      </c>
      <c r="N16" s="56">
        <v>7261555214</v>
      </c>
      <c r="O16" s="58">
        <v>215808</v>
      </c>
      <c r="P16" s="56">
        <v>0</v>
      </c>
      <c r="Q16" s="58">
        <v>0</v>
      </c>
      <c r="R16" s="56">
        <v>0</v>
      </c>
      <c r="S16" s="58">
        <v>0</v>
      </c>
      <c r="T16" s="56">
        <v>54282</v>
      </c>
      <c r="U16" s="58">
        <v>72</v>
      </c>
      <c r="V16" s="56">
        <v>0</v>
      </c>
      <c r="W16" s="58">
        <v>0</v>
      </c>
      <c r="X16" s="56">
        <v>15067</v>
      </c>
      <c r="Y16" s="58">
        <v>13</v>
      </c>
      <c r="Z16" s="56">
        <v>0</v>
      </c>
      <c r="AA16" s="58">
        <v>0</v>
      </c>
      <c r="AB16" s="56">
        <v>0</v>
      </c>
      <c r="AC16" s="58">
        <v>0</v>
      </c>
      <c r="AD16" s="56">
        <v>0</v>
      </c>
      <c r="AE16" s="58">
        <v>0</v>
      </c>
      <c r="AF16" s="56">
        <v>3217966</v>
      </c>
      <c r="AG16" s="58">
        <v>3727</v>
      </c>
      <c r="AH16" s="56">
        <v>23520</v>
      </c>
      <c r="AI16" s="58">
        <v>10</v>
      </c>
      <c r="AJ16" s="56">
        <v>25029</v>
      </c>
      <c r="AK16" s="58">
        <v>28</v>
      </c>
      <c r="AL16" s="56">
        <v>53001</v>
      </c>
      <c r="AM16" s="58">
        <v>28</v>
      </c>
      <c r="AN16" s="56">
        <v>261362</v>
      </c>
      <c r="AO16" s="58">
        <v>414</v>
      </c>
      <c r="AP16" s="56">
        <v>747272</v>
      </c>
      <c r="AQ16" s="58">
        <v>419</v>
      </c>
      <c r="AR16" s="56">
        <v>0</v>
      </c>
      <c r="AS16" s="58">
        <v>0</v>
      </c>
      <c r="AT16" s="56">
        <v>34197</v>
      </c>
      <c r="AU16" s="58">
        <v>37</v>
      </c>
      <c r="AV16" s="56">
        <v>3139</v>
      </c>
      <c r="AW16" s="58">
        <v>3</v>
      </c>
      <c r="AX16" s="56">
        <v>14494</v>
      </c>
      <c r="AY16" s="58">
        <v>20</v>
      </c>
      <c r="AZ16" s="56">
        <v>172</v>
      </c>
      <c r="BA16" s="58">
        <v>1</v>
      </c>
      <c r="BB16" s="56">
        <v>635717</v>
      </c>
      <c r="BC16" s="58">
        <v>164</v>
      </c>
      <c r="BD16" s="56">
        <v>41633</v>
      </c>
      <c r="BE16" s="58">
        <v>4</v>
      </c>
      <c r="BF16" s="56">
        <v>6791608</v>
      </c>
      <c r="BG16" s="58">
        <v>1773</v>
      </c>
      <c r="BH16" s="56">
        <v>40783</v>
      </c>
      <c r="BI16" s="58">
        <v>43</v>
      </c>
      <c r="BJ16" s="46"/>
    </row>
    <row r="17" spans="1:74" ht="29.25" hidden="1" customHeight="1">
      <c r="A17" s="66"/>
      <c r="B17" s="66"/>
      <c r="C17" s="67" t="s">
        <v>158</v>
      </c>
      <c r="D17" s="52">
        <f t="shared" si="2"/>
        <v>219125671</v>
      </c>
      <c r="E17" s="53">
        <f t="shared" si="2"/>
        <v>15712</v>
      </c>
      <c r="F17" s="56">
        <v>1025824</v>
      </c>
      <c r="G17" s="58">
        <v>516</v>
      </c>
      <c r="H17" s="56">
        <v>43602</v>
      </c>
      <c r="I17" s="58">
        <v>65</v>
      </c>
      <c r="J17" s="56">
        <v>0</v>
      </c>
      <c r="K17" s="58">
        <v>0</v>
      </c>
      <c r="L17" s="56">
        <v>193642</v>
      </c>
      <c r="M17" s="58">
        <v>21</v>
      </c>
      <c r="N17" s="56">
        <v>216769428</v>
      </c>
      <c r="O17" s="58">
        <v>14143</v>
      </c>
      <c r="P17" s="56">
        <v>0</v>
      </c>
      <c r="Q17" s="58">
        <v>0</v>
      </c>
      <c r="R17" s="56">
        <v>0</v>
      </c>
      <c r="S17" s="58">
        <v>0</v>
      </c>
      <c r="T17" s="56">
        <v>7196</v>
      </c>
      <c r="U17" s="58">
        <v>16</v>
      </c>
      <c r="V17" s="56">
        <v>0</v>
      </c>
      <c r="W17" s="58">
        <v>0</v>
      </c>
      <c r="X17" s="56">
        <v>0</v>
      </c>
      <c r="Y17" s="58">
        <v>0</v>
      </c>
      <c r="Z17" s="56">
        <v>0</v>
      </c>
      <c r="AA17" s="58">
        <v>0</v>
      </c>
      <c r="AB17" s="56">
        <v>0</v>
      </c>
      <c r="AC17" s="58">
        <v>0</v>
      </c>
      <c r="AD17" s="56">
        <v>0</v>
      </c>
      <c r="AE17" s="58">
        <v>0</v>
      </c>
      <c r="AF17" s="56">
        <v>541439</v>
      </c>
      <c r="AG17" s="58">
        <v>690</v>
      </c>
      <c r="AH17" s="56">
        <v>3768</v>
      </c>
      <c r="AI17" s="58">
        <v>7</v>
      </c>
      <c r="AJ17" s="56">
        <v>4745</v>
      </c>
      <c r="AK17" s="58">
        <v>4</v>
      </c>
      <c r="AL17" s="56">
        <v>192688</v>
      </c>
      <c r="AM17" s="58">
        <v>7</v>
      </c>
      <c r="AN17" s="56">
        <v>85716</v>
      </c>
      <c r="AO17" s="58">
        <v>101</v>
      </c>
      <c r="AP17" s="56">
        <v>118363</v>
      </c>
      <c r="AQ17" s="58">
        <v>104</v>
      </c>
      <c r="AR17" s="56">
        <v>0</v>
      </c>
      <c r="AS17" s="58">
        <v>0</v>
      </c>
      <c r="AT17" s="56">
        <v>2438</v>
      </c>
      <c r="AU17" s="58">
        <v>6</v>
      </c>
      <c r="AV17" s="56">
        <v>0</v>
      </c>
      <c r="AW17" s="58">
        <v>0</v>
      </c>
      <c r="AX17" s="56">
        <v>2050</v>
      </c>
      <c r="AY17" s="58">
        <v>2</v>
      </c>
      <c r="AZ17" s="56">
        <v>0</v>
      </c>
      <c r="BA17" s="58">
        <v>0</v>
      </c>
      <c r="BB17" s="56">
        <v>0</v>
      </c>
      <c r="BC17" s="58">
        <v>0</v>
      </c>
      <c r="BD17" s="56">
        <v>14795</v>
      </c>
      <c r="BE17" s="58">
        <v>1</v>
      </c>
      <c r="BF17" s="56">
        <v>118390</v>
      </c>
      <c r="BG17" s="58">
        <v>28</v>
      </c>
      <c r="BH17" s="56">
        <v>1587</v>
      </c>
      <c r="BI17" s="58">
        <v>1</v>
      </c>
      <c r="BJ17" s="46"/>
    </row>
    <row r="18" spans="1:74" s="9" customFormat="1" ht="21.75" hidden="1" customHeight="1">
      <c r="A18" s="66"/>
      <c r="B18" s="66"/>
      <c r="C18" s="67" t="s">
        <v>159</v>
      </c>
      <c r="D18" s="56">
        <f>SUM(D11:D17)</f>
        <v>63343875949</v>
      </c>
      <c r="E18" s="58">
        <f>SUM(E11:E17)</f>
        <v>3675548</v>
      </c>
      <c r="F18" s="56">
        <f t="shared" ref="F18:BI18" si="3">SUM(F11:F17)</f>
        <v>24080577</v>
      </c>
      <c r="G18" s="58">
        <f t="shared" si="3"/>
        <v>15347</v>
      </c>
      <c r="H18" s="56">
        <f t="shared" si="3"/>
        <v>3349193</v>
      </c>
      <c r="I18" s="58">
        <f t="shared" si="3"/>
        <v>3087</v>
      </c>
      <c r="J18" s="56">
        <f t="shared" si="3"/>
        <v>4100101</v>
      </c>
      <c r="K18" s="58">
        <f t="shared" si="3"/>
        <v>557</v>
      </c>
      <c r="L18" s="56">
        <f t="shared" si="3"/>
        <v>288984653</v>
      </c>
      <c r="M18" s="58">
        <f t="shared" si="3"/>
        <v>13205</v>
      </c>
      <c r="N18" s="56">
        <f t="shared" si="3"/>
        <v>61834982771</v>
      </c>
      <c r="O18" s="58">
        <f t="shared" si="3"/>
        <v>3031621</v>
      </c>
      <c r="P18" s="56">
        <f t="shared" si="3"/>
        <v>198</v>
      </c>
      <c r="Q18" s="58">
        <f t="shared" si="3"/>
        <v>2</v>
      </c>
      <c r="R18" s="56">
        <f t="shared" si="3"/>
        <v>5018516</v>
      </c>
      <c r="S18" s="58">
        <f t="shared" si="3"/>
        <v>297</v>
      </c>
      <c r="T18" s="56">
        <f t="shared" si="3"/>
        <v>1514147</v>
      </c>
      <c r="U18" s="58">
        <f t="shared" si="3"/>
        <v>3176</v>
      </c>
      <c r="V18" s="56">
        <f t="shared" si="3"/>
        <v>291876</v>
      </c>
      <c r="W18" s="58">
        <f t="shared" si="3"/>
        <v>43</v>
      </c>
      <c r="X18" s="56">
        <f t="shared" si="3"/>
        <v>3209331</v>
      </c>
      <c r="Y18" s="58">
        <f t="shared" si="3"/>
        <v>260</v>
      </c>
      <c r="Z18" s="56">
        <f t="shared" si="3"/>
        <v>67316</v>
      </c>
      <c r="AA18" s="58">
        <f t="shared" si="3"/>
        <v>33</v>
      </c>
      <c r="AB18" s="56">
        <f t="shared" si="3"/>
        <v>5764</v>
      </c>
      <c r="AC18" s="58">
        <f t="shared" si="3"/>
        <v>3</v>
      </c>
      <c r="AD18" s="56">
        <f t="shared" si="3"/>
        <v>8231</v>
      </c>
      <c r="AE18" s="58">
        <f t="shared" si="3"/>
        <v>6</v>
      </c>
      <c r="AF18" s="56">
        <f t="shared" si="3"/>
        <v>437063147</v>
      </c>
      <c r="AG18" s="58">
        <f t="shared" si="3"/>
        <v>345585</v>
      </c>
      <c r="AH18" s="56">
        <f t="shared" si="3"/>
        <v>16983450</v>
      </c>
      <c r="AI18" s="58">
        <f t="shared" si="3"/>
        <v>10881</v>
      </c>
      <c r="AJ18" s="56">
        <f t="shared" si="3"/>
        <v>2476338</v>
      </c>
      <c r="AK18" s="58">
        <f t="shared" si="3"/>
        <v>2049</v>
      </c>
      <c r="AL18" s="56">
        <f t="shared" si="3"/>
        <v>114234251</v>
      </c>
      <c r="AM18" s="58">
        <f t="shared" si="3"/>
        <v>9339</v>
      </c>
      <c r="AN18" s="56">
        <f t="shared" si="3"/>
        <v>219130052</v>
      </c>
      <c r="AO18" s="58">
        <f t="shared" si="3"/>
        <v>180090</v>
      </c>
      <c r="AP18" s="56">
        <f t="shared" si="3"/>
        <v>162034332</v>
      </c>
      <c r="AQ18" s="58">
        <f t="shared" si="3"/>
        <v>33593</v>
      </c>
      <c r="AR18" s="56">
        <f t="shared" si="3"/>
        <v>48500</v>
      </c>
      <c r="AS18" s="58">
        <f t="shared" si="3"/>
        <v>12</v>
      </c>
      <c r="AT18" s="56">
        <f t="shared" si="3"/>
        <v>10713644</v>
      </c>
      <c r="AU18" s="58">
        <f t="shared" si="3"/>
        <v>4384</v>
      </c>
      <c r="AV18" s="56">
        <f t="shared" si="3"/>
        <v>11251877</v>
      </c>
      <c r="AW18" s="58">
        <f t="shared" si="3"/>
        <v>392</v>
      </c>
      <c r="AX18" s="56">
        <f t="shared" si="3"/>
        <v>53423248</v>
      </c>
      <c r="AY18" s="58">
        <f t="shared" si="3"/>
        <v>1865</v>
      </c>
      <c r="AZ18" s="56">
        <f t="shared" si="3"/>
        <v>2359655</v>
      </c>
      <c r="BA18" s="58">
        <f t="shared" si="3"/>
        <v>114</v>
      </c>
      <c r="BB18" s="56">
        <f t="shared" si="3"/>
        <v>1020895</v>
      </c>
      <c r="BC18" s="58">
        <f t="shared" si="3"/>
        <v>335</v>
      </c>
      <c r="BD18" s="56">
        <f t="shared" si="3"/>
        <v>3927879</v>
      </c>
      <c r="BE18" s="58">
        <f t="shared" si="3"/>
        <v>190</v>
      </c>
      <c r="BF18" s="56">
        <f t="shared" si="3"/>
        <v>137853686</v>
      </c>
      <c r="BG18" s="58">
        <f t="shared" si="3"/>
        <v>17835</v>
      </c>
      <c r="BH18" s="56">
        <f t="shared" si="3"/>
        <v>5742321</v>
      </c>
      <c r="BI18" s="58">
        <f t="shared" si="3"/>
        <v>1247</v>
      </c>
      <c r="BJ18" s="59"/>
    </row>
    <row r="19" spans="1:74" ht="13.5">
      <c r="A19" s="403" t="s">
        <v>264</v>
      </c>
      <c r="B19" s="404"/>
      <c r="C19" s="263" t="s">
        <v>250</v>
      </c>
      <c r="D19" s="280">
        <v>50184137081.600006</v>
      </c>
      <c r="E19" s="279">
        <v>24911330</v>
      </c>
      <c r="F19" s="52">
        <v>380624805.80000001</v>
      </c>
      <c r="G19" s="54">
        <v>441409</v>
      </c>
      <c r="H19" s="52">
        <v>380828514.10000002</v>
      </c>
      <c r="I19" s="54">
        <v>493613</v>
      </c>
      <c r="J19" s="52">
        <v>11584718.300000001</v>
      </c>
      <c r="K19" s="54">
        <v>9228</v>
      </c>
      <c r="L19" s="52">
        <v>35484731.100000001</v>
      </c>
      <c r="M19" s="54">
        <v>3180</v>
      </c>
      <c r="N19" s="52">
        <v>15530733349.4</v>
      </c>
      <c r="O19" s="54">
        <v>325020</v>
      </c>
      <c r="P19" s="52">
        <v>45.3</v>
      </c>
      <c r="Q19" s="54">
        <v>9</v>
      </c>
      <c r="R19" s="52">
        <v>1221397</v>
      </c>
      <c r="S19" s="54">
        <v>248</v>
      </c>
      <c r="T19" s="52">
        <v>87460005.200000003</v>
      </c>
      <c r="U19" s="54">
        <v>221482</v>
      </c>
      <c r="V19" s="52">
        <v>9126596.3000000007</v>
      </c>
      <c r="W19" s="54">
        <v>3440</v>
      </c>
      <c r="X19" s="52">
        <v>26972732.199999999</v>
      </c>
      <c r="Y19" s="54">
        <v>7688</v>
      </c>
      <c r="Z19" s="52">
        <v>433625</v>
      </c>
      <c r="AA19" s="54">
        <v>385</v>
      </c>
      <c r="AB19" s="52">
        <v>85819.4</v>
      </c>
      <c r="AC19" s="54">
        <v>256</v>
      </c>
      <c r="AD19" s="52">
        <v>1428042.3</v>
      </c>
      <c r="AE19" s="54">
        <v>700</v>
      </c>
      <c r="AF19" s="52">
        <v>1645138931</v>
      </c>
      <c r="AG19" s="54">
        <v>2005967</v>
      </c>
      <c r="AH19" s="52">
        <v>100426497.90000001</v>
      </c>
      <c r="AI19" s="54">
        <v>82777</v>
      </c>
      <c r="AJ19" s="52">
        <v>145151353</v>
      </c>
      <c r="AK19" s="54">
        <v>163337</v>
      </c>
      <c r="AL19" s="52">
        <v>2621033312</v>
      </c>
      <c r="AM19" s="54">
        <v>371406</v>
      </c>
      <c r="AN19" s="52">
        <v>1595502658.8</v>
      </c>
      <c r="AO19" s="54">
        <v>934723</v>
      </c>
      <c r="AP19" s="52">
        <v>776569099</v>
      </c>
      <c r="AQ19" s="54">
        <v>177236</v>
      </c>
      <c r="AR19" s="52">
        <v>521525.8</v>
      </c>
      <c r="AS19" s="54">
        <v>270</v>
      </c>
      <c r="AT19" s="52">
        <v>17270170.199999999</v>
      </c>
      <c r="AU19" s="54">
        <v>28718</v>
      </c>
      <c r="AV19" s="52">
        <v>2440856.4</v>
      </c>
      <c r="AW19" s="54">
        <v>1194</v>
      </c>
      <c r="AX19" s="52">
        <v>6982558.2999999998</v>
      </c>
      <c r="AY19" s="54">
        <v>2470</v>
      </c>
      <c r="AZ19" s="52">
        <v>561343.5</v>
      </c>
      <c r="BA19" s="54">
        <v>176</v>
      </c>
      <c r="BB19" s="52">
        <v>484428.6</v>
      </c>
      <c r="BC19" s="54">
        <v>696</v>
      </c>
      <c r="BD19" s="52">
        <v>3233957.5</v>
      </c>
      <c r="BE19" s="54">
        <v>876</v>
      </c>
      <c r="BF19" s="52">
        <v>12419149.800000001</v>
      </c>
      <c r="BG19" s="54">
        <v>18221</v>
      </c>
      <c r="BH19" s="52">
        <v>311551240.39999998</v>
      </c>
      <c r="BI19" s="54">
        <v>76909</v>
      </c>
      <c r="BJ19" s="52">
        <f>D19/D28*100</f>
        <v>49.962526559099146</v>
      </c>
      <c r="BL19" s="382"/>
    </row>
    <row r="20" spans="1:74" s="128" customFormat="1" ht="13.5">
      <c r="A20" s="405"/>
      <c r="B20" s="406"/>
      <c r="C20" s="263" t="s">
        <v>251</v>
      </c>
      <c r="D20" s="278">
        <v>25570514667.700001</v>
      </c>
      <c r="E20" s="248">
        <v>6012547</v>
      </c>
      <c r="F20" s="52"/>
      <c r="G20" s="54"/>
      <c r="H20" s="52"/>
      <c r="I20" s="54"/>
      <c r="J20" s="52"/>
      <c r="K20" s="54"/>
      <c r="L20" s="52"/>
      <c r="M20" s="54"/>
      <c r="N20" s="52"/>
      <c r="O20" s="54"/>
      <c r="P20" s="52"/>
      <c r="Q20" s="54"/>
      <c r="R20" s="52"/>
      <c r="S20" s="54"/>
      <c r="T20" s="52"/>
      <c r="U20" s="54"/>
      <c r="V20" s="52"/>
      <c r="W20" s="54"/>
      <c r="X20" s="52"/>
      <c r="Y20" s="54"/>
      <c r="Z20" s="52"/>
      <c r="AA20" s="54"/>
      <c r="AB20" s="52"/>
      <c r="AC20" s="54"/>
      <c r="AD20" s="52"/>
      <c r="AE20" s="54"/>
      <c r="AF20" s="52"/>
      <c r="AG20" s="54"/>
      <c r="AH20" s="52"/>
      <c r="AI20" s="54"/>
      <c r="AJ20" s="52"/>
      <c r="AK20" s="54"/>
      <c r="AL20" s="52"/>
      <c r="AM20" s="54"/>
      <c r="AN20" s="52"/>
      <c r="AO20" s="54"/>
      <c r="AP20" s="52"/>
      <c r="AQ20" s="54"/>
      <c r="AR20" s="52"/>
      <c r="AS20" s="54"/>
      <c r="AT20" s="52"/>
      <c r="AU20" s="54"/>
      <c r="AV20" s="52"/>
      <c r="AW20" s="54"/>
      <c r="AX20" s="52"/>
      <c r="AY20" s="54"/>
      <c r="AZ20" s="52"/>
      <c r="BA20" s="54"/>
      <c r="BB20" s="52"/>
      <c r="BC20" s="54"/>
      <c r="BD20" s="52"/>
      <c r="BE20" s="54"/>
      <c r="BF20" s="52"/>
      <c r="BG20" s="54"/>
      <c r="BH20" s="52"/>
      <c r="BI20" s="54"/>
      <c r="BJ20" s="52">
        <f>D20/D28*100</f>
        <v>25.457596613397087</v>
      </c>
      <c r="BL20" s="382"/>
    </row>
    <row r="21" spans="1:74" s="128" customFormat="1" ht="13.5">
      <c r="A21" s="405"/>
      <c r="B21" s="406"/>
      <c r="C21" s="263" t="s">
        <v>252</v>
      </c>
      <c r="D21" s="278">
        <v>2883149172.0999999</v>
      </c>
      <c r="E21" s="248">
        <v>1209291</v>
      </c>
      <c r="F21" s="52"/>
      <c r="G21" s="54"/>
      <c r="H21" s="52"/>
      <c r="I21" s="54"/>
      <c r="J21" s="52"/>
      <c r="K21" s="54"/>
      <c r="L21" s="52"/>
      <c r="M21" s="54"/>
      <c r="N21" s="52"/>
      <c r="O21" s="54"/>
      <c r="P21" s="52"/>
      <c r="Q21" s="54"/>
      <c r="R21" s="52"/>
      <c r="S21" s="54"/>
      <c r="T21" s="52"/>
      <c r="U21" s="54"/>
      <c r="V21" s="52"/>
      <c r="W21" s="54"/>
      <c r="X21" s="52"/>
      <c r="Y21" s="54"/>
      <c r="Z21" s="52"/>
      <c r="AA21" s="54"/>
      <c r="AB21" s="52"/>
      <c r="AC21" s="54"/>
      <c r="AD21" s="52"/>
      <c r="AE21" s="54"/>
      <c r="AF21" s="52"/>
      <c r="AG21" s="54"/>
      <c r="AH21" s="52"/>
      <c r="AI21" s="54"/>
      <c r="AJ21" s="52"/>
      <c r="AK21" s="54"/>
      <c r="AL21" s="52"/>
      <c r="AM21" s="54"/>
      <c r="AN21" s="52"/>
      <c r="AO21" s="54"/>
      <c r="AP21" s="52"/>
      <c r="AQ21" s="54"/>
      <c r="AR21" s="52"/>
      <c r="AS21" s="54"/>
      <c r="AT21" s="52"/>
      <c r="AU21" s="54"/>
      <c r="AV21" s="52"/>
      <c r="AW21" s="54"/>
      <c r="AX21" s="52"/>
      <c r="AY21" s="54"/>
      <c r="AZ21" s="52"/>
      <c r="BA21" s="54"/>
      <c r="BB21" s="52"/>
      <c r="BC21" s="54"/>
      <c r="BD21" s="52"/>
      <c r="BE21" s="54"/>
      <c r="BF21" s="52"/>
      <c r="BG21" s="54"/>
      <c r="BH21" s="52"/>
      <c r="BI21" s="54"/>
      <c r="BJ21" s="52">
        <f>D21/D28*100</f>
        <v>2.8704173362723142</v>
      </c>
      <c r="BL21" s="389"/>
      <c r="BM21" s="390"/>
    </row>
    <row r="22" spans="1:74" s="128" customFormat="1" ht="13.5">
      <c r="A22" s="405"/>
      <c r="B22" s="406"/>
      <c r="C22" s="263" t="s">
        <v>253</v>
      </c>
      <c r="D22" s="280">
        <v>5543142535.3999996</v>
      </c>
      <c r="E22" s="279">
        <v>4055465</v>
      </c>
      <c r="F22" s="52"/>
      <c r="G22" s="54"/>
      <c r="H22" s="52"/>
      <c r="I22" s="54"/>
      <c r="J22" s="52"/>
      <c r="K22" s="54"/>
      <c r="L22" s="52"/>
      <c r="M22" s="54"/>
      <c r="N22" s="52"/>
      <c r="O22" s="54"/>
      <c r="P22" s="52"/>
      <c r="Q22" s="54"/>
      <c r="R22" s="52"/>
      <c r="S22" s="54"/>
      <c r="T22" s="52"/>
      <c r="U22" s="54"/>
      <c r="V22" s="52"/>
      <c r="W22" s="54"/>
      <c r="X22" s="52"/>
      <c r="Y22" s="54"/>
      <c r="Z22" s="52"/>
      <c r="AA22" s="54"/>
      <c r="AB22" s="52"/>
      <c r="AC22" s="54"/>
      <c r="AD22" s="52"/>
      <c r="AE22" s="54"/>
      <c r="AF22" s="52"/>
      <c r="AG22" s="54"/>
      <c r="AH22" s="52"/>
      <c r="AI22" s="54"/>
      <c r="AJ22" s="52"/>
      <c r="AK22" s="54"/>
      <c r="AL22" s="52"/>
      <c r="AM22" s="54"/>
      <c r="AN22" s="52"/>
      <c r="AO22" s="54"/>
      <c r="AP22" s="52"/>
      <c r="AQ22" s="54"/>
      <c r="AR22" s="52"/>
      <c r="AS22" s="54"/>
      <c r="AT22" s="52"/>
      <c r="AU22" s="54"/>
      <c r="AV22" s="52"/>
      <c r="AW22" s="54"/>
      <c r="AX22" s="52"/>
      <c r="AY22" s="54"/>
      <c r="AZ22" s="52"/>
      <c r="BA22" s="54"/>
      <c r="BB22" s="52"/>
      <c r="BC22" s="54"/>
      <c r="BD22" s="52"/>
      <c r="BE22" s="54"/>
      <c r="BF22" s="52"/>
      <c r="BG22" s="54"/>
      <c r="BH22" s="52"/>
      <c r="BI22" s="54"/>
      <c r="BJ22" s="52">
        <f>D22/D28*100</f>
        <v>5.5186643081153637</v>
      </c>
      <c r="BL22" s="382"/>
    </row>
    <row r="23" spans="1:74" ht="13.5">
      <c r="A23" s="405"/>
      <c r="B23" s="406"/>
      <c r="C23" s="263" t="s">
        <v>254</v>
      </c>
      <c r="D23" s="278">
        <v>7497580362.3999996</v>
      </c>
      <c r="E23" s="248">
        <v>2268522</v>
      </c>
      <c r="F23" s="52">
        <v>66682589.799999997</v>
      </c>
      <c r="G23" s="54">
        <v>99809</v>
      </c>
      <c r="H23" s="52">
        <v>90870125.200000003</v>
      </c>
      <c r="I23" s="54">
        <v>159497</v>
      </c>
      <c r="J23" s="52">
        <v>4032970.3</v>
      </c>
      <c r="K23" s="54">
        <v>4987</v>
      </c>
      <c r="L23" s="52">
        <v>32442118.300000001</v>
      </c>
      <c r="M23" s="54">
        <v>1891</v>
      </c>
      <c r="N23" s="52">
        <v>1751408422.5</v>
      </c>
      <c r="O23" s="54">
        <v>70789</v>
      </c>
      <c r="P23" s="52">
        <v>238.3</v>
      </c>
      <c r="Q23" s="54">
        <v>12</v>
      </c>
      <c r="R23" s="52">
        <v>1271687</v>
      </c>
      <c r="S23" s="54">
        <v>141</v>
      </c>
      <c r="T23" s="52">
        <v>35677017.799999997</v>
      </c>
      <c r="U23" s="54">
        <v>65334</v>
      </c>
      <c r="V23" s="52">
        <v>2209191</v>
      </c>
      <c r="W23" s="54">
        <v>1959</v>
      </c>
      <c r="X23" s="52">
        <v>164605485.09999999</v>
      </c>
      <c r="Y23" s="54">
        <v>23749</v>
      </c>
      <c r="Z23" s="52">
        <v>1157308.6000000001</v>
      </c>
      <c r="AA23" s="54">
        <v>573</v>
      </c>
      <c r="AB23" s="52">
        <v>28781.5</v>
      </c>
      <c r="AC23" s="54">
        <v>90</v>
      </c>
      <c r="AD23" s="52">
        <v>217275.4</v>
      </c>
      <c r="AE23" s="54">
        <v>331</v>
      </c>
      <c r="AF23" s="52">
        <v>253793226.90000001</v>
      </c>
      <c r="AG23" s="54">
        <v>395340</v>
      </c>
      <c r="AH23" s="52">
        <v>601614.80000000005</v>
      </c>
      <c r="AI23" s="54">
        <v>1057</v>
      </c>
      <c r="AJ23" s="52">
        <v>10103959.800000001</v>
      </c>
      <c r="AK23" s="54">
        <v>18447</v>
      </c>
      <c r="AL23" s="52">
        <v>54940396.200000003</v>
      </c>
      <c r="AM23" s="54">
        <v>52899</v>
      </c>
      <c r="AN23" s="52">
        <v>6165115.5999999996</v>
      </c>
      <c r="AO23" s="54">
        <v>12098</v>
      </c>
      <c r="AP23" s="52">
        <v>14411988.699999999</v>
      </c>
      <c r="AQ23" s="54">
        <v>6477</v>
      </c>
      <c r="AR23" s="52">
        <v>199263</v>
      </c>
      <c r="AS23" s="54">
        <v>56</v>
      </c>
      <c r="AT23" s="52">
        <v>12032087.300000001</v>
      </c>
      <c r="AU23" s="54">
        <v>4392</v>
      </c>
      <c r="AV23" s="52">
        <v>32370339.5</v>
      </c>
      <c r="AW23" s="54">
        <v>4660</v>
      </c>
      <c r="AX23" s="52">
        <v>5015718.5999999996</v>
      </c>
      <c r="AY23" s="54">
        <v>463</v>
      </c>
      <c r="AZ23" s="52">
        <v>2677382.7999999998</v>
      </c>
      <c r="BA23" s="54">
        <v>131</v>
      </c>
      <c r="BB23" s="52">
        <v>102639.2</v>
      </c>
      <c r="BC23" s="54">
        <v>155</v>
      </c>
      <c r="BD23" s="52">
        <v>1201886.7</v>
      </c>
      <c r="BE23" s="54">
        <v>282</v>
      </c>
      <c r="BF23" s="52">
        <v>10032063</v>
      </c>
      <c r="BG23" s="54">
        <v>2847</v>
      </c>
      <c r="BH23" s="52">
        <v>25641206.300000001</v>
      </c>
      <c r="BI23" s="54">
        <v>13031</v>
      </c>
      <c r="BJ23" s="52">
        <f>D23/D28*100</f>
        <v>7.4644714399749317</v>
      </c>
      <c r="BL23" s="382"/>
    </row>
    <row r="24" spans="1:74" ht="13.5">
      <c r="A24" s="405"/>
      <c r="B24" s="406"/>
      <c r="C24" s="263" t="s">
        <v>255</v>
      </c>
      <c r="D24" s="278">
        <v>6627221728.6999998</v>
      </c>
      <c r="E24" s="248">
        <v>666801</v>
      </c>
      <c r="F24" s="52">
        <v>155091479.58000001</v>
      </c>
      <c r="G24" s="54">
        <v>359334</v>
      </c>
      <c r="H24" s="52">
        <v>190013673</v>
      </c>
      <c r="I24" s="54">
        <v>463070</v>
      </c>
      <c r="J24" s="52">
        <v>8316120.7999999998</v>
      </c>
      <c r="K24" s="54">
        <v>12444</v>
      </c>
      <c r="L24" s="52">
        <v>19858949.300000001</v>
      </c>
      <c r="M24" s="54">
        <v>3188</v>
      </c>
      <c r="N24" s="52">
        <v>3390999017.4000001</v>
      </c>
      <c r="O24" s="54">
        <v>220623</v>
      </c>
      <c r="P24" s="52">
        <v>388.4</v>
      </c>
      <c r="Q24" s="54">
        <v>30</v>
      </c>
      <c r="R24" s="52">
        <v>2328130</v>
      </c>
      <c r="S24" s="54">
        <v>389</v>
      </c>
      <c r="T24" s="52">
        <v>66844020.700000003</v>
      </c>
      <c r="U24" s="54">
        <v>278989</v>
      </c>
      <c r="V24" s="52">
        <v>9682150.4000000004</v>
      </c>
      <c r="W24" s="54">
        <v>6522</v>
      </c>
      <c r="X24" s="52">
        <v>3813211.4</v>
      </c>
      <c r="Y24" s="54">
        <v>4131</v>
      </c>
      <c r="Z24" s="52">
        <v>3296915.8</v>
      </c>
      <c r="AA24" s="54">
        <v>2714</v>
      </c>
      <c r="AB24" s="52">
        <v>29782.5</v>
      </c>
      <c r="AC24" s="54">
        <v>147</v>
      </c>
      <c r="AD24" s="52">
        <v>615992</v>
      </c>
      <c r="AE24" s="54">
        <v>1162</v>
      </c>
      <c r="AF24" s="52">
        <v>573185293</v>
      </c>
      <c r="AG24" s="54">
        <v>1601326</v>
      </c>
      <c r="AH24" s="52">
        <v>2750234.9</v>
      </c>
      <c r="AI24" s="54">
        <v>4101</v>
      </c>
      <c r="AJ24" s="52">
        <v>9129876.5</v>
      </c>
      <c r="AK24" s="54">
        <v>23458</v>
      </c>
      <c r="AL24" s="52">
        <v>39568621.100000001</v>
      </c>
      <c r="AM24" s="54">
        <v>66313</v>
      </c>
      <c r="AN24" s="52">
        <v>15714517.1</v>
      </c>
      <c r="AO24" s="54">
        <v>45416</v>
      </c>
      <c r="AP24" s="52">
        <v>67875009.5</v>
      </c>
      <c r="AQ24" s="54">
        <v>42197</v>
      </c>
      <c r="AR24" s="52">
        <v>65307</v>
      </c>
      <c r="AS24" s="54">
        <v>55</v>
      </c>
      <c r="AT24" s="52">
        <v>15061200.1</v>
      </c>
      <c r="AU24" s="54">
        <v>9621</v>
      </c>
      <c r="AV24" s="52">
        <v>67900146.200000003</v>
      </c>
      <c r="AW24" s="54">
        <v>16355</v>
      </c>
      <c r="AX24" s="52">
        <v>19428646.5</v>
      </c>
      <c r="AY24" s="54">
        <v>2786</v>
      </c>
      <c r="AZ24" s="52">
        <v>5571441.2999999998</v>
      </c>
      <c r="BA24" s="54">
        <v>1246</v>
      </c>
      <c r="BB24" s="52">
        <v>505629.6</v>
      </c>
      <c r="BC24" s="54">
        <v>1444</v>
      </c>
      <c r="BD24" s="52">
        <v>4024115.5</v>
      </c>
      <c r="BE24" s="54">
        <v>1464</v>
      </c>
      <c r="BF24" s="52">
        <v>107036201.90000001</v>
      </c>
      <c r="BG24" s="54">
        <v>19614</v>
      </c>
      <c r="BH24" s="52">
        <v>59370864.399999999</v>
      </c>
      <c r="BI24" s="54">
        <v>38427</v>
      </c>
      <c r="BJ24" s="52">
        <f>D24/D28*100</f>
        <v>6.5979562644430736</v>
      </c>
      <c r="BL24" s="382"/>
    </row>
    <row r="25" spans="1:74" ht="13.5">
      <c r="A25" s="405"/>
      <c r="B25" s="406"/>
      <c r="C25" s="263" t="s">
        <v>256</v>
      </c>
      <c r="D25" s="278">
        <v>1092069053.7</v>
      </c>
      <c r="E25" s="248">
        <v>113347</v>
      </c>
      <c r="F25" s="52">
        <v>220380838.19999999</v>
      </c>
      <c r="G25" s="54">
        <v>202888</v>
      </c>
      <c r="H25" s="52">
        <v>380757155.39999998</v>
      </c>
      <c r="I25" s="54">
        <v>250110</v>
      </c>
      <c r="J25" s="52">
        <v>18356949.600000001</v>
      </c>
      <c r="K25" s="54">
        <v>7638</v>
      </c>
      <c r="L25" s="52">
        <v>115583715.8</v>
      </c>
      <c r="M25" s="54">
        <v>9453</v>
      </c>
      <c r="N25" s="52">
        <v>3279493853.9000001</v>
      </c>
      <c r="O25" s="54">
        <v>206952</v>
      </c>
      <c r="P25" s="52">
        <v>731.1</v>
      </c>
      <c r="Q25" s="54">
        <v>83</v>
      </c>
      <c r="R25" s="52">
        <v>23130287</v>
      </c>
      <c r="S25" s="54">
        <v>1705</v>
      </c>
      <c r="T25" s="52">
        <v>266973878.40000001</v>
      </c>
      <c r="U25" s="54">
        <v>278856</v>
      </c>
      <c r="V25" s="52">
        <v>529108166.60000002</v>
      </c>
      <c r="W25" s="54">
        <v>80707</v>
      </c>
      <c r="X25" s="52">
        <v>76977553.200000003</v>
      </c>
      <c r="Y25" s="54">
        <v>8278</v>
      </c>
      <c r="Z25" s="52">
        <v>3294986.5</v>
      </c>
      <c r="AA25" s="54">
        <v>2411</v>
      </c>
      <c r="AB25" s="52">
        <v>4841018.8</v>
      </c>
      <c r="AC25" s="54">
        <v>4560</v>
      </c>
      <c r="AD25" s="52">
        <v>19438833.100000001</v>
      </c>
      <c r="AE25" s="54">
        <v>9154</v>
      </c>
      <c r="AF25" s="52">
        <v>80916255.200000003</v>
      </c>
      <c r="AG25" s="54">
        <v>153096</v>
      </c>
      <c r="AH25" s="52">
        <v>15065390.699999999</v>
      </c>
      <c r="AI25" s="54">
        <v>6914</v>
      </c>
      <c r="AJ25" s="52">
        <v>13293322.1</v>
      </c>
      <c r="AK25" s="54">
        <v>15746</v>
      </c>
      <c r="AL25" s="52">
        <v>16664229.5</v>
      </c>
      <c r="AM25" s="54">
        <v>16662</v>
      </c>
      <c r="AN25" s="52">
        <v>140322781.30000001</v>
      </c>
      <c r="AO25" s="54">
        <v>346600</v>
      </c>
      <c r="AP25" s="52">
        <v>301074799.10000002</v>
      </c>
      <c r="AQ25" s="54">
        <v>108187</v>
      </c>
      <c r="AR25" s="52">
        <v>1779429.4</v>
      </c>
      <c r="AS25" s="54">
        <v>653</v>
      </c>
      <c r="AT25" s="52">
        <v>660864.30000000005</v>
      </c>
      <c r="AU25" s="54">
        <v>968</v>
      </c>
      <c r="AV25" s="52">
        <v>5274077.7</v>
      </c>
      <c r="AW25" s="54">
        <v>1036</v>
      </c>
      <c r="AX25" s="52">
        <v>182078480.90000001</v>
      </c>
      <c r="AY25" s="54">
        <v>16799</v>
      </c>
      <c r="AZ25" s="52">
        <v>9481081.3000000007</v>
      </c>
      <c r="BA25" s="54">
        <v>1201</v>
      </c>
      <c r="BB25" s="52">
        <v>15004831.1</v>
      </c>
      <c r="BC25" s="54">
        <v>11883</v>
      </c>
      <c r="BD25" s="52">
        <v>3476011.2</v>
      </c>
      <c r="BE25" s="54">
        <v>190</v>
      </c>
      <c r="BF25" s="52">
        <v>25481980.899999999</v>
      </c>
      <c r="BG25" s="54">
        <v>5551</v>
      </c>
      <c r="BH25" s="52">
        <v>176687546.19999999</v>
      </c>
      <c r="BI25" s="54">
        <v>48451</v>
      </c>
      <c r="BJ25" s="52">
        <f>D25/D28*100</f>
        <v>1.0872465339224064</v>
      </c>
      <c r="BL25" s="382"/>
      <c r="BN25" s="68"/>
    </row>
    <row r="26" spans="1:74" ht="13.5">
      <c r="A26" s="405"/>
      <c r="B26" s="406"/>
      <c r="C26" s="263" t="s">
        <v>257</v>
      </c>
      <c r="D26" s="278">
        <v>733622790.39999998</v>
      </c>
      <c r="E26" s="248">
        <v>155391</v>
      </c>
      <c r="F26" s="52">
        <v>240382749.19999999</v>
      </c>
      <c r="G26" s="54">
        <v>172959</v>
      </c>
      <c r="H26" s="52">
        <v>273922923</v>
      </c>
      <c r="I26" s="54">
        <v>191038</v>
      </c>
      <c r="J26" s="52">
        <v>3954729</v>
      </c>
      <c r="K26" s="54">
        <v>1363</v>
      </c>
      <c r="L26" s="52">
        <v>27703536.699999999</v>
      </c>
      <c r="M26" s="54">
        <v>1646</v>
      </c>
      <c r="N26" s="52">
        <v>7503976892.1999998</v>
      </c>
      <c r="O26" s="54">
        <v>281230</v>
      </c>
      <c r="P26" s="52">
        <v>3</v>
      </c>
      <c r="Q26" s="54">
        <v>1</v>
      </c>
      <c r="R26" s="52">
        <v>1054750</v>
      </c>
      <c r="S26" s="54">
        <v>86</v>
      </c>
      <c r="T26" s="52">
        <v>69520180.799999997</v>
      </c>
      <c r="U26" s="54">
        <v>147393</v>
      </c>
      <c r="V26" s="52">
        <v>1084981</v>
      </c>
      <c r="W26" s="54">
        <v>810</v>
      </c>
      <c r="X26" s="52">
        <v>807282.5</v>
      </c>
      <c r="Y26" s="54">
        <v>439</v>
      </c>
      <c r="Z26" s="52">
        <v>502020.8</v>
      </c>
      <c r="AA26" s="54">
        <v>821</v>
      </c>
      <c r="AB26" s="52">
        <v>50718.1</v>
      </c>
      <c r="AC26" s="54">
        <v>44</v>
      </c>
      <c r="AD26" s="52">
        <v>2176644.9</v>
      </c>
      <c r="AE26" s="54">
        <v>3401</v>
      </c>
      <c r="AF26" s="52">
        <v>8713628.8000000007</v>
      </c>
      <c r="AG26" s="54">
        <v>40207</v>
      </c>
      <c r="AH26" s="52">
        <v>63184.5</v>
      </c>
      <c r="AI26" s="54">
        <v>124</v>
      </c>
      <c r="AJ26" s="52">
        <v>320348.90000000002</v>
      </c>
      <c r="AK26" s="54">
        <v>724</v>
      </c>
      <c r="AL26" s="52">
        <v>2729557.6</v>
      </c>
      <c r="AM26" s="54">
        <v>4213</v>
      </c>
      <c r="AN26" s="52">
        <v>974371.9</v>
      </c>
      <c r="AO26" s="54">
        <v>3332</v>
      </c>
      <c r="AP26" s="52">
        <v>7854554.7999999998</v>
      </c>
      <c r="AQ26" s="54">
        <v>4568</v>
      </c>
      <c r="AR26" s="52">
        <v>95510</v>
      </c>
      <c r="AS26" s="54">
        <v>54</v>
      </c>
      <c r="AT26" s="52">
        <v>63855.3</v>
      </c>
      <c r="AU26" s="54">
        <v>197</v>
      </c>
      <c r="AV26" s="52">
        <v>119379.2</v>
      </c>
      <c r="AW26" s="54">
        <v>75</v>
      </c>
      <c r="AX26" s="52">
        <v>1273835.3</v>
      </c>
      <c r="AY26" s="54">
        <v>317</v>
      </c>
      <c r="AZ26" s="52">
        <v>331762.7</v>
      </c>
      <c r="BA26" s="54">
        <v>70</v>
      </c>
      <c r="BB26" s="52">
        <v>18086561.699999999</v>
      </c>
      <c r="BC26" s="54">
        <v>14831</v>
      </c>
      <c r="BD26" s="52">
        <v>377677</v>
      </c>
      <c r="BE26" s="54">
        <v>198</v>
      </c>
      <c r="BF26" s="52">
        <v>20549110.600000001</v>
      </c>
      <c r="BG26" s="54">
        <v>12964</v>
      </c>
      <c r="BH26" s="52">
        <v>9702531.3000000007</v>
      </c>
      <c r="BI26" s="54">
        <v>12829</v>
      </c>
      <c r="BJ26" s="52">
        <f>D26/D28*100</f>
        <v>0.7303831505585352</v>
      </c>
      <c r="BL26" s="382"/>
    </row>
    <row r="27" spans="1:74" ht="13.5">
      <c r="A27" s="405"/>
      <c r="B27" s="406"/>
      <c r="C27" s="263" t="s">
        <v>274</v>
      </c>
      <c r="D27" s="278">
        <v>312116082.5</v>
      </c>
      <c r="E27" s="248">
        <v>120885</v>
      </c>
      <c r="F27" s="52">
        <v>72734093.400000006</v>
      </c>
      <c r="G27" s="54">
        <v>35869</v>
      </c>
      <c r="H27" s="52">
        <v>27664508.199999999</v>
      </c>
      <c r="I27" s="54">
        <v>18210</v>
      </c>
      <c r="J27" s="52">
        <v>628774</v>
      </c>
      <c r="K27" s="54">
        <v>224</v>
      </c>
      <c r="L27" s="52">
        <v>1487205</v>
      </c>
      <c r="M27" s="54">
        <v>133</v>
      </c>
      <c r="N27" s="52">
        <v>235208564</v>
      </c>
      <c r="O27" s="54">
        <v>23387</v>
      </c>
      <c r="P27" s="52">
        <v>0</v>
      </c>
      <c r="Q27" s="54">
        <v>0</v>
      </c>
      <c r="R27" s="52">
        <v>19608</v>
      </c>
      <c r="S27" s="54">
        <v>16</v>
      </c>
      <c r="T27" s="52">
        <v>7979106.5999999996</v>
      </c>
      <c r="U27" s="54">
        <v>18146</v>
      </c>
      <c r="V27" s="52">
        <v>2068113.8</v>
      </c>
      <c r="W27" s="54">
        <v>237</v>
      </c>
      <c r="X27" s="52">
        <v>46240.1</v>
      </c>
      <c r="Y27" s="54">
        <v>48</v>
      </c>
      <c r="Z27" s="52">
        <v>15353</v>
      </c>
      <c r="AA27" s="54">
        <v>21</v>
      </c>
      <c r="AB27" s="52">
        <v>17537.8</v>
      </c>
      <c r="AC27" s="54">
        <v>21</v>
      </c>
      <c r="AD27" s="52">
        <v>40616.400000000001</v>
      </c>
      <c r="AE27" s="54">
        <v>40</v>
      </c>
      <c r="AF27" s="52">
        <v>3292961.2</v>
      </c>
      <c r="AG27" s="54">
        <v>25312</v>
      </c>
      <c r="AH27" s="52">
        <v>71292.2</v>
      </c>
      <c r="AI27" s="54">
        <v>149</v>
      </c>
      <c r="AJ27" s="52">
        <v>460328</v>
      </c>
      <c r="AK27" s="54">
        <v>1175</v>
      </c>
      <c r="AL27" s="52">
        <v>3891272</v>
      </c>
      <c r="AM27" s="54">
        <v>3895</v>
      </c>
      <c r="AN27" s="52">
        <v>559827.5</v>
      </c>
      <c r="AO27" s="54">
        <v>2195</v>
      </c>
      <c r="AP27" s="52">
        <v>1800537.1</v>
      </c>
      <c r="AQ27" s="54">
        <v>1964</v>
      </c>
      <c r="AR27" s="52">
        <v>968</v>
      </c>
      <c r="AS27" s="54">
        <v>1</v>
      </c>
      <c r="AT27" s="52">
        <v>17305</v>
      </c>
      <c r="AU27" s="54">
        <v>56</v>
      </c>
      <c r="AV27" s="52">
        <v>1947.4</v>
      </c>
      <c r="AW27" s="54">
        <v>10</v>
      </c>
      <c r="AX27" s="52">
        <v>25890</v>
      </c>
      <c r="AY27" s="54">
        <v>36</v>
      </c>
      <c r="AZ27" s="52">
        <v>7440</v>
      </c>
      <c r="BA27" s="54">
        <v>5</v>
      </c>
      <c r="BB27" s="52">
        <v>44302.1</v>
      </c>
      <c r="BC27" s="54">
        <v>51</v>
      </c>
      <c r="BD27" s="52">
        <v>23707</v>
      </c>
      <c r="BE27" s="54">
        <v>3</v>
      </c>
      <c r="BF27" s="52">
        <v>1104135.5</v>
      </c>
      <c r="BG27" s="54">
        <v>1174</v>
      </c>
      <c r="BH27" s="52">
        <v>6085915.2000000002</v>
      </c>
      <c r="BI27" s="54">
        <v>2404</v>
      </c>
      <c r="BJ27" s="52">
        <f>D27/D28*100</f>
        <v>0.31073779421716519</v>
      </c>
      <c r="BL27" s="382"/>
      <c r="BV27" s="386"/>
    </row>
    <row r="28" spans="1:74" s="4" customFormat="1" ht="13.5">
      <c r="A28" s="402" t="s">
        <v>0</v>
      </c>
      <c r="B28" s="402"/>
      <c r="C28" s="402"/>
      <c r="D28" s="286">
        <v>100443553474.49998</v>
      </c>
      <c r="E28" s="287">
        <v>39513579</v>
      </c>
      <c r="F28" s="52">
        <f t="shared" ref="F28:AI28" si="4">SUM(F10,F18)</f>
        <v>7852439167.5799999</v>
      </c>
      <c r="G28" s="54">
        <f t="shared" si="4"/>
        <v>7181417</v>
      </c>
      <c r="H28" s="52">
        <f t="shared" si="4"/>
        <v>11945473834.300001</v>
      </c>
      <c r="I28" s="54">
        <f t="shared" si="4"/>
        <v>8311511</v>
      </c>
      <c r="J28" s="52">
        <f t="shared" si="4"/>
        <v>542857171.9000001</v>
      </c>
      <c r="K28" s="54">
        <f t="shared" si="4"/>
        <v>245518</v>
      </c>
      <c r="L28" s="52">
        <f t="shared" si="4"/>
        <v>583352155.60000002</v>
      </c>
      <c r="M28" s="54">
        <f t="shared" si="4"/>
        <v>143843</v>
      </c>
      <c r="N28" s="52">
        <f t="shared" si="4"/>
        <v>64545559098.400002</v>
      </c>
      <c r="O28" s="54">
        <f t="shared" si="4"/>
        <v>4579498</v>
      </c>
      <c r="P28" s="52">
        <f t="shared" si="4"/>
        <v>5027.6000000000004</v>
      </c>
      <c r="Q28" s="54">
        <f t="shared" si="4"/>
        <v>280</v>
      </c>
      <c r="R28" s="52">
        <f t="shared" si="4"/>
        <v>105934411</v>
      </c>
      <c r="S28" s="54">
        <f t="shared" si="4"/>
        <v>12866</v>
      </c>
      <c r="T28" s="52">
        <f t="shared" si="4"/>
        <v>2659462689.5999999</v>
      </c>
      <c r="U28" s="54">
        <f t="shared" si="4"/>
        <v>7029724</v>
      </c>
      <c r="V28" s="52">
        <f t="shared" si="4"/>
        <v>702665096.60000002</v>
      </c>
      <c r="W28" s="54">
        <f t="shared" si="4"/>
        <v>190099</v>
      </c>
      <c r="X28" s="52">
        <f t="shared" si="4"/>
        <v>278385919.80000001</v>
      </c>
      <c r="Y28" s="54">
        <f t="shared" si="4"/>
        <v>48888</v>
      </c>
      <c r="Z28" s="52">
        <f t="shared" si="4"/>
        <v>13307042.600000001</v>
      </c>
      <c r="AA28" s="54">
        <f t="shared" si="4"/>
        <v>14007</v>
      </c>
      <c r="AB28" s="52">
        <f t="shared" si="4"/>
        <v>14915513.1</v>
      </c>
      <c r="AC28" s="54">
        <f t="shared" si="4"/>
        <v>17941</v>
      </c>
      <c r="AD28" s="52">
        <f t="shared" si="4"/>
        <v>63802611.099999994</v>
      </c>
      <c r="AE28" s="54">
        <f t="shared" si="4"/>
        <v>69688</v>
      </c>
      <c r="AF28" s="52">
        <f t="shared" si="4"/>
        <v>2742873642.8000002</v>
      </c>
      <c r="AG28" s="54">
        <f t="shared" si="4"/>
        <v>5762662</v>
      </c>
      <c r="AH28" s="52">
        <f t="shared" si="4"/>
        <v>122081439.40000002</v>
      </c>
      <c r="AI28" s="54">
        <f t="shared" si="4"/>
        <v>102229</v>
      </c>
      <c r="AJ28" s="52">
        <f t="shared" ref="AJ28:BI28" si="5">SUM(AJ10,AJ18)</f>
        <v>189840184</v>
      </c>
      <c r="AK28" s="54">
        <f t="shared" si="5"/>
        <v>258789</v>
      </c>
      <c r="AL28" s="52">
        <f t="shared" si="5"/>
        <v>2839451477.3999996</v>
      </c>
      <c r="AM28" s="54">
        <f t="shared" si="5"/>
        <v>694239</v>
      </c>
      <c r="AN28" s="52">
        <f t="shared" si="5"/>
        <v>1780205653.7999997</v>
      </c>
      <c r="AO28" s="54">
        <f t="shared" si="5"/>
        <v>1435099</v>
      </c>
      <c r="AP28" s="52">
        <f t="shared" si="5"/>
        <v>1254946692.0999999</v>
      </c>
      <c r="AQ28" s="54">
        <f t="shared" si="5"/>
        <v>412368</v>
      </c>
      <c r="AR28" s="52">
        <f t="shared" si="5"/>
        <v>15296486.500000002</v>
      </c>
      <c r="AS28" s="54">
        <f t="shared" si="5"/>
        <v>7259</v>
      </c>
      <c r="AT28" s="52">
        <f t="shared" si="5"/>
        <v>46023716.599999994</v>
      </c>
      <c r="AU28" s="54">
        <f t="shared" si="5"/>
        <v>46722</v>
      </c>
      <c r="AV28" s="52">
        <f t="shared" si="5"/>
        <v>108377479.90000001</v>
      </c>
      <c r="AW28" s="54">
        <f t="shared" si="5"/>
        <v>23696</v>
      </c>
      <c r="AX28" s="52">
        <f t="shared" si="5"/>
        <v>222501640</v>
      </c>
      <c r="AY28" s="54">
        <f t="shared" si="5"/>
        <v>25147</v>
      </c>
      <c r="AZ28" s="52">
        <f t="shared" si="5"/>
        <v>23205988.199999999</v>
      </c>
      <c r="BA28" s="54">
        <f t="shared" si="5"/>
        <v>5045</v>
      </c>
      <c r="BB28" s="52">
        <f t="shared" si="5"/>
        <v>41022646.899999999</v>
      </c>
      <c r="BC28" s="54">
        <f t="shared" si="5"/>
        <v>37576</v>
      </c>
      <c r="BD28" s="52">
        <f t="shared" si="5"/>
        <v>12412253.800000001</v>
      </c>
      <c r="BE28" s="54">
        <f t="shared" si="5"/>
        <v>3166</v>
      </c>
      <c r="BF28" s="52">
        <f t="shared" si="5"/>
        <v>283988270.5</v>
      </c>
      <c r="BG28" s="54">
        <f t="shared" si="5"/>
        <v>264534</v>
      </c>
      <c r="BH28" s="52">
        <f t="shared" si="5"/>
        <v>837397084.89999986</v>
      </c>
      <c r="BI28" s="54">
        <f t="shared" si="5"/>
        <v>408646</v>
      </c>
      <c r="BJ28" s="52">
        <f>SUM(BJ19:BJ27)</f>
        <v>100.00000000000001</v>
      </c>
    </row>
    <row r="29" spans="1:74" ht="29.25" customHeight="1"/>
    <row r="30" spans="1:74" ht="29.25" customHeight="1"/>
    <row r="31" spans="1:74" ht="29.25" customHeight="1">
      <c r="D31"/>
    </row>
    <row r="32" spans="1:74" ht="29.25" customHeight="1">
      <c r="F32" s="10">
        <v>6716542611.6000004</v>
      </c>
      <c r="G32" s="2">
        <v>5869149</v>
      </c>
      <c r="H32" s="10">
        <v>10601416935.4</v>
      </c>
      <c r="I32" s="2">
        <v>6735973</v>
      </c>
      <c r="J32" s="10">
        <v>495982909.89999998</v>
      </c>
      <c r="K32" s="2">
        <v>209634</v>
      </c>
      <c r="L32" s="10">
        <v>350791899.39999998</v>
      </c>
      <c r="M32" s="2">
        <v>124352</v>
      </c>
      <c r="N32" s="10">
        <v>32853738999</v>
      </c>
      <c r="O32" s="2">
        <v>3451497</v>
      </c>
      <c r="P32" s="10">
        <v>3621.5</v>
      </c>
      <c r="Q32" s="2">
        <v>145</v>
      </c>
      <c r="R32" s="10">
        <v>76908552</v>
      </c>
      <c r="S32" s="2">
        <v>10281</v>
      </c>
      <c r="T32" s="10">
        <v>2125008480.0999999</v>
      </c>
      <c r="U32" s="2">
        <v>6019524</v>
      </c>
      <c r="V32" s="10">
        <v>149385897.5</v>
      </c>
      <c r="W32" s="2">
        <v>96424</v>
      </c>
      <c r="X32" s="10">
        <v>5163415.3</v>
      </c>
      <c r="Y32" s="2">
        <v>4555</v>
      </c>
      <c r="Z32" s="10">
        <v>4606832.9000000004</v>
      </c>
      <c r="AA32" s="2">
        <v>7082</v>
      </c>
      <c r="AB32" s="10">
        <v>9861855</v>
      </c>
      <c r="AC32" s="2">
        <v>12823</v>
      </c>
      <c r="AD32" s="10">
        <v>39885207</v>
      </c>
      <c r="AE32" s="2">
        <v>54900</v>
      </c>
      <c r="AF32" s="10">
        <v>177833346.69999999</v>
      </c>
      <c r="AG32" s="2">
        <v>1541414</v>
      </c>
      <c r="AH32" s="10">
        <v>3103224.4</v>
      </c>
      <c r="AI32" s="2">
        <v>7107</v>
      </c>
      <c r="AJ32" s="10">
        <v>11380995.699999999</v>
      </c>
      <c r="AK32" s="2">
        <v>35902</v>
      </c>
      <c r="AL32" s="10">
        <v>100624089</v>
      </c>
      <c r="AM32" s="2">
        <v>178851</v>
      </c>
      <c r="AN32" s="10">
        <v>20966381.600000001</v>
      </c>
      <c r="AO32" s="2">
        <v>90735</v>
      </c>
      <c r="AP32" s="10">
        <v>85360703.900000006</v>
      </c>
      <c r="AQ32" s="2">
        <v>71739</v>
      </c>
      <c r="AR32" s="10">
        <v>12634483.300000001</v>
      </c>
      <c r="AS32" s="2">
        <v>6170</v>
      </c>
      <c r="AT32" s="10">
        <v>918234.4</v>
      </c>
      <c r="AU32" s="2">
        <v>2770</v>
      </c>
      <c r="AV32" s="10">
        <v>270733.5</v>
      </c>
      <c r="AW32" s="2">
        <v>366</v>
      </c>
      <c r="AX32" s="10">
        <v>7696510.4000000004</v>
      </c>
      <c r="AY32" s="2">
        <v>2276</v>
      </c>
      <c r="AZ32" s="10">
        <v>4575536.5999999996</v>
      </c>
      <c r="BA32" s="2">
        <v>2216</v>
      </c>
      <c r="BB32" s="10">
        <v>6794254.5999999996</v>
      </c>
      <c r="BC32" s="2">
        <v>8516</v>
      </c>
      <c r="BD32" s="10">
        <v>74898.899999999994</v>
      </c>
      <c r="BE32" s="2">
        <v>153</v>
      </c>
      <c r="BF32" s="10">
        <v>107365628.8</v>
      </c>
      <c r="BG32" s="2">
        <v>204163</v>
      </c>
      <c r="BH32" s="10">
        <v>248357781.09999999</v>
      </c>
      <c r="BI32" s="2">
        <v>216595</v>
      </c>
    </row>
    <row r="33" spans="1:61" ht="29.25" customHeight="1">
      <c r="F33" s="10">
        <v>380624805.80000001</v>
      </c>
      <c r="G33" s="2">
        <v>441409</v>
      </c>
      <c r="H33" s="10">
        <v>380828514.10000002</v>
      </c>
      <c r="I33" s="2">
        <v>493613</v>
      </c>
      <c r="J33" s="10">
        <v>11584718.300000001</v>
      </c>
      <c r="K33" s="2">
        <v>9228</v>
      </c>
      <c r="L33" s="10">
        <v>35484731.100000001</v>
      </c>
      <c r="M33" s="2">
        <v>3180</v>
      </c>
      <c r="N33" s="10">
        <v>15530733349.4</v>
      </c>
      <c r="O33" s="2">
        <v>325020</v>
      </c>
      <c r="P33" s="10">
        <v>45.3</v>
      </c>
      <c r="Q33" s="2">
        <v>9</v>
      </c>
      <c r="R33" s="10">
        <v>1221397</v>
      </c>
      <c r="S33" s="2">
        <v>248</v>
      </c>
      <c r="T33" s="10">
        <v>87460005.200000003</v>
      </c>
      <c r="U33" s="2">
        <v>221482</v>
      </c>
      <c r="V33" s="10">
        <v>9126596.3000000007</v>
      </c>
      <c r="W33" s="2">
        <v>3440</v>
      </c>
      <c r="X33" s="10">
        <v>26972732.199999999</v>
      </c>
      <c r="Y33" s="2">
        <v>7688</v>
      </c>
      <c r="Z33" s="10">
        <v>433625</v>
      </c>
      <c r="AA33" s="2">
        <v>385</v>
      </c>
      <c r="AB33" s="10">
        <v>85819.4</v>
      </c>
      <c r="AC33" s="2">
        <v>256</v>
      </c>
      <c r="AD33" s="10">
        <v>1428042.3</v>
      </c>
      <c r="AE33" s="2">
        <v>700</v>
      </c>
      <c r="AF33" s="10">
        <v>1645138931</v>
      </c>
      <c r="AG33" s="2">
        <v>2005967</v>
      </c>
      <c r="AH33" s="10">
        <v>100426497.90000001</v>
      </c>
      <c r="AI33" s="2">
        <v>82777</v>
      </c>
      <c r="AJ33" s="10">
        <v>145151353</v>
      </c>
      <c r="AK33" s="2">
        <v>163337</v>
      </c>
      <c r="AL33" s="10">
        <v>2621033312</v>
      </c>
      <c r="AM33" s="2">
        <v>371406</v>
      </c>
      <c r="AN33" s="10">
        <v>1595502658.8</v>
      </c>
      <c r="AO33" s="2">
        <v>934723</v>
      </c>
      <c r="AP33" s="10">
        <v>776569099</v>
      </c>
      <c r="AQ33" s="2">
        <v>177236</v>
      </c>
      <c r="AR33" s="10">
        <v>521525.8</v>
      </c>
      <c r="AS33" s="2">
        <v>270</v>
      </c>
      <c r="AT33" s="10">
        <v>17270170.199999999</v>
      </c>
      <c r="AU33" s="2">
        <v>28718</v>
      </c>
      <c r="AV33" s="10">
        <v>2440856.4</v>
      </c>
      <c r="AW33" s="2">
        <v>1194</v>
      </c>
      <c r="AX33" s="10">
        <v>6982558.2999999998</v>
      </c>
      <c r="AY33" s="2">
        <v>2470</v>
      </c>
      <c r="AZ33" s="10">
        <v>561343.5</v>
      </c>
      <c r="BA33" s="2">
        <v>176</v>
      </c>
      <c r="BB33" s="10">
        <v>484428.6</v>
      </c>
      <c r="BC33" s="2">
        <v>696</v>
      </c>
      <c r="BD33" s="10">
        <v>3233957.5</v>
      </c>
      <c r="BE33" s="2">
        <v>876</v>
      </c>
      <c r="BF33" s="10">
        <v>12419149.800000001</v>
      </c>
      <c r="BG33" s="2">
        <v>18221</v>
      </c>
      <c r="BH33" s="10">
        <v>311551240.39999998</v>
      </c>
      <c r="BI33" s="2">
        <v>76909</v>
      </c>
    </row>
    <row r="34" spans="1:61" ht="29.25" customHeight="1">
      <c r="F34" s="10">
        <v>66682589.799999997</v>
      </c>
      <c r="G34" s="2">
        <v>99809</v>
      </c>
      <c r="H34" s="10">
        <v>90870125.200000003</v>
      </c>
      <c r="I34" s="2">
        <v>159497</v>
      </c>
      <c r="J34" s="10">
        <v>4032970.3</v>
      </c>
      <c r="K34" s="2">
        <v>4987</v>
      </c>
      <c r="L34" s="10">
        <v>32442118.300000001</v>
      </c>
      <c r="M34" s="2">
        <v>1891</v>
      </c>
      <c r="N34" s="10">
        <v>1751408422.5</v>
      </c>
      <c r="O34" s="2">
        <v>70789</v>
      </c>
      <c r="P34" s="10">
        <v>238.3</v>
      </c>
      <c r="Q34" s="2">
        <v>12</v>
      </c>
      <c r="R34" s="10">
        <v>1271687</v>
      </c>
      <c r="S34" s="2">
        <v>141</v>
      </c>
      <c r="T34" s="10">
        <v>35677017.799999997</v>
      </c>
      <c r="U34" s="2">
        <v>65334</v>
      </c>
      <c r="V34" s="10">
        <v>2209191</v>
      </c>
      <c r="W34" s="2">
        <v>1959</v>
      </c>
      <c r="X34" s="10">
        <v>164605485.09999999</v>
      </c>
      <c r="Y34" s="2">
        <v>23749</v>
      </c>
      <c r="Z34" s="10">
        <v>1157308.6000000001</v>
      </c>
      <c r="AA34" s="2">
        <v>573</v>
      </c>
      <c r="AB34" s="10">
        <v>28781.5</v>
      </c>
      <c r="AC34" s="2">
        <v>90</v>
      </c>
      <c r="AD34" s="10">
        <v>217275.4</v>
      </c>
      <c r="AE34" s="2">
        <v>331</v>
      </c>
      <c r="AF34" s="10">
        <v>253793226.90000001</v>
      </c>
      <c r="AG34" s="2">
        <v>395340</v>
      </c>
      <c r="AH34" s="10">
        <v>601614.80000000005</v>
      </c>
      <c r="AI34" s="2">
        <v>1057</v>
      </c>
      <c r="AJ34" s="10">
        <v>10103959.800000001</v>
      </c>
      <c r="AK34" s="2">
        <v>18447</v>
      </c>
      <c r="AL34" s="10">
        <v>54940396.200000003</v>
      </c>
      <c r="AM34" s="2">
        <v>52899</v>
      </c>
      <c r="AN34" s="10">
        <v>6165115.5999999996</v>
      </c>
      <c r="AO34" s="2">
        <v>12098</v>
      </c>
      <c r="AP34" s="10">
        <v>14411988.699999999</v>
      </c>
      <c r="AQ34" s="2">
        <v>6477</v>
      </c>
      <c r="AR34" s="10">
        <v>199263</v>
      </c>
      <c r="AS34" s="2">
        <v>56</v>
      </c>
      <c r="AT34" s="10">
        <v>12032087.300000001</v>
      </c>
      <c r="AU34" s="2">
        <v>4392</v>
      </c>
      <c r="AV34" s="10">
        <v>32370339.5</v>
      </c>
      <c r="AW34" s="2">
        <v>4660</v>
      </c>
      <c r="AX34" s="10">
        <v>5015718.5999999996</v>
      </c>
      <c r="AY34" s="2">
        <v>463</v>
      </c>
      <c r="AZ34" s="10">
        <v>2677382.7999999998</v>
      </c>
      <c r="BA34" s="2">
        <v>131</v>
      </c>
      <c r="BB34" s="10">
        <v>102639.2</v>
      </c>
      <c r="BC34" s="2">
        <v>155</v>
      </c>
      <c r="BD34" s="10">
        <v>1201886.7</v>
      </c>
      <c r="BE34" s="2">
        <v>282</v>
      </c>
      <c r="BF34" s="10">
        <v>10032063</v>
      </c>
      <c r="BG34" s="2">
        <v>2847</v>
      </c>
      <c r="BH34" s="10">
        <v>25641206.300000001</v>
      </c>
      <c r="BI34" s="2">
        <v>13031</v>
      </c>
    </row>
    <row r="35" spans="1:61" ht="29.25" customHeight="1">
      <c r="F35" s="10">
        <v>155091479.58000001</v>
      </c>
      <c r="G35" s="2">
        <v>359334</v>
      </c>
      <c r="H35" s="10">
        <v>190013673</v>
      </c>
      <c r="I35" s="2">
        <v>463070</v>
      </c>
      <c r="J35" s="10">
        <v>8316120.7999999998</v>
      </c>
      <c r="K35" s="2">
        <v>12444</v>
      </c>
      <c r="L35" s="10">
        <v>19858949.300000001</v>
      </c>
      <c r="M35" s="2">
        <v>3188</v>
      </c>
      <c r="N35" s="10">
        <v>3390999017.4000001</v>
      </c>
      <c r="O35" s="2">
        <v>220623</v>
      </c>
      <c r="P35" s="10">
        <v>388.4</v>
      </c>
      <c r="Q35" s="2">
        <v>30</v>
      </c>
      <c r="R35" s="10">
        <v>2328130</v>
      </c>
      <c r="S35" s="2">
        <v>389</v>
      </c>
      <c r="T35" s="10">
        <v>66844020.700000003</v>
      </c>
      <c r="U35" s="2">
        <v>278989</v>
      </c>
      <c r="V35" s="10">
        <v>9682150.4000000004</v>
      </c>
      <c r="W35" s="2">
        <v>6522</v>
      </c>
      <c r="X35" s="10">
        <v>3813211.4</v>
      </c>
      <c r="Y35" s="2">
        <v>4131</v>
      </c>
      <c r="Z35" s="10">
        <v>3296915.8</v>
      </c>
      <c r="AA35" s="2">
        <v>2714</v>
      </c>
      <c r="AB35" s="10">
        <v>29782.5</v>
      </c>
      <c r="AC35" s="2">
        <v>147</v>
      </c>
      <c r="AD35" s="10">
        <v>615992</v>
      </c>
      <c r="AE35" s="2">
        <v>1162</v>
      </c>
      <c r="AF35" s="10">
        <v>573185293</v>
      </c>
      <c r="AG35" s="2">
        <v>1601326</v>
      </c>
      <c r="AH35" s="10">
        <v>2750234.9</v>
      </c>
      <c r="AI35" s="2">
        <v>4101</v>
      </c>
      <c r="AJ35" s="10">
        <v>9129876.5</v>
      </c>
      <c r="AK35" s="2">
        <v>23458</v>
      </c>
      <c r="AL35" s="10">
        <v>39568621.100000001</v>
      </c>
      <c r="AM35" s="2">
        <v>66313</v>
      </c>
      <c r="AN35" s="10">
        <v>15714517.1</v>
      </c>
      <c r="AO35" s="2">
        <v>45416</v>
      </c>
      <c r="AP35" s="10">
        <v>67875009.5</v>
      </c>
      <c r="AQ35" s="2">
        <v>42197</v>
      </c>
      <c r="AR35" s="10">
        <v>65307</v>
      </c>
      <c r="AS35" s="2">
        <v>55</v>
      </c>
      <c r="AT35" s="10">
        <v>15061200.1</v>
      </c>
      <c r="AU35" s="2">
        <v>9621</v>
      </c>
      <c r="AV35" s="10">
        <v>67900146.200000003</v>
      </c>
      <c r="AW35" s="2">
        <v>16355</v>
      </c>
      <c r="AX35" s="10">
        <v>19428646.5</v>
      </c>
      <c r="AY35" s="2">
        <v>2786</v>
      </c>
      <c r="AZ35" s="10">
        <v>5571441.2999999998</v>
      </c>
      <c r="BA35" s="2">
        <v>1246</v>
      </c>
      <c r="BB35" s="10">
        <v>505629.6</v>
      </c>
      <c r="BC35" s="2">
        <v>1444</v>
      </c>
      <c r="BD35" s="10">
        <v>4024115.5</v>
      </c>
      <c r="BE35" s="2">
        <v>1464</v>
      </c>
      <c r="BF35" s="10">
        <v>107036201.90000001</v>
      </c>
      <c r="BG35" s="2">
        <v>19614</v>
      </c>
      <c r="BH35" s="10">
        <v>59370864.399999999</v>
      </c>
      <c r="BI35" s="2">
        <v>38427</v>
      </c>
    </row>
    <row r="36" spans="1:61" ht="29.25" customHeight="1">
      <c r="F36" s="10">
        <v>220380838.19999999</v>
      </c>
      <c r="G36" s="2">
        <v>202888</v>
      </c>
      <c r="H36" s="10">
        <v>380757155.39999998</v>
      </c>
      <c r="I36" s="2">
        <v>250110</v>
      </c>
      <c r="J36" s="10">
        <v>18356949.600000001</v>
      </c>
      <c r="K36" s="2">
        <v>7638</v>
      </c>
      <c r="L36" s="10">
        <v>115583715.8</v>
      </c>
      <c r="M36" s="2">
        <v>9453</v>
      </c>
      <c r="N36" s="10">
        <v>3279493853.9000001</v>
      </c>
      <c r="O36" s="2">
        <v>206952</v>
      </c>
      <c r="P36" s="10">
        <v>731.1</v>
      </c>
      <c r="Q36" s="2">
        <v>83</v>
      </c>
      <c r="R36" s="10">
        <v>23130287</v>
      </c>
      <c r="S36" s="2">
        <v>1705</v>
      </c>
      <c r="T36" s="10">
        <v>266973878.40000001</v>
      </c>
      <c r="U36" s="2">
        <v>278856</v>
      </c>
      <c r="V36" s="10">
        <v>529108166.60000002</v>
      </c>
      <c r="W36" s="2">
        <v>80707</v>
      </c>
      <c r="X36" s="10">
        <v>76977553.200000003</v>
      </c>
      <c r="Y36" s="2">
        <v>8278</v>
      </c>
      <c r="Z36" s="10">
        <v>3294986.5</v>
      </c>
      <c r="AA36" s="2">
        <v>2411</v>
      </c>
      <c r="AB36" s="10">
        <v>4841018.8</v>
      </c>
      <c r="AC36" s="2">
        <v>4560</v>
      </c>
      <c r="AD36" s="10">
        <v>19438833.100000001</v>
      </c>
      <c r="AE36" s="2">
        <v>9154</v>
      </c>
      <c r="AF36" s="10">
        <v>80916255.200000003</v>
      </c>
      <c r="AG36" s="2">
        <v>153096</v>
      </c>
      <c r="AH36" s="10">
        <v>15065390.699999999</v>
      </c>
      <c r="AI36" s="2">
        <v>6914</v>
      </c>
      <c r="AJ36" s="10">
        <v>13293322.1</v>
      </c>
      <c r="AK36" s="2">
        <v>15746</v>
      </c>
      <c r="AL36" s="10">
        <v>16664229.5</v>
      </c>
      <c r="AM36" s="2">
        <v>16662</v>
      </c>
      <c r="AN36" s="10">
        <v>140322781.30000001</v>
      </c>
      <c r="AO36" s="2">
        <v>346600</v>
      </c>
      <c r="AP36" s="10">
        <v>301074799.10000002</v>
      </c>
      <c r="AQ36" s="2">
        <v>108187</v>
      </c>
      <c r="AR36" s="10">
        <v>1779429.4</v>
      </c>
      <c r="AS36" s="2">
        <v>653</v>
      </c>
      <c r="AT36" s="10">
        <v>660864.30000000005</v>
      </c>
      <c r="AU36" s="2">
        <v>968</v>
      </c>
      <c r="AV36" s="10">
        <v>5274077.7</v>
      </c>
      <c r="AW36" s="2">
        <v>1036</v>
      </c>
      <c r="AX36" s="10">
        <v>182078480.90000001</v>
      </c>
      <c r="AY36" s="2">
        <v>16799</v>
      </c>
      <c r="AZ36" s="10">
        <v>9481081.3000000007</v>
      </c>
      <c r="BA36" s="2">
        <v>1201</v>
      </c>
      <c r="BB36" s="10">
        <v>15004831.1</v>
      </c>
      <c r="BC36" s="2">
        <v>11883</v>
      </c>
      <c r="BD36" s="10">
        <v>3476011.2</v>
      </c>
      <c r="BE36" s="2">
        <v>190</v>
      </c>
      <c r="BF36" s="10">
        <v>25481980.899999999</v>
      </c>
      <c r="BG36" s="2">
        <v>5551</v>
      </c>
      <c r="BH36" s="10">
        <v>176687546.19999999</v>
      </c>
      <c r="BI36" s="2">
        <v>48451</v>
      </c>
    </row>
    <row r="37" spans="1:61" ht="29.25" customHeight="1">
      <c r="F37" s="10">
        <v>240382749.19999999</v>
      </c>
      <c r="G37" s="2">
        <v>172959</v>
      </c>
      <c r="H37" s="10">
        <v>273922923</v>
      </c>
      <c r="I37" s="2">
        <v>191038</v>
      </c>
      <c r="J37" s="10">
        <v>3954729</v>
      </c>
      <c r="K37" s="2">
        <v>1363</v>
      </c>
      <c r="L37" s="10">
        <v>27703536.699999999</v>
      </c>
      <c r="M37" s="2">
        <v>1646</v>
      </c>
      <c r="N37" s="10">
        <v>7503976892.1999998</v>
      </c>
      <c r="O37" s="2">
        <v>281230</v>
      </c>
      <c r="P37" s="10">
        <v>3</v>
      </c>
      <c r="Q37" s="2">
        <v>1</v>
      </c>
      <c r="R37" s="10">
        <v>1054750</v>
      </c>
      <c r="S37" s="2">
        <v>86</v>
      </c>
      <c r="T37" s="10">
        <v>69520180.799999997</v>
      </c>
      <c r="U37" s="2">
        <v>147393</v>
      </c>
      <c r="V37" s="10">
        <v>1084981</v>
      </c>
      <c r="W37" s="2">
        <v>810</v>
      </c>
      <c r="X37" s="10">
        <v>807282.5</v>
      </c>
      <c r="Y37" s="2">
        <v>439</v>
      </c>
      <c r="Z37" s="10">
        <v>502020.8</v>
      </c>
      <c r="AA37" s="2">
        <v>821</v>
      </c>
      <c r="AB37" s="10">
        <v>50718.1</v>
      </c>
      <c r="AC37" s="2">
        <v>44</v>
      </c>
      <c r="AD37" s="10">
        <v>2176644.9</v>
      </c>
      <c r="AE37" s="2">
        <v>3401</v>
      </c>
      <c r="AF37" s="10">
        <v>8713628.8000000007</v>
      </c>
      <c r="AG37" s="2">
        <v>40207</v>
      </c>
      <c r="AH37" s="10">
        <v>63184.5</v>
      </c>
      <c r="AI37" s="2">
        <v>124</v>
      </c>
      <c r="AJ37" s="10">
        <v>320348.90000000002</v>
      </c>
      <c r="AK37" s="2">
        <v>724</v>
      </c>
      <c r="AL37" s="10">
        <v>2729557.6</v>
      </c>
      <c r="AM37" s="2">
        <v>4213</v>
      </c>
      <c r="AN37" s="10">
        <v>974371.9</v>
      </c>
      <c r="AO37" s="2">
        <v>3332</v>
      </c>
      <c r="AP37" s="10">
        <v>7854554.7999999998</v>
      </c>
      <c r="AQ37" s="2">
        <v>4568</v>
      </c>
      <c r="AR37" s="10">
        <v>95510</v>
      </c>
      <c r="AS37" s="2">
        <v>54</v>
      </c>
      <c r="AT37" s="10">
        <v>63855.3</v>
      </c>
      <c r="AU37" s="2">
        <v>197</v>
      </c>
      <c r="AV37" s="10">
        <v>119379.2</v>
      </c>
      <c r="AW37" s="2">
        <v>75</v>
      </c>
      <c r="AX37" s="10">
        <v>1273835.3</v>
      </c>
      <c r="AY37" s="2">
        <v>317</v>
      </c>
      <c r="AZ37" s="10">
        <v>331762.7</v>
      </c>
      <c r="BA37" s="2">
        <v>70</v>
      </c>
      <c r="BB37" s="10">
        <v>18086561.699999999</v>
      </c>
      <c r="BC37" s="2">
        <v>14831</v>
      </c>
      <c r="BD37" s="10">
        <v>377677</v>
      </c>
      <c r="BE37" s="2">
        <v>198</v>
      </c>
      <c r="BF37" s="10">
        <v>20549110.600000001</v>
      </c>
      <c r="BG37" s="2">
        <v>12964</v>
      </c>
      <c r="BH37" s="10">
        <v>9702531.3000000007</v>
      </c>
      <c r="BI37" s="2">
        <v>12829</v>
      </c>
    </row>
    <row r="38" spans="1:61" ht="29.25" customHeight="1">
      <c r="F38" s="10">
        <v>72734093.400000006</v>
      </c>
      <c r="G38" s="2">
        <v>35869</v>
      </c>
      <c r="H38" s="10">
        <v>27664508.199999999</v>
      </c>
      <c r="I38" s="2">
        <v>18210</v>
      </c>
      <c r="J38" s="10">
        <v>628774</v>
      </c>
      <c r="K38" s="2">
        <v>224</v>
      </c>
      <c r="L38" s="10">
        <v>1487205</v>
      </c>
      <c r="M38" s="2">
        <v>133</v>
      </c>
      <c r="N38" s="10">
        <v>235208564</v>
      </c>
      <c r="O38" s="2">
        <v>23387</v>
      </c>
      <c r="P38" s="10">
        <v>0</v>
      </c>
      <c r="Q38" s="2">
        <v>0</v>
      </c>
      <c r="R38" s="10">
        <v>19608</v>
      </c>
      <c r="S38" s="2">
        <v>16</v>
      </c>
      <c r="T38" s="10">
        <v>7979106.5999999996</v>
      </c>
      <c r="U38" s="2">
        <v>18146</v>
      </c>
      <c r="V38" s="10">
        <v>2068113.8</v>
      </c>
      <c r="W38" s="2">
        <v>237</v>
      </c>
      <c r="X38" s="10">
        <v>46240.1</v>
      </c>
      <c r="Y38" s="2">
        <v>48</v>
      </c>
      <c r="Z38" s="10">
        <v>15353</v>
      </c>
      <c r="AA38" s="2">
        <v>21</v>
      </c>
      <c r="AB38" s="10">
        <v>17537.8</v>
      </c>
      <c r="AC38" s="2">
        <v>21</v>
      </c>
      <c r="AD38" s="10">
        <v>40616.400000000001</v>
      </c>
      <c r="AE38" s="2">
        <v>40</v>
      </c>
      <c r="AF38" s="10">
        <v>3292961.2</v>
      </c>
      <c r="AG38" s="2">
        <v>25312</v>
      </c>
      <c r="AH38" s="10">
        <v>71292.2</v>
      </c>
      <c r="AI38" s="2">
        <v>149</v>
      </c>
      <c r="AJ38" s="10">
        <v>460328</v>
      </c>
      <c r="AK38" s="2">
        <v>1175</v>
      </c>
      <c r="AL38" s="10">
        <v>3891272</v>
      </c>
      <c r="AM38" s="2">
        <v>3895</v>
      </c>
      <c r="AN38" s="10">
        <v>559827.5</v>
      </c>
      <c r="AO38" s="2">
        <v>2195</v>
      </c>
      <c r="AP38" s="10">
        <v>1800537.1</v>
      </c>
      <c r="AQ38" s="2">
        <v>1964</v>
      </c>
      <c r="AR38" s="10">
        <v>968</v>
      </c>
      <c r="AS38" s="2">
        <v>1</v>
      </c>
      <c r="AT38" s="10">
        <v>17305</v>
      </c>
      <c r="AU38" s="2">
        <v>56</v>
      </c>
      <c r="AV38" s="10">
        <v>1947.4</v>
      </c>
      <c r="AW38" s="2">
        <v>10</v>
      </c>
      <c r="AX38" s="10">
        <v>25890</v>
      </c>
      <c r="AY38" s="2">
        <v>36</v>
      </c>
      <c r="AZ38" s="10">
        <v>7440</v>
      </c>
      <c r="BA38" s="2">
        <v>5</v>
      </c>
      <c r="BB38" s="10">
        <v>44302.1</v>
      </c>
      <c r="BC38" s="2">
        <v>51</v>
      </c>
      <c r="BD38" s="10">
        <v>23707</v>
      </c>
      <c r="BE38" s="2">
        <v>3</v>
      </c>
      <c r="BF38" s="10">
        <v>1104135.5</v>
      </c>
      <c r="BG38" s="2">
        <v>1174</v>
      </c>
      <c r="BH38" s="10">
        <v>6085915.2000000002</v>
      </c>
      <c r="BI38" s="2">
        <v>2404</v>
      </c>
    </row>
    <row r="39" spans="1:61" ht="29.25" customHeight="1"/>
    <row r="40" spans="1:61" ht="16.5" customHeight="1">
      <c r="A40" s="381" t="s">
        <v>357</v>
      </c>
    </row>
    <row r="41" spans="1:61" ht="16.5" customHeight="1">
      <c r="A41" s="382" t="s">
        <v>311</v>
      </c>
    </row>
    <row r="42" spans="1:61" ht="16.5" customHeight="1">
      <c r="A42" s="382" t="s">
        <v>312</v>
      </c>
    </row>
    <row r="43" spans="1:61" ht="16.5" customHeight="1">
      <c r="A43" s="382" t="s">
        <v>313</v>
      </c>
    </row>
    <row r="44" spans="1:61" ht="16.5" customHeight="1">
      <c r="A44" s="382" t="s">
        <v>314</v>
      </c>
    </row>
    <row r="45" spans="1:61" ht="16.5" customHeight="1">
      <c r="A45" s="382" t="s">
        <v>315</v>
      </c>
    </row>
    <row r="46" spans="1:61" ht="16.5" customHeight="1">
      <c r="A46" s="382" t="s">
        <v>316</v>
      </c>
    </row>
    <row r="47" spans="1:61" ht="16.5" customHeight="1">
      <c r="A47" s="382" t="s">
        <v>317</v>
      </c>
    </row>
    <row r="48" spans="1:61" ht="16.5" customHeight="1">
      <c r="A48" s="382" t="s">
        <v>318</v>
      </c>
    </row>
    <row r="49" spans="1:1" ht="16.5" customHeight="1">
      <c r="A49" s="382" t="s">
        <v>319</v>
      </c>
    </row>
    <row r="51" spans="1:1" ht="16.5" customHeight="1">
      <c r="A51" s="381"/>
    </row>
  </sheetData>
  <mergeCells count="3">
    <mergeCell ref="A2:C2"/>
    <mergeCell ref="A28:C28"/>
    <mergeCell ref="A19:B27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J29" sqref="J29"/>
    </sheetView>
  </sheetViews>
  <sheetFormatPr defaultRowHeight="12"/>
  <cols>
    <col min="1" max="1" width="11.5546875" style="17" bestFit="1" customWidth="1"/>
    <col min="2" max="11" width="12" style="17" customWidth="1"/>
    <col min="12" max="12" width="12.109375" style="17" customWidth="1"/>
    <col min="13" max="16384" width="8.88671875" style="17"/>
  </cols>
  <sheetData>
    <row r="1" spans="1:15" ht="18.75">
      <c r="A1" s="354" t="s">
        <v>73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5" s="18" customFormat="1">
      <c r="A3" s="398" t="s">
        <v>140</v>
      </c>
      <c r="B3" s="407">
        <v>2017</v>
      </c>
      <c r="C3" s="408"/>
      <c r="D3" s="407">
        <v>2018</v>
      </c>
      <c r="E3" s="408"/>
      <c r="F3" s="407">
        <v>2019</v>
      </c>
      <c r="G3" s="408"/>
      <c r="H3" s="407">
        <v>2020</v>
      </c>
      <c r="I3" s="408"/>
      <c r="J3" s="407">
        <v>2021</v>
      </c>
      <c r="K3" s="408"/>
      <c r="L3" s="407">
        <v>2022</v>
      </c>
      <c r="M3" s="408"/>
    </row>
    <row r="4" spans="1:15" s="18" customFormat="1">
      <c r="A4" s="398"/>
      <c r="B4" s="368" t="s">
        <v>141</v>
      </c>
      <c r="C4" s="368" t="s">
        <v>142</v>
      </c>
      <c r="D4" s="368" t="s">
        <v>141</v>
      </c>
      <c r="E4" s="368" t="s">
        <v>142</v>
      </c>
      <c r="F4" s="368" t="s">
        <v>141</v>
      </c>
      <c r="G4" s="368" t="s">
        <v>142</v>
      </c>
      <c r="H4" s="368" t="s">
        <v>141</v>
      </c>
      <c r="I4" s="368" t="s">
        <v>142</v>
      </c>
      <c r="J4" s="368" t="s">
        <v>141</v>
      </c>
      <c r="K4" s="368" t="s">
        <v>142</v>
      </c>
      <c r="L4" s="259" t="s">
        <v>141</v>
      </c>
      <c r="M4" s="259" t="s">
        <v>142</v>
      </c>
    </row>
    <row r="5" spans="1:15" s="18" customFormat="1">
      <c r="A5" s="259" t="s">
        <v>143</v>
      </c>
      <c r="B5" s="318">
        <v>100363715033.7</v>
      </c>
      <c r="C5" s="142">
        <f t="shared" ref="C5" si="0">B5/$B5*100</f>
        <v>100</v>
      </c>
      <c r="D5" s="318">
        <v>100377668317.59999</v>
      </c>
      <c r="E5" s="142">
        <f t="shared" ref="E5:E14" si="1">D5/$B5*100</f>
        <v>100.0139027176259</v>
      </c>
      <c r="F5" s="318">
        <v>100401284999.89999</v>
      </c>
      <c r="G5" s="142">
        <f t="shared" ref="G5:G14" si="2">F5/$B5*100</f>
        <v>100.03743381379155</v>
      </c>
      <c r="H5" s="318">
        <v>100412598711.39999</v>
      </c>
      <c r="I5" s="142">
        <f t="shared" ref="I5:I14" si="3">H5/$B5*100</f>
        <v>100.04870652474709</v>
      </c>
      <c r="J5" s="318">
        <v>100431849363.49998</v>
      </c>
      <c r="K5" s="142">
        <f>J5/$B5*100</f>
        <v>100.06788741307264</v>
      </c>
      <c r="L5" s="318">
        <v>100443553474.49998</v>
      </c>
      <c r="M5" s="142">
        <f t="shared" ref="M5:M14" si="4">L5/$B5*100</f>
        <v>100.07954910873235</v>
      </c>
    </row>
    <row r="6" spans="1:15" s="18" customFormat="1">
      <c r="A6" s="245" t="s">
        <v>250</v>
      </c>
      <c r="B6" s="244">
        <v>51517147202.700005</v>
      </c>
      <c r="C6" s="133">
        <f t="shared" ref="C6" si="5">B6/$B6*100</f>
        <v>100</v>
      </c>
      <c r="D6" s="324">
        <v>51259644698</v>
      </c>
      <c r="E6" s="142">
        <f t="shared" si="1"/>
        <v>99.500161560408557</v>
      </c>
      <c r="F6" s="324">
        <v>51014100690.199997</v>
      </c>
      <c r="G6" s="142">
        <f t="shared" si="2"/>
        <v>99.023535774369037</v>
      </c>
      <c r="H6" s="324">
        <v>50752718939.400002</v>
      </c>
      <c r="I6" s="142">
        <f t="shared" si="3"/>
        <v>98.516167325235855</v>
      </c>
      <c r="J6" s="324">
        <v>50475525377.599998</v>
      </c>
      <c r="K6" s="133">
        <f>J6/$B6*100</f>
        <v>97.978106549647194</v>
      </c>
      <c r="L6" s="324">
        <v>50184137081.600006</v>
      </c>
      <c r="M6" s="133">
        <f t="shared" si="4"/>
        <v>97.412492357437571</v>
      </c>
      <c r="N6" s="383">
        <f>M6-C6</f>
        <v>-2.5875076425624286</v>
      </c>
      <c r="O6" s="245" t="s">
        <v>250</v>
      </c>
    </row>
    <row r="7" spans="1:15" s="18" customFormat="1">
      <c r="A7" s="245" t="s">
        <v>251</v>
      </c>
      <c r="B7" s="210">
        <v>25172483884.400002</v>
      </c>
      <c r="C7" s="133">
        <f t="shared" ref="C7" si="6">B7/$B7*100</f>
        <v>100</v>
      </c>
      <c r="D7" s="323">
        <v>25269351750.700001</v>
      </c>
      <c r="E7" s="142">
        <f t="shared" si="1"/>
        <v>100.38481647955302</v>
      </c>
      <c r="F7" s="323">
        <v>25350198122.599998</v>
      </c>
      <c r="G7" s="142">
        <f t="shared" si="2"/>
        <v>100.70598610377949</v>
      </c>
      <c r="H7" s="323">
        <v>25429521913.099998</v>
      </c>
      <c r="I7" s="142">
        <f t="shared" si="3"/>
        <v>101.02110713380688</v>
      </c>
      <c r="J7" s="323">
        <v>25504514772.299995</v>
      </c>
      <c r="K7" s="133">
        <f>J7/$B7*100</f>
        <v>101.3190231421928</v>
      </c>
      <c r="L7" s="323">
        <v>25570514667.700001</v>
      </c>
      <c r="M7" s="133">
        <f t="shared" si="4"/>
        <v>101.58121377742413</v>
      </c>
      <c r="N7" s="383">
        <f t="shared" ref="N7:N14" si="7">M7-C7</f>
        <v>1.5812137774241251</v>
      </c>
      <c r="O7" s="245" t="s">
        <v>251</v>
      </c>
    </row>
    <row r="8" spans="1:15" s="18" customFormat="1">
      <c r="A8" s="245" t="s">
        <v>252</v>
      </c>
      <c r="B8" s="210">
        <v>2795347718.6000004</v>
      </c>
      <c r="C8" s="133">
        <f t="shared" ref="C8" si="8">B8/$B8*100</f>
        <v>100</v>
      </c>
      <c r="D8" s="323">
        <v>2813289363.6999998</v>
      </c>
      <c r="E8" s="142">
        <f t="shared" si="1"/>
        <v>100.6418394742313</v>
      </c>
      <c r="F8" s="323">
        <v>2828193061.6999998</v>
      </c>
      <c r="G8" s="142">
        <f t="shared" si="2"/>
        <v>101.1750002649563</v>
      </c>
      <c r="H8" s="323">
        <v>2855159018.5999999</v>
      </c>
      <c r="I8" s="142">
        <f t="shared" si="3"/>
        <v>102.13967298601246</v>
      </c>
      <c r="J8" s="323">
        <v>2871370752.8000002</v>
      </c>
      <c r="K8" s="133">
        <f t="shared" ref="K8:K14" si="9">J8/$B8*100</f>
        <v>102.71962710378209</v>
      </c>
      <c r="L8" s="323">
        <v>2883149172.0999999</v>
      </c>
      <c r="M8" s="133">
        <f t="shared" si="4"/>
        <v>103.1409850343761</v>
      </c>
      <c r="N8" s="383">
        <f t="shared" si="7"/>
        <v>3.1409850343761008</v>
      </c>
      <c r="O8" s="245" t="s">
        <v>252</v>
      </c>
    </row>
    <row r="9" spans="1:15" s="18" customFormat="1">
      <c r="A9" s="245" t="s">
        <v>253</v>
      </c>
      <c r="B9" s="244">
        <v>5275300004.3999996</v>
      </c>
      <c r="C9" s="133">
        <f t="shared" ref="C9" si="10">B9/$B9*100</f>
        <v>100</v>
      </c>
      <c r="D9" s="324">
        <v>5313244247.6000004</v>
      </c>
      <c r="E9" s="142">
        <f t="shared" si="1"/>
        <v>100.71928123838174</v>
      </c>
      <c r="F9" s="324">
        <v>5371328180.3000002</v>
      </c>
      <c r="G9" s="142">
        <f t="shared" si="2"/>
        <v>101.82033582582804</v>
      </c>
      <c r="H9" s="324">
        <v>5433253989.1999998</v>
      </c>
      <c r="I9" s="142">
        <f t="shared" si="3"/>
        <v>102.99421804766089</v>
      </c>
      <c r="J9" s="324">
        <v>5489973364</v>
      </c>
      <c r="K9" s="133">
        <f t="shared" si="9"/>
        <v>104.06940571002497</v>
      </c>
      <c r="L9" s="324">
        <v>5543142535.3999996</v>
      </c>
      <c r="M9" s="133">
        <f t="shared" si="4"/>
        <v>105.07729476573084</v>
      </c>
      <c r="N9" s="383">
        <f t="shared" si="7"/>
        <v>5.0772947657308407</v>
      </c>
      <c r="O9" s="245" t="s">
        <v>253</v>
      </c>
    </row>
    <row r="10" spans="1:15" s="18" customFormat="1">
      <c r="A10" s="245" t="s">
        <v>254</v>
      </c>
      <c r="B10" s="210">
        <v>6882384734.6999998</v>
      </c>
      <c r="C10" s="133">
        <f t="shared" ref="C10:C14" si="11">B10/$B10*100</f>
        <v>100</v>
      </c>
      <c r="D10" s="323">
        <v>7008301741.6999998</v>
      </c>
      <c r="E10" s="142">
        <f t="shared" si="1"/>
        <v>101.82955489781244</v>
      </c>
      <c r="F10" s="323">
        <v>7120842897.1000004</v>
      </c>
      <c r="G10" s="142">
        <f t="shared" si="2"/>
        <v>103.46476071292162</v>
      </c>
      <c r="H10" s="323">
        <v>7245344720.9000006</v>
      </c>
      <c r="I10" s="142">
        <f t="shared" si="3"/>
        <v>105.27375321478335</v>
      </c>
      <c r="J10" s="323">
        <v>7365739997.5</v>
      </c>
      <c r="K10" s="133">
        <f t="shared" si="9"/>
        <v>107.02307821245437</v>
      </c>
      <c r="L10" s="323">
        <v>7497580362.3999996</v>
      </c>
      <c r="M10" s="133">
        <f t="shared" si="4"/>
        <v>108.9386985966982</v>
      </c>
      <c r="N10" s="383">
        <f t="shared" si="7"/>
        <v>8.9386985966982024</v>
      </c>
      <c r="O10" s="245" t="s">
        <v>254</v>
      </c>
    </row>
    <row r="11" spans="1:15" s="18" customFormat="1">
      <c r="A11" s="245" t="s">
        <v>255</v>
      </c>
      <c r="B11" s="210">
        <v>6567708543.6999998</v>
      </c>
      <c r="C11" s="133">
        <f t="shared" si="11"/>
        <v>100</v>
      </c>
      <c r="D11" s="323">
        <v>6567243960.1999998</v>
      </c>
      <c r="E11" s="142">
        <f t="shared" si="1"/>
        <v>99.992926246697635</v>
      </c>
      <c r="F11" s="323">
        <v>6573615696.8999996</v>
      </c>
      <c r="G11" s="142">
        <f t="shared" si="2"/>
        <v>100.08994237732529</v>
      </c>
      <c r="H11" s="323">
        <v>6568183423.1999998</v>
      </c>
      <c r="I11" s="142">
        <f t="shared" si="3"/>
        <v>100.00723052030767</v>
      </c>
      <c r="J11" s="323">
        <v>6588185108.8999996</v>
      </c>
      <c r="K11" s="133">
        <f t="shared" si="9"/>
        <v>100.31177639908582</v>
      </c>
      <c r="L11" s="323">
        <v>6627221728.6999998</v>
      </c>
      <c r="M11" s="133">
        <f t="shared" si="4"/>
        <v>100.90614838651888</v>
      </c>
      <c r="N11" s="383">
        <f t="shared" si="7"/>
        <v>0.90614838651887908</v>
      </c>
      <c r="O11" s="245" t="s">
        <v>255</v>
      </c>
    </row>
    <row r="12" spans="1:15" s="18" customFormat="1">
      <c r="A12" s="245" t="s">
        <v>256</v>
      </c>
      <c r="B12" s="210">
        <v>1073967098.0999999</v>
      </c>
      <c r="C12" s="133">
        <f t="shared" si="11"/>
        <v>100</v>
      </c>
      <c r="D12" s="323">
        <v>1076969944.5</v>
      </c>
      <c r="E12" s="142">
        <f t="shared" si="1"/>
        <v>100.27960320249218</v>
      </c>
      <c r="F12" s="323">
        <v>1078192432.5</v>
      </c>
      <c r="G12" s="142">
        <f t="shared" si="2"/>
        <v>100.39343238796377</v>
      </c>
      <c r="H12" s="323">
        <v>1078931388.2</v>
      </c>
      <c r="I12" s="142">
        <f t="shared" si="3"/>
        <v>100.46223856473655</v>
      </c>
      <c r="J12" s="323">
        <v>1087407839.0999999</v>
      </c>
      <c r="K12" s="133">
        <f t="shared" si="9"/>
        <v>101.25150398217772</v>
      </c>
      <c r="L12" s="323">
        <v>1092069053.7</v>
      </c>
      <c r="M12" s="133">
        <f t="shared" si="4"/>
        <v>101.68552236209332</v>
      </c>
      <c r="N12" s="383">
        <f t="shared" si="7"/>
        <v>1.6855223620933231</v>
      </c>
      <c r="O12" s="245" t="s">
        <v>256</v>
      </c>
    </row>
    <row r="13" spans="1:15" s="18" customFormat="1">
      <c r="A13" s="245" t="s">
        <v>257</v>
      </c>
      <c r="B13" s="210">
        <v>749833568.70000005</v>
      </c>
      <c r="C13" s="133">
        <f t="shared" si="11"/>
        <v>100</v>
      </c>
      <c r="D13" s="323">
        <v>750573742.79999995</v>
      </c>
      <c r="E13" s="142">
        <f t="shared" si="1"/>
        <v>100.09871178497424</v>
      </c>
      <c r="F13" s="323">
        <v>745677584.5</v>
      </c>
      <c r="G13" s="142">
        <f t="shared" si="2"/>
        <v>99.445745779666098</v>
      </c>
      <c r="H13" s="323">
        <v>740744933.70000005</v>
      </c>
      <c r="I13" s="142">
        <f t="shared" si="3"/>
        <v>98.787913027719327</v>
      </c>
      <c r="J13" s="323">
        <v>739613618.89999998</v>
      </c>
      <c r="K13" s="133">
        <f t="shared" si="9"/>
        <v>98.637037573855409</v>
      </c>
      <c r="L13" s="323">
        <v>733622790.39999998</v>
      </c>
      <c r="M13" s="133">
        <f t="shared" si="4"/>
        <v>97.83808314582329</v>
      </c>
      <c r="N13" s="383">
        <f t="shared" si="7"/>
        <v>-2.1619168541767095</v>
      </c>
      <c r="O13" s="245" t="s">
        <v>257</v>
      </c>
    </row>
    <row r="14" spans="1:15" s="265" customFormat="1">
      <c r="A14" s="245" t="s">
        <v>62</v>
      </c>
      <c r="B14" s="267">
        <v>329542278.39999998</v>
      </c>
      <c r="C14" s="133">
        <f t="shared" si="11"/>
        <v>100</v>
      </c>
      <c r="D14" s="323">
        <v>319048868.39999998</v>
      </c>
      <c r="E14" s="142">
        <f t="shared" si="1"/>
        <v>96.815762138033463</v>
      </c>
      <c r="F14" s="323">
        <v>319136334.10000002</v>
      </c>
      <c r="G14" s="142">
        <f t="shared" si="2"/>
        <v>96.842303709702108</v>
      </c>
      <c r="H14" s="323">
        <v>308740385.10000002</v>
      </c>
      <c r="I14" s="142">
        <f t="shared" si="3"/>
        <v>93.687640505188682</v>
      </c>
      <c r="J14" s="323">
        <v>309518532.40000004</v>
      </c>
      <c r="K14" s="133">
        <f t="shared" si="9"/>
        <v>93.923770237548993</v>
      </c>
      <c r="L14" s="323">
        <v>312116082.5</v>
      </c>
      <c r="M14" s="133">
        <f t="shared" si="4"/>
        <v>94.711999933784526</v>
      </c>
      <c r="N14" s="383">
        <f t="shared" si="7"/>
        <v>-5.2880000662154742</v>
      </c>
      <c r="O14" s="245" t="s">
        <v>62</v>
      </c>
    </row>
    <row r="15" spans="1:15" s="265" customFormat="1">
      <c r="A15" s="266"/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</row>
    <row r="16" spans="1:15">
      <c r="A16" s="42" t="s">
        <v>144</v>
      </c>
      <c r="B16" s="146" t="s">
        <v>304</v>
      </c>
      <c r="C16" s="319" t="s">
        <v>279</v>
      </c>
      <c r="D16" s="319" t="s">
        <v>278</v>
      </c>
      <c r="E16" s="319" t="s">
        <v>303</v>
      </c>
      <c r="F16" s="319" t="s">
        <v>306</v>
      </c>
      <c r="G16" s="319" t="s">
        <v>328</v>
      </c>
      <c r="H16" s="36"/>
      <c r="I16" s="36"/>
      <c r="J16" s="36"/>
    </row>
    <row r="17" spans="1:10">
      <c r="A17" s="245" t="s">
        <v>250</v>
      </c>
      <c r="B17" s="47">
        <f>C6</f>
        <v>100</v>
      </c>
      <c r="C17" s="135">
        <f>E6</f>
        <v>99.500161560408557</v>
      </c>
      <c r="D17" s="47">
        <f>G6</f>
        <v>99.023535774369037</v>
      </c>
      <c r="E17" s="47">
        <f>I6</f>
        <v>98.516167325235855</v>
      </c>
      <c r="F17" s="47">
        <f>K6</f>
        <v>97.978106549647194</v>
      </c>
      <c r="G17" s="135">
        <f>M6</f>
        <v>97.412492357437571</v>
      </c>
      <c r="H17" s="36"/>
      <c r="I17" s="36"/>
      <c r="J17" s="36"/>
    </row>
    <row r="18" spans="1:10">
      <c r="A18" s="245" t="s">
        <v>251</v>
      </c>
      <c r="B18" s="47">
        <f>C7</f>
        <v>100</v>
      </c>
      <c r="C18" s="135">
        <f t="shared" ref="C18:C25" si="12">E7</f>
        <v>100.38481647955302</v>
      </c>
      <c r="D18" s="135">
        <f t="shared" ref="D18:D25" si="13">G7</f>
        <v>100.70598610377949</v>
      </c>
      <c r="E18" s="135">
        <f t="shared" ref="E18:E25" si="14">I7</f>
        <v>101.02110713380688</v>
      </c>
      <c r="F18" s="135">
        <f t="shared" ref="F18:F25" si="15">K7</f>
        <v>101.3190231421928</v>
      </c>
      <c r="G18" s="135">
        <f t="shared" ref="G18:G25" si="16">M7</f>
        <v>101.58121377742413</v>
      </c>
      <c r="H18" s="36"/>
      <c r="I18" s="36"/>
      <c r="J18" s="247"/>
    </row>
    <row r="19" spans="1:10">
      <c r="A19" s="245" t="s">
        <v>252</v>
      </c>
      <c r="B19" s="135">
        <f t="shared" ref="B19:B25" si="17">C8</f>
        <v>100</v>
      </c>
      <c r="C19" s="135">
        <f t="shared" si="12"/>
        <v>100.6418394742313</v>
      </c>
      <c r="D19" s="135">
        <f t="shared" si="13"/>
        <v>101.1750002649563</v>
      </c>
      <c r="E19" s="135">
        <f t="shared" si="14"/>
        <v>102.13967298601246</v>
      </c>
      <c r="F19" s="135">
        <f t="shared" si="15"/>
        <v>102.71962710378209</v>
      </c>
      <c r="G19" s="135">
        <f t="shared" si="16"/>
        <v>103.1409850343761</v>
      </c>
      <c r="H19" s="36"/>
      <c r="I19" s="36"/>
    </row>
    <row r="20" spans="1:10">
      <c r="A20" s="245" t="s">
        <v>253</v>
      </c>
      <c r="B20" s="135">
        <f t="shared" si="17"/>
        <v>100</v>
      </c>
      <c r="C20" s="135">
        <f t="shared" si="12"/>
        <v>100.71928123838174</v>
      </c>
      <c r="D20" s="135">
        <f t="shared" si="13"/>
        <v>101.82033582582804</v>
      </c>
      <c r="E20" s="135">
        <f t="shared" si="14"/>
        <v>102.99421804766089</v>
      </c>
      <c r="F20" s="135">
        <f t="shared" si="15"/>
        <v>104.06940571002497</v>
      </c>
      <c r="G20" s="135">
        <f t="shared" si="16"/>
        <v>105.07729476573084</v>
      </c>
      <c r="H20" s="36"/>
      <c r="I20" s="36"/>
      <c r="J20" s="36"/>
    </row>
    <row r="21" spans="1:10">
      <c r="A21" s="245" t="s">
        <v>254</v>
      </c>
      <c r="B21" s="135">
        <f t="shared" si="17"/>
        <v>100</v>
      </c>
      <c r="C21" s="135">
        <f t="shared" si="12"/>
        <v>101.82955489781244</v>
      </c>
      <c r="D21" s="135">
        <f t="shared" si="13"/>
        <v>103.46476071292162</v>
      </c>
      <c r="E21" s="135">
        <f t="shared" si="14"/>
        <v>105.27375321478335</v>
      </c>
      <c r="F21" s="135">
        <f t="shared" si="15"/>
        <v>107.02307821245437</v>
      </c>
      <c r="G21" s="135">
        <f t="shared" si="16"/>
        <v>108.9386985966982</v>
      </c>
      <c r="H21" s="36"/>
      <c r="I21" s="36"/>
      <c r="J21" s="36"/>
    </row>
    <row r="22" spans="1:10">
      <c r="A22" s="245" t="s">
        <v>255</v>
      </c>
      <c r="B22" s="135">
        <f t="shared" si="17"/>
        <v>100</v>
      </c>
      <c r="C22" s="135">
        <f t="shared" si="12"/>
        <v>99.992926246697635</v>
      </c>
      <c r="D22" s="135">
        <f t="shared" si="13"/>
        <v>100.08994237732529</v>
      </c>
      <c r="E22" s="135">
        <f t="shared" si="14"/>
        <v>100.00723052030767</v>
      </c>
      <c r="F22" s="135">
        <f t="shared" si="15"/>
        <v>100.31177639908582</v>
      </c>
      <c r="G22" s="135">
        <f t="shared" si="16"/>
        <v>100.90614838651888</v>
      </c>
      <c r="H22" s="36"/>
      <c r="I22" s="36"/>
      <c r="J22" s="36"/>
    </row>
    <row r="23" spans="1:10">
      <c r="A23" s="245" t="s">
        <v>256</v>
      </c>
      <c r="B23" s="135">
        <f t="shared" si="17"/>
        <v>100</v>
      </c>
      <c r="C23" s="135">
        <f t="shared" si="12"/>
        <v>100.27960320249218</v>
      </c>
      <c r="D23" s="135">
        <f t="shared" si="13"/>
        <v>100.39343238796377</v>
      </c>
      <c r="E23" s="135">
        <f t="shared" si="14"/>
        <v>100.46223856473655</v>
      </c>
      <c r="F23" s="135">
        <f t="shared" si="15"/>
        <v>101.25150398217772</v>
      </c>
      <c r="G23" s="135">
        <f t="shared" si="16"/>
        <v>101.68552236209332</v>
      </c>
    </row>
    <row r="24" spans="1:10">
      <c r="A24" s="245" t="s">
        <v>257</v>
      </c>
      <c r="B24" s="135">
        <f t="shared" si="17"/>
        <v>100</v>
      </c>
      <c r="C24" s="135">
        <f t="shared" si="12"/>
        <v>100.09871178497424</v>
      </c>
      <c r="D24" s="135">
        <f t="shared" si="13"/>
        <v>99.445745779666098</v>
      </c>
      <c r="E24" s="135">
        <f t="shared" si="14"/>
        <v>98.787913027719327</v>
      </c>
      <c r="F24" s="135">
        <f t="shared" si="15"/>
        <v>98.637037573855409</v>
      </c>
      <c r="G24" s="135">
        <f t="shared" si="16"/>
        <v>97.83808314582329</v>
      </c>
    </row>
    <row r="25" spans="1:10">
      <c r="A25" s="245" t="s">
        <v>62</v>
      </c>
      <c r="B25" s="135">
        <f t="shared" si="17"/>
        <v>100</v>
      </c>
      <c r="C25" s="135">
        <f t="shared" si="12"/>
        <v>96.815762138033463</v>
      </c>
      <c r="D25" s="135">
        <f t="shared" si="13"/>
        <v>96.842303709702108</v>
      </c>
      <c r="E25" s="135">
        <f t="shared" si="14"/>
        <v>93.687640505188682</v>
      </c>
      <c r="F25" s="135">
        <f t="shared" si="15"/>
        <v>93.923770237548993</v>
      </c>
      <c r="G25" s="135">
        <f t="shared" si="16"/>
        <v>94.711999933784526</v>
      </c>
    </row>
    <row r="28" spans="1:10">
      <c r="J28" s="36" t="s">
        <v>356</v>
      </c>
    </row>
  </sheetData>
  <mergeCells count="7">
    <mergeCell ref="L3:M3"/>
    <mergeCell ref="H3:I3"/>
    <mergeCell ref="J3:K3"/>
    <mergeCell ref="A3:A4"/>
    <mergeCell ref="B3:C3"/>
    <mergeCell ref="D3:E3"/>
    <mergeCell ref="F3:G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H30" sqref="H30"/>
    </sheetView>
  </sheetViews>
  <sheetFormatPr defaultRowHeight="13.5"/>
  <cols>
    <col min="1" max="1" width="8.88671875" style="128"/>
    <col min="2" max="2" width="14.33203125" style="128" customWidth="1"/>
    <col min="3" max="3" width="11.6640625" style="128" bestFit="1" customWidth="1"/>
    <col min="4" max="10" width="8.88671875" style="128"/>
    <col min="11" max="11" width="18" style="128" bestFit="1" customWidth="1"/>
    <col min="12" max="15" width="16.33203125" style="128" bestFit="1" customWidth="1"/>
    <col min="16" max="17" width="15.21875" style="128" bestFit="1" customWidth="1"/>
    <col min="18" max="16384" width="8.88671875" style="128"/>
  </cols>
  <sheetData>
    <row r="1" spans="1:17" ht="18.75">
      <c r="A1" s="26" t="s">
        <v>265</v>
      </c>
      <c r="G1" s="246"/>
      <c r="I1" s="270"/>
      <c r="K1" s="338"/>
    </row>
    <row r="4" spans="1:17" ht="18.75">
      <c r="A4" s="26" t="s">
        <v>343</v>
      </c>
      <c r="J4" s="270"/>
      <c r="M4" s="2"/>
    </row>
    <row r="5" spans="1:17">
      <c r="K5" s="11"/>
      <c r="L5" s="11"/>
      <c r="M5" s="2"/>
      <c r="N5" s="11"/>
      <c r="O5" s="11"/>
      <c r="P5" s="11"/>
      <c r="Q5" s="11"/>
    </row>
    <row r="7" spans="1:17">
      <c r="B7" s="128" t="s">
        <v>144</v>
      </c>
      <c r="C7" s="128" t="s">
        <v>260</v>
      </c>
    </row>
    <row r="8" spans="1:17">
      <c r="B8" s="128" t="s">
        <v>266</v>
      </c>
      <c r="C8" s="203">
        <v>73416</v>
      </c>
    </row>
    <row r="9" spans="1:17">
      <c r="B9" s="128" t="s">
        <v>267</v>
      </c>
      <c r="C9" s="203">
        <v>20783</v>
      </c>
    </row>
    <row r="10" spans="1:17">
      <c r="B10" s="128" t="s">
        <v>268</v>
      </c>
      <c r="C10" s="203">
        <v>180746</v>
      </c>
    </row>
    <row r="11" spans="1:17">
      <c r="B11" s="128" t="s">
        <v>269</v>
      </c>
      <c r="C11" s="203">
        <v>80872</v>
      </c>
    </row>
    <row r="12" spans="1:17">
      <c r="B12" s="128" t="s">
        <v>156</v>
      </c>
      <c r="C12" s="203">
        <v>226511</v>
      </c>
    </row>
    <row r="13" spans="1:17">
      <c r="B13" s="128" t="s">
        <v>270</v>
      </c>
      <c r="C13" s="203">
        <v>10079</v>
      </c>
    </row>
    <row r="14" spans="1:17">
      <c r="B14" s="128" t="s">
        <v>271</v>
      </c>
      <c r="C14" s="203">
        <v>35218</v>
      </c>
    </row>
    <row r="15" spans="1:17">
      <c r="B15" s="128" t="s">
        <v>272</v>
      </c>
      <c r="C15" s="203">
        <v>32613</v>
      </c>
    </row>
    <row r="16" spans="1:17">
      <c r="B16" s="128" t="s">
        <v>158</v>
      </c>
      <c r="C16" s="272">
        <v>252895</v>
      </c>
    </row>
    <row r="22" spans="2:2">
      <c r="B22" s="128" t="s">
        <v>351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E38" sqref="E38"/>
    </sheetView>
  </sheetViews>
  <sheetFormatPr defaultRowHeight="12"/>
  <cols>
    <col min="1" max="1" width="11.5546875" style="73" bestFit="1" customWidth="1"/>
    <col min="2" max="11" width="12" style="73" customWidth="1"/>
    <col min="12" max="16384" width="8.88671875" style="73"/>
  </cols>
  <sheetData>
    <row r="1" spans="1:14" ht="18.75">
      <c r="A1" s="26" t="s">
        <v>273</v>
      </c>
      <c r="G1" s="246"/>
      <c r="I1" s="271"/>
      <c r="M1" s="340"/>
    </row>
    <row r="4" spans="1:14" s="18" customFormat="1" ht="18.75" customHeight="1">
      <c r="A4" s="400" t="s">
        <v>262</v>
      </c>
      <c r="B4" s="370">
        <v>2018</v>
      </c>
      <c r="C4" s="371"/>
      <c r="D4" s="375">
        <v>2019</v>
      </c>
      <c r="E4" s="371"/>
      <c r="F4" s="409">
        <v>2020</v>
      </c>
      <c r="G4" s="410"/>
      <c r="H4" s="409">
        <v>2021</v>
      </c>
      <c r="I4" s="410"/>
      <c r="J4" s="409">
        <v>2022</v>
      </c>
      <c r="K4" s="410"/>
      <c r="N4" s="300"/>
    </row>
    <row r="5" spans="1:14" s="18" customFormat="1" ht="18.75" customHeight="1">
      <c r="A5" s="400"/>
      <c r="B5" s="369" t="s">
        <v>72</v>
      </c>
      <c r="C5" s="369" t="s">
        <v>66</v>
      </c>
      <c r="D5" s="369" t="s">
        <v>72</v>
      </c>
      <c r="E5" s="369" t="s">
        <v>66</v>
      </c>
      <c r="F5" s="369" t="s">
        <v>72</v>
      </c>
      <c r="G5" s="369" t="s">
        <v>66</v>
      </c>
      <c r="H5" s="369" t="s">
        <v>72</v>
      </c>
      <c r="I5" s="369" t="s">
        <v>66</v>
      </c>
      <c r="J5" s="254" t="s">
        <v>260</v>
      </c>
      <c r="K5" s="254" t="s">
        <v>206</v>
      </c>
    </row>
    <row r="6" spans="1:14" s="18" customFormat="1" ht="15" customHeight="1">
      <c r="A6" s="73" t="s">
        <v>266</v>
      </c>
      <c r="B6" s="347">
        <v>52100</v>
      </c>
      <c r="C6" s="21">
        <f t="shared" ref="C6:C14" si="0">B6/$B6*100</f>
        <v>100</v>
      </c>
      <c r="D6" s="347">
        <v>56869</v>
      </c>
      <c r="E6" s="21">
        <f t="shared" ref="E6:E14" si="1">D6/$B6*100</f>
        <v>109.15355086372361</v>
      </c>
      <c r="F6" s="347">
        <v>60089</v>
      </c>
      <c r="G6" s="21">
        <f t="shared" ref="G6:G14" si="2">F6/$B6*100</f>
        <v>115.33397312859886</v>
      </c>
      <c r="H6" s="347">
        <v>66751</v>
      </c>
      <c r="I6" s="21">
        <f t="shared" ref="I6:I14" si="3">H6/$B6*100</f>
        <v>128.12092130518232</v>
      </c>
      <c r="J6" s="22">
        <v>73416</v>
      </c>
      <c r="K6" s="21">
        <f t="shared" ref="K6:K14" si="4">J6/$B6*100</f>
        <v>140.91362763915546</v>
      </c>
    </row>
    <row r="7" spans="1:14" s="18" customFormat="1" ht="15" customHeight="1">
      <c r="A7" s="73" t="s">
        <v>267</v>
      </c>
      <c r="B7" s="347">
        <v>15582</v>
      </c>
      <c r="C7" s="255">
        <f t="shared" si="0"/>
        <v>100</v>
      </c>
      <c r="D7" s="347">
        <v>16498</v>
      </c>
      <c r="E7" s="21">
        <f t="shared" si="1"/>
        <v>105.87857784623283</v>
      </c>
      <c r="F7" s="347">
        <v>17109</v>
      </c>
      <c r="G7" s="255">
        <f t="shared" si="2"/>
        <v>109.79976896418945</v>
      </c>
      <c r="H7" s="347">
        <v>18912</v>
      </c>
      <c r="I7" s="255">
        <f t="shared" si="3"/>
        <v>121.37081247593377</v>
      </c>
      <c r="J7" s="22">
        <v>20783</v>
      </c>
      <c r="K7" s="255">
        <f t="shared" si="4"/>
        <v>133.37825696316264</v>
      </c>
    </row>
    <row r="8" spans="1:14" s="18" customFormat="1" ht="15" customHeight="1">
      <c r="A8" s="73" t="s">
        <v>154</v>
      </c>
      <c r="B8" s="347">
        <v>130993</v>
      </c>
      <c r="C8" s="255">
        <f t="shared" si="0"/>
        <v>100</v>
      </c>
      <c r="D8" s="347">
        <v>142152</v>
      </c>
      <c r="E8" s="21">
        <f t="shared" si="1"/>
        <v>108.518775812448</v>
      </c>
      <c r="F8" s="347">
        <v>151080</v>
      </c>
      <c r="G8" s="255">
        <f t="shared" si="2"/>
        <v>115.33440718206316</v>
      </c>
      <c r="H8" s="347">
        <v>165277</v>
      </c>
      <c r="I8" s="255">
        <f t="shared" si="3"/>
        <v>126.17239089111632</v>
      </c>
      <c r="J8" s="22">
        <v>180746</v>
      </c>
      <c r="K8" s="255">
        <f t="shared" si="4"/>
        <v>137.98141885444261</v>
      </c>
    </row>
    <row r="9" spans="1:14" s="18" customFormat="1" ht="15" customHeight="1">
      <c r="A9" s="73" t="s">
        <v>155</v>
      </c>
      <c r="B9" s="347">
        <v>56534</v>
      </c>
      <c r="C9" s="255">
        <f t="shared" si="0"/>
        <v>100</v>
      </c>
      <c r="D9" s="347">
        <v>61755</v>
      </c>
      <c r="E9" s="21">
        <f t="shared" si="1"/>
        <v>109.23515052888528</v>
      </c>
      <c r="F9" s="347">
        <v>65880</v>
      </c>
      <c r="G9" s="255">
        <f t="shared" si="2"/>
        <v>116.53164467400148</v>
      </c>
      <c r="H9" s="347">
        <v>72787</v>
      </c>
      <c r="I9" s="255">
        <f t="shared" si="3"/>
        <v>128.74907135529062</v>
      </c>
      <c r="J9" s="22">
        <v>80872</v>
      </c>
      <c r="K9" s="255">
        <f t="shared" si="4"/>
        <v>143.05019987971841</v>
      </c>
    </row>
    <row r="10" spans="1:14" s="18" customFormat="1" ht="15" customHeight="1">
      <c r="A10" s="73" t="s">
        <v>156</v>
      </c>
      <c r="B10" s="347">
        <v>160796</v>
      </c>
      <c r="C10" s="255">
        <f t="shared" si="0"/>
        <v>100</v>
      </c>
      <c r="D10" s="347">
        <v>176583</v>
      </c>
      <c r="E10" s="21">
        <f t="shared" si="1"/>
        <v>109.81803029926118</v>
      </c>
      <c r="F10" s="347">
        <v>193312</v>
      </c>
      <c r="G10" s="255">
        <f t="shared" si="2"/>
        <v>120.22189606706635</v>
      </c>
      <c r="H10" s="347">
        <v>209669</v>
      </c>
      <c r="I10" s="255">
        <f t="shared" si="3"/>
        <v>130.3944127963382</v>
      </c>
      <c r="J10" s="22">
        <v>226511</v>
      </c>
      <c r="K10" s="255">
        <f t="shared" si="4"/>
        <v>140.86855394412797</v>
      </c>
    </row>
    <row r="11" spans="1:14" s="18" customFormat="1" ht="15" customHeight="1">
      <c r="A11" s="73" t="s">
        <v>270</v>
      </c>
      <c r="B11" s="347">
        <v>7972</v>
      </c>
      <c r="C11" s="255">
        <f t="shared" si="0"/>
        <v>100</v>
      </c>
      <c r="D11" s="347">
        <v>8359</v>
      </c>
      <c r="E11" s="21">
        <f t="shared" si="1"/>
        <v>104.8544907175113</v>
      </c>
      <c r="F11" s="347">
        <v>8564</v>
      </c>
      <c r="G11" s="255">
        <f t="shared" si="2"/>
        <v>107.42599096838936</v>
      </c>
      <c r="H11" s="347">
        <v>9392</v>
      </c>
      <c r="I11" s="255">
        <f t="shared" si="3"/>
        <v>117.81234320120421</v>
      </c>
      <c r="J11" s="22">
        <v>10079</v>
      </c>
      <c r="K11" s="255">
        <f t="shared" si="4"/>
        <v>126.43000501756147</v>
      </c>
    </row>
    <row r="12" spans="1:14" ht="15" customHeight="1">
      <c r="A12" s="73" t="s">
        <v>271</v>
      </c>
      <c r="B12" s="347">
        <v>26294</v>
      </c>
      <c r="C12" s="255">
        <f t="shared" si="0"/>
        <v>100</v>
      </c>
      <c r="D12" s="347">
        <v>27912</v>
      </c>
      <c r="E12" s="21">
        <f t="shared" si="1"/>
        <v>106.15349509393779</v>
      </c>
      <c r="F12" s="347">
        <v>29269</v>
      </c>
      <c r="G12" s="255">
        <f t="shared" si="2"/>
        <v>111.31436829694988</v>
      </c>
      <c r="H12" s="347">
        <v>32363</v>
      </c>
      <c r="I12" s="255">
        <f t="shared" si="3"/>
        <v>123.08131132577775</v>
      </c>
      <c r="J12" s="22">
        <v>35218</v>
      </c>
      <c r="K12" s="255">
        <f t="shared" si="4"/>
        <v>133.93930174184226</v>
      </c>
    </row>
    <row r="13" spans="1:14" ht="15" customHeight="1">
      <c r="A13" s="73" t="s">
        <v>272</v>
      </c>
      <c r="B13" s="347">
        <v>49715</v>
      </c>
      <c r="C13" s="255">
        <f t="shared" si="0"/>
        <v>100</v>
      </c>
      <c r="D13" s="347">
        <v>36482</v>
      </c>
      <c r="E13" s="21">
        <f t="shared" si="1"/>
        <v>73.382278990244401</v>
      </c>
      <c r="F13" s="347">
        <v>35286</v>
      </c>
      <c r="G13" s="255">
        <f t="shared" si="2"/>
        <v>70.976566428643267</v>
      </c>
      <c r="H13" s="347">
        <v>38368</v>
      </c>
      <c r="I13" s="255">
        <f t="shared" si="3"/>
        <v>77.175902645076945</v>
      </c>
      <c r="J13" s="22">
        <v>32613</v>
      </c>
      <c r="K13" s="255">
        <f t="shared" si="4"/>
        <v>65.599919541385901</v>
      </c>
    </row>
    <row r="14" spans="1:14" ht="15" customHeight="1">
      <c r="A14" s="73" t="s">
        <v>158</v>
      </c>
      <c r="B14" s="347">
        <v>105048</v>
      </c>
      <c r="C14" s="255">
        <f t="shared" si="0"/>
        <v>100</v>
      </c>
      <c r="D14" s="347">
        <v>124751</v>
      </c>
      <c r="E14" s="21">
        <f t="shared" si="1"/>
        <v>118.7561876475516</v>
      </c>
      <c r="F14" s="347">
        <v>205385</v>
      </c>
      <c r="G14" s="255">
        <f t="shared" si="2"/>
        <v>195.51538344375905</v>
      </c>
      <c r="H14" s="347">
        <v>221933</v>
      </c>
      <c r="I14" s="255">
        <f t="shared" si="3"/>
        <v>211.26818216434393</v>
      </c>
      <c r="J14" s="22">
        <v>252895</v>
      </c>
      <c r="K14" s="255">
        <f t="shared" si="4"/>
        <v>240.74232731703603</v>
      </c>
    </row>
    <row r="15" spans="1:14" ht="13.5">
      <c r="A15" s="128"/>
    </row>
    <row r="16" spans="1:14" ht="13.5">
      <c r="A16" s="128"/>
    </row>
    <row r="20" spans="1:11" ht="25.5" customHeight="1">
      <c r="A20" s="254" t="s">
        <v>144</v>
      </c>
      <c r="B20" s="342" t="s">
        <v>344</v>
      </c>
      <c r="C20" s="342" t="s">
        <v>278</v>
      </c>
      <c r="D20" s="342" t="s">
        <v>303</v>
      </c>
      <c r="E20" s="342" t="s">
        <v>306</v>
      </c>
      <c r="F20" s="342" t="s">
        <v>328</v>
      </c>
      <c r="G20" s="206"/>
    </row>
    <row r="21" spans="1:11" ht="19.5" customHeight="1">
      <c r="A21" s="73" t="s">
        <v>266</v>
      </c>
      <c r="B21" s="24">
        <f>C6</f>
        <v>100</v>
      </c>
      <c r="C21" s="24">
        <f>E6</f>
        <v>109.15355086372361</v>
      </c>
      <c r="D21" s="24">
        <f>G6</f>
        <v>115.33397312859886</v>
      </c>
      <c r="E21" s="24">
        <f>I6</f>
        <v>128.12092130518232</v>
      </c>
      <c r="F21" s="24">
        <f>K6</f>
        <v>140.91362763915546</v>
      </c>
      <c r="G21" s="207"/>
      <c r="K21" s="203"/>
    </row>
    <row r="22" spans="1:11" ht="18.75" customHeight="1">
      <c r="A22" s="73" t="s">
        <v>153</v>
      </c>
      <c r="B22" s="24">
        <f t="shared" ref="B22:B29" si="5">C7</f>
        <v>100</v>
      </c>
      <c r="C22" s="24">
        <f t="shared" ref="C22:C29" si="6">E7</f>
        <v>105.87857784623283</v>
      </c>
      <c r="D22" s="24">
        <f t="shared" ref="D22:D29" si="7">G7</f>
        <v>109.79976896418945</v>
      </c>
      <c r="E22" s="24">
        <f t="shared" ref="E22:E29" si="8">I7</f>
        <v>121.37081247593377</v>
      </c>
      <c r="F22" s="24">
        <f t="shared" ref="F22:F29" si="9">K7</f>
        <v>133.37825696316264</v>
      </c>
      <c r="G22" s="207"/>
      <c r="K22" s="203"/>
    </row>
    <row r="23" spans="1:11" ht="18.75" customHeight="1">
      <c r="A23" s="73" t="s">
        <v>154</v>
      </c>
      <c r="B23" s="24">
        <f t="shared" si="5"/>
        <v>100</v>
      </c>
      <c r="C23" s="24">
        <f t="shared" si="6"/>
        <v>108.518775812448</v>
      </c>
      <c r="D23" s="24">
        <f t="shared" si="7"/>
        <v>115.33440718206316</v>
      </c>
      <c r="E23" s="24">
        <f t="shared" si="8"/>
        <v>126.17239089111632</v>
      </c>
      <c r="F23" s="24">
        <f t="shared" si="9"/>
        <v>137.98141885444261</v>
      </c>
      <c r="G23" s="207"/>
      <c r="K23" s="203"/>
    </row>
    <row r="24" spans="1:11" ht="18.75" customHeight="1">
      <c r="A24" s="73" t="s">
        <v>155</v>
      </c>
      <c r="B24" s="24">
        <f t="shared" si="5"/>
        <v>100</v>
      </c>
      <c r="C24" s="24">
        <f t="shared" si="6"/>
        <v>109.23515052888528</v>
      </c>
      <c r="D24" s="24">
        <f t="shared" si="7"/>
        <v>116.53164467400148</v>
      </c>
      <c r="E24" s="24">
        <f t="shared" si="8"/>
        <v>128.74907135529062</v>
      </c>
      <c r="F24" s="24">
        <f t="shared" si="9"/>
        <v>143.05019987971841</v>
      </c>
      <c r="G24" s="207"/>
      <c r="K24" s="203"/>
    </row>
    <row r="25" spans="1:11" ht="18.75" customHeight="1">
      <c r="A25" s="73" t="s">
        <v>156</v>
      </c>
      <c r="B25" s="24">
        <f t="shared" si="5"/>
        <v>100</v>
      </c>
      <c r="C25" s="24">
        <f t="shared" si="6"/>
        <v>109.81803029926118</v>
      </c>
      <c r="D25" s="24">
        <f t="shared" si="7"/>
        <v>120.22189606706635</v>
      </c>
      <c r="E25" s="24">
        <f t="shared" si="8"/>
        <v>130.3944127963382</v>
      </c>
      <c r="F25" s="24">
        <f t="shared" si="9"/>
        <v>140.86855394412797</v>
      </c>
      <c r="G25" s="207"/>
      <c r="K25" s="203"/>
    </row>
    <row r="26" spans="1:11" ht="18.75" customHeight="1">
      <c r="A26" s="73" t="s">
        <v>270</v>
      </c>
      <c r="B26" s="24">
        <f t="shared" si="5"/>
        <v>100</v>
      </c>
      <c r="C26" s="24">
        <f t="shared" si="6"/>
        <v>104.8544907175113</v>
      </c>
      <c r="D26" s="24">
        <f t="shared" si="7"/>
        <v>107.42599096838936</v>
      </c>
      <c r="E26" s="24">
        <f t="shared" si="8"/>
        <v>117.81234320120421</v>
      </c>
      <c r="F26" s="24">
        <f t="shared" si="9"/>
        <v>126.43000501756147</v>
      </c>
      <c r="G26" s="207"/>
      <c r="K26" s="203"/>
    </row>
    <row r="27" spans="1:11" ht="18.75" customHeight="1">
      <c r="A27" s="73" t="s">
        <v>271</v>
      </c>
      <c r="B27" s="24">
        <f t="shared" si="5"/>
        <v>100</v>
      </c>
      <c r="C27" s="24">
        <f t="shared" si="6"/>
        <v>106.15349509393779</v>
      </c>
      <c r="D27" s="24">
        <f t="shared" si="7"/>
        <v>111.31436829694988</v>
      </c>
      <c r="E27" s="24">
        <f t="shared" si="8"/>
        <v>123.08131132577775</v>
      </c>
      <c r="F27" s="24">
        <f t="shared" si="9"/>
        <v>133.93930174184226</v>
      </c>
      <c r="G27" s="207"/>
      <c r="K27" s="203"/>
    </row>
    <row r="28" spans="1:11" ht="18.75" customHeight="1">
      <c r="A28" s="73" t="s">
        <v>272</v>
      </c>
      <c r="B28" s="24">
        <f t="shared" si="5"/>
        <v>100</v>
      </c>
      <c r="C28" s="24">
        <f t="shared" si="6"/>
        <v>73.382278990244401</v>
      </c>
      <c r="D28" s="24">
        <f t="shared" si="7"/>
        <v>70.976566428643267</v>
      </c>
      <c r="E28" s="24">
        <f t="shared" si="8"/>
        <v>77.175902645076945</v>
      </c>
      <c r="F28" s="24">
        <f t="shared" si="9"/>
        <v>65.599919541385901</v>
      </c>
      <c r="G28" s="206"/>
    </row>
    <row r="29" spans="1:11" ht="18.75" customHeight="1">
      <c r="A29" s="73" t="s">
        <v>158</v>
      </c>
      <c r="B29" s="24">
        <f t="shared" si="5"/>
        <v>100</v>
      </c>
      <c r="C29" s="24">
        <f t="shared" si="6"/>
        <v>118.7561876475516</v>
      </c>
      <c r="D29" s="24">
        <f t="shared" si="7"/>
        <v>195.51538344375905</v>
      </c>
      <c r="E29" s="24">
        <f t="shared" si="8"/>
        <v>211.26818216434393</v>
      </c>
      <c r="F29" s="24">
        <f t="shared" si="9"/>
        <v>240.74232731703603</v>
      </c>
      <c r="G29" s="206"/>
    </row>
    <row r="30" spans="1:11">
      <c r="B30" s="24"/>
      <c r="C30" s="24"/>
      <c r="D30" s="24"/>
      <c r="E30" s="24"/>
      <c r="F30" s="24"/>
    </row>
    <row r="34" spans="1:1">
      <c r="A34" s="73" t="s">
        <v>345</v>
      </c>
    </row>
  </sheetData>
  <mergeCells count="4">
    <mergeCell ref="J4:K4"/>
    <mergeCell ref="A4:A5"/>
    <mergeCell ref="H4:I4"/>
    <mergeCell ref="F4:G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zoomScaleNormal="100" workbookViewId="0">
      <selection activeCell="X12" sqref="X12"/>
    </sheetView>
  </sheetViews>
  <sheetFormatPr defaultRowHeight="13.5"/>
  <cols>
    <col min="1" max="1" width="18.77734375" customWidth="1"/>
    <col min="2" max="2" width="14.33203125" style="128" customWidth="1"/>
    <col min="3" max="3" width="16.88671875" style="10" bestFit="1" customWidth="1"/>
    <col min="4" max="4" width="9.33203125" style="10" customWidth="1"/>
    <col min="5" max="5" width="13" style="215" customWidth="1"/>
    <col min="6" max="6" width="12.77734375" style="11" bestFit="1" customWidth="1"/>
    <col min="7" max="7" width="0.109375" style="10" customWidth="1"/>
    <col min="8" max="8" width="12.77734375" style="11" hidden="1" customWidth="1"/>
    <col min="9" max="9" width="19.109375" style="10" hidden="1" customWidth="1"/>
    <col min="10" max="10" width="11.5546875" style="11" hidden="1" customWidth="1"/>
    <col min="11" max="11" width="17.88671875" style="10" hidden="1" customWidth="1"/>
    <col min="12" max="12" width="9.6640625" style="11" hidden="1" customWidth="1"/>
    <col min="13" max="13" width="17.88671875" style="10" hidden="1" customWidth="1"/>
    <col min="14" max="14" width="11.5546875" style="11" hidden="1" customWidth="1"/>
    <col min="15" max="15" width="0.109375" style="10" hidden="1" customWidth="1"/>
    <col min="16" max="16" width="11.5546875" style="11" hidden="1" customWidth="1"/>
    <col min="17" max="17" width="17.88671875" style="10" hidden="1" customWidth="1"/>
    <col min="18" max="18" width="9.6640625" style="11" hidden="1" customWidth="1"/>
    <col min="19" max="19" width="16" style="10" hidden="1" customWidth="1"/>
    <col min="20" max="20" width="16.21875" style="11" hidden="1" customWidth="1"/>
    <col min="21" max="21" width="9.6640625" style="11" customWidth="1"/>
    <col min="23" max="23" width="11.6640625" bestFit="1" customWidth="1"/>
    <col min="28" max="28" width="8.88671875" customWidth="1"/>
  </cols>
  <sheetData>
    <row r="1" spans="1:28" s="7" customFormat="1" ht="42" customHeight="1">
      <c r="A1" s="411" t="s">
        <v>74</v>
      </c>
      <c r="B1" s="411"/>
      <c r="C1" s="411"/>
      <c r="D1" s="411"/>
      <c r="E1" s="411"/>
      <c r="F1" s="411"/>
      <c r="G1" s="412"/>
      <c r="H1" s="412"/>
      <c r="I1" s="412"/>
      <c r="J1" s="38"/>
      <c r="K1" s="61"/>
      <c r="L1" s="38"/>
      <c r="M1" s="61"/>
      <c r="N1" s="38"/>
      <c r="O1" s="61"/>
      <c r="P1" s="38"/>
      <c r="Q1" s="61"/>
      <c r="R1" s="38"/>
      <c r="S1" s="61"/>
      <c r="T1" s="38"/>
      <c r="U1" s="38"/>
      <c r="X1" s="242"/>
      <c r="Y1" s="340"/>
      <c r="Z1" s="334"/>
    </row>
    <row r="2" spans="1:28">
      <c r="A2" s="140" t="s">
        <v>54</v>
      </c>
      <c r="B2" s="209"/>
      <c r="C2" s="148" t="s">
        <v>4</v>
      </c>
      <c r="D2" s="148" t="s">
        <v>51</v>
      </c>
      <c r="E2" s="148"/>
      <c r="F2" s="97" t="s">
        <v>55</v>
      </c>
      <c r="G2" s="148"/>
      <c r="H2" s="97"/>
      <c r="I2" s="148"/>
      <c r="J2" s="97"/>
      <c r="K2" s="148"/>
      <c r="L2" s="97"/>
      <c r="M2" s="148"/>
      <c r="N2" s="97"/>
      <c r="O2" s="148"/>
      <c r="P2" s="97"/>
      <c r="Q2" s="148"/>
      <c r="R2" s="97"/>
      <c r="S2" s="148"/>
      <c r="T2" s="97"/>
      <c r="U2" s="97" t="s">
        <v>51</v>
      </c>
      <c r="V2" s="413" t="s">
        <v>281</v>
      </c>
      <c r="W2" s="414"/>
    </row>
    <row r="3" spans="1:28">
      <c r="A3" s="140" t="s">
        <v>31</v>
      </c>
      <c r="B3" s="277">
        <v>605208148.60000002</v>
      </c>
      <c r="C3" s="137">
        <f>B3/1000000</f>
        <v>605.20814860000007</v>
      </c>
      <c r="D3" s="137">
        <f>ROUND(C3/C$20*100,1)</f>
        <v>0.6</v>
      </c>
      <c r="E3" s="248">
        <v>912968</v>
      </c>
      <c r="F3" s="154">
        <f>E3/1000</f>
        <v>912.96799999999996</v>
      </c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>
        <f>ROUND(F3/F$20*100,1)</f>
        <v>2.2999999999999998</v>
      </c>
      <c r="V3" s="328" t="str">
        <f t="shared" ref="V3:V18" si="0">FIXED($C3,1)&amp;CHAR(10)&amp;"("&amp;FIXED($D3,1)&amp;")"</f>
        <v>605.2
(0.6)</v>
      </c>
      <c r="W3" s="328" t="str">
        <f>FIXED(F3,1)&amp;CHAR(10)&amp;"("&amp;FIXED(U3,1)&amp;")"</f>
        <v>913.0
(2.3)</v>
      </c>
      <c r="X3" s="201"/>
      <c r="AB3" s="384">
        <f>B3/E3</f>
        <v>662.90181977900647</v>
      </c>
    </row>
    <row r="4" spans="1:28">
      <c r="A4" s="140" t="s">
        <v>32</v>
      </c>
      <c r="B4" s="277">
        <v>771325955.4000001</v>
      </c>
      <c r="C4" s="137">
        <f t="shared" ref="C4:C20" si="1">B4/1000000</f>
        <v>771.32595540000011</v>
      </c>
      <c r="D4" s="137">
        <f t="shared" ref="D4:D19" si="2">ROUND(C4/C$20*100,1)</f>
        <v>0.8</v>
      </c>
      <c r="E4" s="248">
        <v>718509</v>
      </c>
      <c r="F4" s="154">
        <f t="shared" ref="F4:F20" si="3">E4/1000</f>
        <v>718.50900000000001</v>
      </c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>
        <f t="shared" ref="U4:U18" si="4">ROUND(F4/F$20*100,1)</f>
        <v>1.8</v>
      </c>
      <c r="V4" s="328" t="str">
        <f t="shared" si="0"/>
        <v>771.3
(0.8)</v>
      </c>
      <c r="W4" s="328" t="str">
        <f t="shared" ref="W4:W20" si="5">FIXED(F4,1)&amp;CHAR(10)&amp;"("&amp;FIXED(U4,1)&amp;")"</f>
        <v>718.5
(1.8)</v>
      </c>
      <c r="X4" s="201"/>
      <c r="AB4" s="384">
        <f t="shared" ref="AB4:AB20" si="6">B4/E4</f>
        <v>1073.5091076103431</v>
      </c>
    </row>
    <row r="5" spans="1:28">
      <c r="A5" s="140" t="s">
        <v>33</v>
      </c>
      <c r="B5" s="277">
        <v>885222208.10000002</v>
      </c>
      <c r="C5" s="137">
        <f t="shared" si="1"/>
        <v>885.22220809999999</v>
      </c>
      <c r="D5" s="137">
        <f t="shared" si="2"/>
        <v>0.9</v>
      </c>
      <c r="E5" s="248">
        <v>603279</v>
      </c>
      <c r="F5" s="154">
        <f t="shared" si="3"/>
        <v>603.279</v>
      </c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>
        <f t="shared" si="4"/>
        <v>1.5</v>
      </c>
      <c r="V5" s="328" t="str">
        <f t="shared" si="0"/>
        <v>885.2
(0.9)</v>
      </c>
      <c r="W5" s="328" t="str">
        <f t="shared" si="5"/>
        <v>603.3
(1.5)</v>
      </c>
      <c r="X5" s="201"/>
      <c r="AB5" s="384">
        <f t="shared" si="6"/>
        <v>1467.3512721311367</v>
      </c>
    </row>
    <row r="6" spans="1:28">
      <c r="A6" s="140" t="s">
        <v>34</v>
      </c>
      <c r="B6" s="277">
        <v>1067044880.6999999</v>
      </c>
      <c r="C6" s="137">
        <f t="shared" si="1"/>
        <v>1067.0448807</v>
      </c>
      <c r="D6" s="137">
        <f t="shared" si="2"/>
        <v>1.1000000000000001</v>
      </c>
      <c r="E6" s="248">
        <v>670043</v>
      </c>
      <c r="F6" s="154">
        <f t="shared" si="3"/>
        <v>670.04300000000001</v>
      </c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>
        <f t="shared" si="4"/>
        <v>1.7</v>
      </c>
      <c r="V6" s="328" t="str">
        <f t="shared" si="0"/>
        <v>1,067.0
(1.1)</v>
      </c>
      <c r="W6" s="328" t="str">
        <f t="shared" si="5"/>
        <v>670.0
(1.7)</v>
      </c>
      <c r="X6" s="201"/>
      <c r="AB6" s="384">
        <f t="shared" si="6"/>
        <v>1592.5020941939547</v>
      </c>
    </row>
    <row r="7" spans="1:28">
      <c r="A7" s="140" t="s">
        <v>35</v>
      </c>
      <c r="B7" s="277">
        <v>501024298.60000002</v>
      </c>
      <c r="C7" s="137">
        <f t="shared" si="1"/>
        <v>501.02429860000001</v>
      </c>
      <c r="D7" s="137">
        <f t="shared" si="2"/>
        <v>0.5</v>
      </c>
      <c r="E7" s="248">
        <v>391283</v>
      </c>
      <c r="F7" s="154">
        <f t="shared" si="3"/>
        <v>391.28300000000002</v>
      </c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>
        <f t="shared" si="4"/>
        <v>1</v>
      </c>
      <c r="V7" s="328" t="str">
        <f t="shared" si="0"/>
        <v>501.0
(0.5)</v>
      </c>
      <c r="W7" s="328" t="str">
        <f t="shared" si="5"/>
        <v>391.3
(1.0)</v>
      </c>
      <c r="X7" s="290"/>
      <c r="AB7" s="384">
        <f t="shared" si="6"/>
        <v>1280.4652862506166</v>
      </c>
    </row>
    <row r="8" spans="1:28">
      <c r="A8" s="140" t="s">
        <v>36</v>
      </c>
      <c r="B8" s="277">
        <v>539668542.29999995</v>
      </c>
      <c r="C8" s="137">
        <f t="shared" si="1"/>
        <v>539.6685422999999</v>
      </c>
      <c r="D8" s="137">
        <f t="shared" si="2"/>
        <v>0.5</v>
      </c>
      <c r="E8" s="248">
        <v>292871</v>
      </c>
      <c r="F8" s="154">
        <f t="shared" si="3"/>
        <v>292.87099999999998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>
        <f t="shared" si="4"/>
        <v>0.7</v>
      </c>
      <c r="V8" s="328" t="str">
        <f t="shared" si="0"/>
        <v>539.7
(0.5)</v>
      </c>
      <c r="W8" s="328" t="str">
        <f t="shared" si="5"/>
        <v>292.9
(0.7)</v>
      </c>
      <c r="X8" s="201"/>
      <c r="AB8" s="384">
        <f t="shared" si="6"/>
        <v>1842.6834418566534</v>
      </c>
    </row>
    <row r="9" spans="1:28">
      <c r="A9" s="140" t="s">
        <v>37</v>
      </c>
      <c r="B9" s="277">
        <v>1062833506.3000001</v>
      </c>
      <c r="C9" s="137">
        <f t="shared" si="1"/>
        <v>1062.8335063000002</v>
      </c>
      <c r="D9" s="137">
        <f t="shared" si="2"/>
        <v>1.1000000000000001</v>
      </c>
      <c r="E9" s="248">
        <v>504263</v>
      </c>
      <c r="F9" s="154">
        <f t="shared" si="3"/>
        <v>504.26299999999998</v>
      </c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>
        <f t="shared" si="4"/>
        <v>1.3</v>
      </c>
      <c r="V9" s="328" t="str">
        <f t="shared" si="0"/>
        <v>1,062.8
(1.1)</v>
      </c>
      <c r="W9" s="328" t="str">
        <f t="shared" si="5"/>
        <v>504.3
(1.3)</v>
      </c>
      <c r="X9" s="201"/>
      <c r="AB9" s="384">
        <f t="shared" si="6"/>
        <v>2107.6967897704176</v>
      </c>
    </row>
    <row r="10" spans="1:28">
      <c r="A10" s="140" t="s">
        <v>64</v>
      </c>
      <c r="B10" s="288">
        <v>464918218.19999999</v>
      </c>
      <c r="C10" s="137">
        <f t="shared" si="1"/>
        <v>464.91821820000001</v>
      </c>
      <c r="D10" s="137">
        <f>ROUND(C10/C$20*100,1)</f>
        <v>0.5</v>
      </c>
      <c r="E10" s="289">
        <v>203249</v>
      </c>
      <c r="F10" s="154">
        <f t="shared" si="3"/>
        <v>203.249</v>
      </c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>
        <f>ROUND(F10/F$20*100,1)</f>
        <v>0.5</v>
      </c>
      <c r="V10" s="328" t="str">
        <f t="shared" si="0"/>
        <v>464.9
(0.5)</v>
      </c>
      <c r="W10" s="328" t="str">
        <f t="shared" si="5"/>
        <v>203.2
(0.5)</v>
      </c>
      <c r="X10" s="201"/>
      <c r="AB10" s="384">
        <f t="shared" si="6"/>
        <v>2287.4317620258894</v>
      </c>
    </row>
    <row r="11" spans="1:28">
      <c r="A11" s="140" t="s">
        <v>38</v>
      </c>
      <c r="B11" s="277">
        <v>10199543631.300001</v>
      </c>
      <c r="C11" s="137">
        <f t="shared" si="1"/>
        <v>10199.543631300001</v>
      </c>
      <c r="D11" s="137">
        <f t="shared" si="2"/>
        <v>10.199999999999999</v>
      </c>
      <c r="E11" s="284">
        <v>5131288</v>
      </c>
      <c r="F11" s="154">
        <f t="shared" si="3"/>
        <v>5131.2879999999996</v>
      </c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>
        <f t="shared" si="4"/>
        <v>13</v>
      </c>
      <c r="V11" s="328" t="str">
        <f t="shared" si="0"/>
        <v>10,199.5
(10.2)</v>
      </c>
      <c r="W11" s="328" t="str">
        <f t="shared" si="5"/>
        <v>5,131.3
(13.0)</v>
      </c>
      <c r="X11" s="201"/>
      <c r="AB11" s="384">
        <f t="shared" si="6"/>
        <v>1987.7160727092303</v>
      </c>
    </row>
    <row r="12" spans="1:28">
      <c r="A12" s="140" t="s">
        <v>39</v>
      </c>
      <c r="B12" s="277">
        <v>16830139322.500002</v>
      </c>
      <c r="C12" s="137">
        <f t="shared" si="1"/>
        <v>16830.139322500003</v>
      </c>
      <c r="D12" s="137">
        <f t="shared" si="2"/>
        <v>16.8</v>
      </c>
      <c r="E12" s="284">
        <v>2706148</v>
      </c>
      <c r="F12" s="154">
        <f t="shared" si="3"/>
        <v>2706.1480000000001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>
        <f t="shared" si="4"/>
        <v>6.8</v>
      </c>
      <c r="V12" s="328" t="str">
        <f t="shared" si="0"/>
        <v>16,830.1
(16.8)</v>
      </c>
      <c r="W12" s="328" t="str">
        <f t="shared" si="5"/>
        <v>2,706.1
(6.8)</v>
      </c>
      <c r="X12" s="201"/>
      <c r="AB12" s="384">
        <f t="shared" si="6"/>
        <v>6219.2235319354304</v>
      </c>
    </row>
    <row r="13" spans="1:28">
      <c r="A13" s="140" t="s">
        <v>40</v>
      </c>
      <c r="B13" s="277">
        <v>7407399438.5</v>
      </c>
      <c r="C13" s="137">
        <f t="shared" si="1"/>
        <v>7407.3994384999996</v>
      </c>
      <c r="D13" s="137">
        <f t="shared" si="2"/>
        <v>7.4</v>
      </c>
      <c r="E13" s="284">
        <v>2376796</v>
      </c>
      <c r="F13" s="154">
        <f t="shared" si="3"/>
        <v>2376.7959999999998</v>
      </c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>
        <f t="shared" si="4"/>
        <v>6</v>
      </c>
      <c r="V13" s="328" t="str">
        <f t="shared" si="0"/>
        <v>7,407.4
(7.4)</v>
      </c>
      <c r="W13" s="328" t="str">
        <f t="shared" si="5"/>
        <v>2,376.8
(6.0)</v>
      </c>
      <c r="X13" s="201"/>
      <c r="AB13" s="384">
        <f t="shared" si="6"/>
        <v>3116.5482601367557</v>
      </c>
    </row>
    <row r="14" spans="1:28">
      <c r="A14" s="140" t="s">
        <v>41</v>
      </c>
      <c r="B14" s="277">
        <v>8247212471.999999</v>
      </c>
      <c r="C14" s="137">
        <f t="shared" si="1"/>
        <v>8247.2124719999993</v>
      </c>
      <c r="D14" s="137">
        <f t="shared" si="2"/>
        <v>8.1999999999999993</v>
      </c>
      <c r="E14" s="284">
        <v>3719219</v>
      </c>
      <c r="F14" s="154">
        <f t="shared" si="3"/>
        <v>3719.2190000000001</v>
      </c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>
        <f t="shared" si="4"/>
        <v>9.4</v>
      </c>
      <c r="V14" s="328" t="str">
        <f t="shared" si="0"/>
        <v>8,247.2
(8.2)</v>
      </c>
      <c r="W14" s="328" t="str">
        <f t="shared" si="5"/>
        <v>3,719.2
(9.4)</v>
      </c>
      <c r="X14" s="201"/>
      <c r="AB14" s="384">
        <f t="shared" si="6"/>
        <v>2217.4581469926884</v>
      </c>
    </row>
    <row r="15" spans="1:28">
      <c r="A15" s="140" t="s">
        <v>42</v>
      </c>
      <c r="B15" s="277">
        <v>8073175644.5</v>
      </c>
      <c r="C15" s="137">
        <f t="shared" si="1"/>
        <v>8073.1756445000001</v>
      </c>
      <c r="D15" s="137">
        <f t="shared" si="2"/>
        <v>8</v>
      </c>
      <c r="E15" s="284">
        <v>3856901</v>
      </c>
      <c r="F15" s="154">
        <f t="shared" si="3"/>
        <v>3856.9009999999998</v>
      </c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>
        <f t="shared" si="4"/>
        <v>9.8000000000000007</v>
      </c>
      <c r="V15" s="328" t="str">
        <f t="shared" si="0"/>
        <v>8,073.2
(8.0)</v>
      </c>
      <c r="W15" s="328" t="str">
        <f t="shared" si="5"/>
        <v>3,856.9
(9.8)</v>
      </c>
      <c r="X15" s="201"/>
      <c r="AB15" s="384">
        <f t="shared" si="6"/>
        <v>2093.1767874000398</v>
      </c>
    </row>
    <row r="16" spans="1:28">
      <c r="A16" s="140" t="s">
        <v>43</v>
      </c>
      <c r="B16" s="277">
        <v>12360515199.099998</v>
      </c>
      <c r="C16" s="137">
        <f t="shared" si="1"/>
        <v>12360.515199099998</v>
      </c>
      <c r="D16" s="137">
        <f t="shared" si="2"/>
        <v>12.3</v>
      </c>
      <c r="E16" s="284">
        <v>5882293</v>
      </c>
      <c r="F16" s="154">
        <f t="shared" si="3"/>
        <v>5882.2929999999997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>
        <f t="shared" si="4"/>
        <v>14.9</v>
      </c>
      <c r="V16" s="328" t="str">
        <f t="shared" si="0"/>
        <v>12,360.5
(12.3)</v>
      </c>
      <c r="W16" s="328" t="str">
        <f t="shared" si="5"/>
        <v>5,882.3
(14.9)</v>
      </c>
      <c r="X16" s="201"/>
      <c r="AB16" s="384">
        <f t="shared" si="6"/>
        <v>2101.3089961856708</v>
      </c>
    </row>
    <row r="17" spans="1:28">
      <c r="A17" s="140" t="s">
        <v>44</v>
      </c>
      <c r="B17" s="277">
        <v>19036366822.900002</v>
      </c>
      <c r="C17" s="137">
        <f t="shared" si="1"/>
        <v>19036.366822900003</v>
      </c>
      <c r="D17" s="137">
        <f t="shared" si="2"/>
        <v>19</v>
      </c>
      <c r="E17" s="284">
        <v>5856002</v>
      </c>
      <c r="F17" s="154">
        <f t="shared" si="3"/>
        <v>5856.0020000000004</v>
      </c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>
        <f t="shared" si="4"/>
        <v>14.8</v>
      </c>
      <c r="V17" s="328" t="str">
        <f t="shared" si="0"/>
        <v>19,036.4
(19.0)</v>
      </c>
      <c r="W17" s="328" t="str">
        <f t="shared" si="5"/>
        <v>5,856.0
(14.8)</v>
      </c>
      <c r="X17" s="201"/>
      <c r="AB17" s="384">
        <f t="shared" si="6"/>
        <v>3250.7445904048532</v>
      </c>
    </row>
    <row r="18" spans="1:28">
      <c r="A18" s="140" t="s">
        <v>45</v>
      </c>
      <c r="B18" s="277">
        <v>10541727510.299999</v>
      </c>
      <c r="C18" s="137">
        <f t="shared" si="1"/>
        <v>10541.727510299999</v>
      </c>
      <c r="D18" s="137">
        <f t="shared" si="2"/>
        <v>10.5</v>
      </c>
      <c r="E18" s="283">
        <v>4812882</v>
      </c>
      <c r="F18" s="154">
        <f t="shared" si="3"/>
        <v>4812.8819999999996</v>
      </c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>
        <f t="shared" si="4"/>
        <v>12.2</v>
      </c>
      <c r="V18" s="328" t="str">
        <f t="shared" si="0"/>
        <v>10,541.7
(10.5)</v>
      </c>
      <c r="W18" s="328" t="str">
        <f t="shared" si="5"/>
        <v>4,812.9
(12.2)</v>
      </c>
      <c r="X18" s="201"/>
      <c r="AB18" s="384">
        <f t="shared" si="6"/>
        <v>2190.314973502363</v>
      </c>
    </row>
    <row r="19" spans="1:28" ht="12.75" customHeight="1">
      <c r="A19" s="140" t="s">
        <v>50</v>
      </c>
      <c r="B19" s="277">
        <v>1850227675.1999998</v>
      </c>
      <c r="C19" s="137">
        <f t="shared" si="1"/>
        <v>1850.2276751999998</v>
      </c>
      <c r="D19" s="137">
        <f t="shared" si="2"/>
        <v>1.8</v>
      </c>
      <c r="E19" s="284">
        <v>875585</v>
      </c>
      <c r="F19" s="154">
        <f t="shared" si="3"/>
        <v>875.58500000000004</v>
      </c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>
        <f>ROUND(F19/F$20*100,1)</f>
        <v>2.2000000000000002</v>
      </c>
      <c r="V19" s="328" t="str">
        <f t="shared" ref="V19:V20" si="7">FIXED($C19,1)&amp;CHAR(10)&amp;"("&amp;FIXED($D19,1)&amp;")"</f>
        <v>1,850.2
(1.8)</v>
      </c>
      <c r="W19" s="328" t="str">
        <f t="shared" si="5"/>
        <v>875.6
(2.2)</v>
      </c>
      <c r="X19" s="201"/>
      <c r="AB19" s="384">
        <f t="shared" si="6"/>
        <v>2113.1331340760748</v>
      </c>
    </row>
    <row r="20" spans="1:28">
      <c r="A20" s="40" t="s">
        <v>48</v>
      </c>
      <c r="B20" s="214">
        <f>SUM(B3:B19)</f>
        <v>100443553474.5</v>
      </c>
      <c r="C20" s="137">
        <f t="shared" si="1"/>
        <v>100443.5534745</v>
      </c>
      <c r="D20" s="138">
        <f>SUM(D3:D19)</f>
        <v>100.19999999999999</v>
      </c>
      <c r="E20" s="268">
        <f>SUM(E3:E19)</f>
        <v>39513579</v>
      </c>
      <c r="F20" s="154">
        <f t="shared" si="3"/>
        <v>39513.578999999998</v>
      </c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5">
        <f>SUM(U3:U19)</f>
        <v>99.9</v>
      </c>
      <c r="V20" s="328" t="str">
        <f t="shared" si="7"/>
        <v>100,443.6
(100.2)</v>
      </c>
      <c r="W20" s="328" t="str">
        <f t="shared" si="5"/>
        <v>39,513.6
(99.9)</v>
      </c>
      <c r="X20" s="200"/>
      <c r="AB20" s="384">
        <f t="shared" si="6"/>
        <v>2542.0009023859875</v>
      </c>
    </row>
    <row r="21" spans="1:28">
      <c r="C21" s="14"/>
      <c r="D21" s="14"/>
      <c r="E21" s="216"/>
      <c r="F21" s="13"/>
    </row>
    <row r="22" spans="1:28" s="128" customFormat="1">
      <c r="C22" s="216"/>
      <c r="D22" s="216"/>
      <c r="E22" s="216"/>
      <c r="F22" s="13"/>
      <c r="G22" s="215"/>
      <c r="H22" s="11"/>
      <c r="I22" s="215"/>
      <c r="J22" s="11"/>
      <c r="K22" s="215"/>
      <c r="L22" s="11"/>
      <c r="M22" s="215"/>
      <c r="N22" s="11"/>
      <c r="O22" s="215"/>
      <c r="P22" s="11"/>
      <c r="Q22" s="215"/>
      <c r="R22" s="11"/>
      <c r="S22" s="215"/>
      <c r="T22" s="11"/>
      <c r="U22" s="11"/>
    </row>
    <row r="23" spans="1:28" s="128" customFormat="1">
      <c r="A23" s="128" t="s">
        <v>329</v>
      </c>
      <c r="C23" s="216"/>
      <c r="D23" s="216"/>
      <c r="E23" s="216"/>
      <c r="F23" s="13"/>
      <c r="G23" s="215"/>
      <c r="H23" s="11"/>
      <c r="I23" s="215"/>
      <c r="J23" s="11"/>
      <c r="K23" s="215"/>
      <c r="L23" s="11"/>
      <c r="M23" s="215"/>
      <c r="N23" s="11"/>
      <c r="O23" s="215"/>
      <c r="P23" s="11"/>
      <c r="Q23" s="215"/>
      <c r="R23" s="11"/>
      <c r="S23" s="215"/>
      <c r="T23" s="11"/>
      <c r="U23" s="11"/>
    </row>
    <row r="24" spans="1:28">
      <c r="A24" s="128"/>
    </row>
  </sheetData>
  <mergeCells count="2">
    <mergeCell ref="A1:I1"/>
    <mergeCell ref="V2:W2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1-1. 지적통계체계표</vt:lpstr>
      <vt:lpstr>1-2.10년단위 지적공부등록지 변동추이</vt:lpstr>
      <vt:lpstr>1-3.지적공부등록지 평균공시지가현황</vt:lpstr>
      <vt:lpstr>1-4.지적공부등록지 평균공시지가 변동추이</vt:lpstr>
      <vt:lpstr>1-5.소유구분별지적공부등록지현황</vt:lpstr>
      <vt:lpstr>1-6.소유구분별 지적공부등록지 변동추이</vt:lpstr>
      <vt:lpstr>1-7.소유구분별 지적공부등록지 평균공시지가현황</vt:lpstr>
      <vt:lpstr>1-8.소유구분별 지적공부등록지 평균공시지가 변동</vt:lpstr>
      <vt:lpstr>2-1.시·도별 면적 및 지번수 현황</vt:lpstr>
      <vt:lpstr>2-2.10년단위 지역별 지적공부등록지 변동추이</vt:lpstr>
      <vt:lpstr>2-3.시·도별 지적공부등록지 평균공시지가 현황</vt:lpstr>
      <vt:lpstr>2-4.지역별 지적공부등록지 평균공시지가 변동추이</vt:lpstr>
      <vt:lpstr>3-1.지목별 현황 </vt:lpstr>
      <vt:lpstr>3-2.최근 10년간 주요 지목별 변동 추이</vt:lpstr>
      <vt:lpstr>3-3.지목별 지적공부등록지 평균공시지가 현황</vt:lpstr>
      <vt:lpstr>4-1.토지대장등록지</vt:lpstr>
      <vt:lpstr>4-2.10년단위 지역별 토지대장등록지 변동추이</vt:lpstr>
      <vt:lpstr>4-3.시·도별 토지대장등록지 평균공시지가 현황</vt:lpstr>
      <vt:lpstr>4-4.임야대장등록지</vt:lpstr>
      <vt:lpstr>4-5.10년단위 지역별 임야대장등록지 변동추이</vt:lpstr>
      <vt:lpstr>4-6.시·도별 임야대장등록지 평균공시지가 현황</vt:lpstr>
      <vt:lpstr>5.시·도별 지목별 면적현황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</dc:creator>
  <cp:lastModifiedBy>rose</cp:lastModifiedBy>
  <cp:lastPrinted>2022-02-25T06:41:05Z</cp:lastPrinted>
  <dcterms:created xsi:type="dcterms:W3CDTF">2005-01-31T08:26:42Z</dcterms:created>
  <dcterms:modified xsi:type="dcterms:W3CDTF">2023-03-09T06:54:01Z</dcterms:modified>
</cp:coreProperties>
</file>