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drawings/drawing5.xml" ContentType="application/vnd.openxmlformats-officedocument.drawingml.chartshapes+xml"/>
  <Override PartName="/xl/charts/chart19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drawings/drawing8.xml" ContentType="application/vnd.openxmlformats-officedocument.drawingml.chartshapes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drawings/drawing11.xml" ContentType="application/vnd.openxmlformats-officedocument.drawingml.chartshapes+xml"/>
  <Override PartName="/xl/charts/chart25.xml" ContentType="application/vnd.openxmlformats-officedocument.drawingml.chart+xml"/>
  <Override PartName="/xl/drawings/drawing12.xml" ContentType="application/vnd.openxmlformats-officedocument.drawingml.chartshapes+xml"/>
  <Override PartName="/xl/charts/chart26.xml" ContentType="application/vnd.openxmlformats-officedocument.drawingml.chart+xml"/>
  <Override PartName="/xl/drawings/drawing13.xml" ContentType="application/vnd.openxmlformats-officedocument.drawingml.chartshapes+xml"/>
  <Override PartName="/xl/charts/chart27.xml" ContentType="application/vnd.openxmlformats-officedocument.drawingml.chart+xml"/>
  <Override PartName="/xl/drawings/drawing14.xml" ContentType="application/vnd.openxmlformats-officedocument.drawingml.chartshapes+xml"/>
  <Override PartName="/xl/charts/chart28.xml" ContentType="application/vnd.openxmlformats-officedocument.drawingml.chart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drawings/drawing16.xml" ContentType="application/vnd.openxmlformats-officedocument.drawingml.chartshapes+xml"/>
  <Override PartName="/xl/charts/chart30.xml" ContentType="application/vnd.openxmlformats-officedocument.drawingml.chart+xml"/>
  <Override PartName="/xl/drawings/drawing17.xml" ContentType="application/vnd.openxmlformats-officedocument.drawingml.chartshapes+xml"/>
  <Override PartName="/xl/charts/chart31.xml" ContentType="application/vnd.openxmlformats-officedocument.drawingml.chart+xml"/>
  <Override PartName="/xl/drawings/drawing18.xml" ContentType="application/vnd.openxmlformats-officedocument.drawingml.chartshapes+xml"/>
  <Override PartName="/xl/charts/chart32.xml" ContentType="application/vnd.openxmlformats-officedocument.drawingml.chart+xml"/>
  <Override PartName="/xl/drawings/drawing19.xml" ContentType="application/vnd.openxmlformats-officedocument.drawingml.chartshapes+xml"/>
  <Override PartName="/xl/charts/chart33.xml" ContentType="application/vnd.openxmlformats-officedocument.drawingml.chart+xml"/>
  <Override PartName="/xl/drawings/drawing20.xml" ContentType="application/vnd.openxmlformats-officedocument.drawingml.chartshapes+xml"/>
  <Override PartName="/xl/charts/chart34.xml" ContentType="application/vnd.openxmlformats-officedocument.drawingml.chart+xml"/>
  <Override PartName="/xl/drawings/drawing21.xml" ContentType="application/vnd.openxmlformats-officedocument.drawingml.chartshapes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8830" windowHeight="6330" tabRatio="736"/>
  </bookViews>
  <sheets>
    <sheet name="1.구군별 면적 및 지번수" sheetId="1" r:id="rId1"/>
    <sheet name="2.구군별 면적 및 지번수 현황" sheetId="3" r:id="rId2"/>
    <sheet name="3.지적통계체계표" sheetId="2" r:id="rId3"/>
    <sheet name="4.지목별현황" sheetId="4" r:id="rId4"/>
    <sheet name="5.구군별 지적공부등록지 현황" sheetId="5" r:id="rId5"/>
    <sheet name="6.구군별 지목별 면적 현황" sheetId="6" r:id="rId6"/>
    <sheet name="Sheet1" sheetId="8" r:id="rId7"/>
  </sheets>
  <calcPr calcId="144525"/>
</workbook>
</file>

<file path=xl/calcChain.xml><?xml version="1.0" encoding="utf-8"?>
<calcChain xmlns="http://schemas.openxmlformats.org/spreadsheetml/2006/main">
  <c r="F33" i="2" l="1"/>
  <c r="V20" i="8" l="1"/>
  <c r="V21" i="8"/>
  <c r="V22" i="8"/>
  <c r="V23" i="8"/>
  <c r="V24" i="8"/>
  <c r="V25" i="8"/>
  <c r="V19" i="8"/>
  <c r="T20" i="8"/>
  <c r="T21" i="8"/>
  <c r="T22" i="8"/>
  <c r="T23" i="8"/>
  <c r="T24" i="8"/>
  <c r="T25" i="8"/>
  <c r="T19" i="8"/>
  <c r="R20" i="8"/>
  <c r="R21" i="8"/>
  <c r="R22" i="8"/>
  <c r="R23" i="8"/>
  <c r="R24" i="8"/>
  <c r="R25" i="8"/>
  <c r="R19" i="8"/>
  <c r="P20" i="8"/>
  <c r="P21" i="8"/>
  <c r="P22" i="8"/>
  <c r="P23" i="8"/>
  <c r="P24" i="8"/>
  <c r="P25" i="8"/>
  <c r="P19" i="8"/>
  <c r="N20" i="8"/>
  <c r="N21" i="8"/>
  <c r="N22" i="8"/>
  <c r="N23" i="8"/>
  <c r="N24" i="8"/>
  <c r="N25" i="8"/>
  <c r="N19" i="8"/>
  <c r="L20" i="8"/>
  <c r="L21" i="8"/>
  <c r="L22" i="8"/>
  <c r="L23" i="8"/>
  <c r="L24" i="8"/>
  <c r="L25" i="8"/>
  <c r="L19" i="8"/>
  <c r="J20" i="8"/>
  <c r="J21" i="8"/>
  <c r="J22" i="8"/>
  <c r="J23" i="8"/>
  <c r="J24" i="8"/>
  <c r="J25" i="8"/>
  <c r="J19" i="8"/>
  <c r="H20" i="8"/>
  <c r="H21" i="8"/>
  <c r="H22" i="8"/>
  <c r="H23" i="8"/>
  <c r="H24" i="8"/>
  <c r="H25" i="8"/>
  <c r="H19" i="8"/>
  <c r="F20" i="8"/>
  <c r="F21" i="8"/>
  <c r="F22" i="8"/>
  <c r="F23" i="8"/>
  <c r="F24" i="8"/>
  <c r="F25" i="8"/>
  <c r="F19" i="8"/>
  <c r="D20" i="8"/>
  <c r="D21" i="8"/>
  <c r="D22" i="8"/>
  <c r="D23" i="8"/>
  <c r="D24" i="8"/>
  <c r="D25" i="8"/>
  <c r="D19" i="8"/>
  <c r="B20" i="8"/>
  <c r="B21" i="8"/>
  <c r="B22" i="8"/>
  <c r="B23" i="8"/>
  <c r="B24" i="8"/>
  <c r="B25" i="8"/>
  <c r="B19" i="8"/>
  <c r="L27" i="8"/>
  <c r="K27" i="8"/>
  <c r="J27" i="8"/>
  <c r="I27" i="8"/>
  <c r="H27" i="8"/>
  <c r="G27" i="8"/>
  <c r="F27" i="8"/>
  <c r="E27" i="8"/>
  <c r="D27" i="8"/>
  <c r="C27" i="8"/>
  <c r="B27" i="8"/>
  <c r="V17" i="8"/>
  <c r="T17" i="8"/>
  <c r="R17" i="8"/>
  <c r="P17" i="8"/>
  <c r="N17" i="8"/>
  <c r="L17" i="8"/>
  <c r="J17" i="8"/>
  <c r="H17" i="8"/>
  <c r="F17" i="8"/>
  <c r="D17" i="8"/>
  <c r="B17" i="8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M26" i="6"/>
  <c r="AN26" i="6"/>
  <c r="AO26" i="6"/>
  <c r="AP26" i="6"/>
  <c r="AQ26" i="6"/>
  <c r="AR26" i="6"/>
  <c r="AS26" i="6"/>
  <c r="AT26" i="6"/>
  <c r="AU26" i="6"/>
  <c r="AV26" i="6"/>
  <c r="AL26" i="6"/>
  <c r="AK26" i="6"/>
  <c r="AJ26" i="6"/>
  <c r="AF26" i="6"/>
  <c r="AG26" i="6"/>
  <c r="AH26" i="6"/>
  <c r="AI26" i="6"/>
  <c r="AE26" i="6"/>
  <c r="AD26" i="6"/>
  <c r="AC26" i="6"/>
  <c r="AB26" i="6"/>
  <c r="AA26" i="6"/>
  <c r="AA6" i="6"/>
  <c r="AB6" i="6"/>
  <c r="AC6" i="6"/>
  <c r="AD6" i="6"/>
  <c r="AE6" i="6"/>
  <c r="AF6" i="6"/>
  <c r="AG6" i="6"/>
  <c r="AA7" i="6"/>
  <c r="AB7" i="6"/>
  <c r="AC7" i="6"/>
  <c r="AD7" i="6"/>
  <c r="AE7" i="6"/>
  <c r="AF7" i="6"/>
  <c r="AG7" i="6"/>
  <c r="AA8" i="6"/>
  <c r="AB8" i="6"/>
  <c r="AC8" i="6"/>
  <c r="AD8" i="6"/>
  <c r="AE8" i="6"/>
  <c r="AF8" i="6"/>
  <c r="AG8" i="6"/>
  <c r="AA9" i="6"/>
  <c r="AB9" i="6"/>
  <c r="AC9" i="6"/>
  <c r="AD9" i="6"/>
  <c r="AE9" i="6"/>
  <c r="AF9" i="6"/>
  <c r="AG9" i="6"/>
  <c r="AA10" i="6"/>
  <c r="AB10" i="6"/>
  <c r="AC10" i="6"/>
  <c r="AD10" i="6"/>
  <c r="AE10" i="6"/>
  <c r="AF10" i="6"/>
  <c r="AG10" i="6"/>
  <c r="AA11" i="6"/>
  <c r="AB11" i="6"/>
  <c r="AC11" i="6"/>
  <c r="AD11" i="6"/>
  <c r="AE11" i="6"/>
  <c r="AF11" i="6"/>
  <c r="AG11" i="6"/>
  <c r="AA12" i="6"/>
  <c r="AB12" i="6"/>
  <c r="AC12" i="6"/>
  <c r="AD12" i="6"/>
  <c r="AE12" i="6"/>
  <c r="AF12" i="6"/>
  <c r="AG12" i="6"/>
  <c r="AA13" i="6"/>
  <c r="AB13" i="6"/>
  <c r="AC13" i="6"/>
  <c r="AD13" i="6"/>
  <c r="AE13" i="6"/>
  <c r="AF13" i="6"/>
  <c r="AG13" i="6"/>
  <c r="AA14" i="6"/>
  <c r="AB14" i="6"/>
  <c r="AC14" i="6"/>
  <c r="AD14" i="6"/>
  <c r="AE14" i="6"/>
  <c r="AF14" i="6"/>
  <c r="AG14" i="6"/>
  <c r="AA15" i="6"/>
  <c r="AB15" i="6"/>
  <c r="AC15" i="6"/>
  <c r="AD15" i="6"/>
  <c r="AE15" i="6"/>
  <c r="AF15" i="6"/>
  <c r="AG15" i="6"/>
  <c r="AA16" i="6"/>
  <c r="AB16" i="6"/>
  <c r="AC16" i="6"/>
  <c r="AD16" i="6"/>
  <c r="AE16" i="6"/>
  <c r="AF16" i="6"/>
  <c r="AG16" i="6"/>
  <c r="AA17" i="6"/>
  <c r="AB17" i="6"/>
  <c r="AC17" i="6"/>
  <c r="AD17" i="6"/>
  <c r="AE17" i="6"/>
  <c r="AF17" i="6"/>
  <c r="AG17" i="6"/>
  <c r="AA18" i="6"/>
  <c r="AB18" i="6"/>
  <c r="AC18" i="6"/>
  <c r="AD18" i="6"/>
  <c r="AE18" i="6"/>
  <c r="AF18" i="6"/>
  <c r="AG18" i="6"/>
  <c r="AA19" i="6"/>
  <c r="AB19" i="6"/>
  <c r="AC19" i="6"/>
  <c r="AD19" i="6"/>
  <c r="AE19" i="6"/>
  <c r="AF19" i="6"/>
  <c r="AG19" i="6"/>
  <c r="AA20" i="6"/>
  <c r="AB20" i="6"/>
  <c r="AC20" i="6"/>
  <c r="AD20" i="6"/>
  <c r="AE20" i="6"/>
  <c r="AF20" i="6"/>
  <c r="AG20" i="6"/>
  <c r="AG5" i="6"/>
  <c r="AF5" i="6"/>
  <c r="AE5" i="6"/>
  <c r="AD5" i="6"/>
  <c r="AB5" i="6"/>
  <c r="AC5" i="6"/>
  <c r="AA5" i="6"/>
  <c r="AG4" i="6" l="1"/>
  <c r="AE4" i="6"/>
  <c r="AW36" i="6"/>
  <c r="AA4" i="6"/>
  <c r="AF4" i="6"/>
  <c r="AB4" i="6"/>
  <c r="AC4" i="6"/>
  <c r="AD4" i="6"/>
  <c r="AW40" i="6"/>
  <c r="AW37" i="6"/>
  <c r="AW29" i="6"/>
  <c r="AW26" i="6"/>
  <c r="AW34" i="6"/>
  <c r="AW39" i="6"/>
  <c r="AW31" i="6"/>
  <c r="AW28" i="6"/>
  <c r="AW33" i="6"/>
  <c r="AW41" i="6"/>
  <c r="I15" i="6"/>
  <c r="AH15" i="6"/>
  <c r="AW38" i="6"/>
  <c r="AW30" i="6"/>
  <c r="AW35" i="6"/>
  <c r="AW27" i="6"/>
  <c r="AW32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I20" i="6" l="1"/>
  <c r="AH20" i="6"/>
  <c r="I10" i="6"/>
  <c r="AH10" i="6"/>
  <c r="I8" i="6"/>
  <c r="AH8" i="6"/>
  <c r="I16" i="6"/>
  <c r="AH16" i="6"/>
  <c r="I11" i="6"/>
  <c r="AH11" i="6"/>
  <c r="I19" i="6"/>
  <c r="AH19" i="6"/>
  <c r="I6" i="6"/>
  <c r="AH6" i="6"/>
  <c r="I12" i="6"/>
  <c r="AH12" i="6"/>
  <c r="I7" i="6"/>
  <c r="AH7" i="6"/>
  <c r="I18" i="6"/>
  <c r="AH18" i="6"/>
  <c r="I13" i="6"/>
  <c r="AH13" i="6"/>
  <c r="I5" i="6"/>
  <c r="AH5" i="6"/>
  <c r="I14" i="6"/>
  <c r="AH14" i="6"/>
  <c r="I9" i="6"/>
  <c r="AH9" i="6"/>
  <c r="I17" i="6"/>
  <c r="AH17" i="6"/>
  <c r="AD25" i="6"/>
  <c r="AC25" i="6"/>
  <c r="AB25" i="6"/>
  <c r="AA25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AA47" i="6"/>
  <c r="AW25" i="6" l="1"/>
  <c r="Q4" i="4"/>
  <c r="O4" i="4"/>
  <c r="AH4" i="6" l="1"/>
  <c r="I4" i="6"/>
  <c r="AG20" i="3"/>
  <c r="B6" i="6" l="1"/>
  <c r="J6" i="6" s="1"/>
  <c r="B13" i="6"/>
  <c r="J13" i="6" s="1"/>
  <c r="B14" i="6"/>
  <c r="J14" i="6" s="1"/>
  <c r="S19" i="8" l="1"/>
  <c r="J28" i="8" s="1"/>
  <c r="D33" i="2" l="1"/>
  <c r="E23" i="2" l="1"/>
  <c r="E13" i="2"/>
  <c r="AE6" i="3"/>
  <c r="E24" i="2" l="1"/>
  <c r="D38" i="2" s="1"/>
  <c r="E26" i="2"/>
  <c r="D40" i="2" s="1"/>
  <c r="C5" i="5"/>
  <c r="P4" i="4"/>
  <c r="P12" i="4" s="1"/>
  <c r="N4" i="4"/>
  <c r="L4" i="4"/>
  <c r="J4" i="4"/>
  <c r="H4" i="4"/>
  <c r="F4" i="4"/>
  <c r="D4" i="4"/>
  <c r="W20" i="8"/>
  <c r="L29" i="8" s="1"/>
  <c r="W21" i="8"/>
  <c r="L30" i="8" s="1"/>
  <c r="W22" i="8"/>
  <c r="L31" i="8" s="1"/>
  <c r="W23" i="8"/>
  <c r="L32" i="8" s="1"/>
  <c r="W24" i="8"/>
  <c r="L33" i="8" s="1"/>
  <c r="W25" i="8"/>
  <c r="L34" i="8" s="1"/>
  <c r="W19" i="8"/>
  <c r="L28" i="8" s="1"/>
  <c r="U20" i="8"/>
  <c r="K29" i="8" s="1"/>
  <c r="U21" i="8"/>
  <c r="K30" i="8" s="1"/>
  <c r="U22" i="8"/>
  <c r="K31" i="8" s="1"/>
  <c r="U23" i="8"/>
  <c r="K32" i="8" s="1"/>
  <c r="U24" i="8"/>
  <c r="K33" i="8" s="1"/>
  <c r="U25" i="8"/>
  <c r="K34" i="8" s="1"/>
  <c r="U19" i="8"/>
  <c r="K28" i="8" s="1"/>
  <c r="S20" i="8"/>
  <c r="J29" i="8" s="1"/>
  <c r="S21" i="8"/>
  <c r="J30" i="8" s="1"/>
  <c r="S22" i="8"/>
  <c r="J31" i="8" s="1"/>
  <c r="S23" i="8"/>
  <c r="J32" i="8" s="1"/>
  <c r="S24" i="8"/>
  <c r="J33" i="8" s="1"/>
  <c r="S25" i="8"/>
  <c r="J34" i="8" s="1"/>
  <c r="Q20" i="8"/>
  <c r="I29" i="8" s="1"/>
  <c r="Q21" i="8"/>
  <c r="I30" i="8" s="1"/>
  <c r="Q22" i="8"/>
  <c r="I31" i="8" s="1"/>
  <c r="Q23" i="8"/>
  <c r="I32" i="8" s="1"/>
  <c r="Q24" i="8"/>
  <c r="I33" i="8" s="1"/>
  <c r="Q25" i="8"/>
  <c r="I34" i="8" s="1"/>
  <c r="Q19" i="8"/>
  <c r="I28" i="8" s="1"/>
  <c r="O20" i="8"/>
  <c r="H29" i="8" s="1"/>
  <c r="O21" i="8"/>
  <c r="H30" i="8" s="1"/>
  <c r="O22" i="8"/>
  <c r="H31" i="8" s="1"/>
  <c r="O23" i="8"/>
  <c r="H32" i="8" s="1"/>
  <c r="O24" i="8"/>
  <c r="H33" i="8" s="1"/>
  <c r="O25" i="8"/>
  <c r="H34" i="8" s="1"/>
  <c r="O19" i="8"/>
  <c r="H28" i="8" s="1"/>
  <c r="M20" i="8"/>
  <c r="G29" i="8" s="1"/>
  <c r="M21" i="8"/>
  <c r="G30" i="8" s="1"/>
  <c r="M22" i="8"/>
  <c r="G31" i="8" s="1"/>
  <c r="M23" i="8"/>
  <c r="G32" i="8" s="1"/>
  <c r="M24" i="8"/>
  <c r="G33" i="8" s="1"/>
  <c r="M25" i="8"/>
  <c r="G34" i="8" s="1"/>
  <c r="M19" i="8"/>
  <c r="G28" i="8" s="1"/>
  <c r="K20" i="8"/>
  <c r="F29" i="8" s="1"/>
  <c r="K21" i="8"/>
  <c r="F30" i="8" s="1"/>
  <c r="K22" i="8"/>
  <c r="F31" i="8" s="1"/>
  <c r="K23" i="8"/>
  <c r="F32" i="8" s="1"/>
  <c r="K24" i="8"/>
  <c r="F33" i="8" s="1"/>
  <c r="K25" i="8"/>
  <c r="F34" i="8" s="1"/>
  <c r="K19" i="8"/>
  <c r="F28" i="8" s="1"/>
  <c r="I20" i="8"/>
  <c r="E29" i="8" s="1"/>
  <c r="I21" i="8"/>
  <c r="E30" i="8" s="1"/>
  <c r="I22" i="8"/>
  <c r="E31" i="8" s="1"/>
  <c r="I23" i="8"/>
  <c r="E32" i="8" s="1"/>
  <c r="I24" i="8"/>
  <c r="E33" i="8" s="1"/>
  <c r="I25" i="8"/>
  <c r="E34" i="8" s="1"/>
  <c r="I19" i="8"/>
  <c r="E28" i="8" s="1"/>
  <c r="G20" i="8"/>
  <c r="D29" i="8" s="1"/>
  <c r="G21" i="8"/>
  <c r="D30" i="8" s="1"/>
  <c r="G22" i="8"/>
  <c r="D31" i="8" s="1"/>
  <c r="G23" i="8"/>
  <c r="D32" i="8" s="1"/>
  <c r="G24" i="8"/>
  <c r="D33" i="8" s="1"/>
  <c r="G25" i="8"/>
  <c r="D34" i="8" s="1"/>
  <c r="G19" i="8"/>
  <c r="D28" i="8" s="1"/>
  <c r="E20" i="8"/>
  <c r="C29" i="8" s="1"/>
  <c r="E21" i="8"/>
  <c r="C30" i="8" s="1"/>
  <c r="E22" i="8"/>
  <c r="C31" i="8" s="1"/>
  <c r="E23" i="8"/>
  <c r="C32" i="8" s="1"/>
  <c r="E24" i="8"/>
  <c r="C33" i="8" s="1"/>
  <c r="E25" i="8"/>
  <c r="C34" i="8" s="1"/>
  <c r="E19" i="8"/>
  <c r="C28" i="8" s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B5" i="6"/>
  <c r="J5" i="6" s="1"/>
  <c r="B7" i="6"/>
  <c r="J7" i="6" s="1"/>
  <c r="B8" i="6"/>
  <c r="J8" i="6" s="1"/>
  <c r="B9" i="6"/>
  <c r="J9" i="6" s="1"/>
  <c r="B10" i="6"/>
  <c r="J10" i="6" s="1"/>
  <c r="B11" i="6"/>
  <c r="J11" i="6" s="1"/>
  <c r="B12" i="6"/>
  <c r="J12" i="6" s="1"/>
  <c r="B15" i="6"/>
  <c r="J15" i="6" s="1"/>
  <c r="B16" i="6"/>
  <c r="J16" i="6" s="1"/>
  <c r="B17" i="6"/>
  <c r="J17" i="6" s="1"/>
  <c r="B18" i="6"/>
  <c r="J18" i="6" s="1"/>
  <c r="B19" i="6"/>
  <c r="J19" i="6" s="1"/>
  <c r="B20" i="6"/>
  <c r="J20" i="6" s="1"/>
  <c r="C4" i="6"/>
  <c r="K5" i="6" s="1"/>
  <c r="D4" i="6"/>
  <c r="K6" i="6" s="1"/>
  <c r="E4" i="6"/>
  <c r="K7" i="6" s="1"/>
  <c r="F4" i="6"/>
  <c r="K8" i="6" s="1"/>
  <c r="G4" i="6"/>
  <c r="K9" i="6" s="1"/>
  <c r="H4" i="6"/>
  <c r="K10" i="6" s="1"/>
  <c r="B4" i="6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E33" i="5" s="1"/>
  <c r="D32" i="5"/>
  <c r="C32" i="5"/>
  <c r="D31" i="5"/>
  <c r="C31" i="5"/>
  <c r="D30" i="5"/>
  <c r="C30" i="5"/>
  <c r="D29" i="5"/>
  <c r="C29" i="5"/>
  <c r="E29" i="5" s="1"/>
  <c r="D28" i="5"/>
  <c r="C28" i="5"/>
  <c r="D27" i="5"/>
  <c r="C27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C6" i="5"/>
  <c r="C7" i="5"/>
  <c r="C8" i="5"/>
  <c r="C9" i="5"/>
  <c r="C10" i="5"/>
  <c r="C11" i="5"/>
  <c r="C12" i="5"/>
  <c r="C13" i="5"/>
  <c r="E13" i="5" s="1"/>
  <c r="C14" i="5"/>
  <c r="C15" i="5"/>
  <c r="C16" i="5"/>
  <c r="C17" i="5"/>
  <c r="C18" i="5"/>
  <c r="C19" i="5"/>
  <c r="C20" i="5"/>
  <c r="AH20" i="3"/>
  <c r="AA20" i="3" s="1"/>
  <c r="AH19" i="3"/>
  <c r="AH18" i="3"/>
  <c r="AH17" i="3"/>
  <c r="AH16" i="3"/>
  <c r="AH15" i="3"/>
  <c r="AH14" i="3"/>
  <c r="AH13" i="3"/>
  <c r="AH12" i="3"/>
  <c r="AH11" i="3"/>
  <c r="AH9" i="3"/>
  <c r="AH10" i="3"/>
  <c r="AH8" i="3"/>
  <c r="AH7" i="3"/>
  <c r="AH6" i="3"/>
  <c r="AH5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Z6" i="3" s="1"/>
  <c r="AF5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4" i="3"/>
  <c r="AE5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4" i="3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C5" i="1"/>
  <c r="AE5" i="1" s="1"/>
  <c r="AC6" i="1"/>
  <c r="AE6" i="1" s="1"/>
  <c r="AC7" i="1"/>
  <c r="AE7" i="1" s="1"/>
  <c r="AC8" i="1"/>
  <c r="AE8" i="1" s="1"/>
  <c r="AC9" i="1"/>
  <c r="AE9" i="1" s="1"/>
  <c r="AC10" i="1"/>
  <c r="AE10" i="1" s="1"/>
  <c r="AC11" i="1"/>
  <c r="AE11" i="1" s="1"/>
  <c r="AC12" i="1"/>
  <c r="AE12" i="1" s="1"/>
  <c r="AC13" i="1"/>
  <c r="AE13" i="1" s="1"/>
  <c r="AC14" i="1"/>
  <c r="AE14" i="1" s="1"/>
  <c r="AC15" i="1"/>
  <c r="AE15" i="1" s="1"/>
  <c r="AC16" i="1"/>
  <c r="AE16" i="1" s="1"/>
  <c r="AC17" i="1"/>
  <c r="AE17" i="1" s="1"/>
  <c r="AC18" i="1"/>
  <c r="AE18" i="1" s="1"/>
  <c r="AC19" i="1"/>
  <c r="AE19" i="1" s="1"/>
  <c r="AC20" i="1"/>
  <c r="AE20" i="1" s="1"/>
  <c r="AD4" i="1"/>
  <c r="AC4" i="1"/>
  <c r="AE4" i="1" s="1"/>
  <c r="Z13" i="3" l="1"/>
  <c r="AA11" i="3"/>
  <c r="E28" i="5"/>
  <c r="E36" i="5"/>
  <c r="E9" i="5"/>
  <c r="E8" i="5"/>
  <c r="Z7" i="3"/>
  <c r="Z9" i="3"/>
  <c r="AA7" i="3"/>
  <c r="E32" i="5"/>
  <c r="E17" i="5"/>
  <c r="E16" i="5"/>
  <c r="Z17" i="3"/>
  <c r="AA15" i="3"/>
  <c r="Z20" i="3"/>
  <c r="AA19" i="3"/>
  <c r="Z15" i="3"/>
  <c r="E37" i="5"/>
  <c r="E30" i="5"/>
  <c r="E34" i="5"/>
  <c r="E38" i="5"/>
  <c r="E42" i="5"/>
  <c r="E40" i="5"/>
  <c r="E15" i="5"/>
  <c r="E7" i="5"/>
  <c r="E20" i="5"/>
  <c r="E12" i="5"/>
  <c r="Z12" i="3"/>
  <c r="Z16" i="3"/>
  <c r="Z8" i="3"/>
  <c r="AA17" i="3"/>
  <c r="AA12" i="3"/>
  <c r="Z10" i="3"/>
  <c r="AA16" i="3"/>
  <c r="AA8" i="3"/>
  <c r="AA14" i="3"/>
  <c r="AA6" i="3"/>
  <c r="E14" i="5"/>
  <c r="E6" i="5"/>
  <c r="Z14" i="3"/>
  <c r="Z5" i="3"/>
  <c r="AA13" i="3"/>
  <c r="AA5" i="3"/>
  <c r="E27" i="5"/>
  <c r="E31" i="5"/>
  <c r="E35" i="5"/>
  <c r="E39" i="5"/>
  <c r="K4" i="6"/>
  <c r="J4" i="6"/>
  <c r="E5" i="5"/>
  <c r="E19" i="5"/>
  <c r="E11" i="5"/>
  <c r="Z19" i="3"/>
  <c r="Z11" i="3"/>
  <c r="AA18" i="3"/>
  <c r="AA10" i="3"/>
  <c r="E18" i="5"/>
  <c r="E10" i="5"/>
  <c r="Z18" i="3"/>
  <c r="AA9" i="3"/>
  <c r="E41" i="5"/>
  <c r="E31" i="2"/>
  <c r="D45" i="2" s="1"/>
  <c r="E28" i="2"/>
  <c r="D42" i="2" s="1"/>
  <c r="E29" i="2"/>
  <c r="D43" i="2" s="1"/>
  <c r="E30" i="2"/>
  <c r="D44" i="2" s="1"/>
  <c r="E27" i="2"/>
  <c r="D41" i="2" s="1"/>
  <c r="D36" i="2"/>
  <c r="E25" i="2"/>
  <c r="D39" i="2" s="1"/>
  <c r="D37" i="2"/>
  <c r="E32" i="2"/>
  <c r="D46" i="2" s="1"/>
  <c r="D26" i="5"/>
  <c r="E26" i="5" s="1"/>
  <c r="K11" i="6"/>
  <c r="AI4" i="6"/>
  <c r="D4" i="5"/>
  <c r="E4" i="5" s="1"/>
  <c r="AH4" i="3"/>
  <c r="AA4" i="3" s="1"/>
  <c r="AF4" i="3"/>
  <c r="Z4" i="3" s="1"/>
  <c r="E33" i="2" l="1"/>
  <c r="D47" i="2" s="1"/>
  <c r="I4" i="4"/>
  <c r="P8" i="4" s="1"/>
  <c r="G4" i="4"/>
  <c r="P7" i="4" s="1"/>
  <c r="K4" i="4"/>
  <c r="P9" i="4" s="1"/>
  <c r="M4" i="4"/>
  <c r="P10" i="4" s="1"/>
  <c r="E4" i="4"/>
  <c r="P6" i="4" s="1"/>
  <c r="P11" i="4"/>
</calcChain>
</file>

<file path=xl/sharedStrings.xml><?xml version="1.0" encoding="utf-8"?>
<sst xmlns="http://schemas.openxmlformats.org/spreadsheetml/2006/main" count="495" uniqueCount="91">
  <si>
    <t>계</t>
  </si>
  <si>
    <t>면적</t>
  </si>
  <si>
    <t>지번수</t>
  </si>
  <si>
    <t>합계</t>
  </si>
  <si>
    <t>중구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</si>
  <si>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</si>
  <si>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</si>
  <si>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</si>
  <si>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</si>
  <si>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</si>
  <si>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</si>
  <si>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</si>
  <si>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</si>
  <si>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</si>
  <si>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</si>
  <si>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강서구</t>
  </si>
  <si>
    <t>연제구</t>
  </si>
  <si>
    <t>수영구</t>
  </si>
  <si>
    <t>사상구</t>
  </si>
  <si>
    <t>기장군</t>
  </si>
  <si>
    <t>%</t>
    <phoneticPr fontId="4" type="noConversion"/>
  </si>
  <si>
    <t>전</t>
  </si>
  <si>
    <t>답</t>
  </si>
  <si>
    <t>임야</t>
  </si>
  <si>
    <t>대</t>
  </si>
  <si>
    <t>도로</t>
  </si>
  <si>
    <t>하천</t>
  </si>
  <si>
    <t>지적공부등록지</t>
  </si>
  <si>
    <t>토지대장등록지</t>
  </si>
  <si>
    <t>국유지</t>
  </si>
  <si>
    <t>도유지</t>
  </si>
  <si>
    <t>군유지</t>
  </si>
  <si>
    <t>법인</t>
  </si>
  <si>
    <t>기타</t>
  </si>
  <si>
    <t>소계</t>
  </si>
  <si>
    <t>임야대장등록지</t>
  </si>
  <si>
    <t>총계</t>
  </si>
  <si>
    <t>기타</t>
    <phoneticPr fontId="4" type="noConversion"/>
  </si>
  <si>
    <t>년도</t>
  </si>
  <si>
    <t>변동률</t>
  </si>
  <si>
    <t>대지</t>
  </si>
  <si>
    <t>5-1. 토지대장등록지 현황</t>
    <phoneticPr fontId="4" type="noConversion"/>
  </si>
  <si>
    <t>6. 구·군별 지목별 면적 현황</t>
    <phoneticPr fontId="4" type="noConversion"/>
  </si>
  <si>
    <t>2. 구·군별 면적 및 지번수 현황</t>
    <phoneticPr fontId="4" type="noConversion"/>
  </si>
  <si>
    <t>1. 구·군별 면적 및 지번수</t>
  </si>
  <si>
    <t>%</t>
    <phoneticPr fontId="4" type="noConversion"/>
  </si>
  <si>
    <t>%</t>
    <phoneticPr fontId="4" type="noConversion"/>
  </si>
  <si>
    <t>3. 지적통계체계표</t>
    <phoneticPr fontId="4" type="noConversion"/>
  </si>
  <si>
    <t>5-2. 임야대장등록지 현황</t>
    <phoneticPr fontId="4" type="noConversion"/>
  </si>
  <si>
    <t>과수원</t>
  </si>
  <si>
    <t>목장용지</t>
  </si>
  <si>
    <t>광천지</t>
  </si>
  <si>
    <t>염전</t>
  </si>
  <si>
    <t>공장용지</t>
  </si>
  <si>
    <t>학교용지</t>
  </si>
  <si>
    <t>주차장</t>
  </si>
  <si>
    <t>주유소용지</t>
  </si>
  <si>
    <t>창고용지</t>
  </si>
  <si>
    <t>철도용지</t>
  </si>
  <si>
    <t>제방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</si>
  <si>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</si>
  <si>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</si>
  <si>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</si>
  <si>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</si>
  <si>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</si>
  <si>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</si>
  <si>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</si>
  <si>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</si>
  <si>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</si>
  <si>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</si>
  <si>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잡종지</t>
  </si>
  <si>
    <t>기타 합계</t>
    <phoneticPr fontId="4" type="noConversion"/>
  </si>
  <si>
    <t>기타</t>
    <phoneticPr fontId="4" type="noConversion"/>
  </si>
  <si>
    <t>행정구역</t>
  </si>
  <si>
    <t>부산광역시</t>
  </si>
  <si>
    <r>
      <t>(</t>
    </r>
    <r>
      <rPr>
        <sz val="8"/>
        <rFont val="굴림"/>
        <family val="3"/>
        <charset val="129"/>
      </rPr>
      <t xml:space="preserve"> </t>
    </r>
    <r>
      <rPr>
        <sz val="8"/>
        <color indexed="8"/>
        <rFont val="굴림"/>
        <family val="3"/>
        <charset val="129"/>
      </rPr>
      <t>단위 : ㎡, 필</t>
    </r>
    <r>
      <rPr>
        <sz val="8"/>
        <rFont val="굴림"/>
        <family val="3"/>
        <charset val="129"/>
      </rPr>
      <t xml:space="preserve"> )</t>
    </r>
  </si>
  <si>
    <t>구분</t>
  </si>
  <si>
    <t>4-1. 지목별 현황</t>
    <phoneticPr fontId="4" type="noConversion"/>
  </si>
  <si>
    <t>4-2. 최근 10년간 주요지목별 변동추이</t>
  </si>
  <si>
    <t>1-3 지적공부등록지(2003-2013)</t>
    <phoneticPr fontId="4" type="noConversion"/>
  </si>
  <si>
    <t xml:space="preserve">                   지목별 
행정구역명</t>
  </si>
  <si>
    <t>개인</t>
  </si>
  <si>
    <t>종중</t>
  </si>
  <si>
    <t>종교단체</t>
  </si>
  <si>
    <t>기타단체</t>
  </si>
  <si>
    <t>기타</t>
    <phoneticPr fontId="21" type="noConversion"/>
  </si>
  <si>
    <t>4. 지목별현황붙여넣기</t>
    <phoneticPr fontId="4" type="noConversion"/>
  </si>
  <si>
    <t>기타</t>
    <phoneticPr fontId="4" type="noConversion"/>
  </si>
  <si>
    <t>도표(수정금지)</t>
    <phoneticPr fontId="4" type="noConversion"/>
  </si>
  <si>
    <t xml:space="preserve"> </t>
    <phoneticPr fontId="4" type="noConversion"/>
  </si>
  <si>
    <t>고정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</si>
</sst>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#,##0.0_);[Red]\(#,##0.0\)"/>
    <numFmt numFmtId="177" formatCode="#,##0.0_ "/>
    <numFmt numFmtId="178" formatCode="#,##0_ "/>
    <numFmt numFmtId="179" formatCode="#,##0.0_ ;[Red]\-#,##0.0\ "/>
    <numFmt numFmtId="180" formatCode="0.0_ "/>
    <numFmt numFmtId="181" formatCode="#,##0.00_ ;[Red]\-#,##0.00\ "/>
    <numFmt numFmtId="182" formatCode="_-* #,##0.0_-;\-* #,##0.0_-;_-* &quot;-&quot;_-;_-@_-"/>
    <numFmt numFmtId="183" formatCode="_(* #,##0.00_);_(* \(#,##0.00\);_(* &quot;-&quot;??_);_(@_)"/>
  </numFmts>
  <fonts count="30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sz val="8"/>
      <color indexed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name val="돋움"/>
      <family val="3"/>
      <charset val="129"/>
    </font>
    <font>
      <b/>
      <sz val="8"/>
      <name val="굴림"/>
      <family val="3"/>
      <charset val="129"/>
    </font>
    <font>
      <sz val="10"/>
      <color indexed="8"/>
      <name val="Arial"/>
      <family val="2"/>
    </font>
    <font>
      <sz val="10"/>
      <color indexed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9"/>
      <color theme="1"/>
      <name val="돋움"/>
      <family val="3"/>
      <charset val="129"/>
    </font>
    <font>
      <b/>
      <sz val="8"/>
      <color rgb="FFFF0000"/>
      <name val="굴림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10"/>
      <color rgb="FFFF0000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rgb="FFFF0000"/>
      <name val="맑은 고딕"/>
      <family val="2"/>
      <charset val="129"/>
      <scheme val="minor"/>
    </font>
    <font>
      <sz val="8"/>
      <color rgb="FFFF0000"/>
      <name val="굴림"/>
      <family val="3"/>
      <charset val="129"/>
    </font>
    <font>
      <sz val="8"/>
      <color theme="1"/>
      <name val="맑은 고딕"/>
      <family val="2"/>
      <charset val="129"/>
      <scheme val="minor"/>
    </font>
    <font>
      <sz val="9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35">
    <xf numFmtId="0" fontId="0" fillId="0" borderId="0">
      <alignment vertical="center"/>
    </xf>
    <xf numFmtId="0" fontId="5" fillId="0" borderId="0"/>
    <xf numFmtId="9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41" fontId="10" fillId="0" borderId="0" applyFont="0" applyFill="0" applyBorder="0" applyAlignment="0" applyProtection="0">
      <alignment vertical="center"/>
    </xf>
    <xf numFmtId="0" fontId="5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0" borderId="0"/>
    <xf numFmtId="41" fontId="1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183" fontId="13" fillId="0" borderId="0"/>
    <xf numFmtId="183" fontId="13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5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3" fillId="0" borderId="0" xfId="0" applyFont="1">
      <alignment vertical="center"/>
    </xf>
    <xf numFmtId="177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0" fontId="6" fillId="0" borderId="0" xfId="1" applyFont="1"/>
    <xf numFmtId="176" fontId="0" fillId="0" borderId="0" xfId="0" applyNumberFormat="1">
      <alignment vertical="center"/>
    </xf>
    <xf numFmtId="180" fontId="3" fillId="0" borderId="0" xfId="0" applyNumberFormat="1" applyFont="1">
      <alignment vertical="center"/>
    </xf>
    <xf numFmtId="0" fontId="7" fillId="0" borderId="0" xfId="0" applyFont="1">
      <alignment vertical="center"/>
    </xf>
    <xf numFmtId="0" fontId="7" fillId="6" borderId="1" xfId="0" applyFont="1" applyFill="1" applyBorder="1" applyAlignment="1">
      <alignment horizontal="center" vertical="center"/>
    </xf>
    <xf numFmtId="177" fontId="7" fillId="0" borderId="0" xfId="0" applyNumberFormat="1" applyFont="1">
      <alignment vertical="center"/>
    </xf>
    <xf numFmtId="0" fontId="8" fillId="2" borderId="1" xfId="5" applyFont="1" applyFill="1" applyBorder="1" applyAlignment="1">
      <alignment horizontal="center"/>
    </xf>
    <xf numFmtId="0" fontId="8" fillId="2" borderId="1" xfId="5" applyFont="1" applyFill="1" applyBorder="1" applyAlignment="1" applyProtection="1">
      <alignment horizontal="center" vertical="center" wrapText="1"/>
      <protection locked="0"/>
    </xf>
    <xf numFmtId="176" fontId="7" fillId="0" borderId="0" xfId="0" applyNumberFormat="1" applyFont="1">
      <alignment vertical="center"/>
    </xf>
    <xf numFmtId="176" fontId="7" fillId="0" borderId="1" xfId="0" applyNumberFormat="1" applyFont="1" applyBorder="1">
      <alignment vertical="center"/>
    </xf>
    <xf numFmtId="0" fontId="8" fillId="2" borderId="1" xfId="1" applyFont="1" applyFill="1" applyBorder="1" applyAlignment="1">
      <alignment horizontal="center"/>
    </xf>
    <xf numFmtId="177" fontId="8" fillId="0" borderId="1" xfId="1" applyNumberFormat="1" applyFont="1" applyBorder="1"/>
    <xf numFmtId="0" fontId="8" fillId="0" borderId="4" xfId="1" applyFont="1" applyBorder="1" applyAlignment="1">
      <alignment vertical="center"/>
    </xf>
    <xf numFmtId="177" fontId="8" fillId="3" borderId="1" xfId="1" applyNumberFormat="1" applyFont="1" applyFill="1" applyBorder="1" applyAlignment="1" applyProtection="1">
      <alignment horizontal="center" vertical="center"/>
      <protection locked="0"/>
    </xf>
    <xf numFmtId="178" fontId="8" fillId="3" borderId="1" xfId="1" applyNumberFormat="1" applyFont="1" applyFill="1" applyBorder="1" applyAlignment="1" applyProtection="1">
      <alignment horizontal="center" vertical="center"/>
      <protection locked="0"/>
    </xf>
    <xf numFmtId="176" fontId="8" fillId="3" borderId="1" xfId="1" applyNumberFormat="1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 applyProtection="1">
      <alignment horizontal="center" vertical="center" wrapText="1"/>
      <protection locked="0"/>
    </xf>
    <xf numFmtId="177" fontId="8" fillId="0" borderId="1" xfId="1" applyNumberFormat="1" applyFont="1" applyBorder="1" applyProtection="1">
      <protection locked="0"/>
    </xf>
    <xf numFmtId="180" fontId="7" fillId="0" borderId="0" xfId="0" applyNumberFormat="1" applyFont="1">
      <alignment vertical="center"/>
    </xf>
    <xf numFmtId="177" fontId="8" fillId="3" borderId="1" xfId="1" applyNumberFormat="1" applyFont="1" applyFill="1" applyBorder="1" applyAlignment="1">
      <alignment horizontal="center" vertical="center"/>
    </xf>
    <xf numFmtId="0" fontId="8" fillId="2" borderId="2" xfId="1" applyFont="1" applyFill="1" applyBorder="1" applyAlignment="1" applyProtection="1">
      <alignment horizontal="center" vertical="center" wrapText="1"/>
      <protection locked="0"/>
    </xf>
    <xf numFmtId="0" fontId="8" fillId="0" borderId="0" xfId="1" applyFont="1"/>
    <xf numFmtId="177" fontId="7" fillId="0" borderId="1" xfId="0" applyNumberFormat="1" applyFont="1" applyBorder="1">
      <alignment vertical="center"/>
    </xf>
    <xf numFmtId="177" fontId="8" fillId="0" borderId="0" xfId="1" applyNumberFormat="1" applyFont="1" applyBorder="1" applyAlignment="1">
      <alignment horizontal="left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2" borderId="1" xfId="10" applyFont="1" applyFill="1" applyBorder="1" applyAlignment="1">
      <alignment horizontal="center"/>
    </xf>
    <xf numFmtId="177" fontId="8" fillId="0" borderId="1" xfId="10" applyNumberFormat="1" applyFont="1" applyBorder="1"/>
    <xf numFmtId="0" fontId="8" fillId="2" borderId="1" xfId="11" applyFont="1" applyFill="1" applyBorder="1" applyAlignment="1">
      <alignment horizontal="center"/>
    </xf>
    <xf numFmtId="177" fontId="8" fillId="3" borderId="1" xfId="10" applyNumberFormat="1" applyFont="1" applyFill="1" applyBorder="1" applyAlignment="1">
      <alignment horizontal="center" vertical="center"/>
    </xf>
    <xf numFmtId="177" fontId="8" fillId="3" borderId="1" xfId="10" applyNumberFormat="1" applyFont="1" applyFill="1" applyBorder="1" applyAlignment="1" applyProtection="1">
      <alignment horizontal="center" vertical="center"/>
      <protection locked="0"/>
    </xf>
    <xf numFmtId="0" fontId="8" fillId="2" borderId="1" xfId="10" applyFont="1" applyFill="1" applyBorder="1" applyAlignment="1" applyProtection="1">
      <alignment horizontal="center" vertical="center" wrapText="1"/>
      <protection locked="0"/>
    </xf>
    <xf numFmtId="177" fontId="8" fillId="3" borderId="1" xfId="11" applyNumberFormat="1" applyFont="1" applyFill="1" applyBorder="1" applyAlignment="1">
      <alignment horizontal="center" vertical="center"/>
    </xf>
    <xf numFmtId="177" fontId="8" fillId="3" borderId="1" xfId="11" applyNumberFormat="1" applyFont="1" applyFill="1" applyBorder="1" applyAlignment="1" applyProtection="1">
      <alignment horizontal="center" vertical="center"/>
      <protection locked="0"/>
    </xf>
    <xf numFmtId="0" fontId="8" fillId="2" borderId="1" xfId="11" applyFont="1" applyFill="1" applyBorder="1" applyAlignment="1" applyProtection="1">
      <alignment horizontal="center" vertical="center" wrapText="1"/>
      <protection locked="0"/>
    </xf>
    <xf numFmtId="0" fontId="8" fillId="0" borderId="0" xfId="12" applyFont="1" applyAlignment="1">
      <alignment horizontal="center" vertical="center"/>
    </xf>
    <xf numFmtId="0" fontId="8" fillId="0" borderId="0" xfId="12" applyFont="1" applyAlignment="1">
      <alignment vertical="center"/>
    </xf>
    <xf numFmtId="0" fontId="8" fillId="0" borderId="4" xfId="12" applyNumberFormat="1" applyFont="1" applyFill="1" applyBorder="1" applyAlignment="1">
      <alignment horizontal="center" vertical="center"/>
    </xf>
    <xf numFmtId="0" fontId="8" fillId="0" borderId="1" xfId="12" applyFont="1" applyBorder="1" applyAlignment="1">
      <alignment horizontal="center" vertical="center"/>
    </xf>
    <xf numFmtId="177" fontId="8" fillId="0" borderId="1" xfId="12" applyNumberFormat="1" applyFont="1" applyBorder="1">
      <alignment vertical="center"/>
    </xf>
    <xf numFmtId="0" fontId="9" fillId="0" borderId="0" xfId="12" applyFont="1" applyAlignment="1">
      <alignment horizontal="left" vertical="center"/>
    </xf>
    <xf numFmtId="0" fontId="8" fillId="0" borderId="0" xfId="13" applyFont="1">
      <alignment vertical="center"/>
    </xf>
    <xf numFmtId="49" fontId="8" fillId="3" borderId="1" xfId="3" applyNumberFormat="1" applyFont="1" applyFill="1" applyBorder="1" applyAlignment="1">
      <alignment horizontal="center" vertical="center"/>
    </xf>
    <xf numFmtId="179" fontId="8" fillId="0" borderId="1" xfId="3" applyNumberFormat="1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1" xfId="13" applyFont="1" applyBorder="1">
      <alignment vertical="center"/>
    </xf>
    <xf numFmtId="177" fontId="8" fillId="0" borderId="1" xfId="13" applyNumberFormat="1" applyFont="1" applyBorder="1">
      <alignment vertical="center"/>
    </xf>
    <xf numFmtId="181" fontId="8" fillId="6" borderId="1" xfId="3" applyNumberFormat="1" applyFont="1" applyFill="1" applyBorder="1" applyAlignment="1">
      <alignment horizontal="center" vertical="center"/>
    </xf>
    <xf numFmtId="176" fontId="8" fillId="0" borderId="0" xfId="1" applyNumberFormat="1" applyFont="1" applyBorder="1" applyAlignment="1">
      <alignment horizontal="left" vertical="center"/>
    </xf>
    <xf numFmtId="176" fontId="8" fillId="0" borderId="0" xfId="1" applyNumberFormat="1" applyFont="1"/>
    <xf numFmtId="0" fontId="8" fillId="4" borderId="1" xfId="12" applyFont="1" applyFill="1" applyBorder="1" applyAlignment="1">
      <alignment horizontal="center" vertical="center"/>
    </xf>
    <xf numFmtId="0" fontId="8" fillId="4" borderId="1" xfId="12" applyNumberFormat="1" applyFont="1" applyFill="1" applyBorder="1" applyAlignment="1">
      <alignment horizontal="center" vertical="center"/>
    </xf>
    <xf numFmtId="0" fontId="8" fillId="5" borderId="1" xfId="12" applyFont="1" applyFill="1" applyBorder="1" applyAlignment="1">
      <alignment horizontal="center" vertical="center"/>
    </xf>
    <xf numFmtId="177" fontId="12" fillId="7" borderId="1" xfId="4" applyNumberFormat="1" applyFont="1" applyFill="1" applyBorder="1" applyAlignment="1">
      <alignment horizontal="center" vertical="center"/>
    </xf>
    <xf numFmtId="177" fontId="12" fillId="7" borderId="1" xfId="4" applyNumberFormat="1" applyFont="1" applyFill="1" applyBorder="1" applyAlignment="1" applyProtection="1">
      <alignment horizontal="center" vertical="center"/>
      <protection locked="0"/>
    </xf>
    <xf numFmtId="0" fontId="12" fillId="2" borderId="1" xfId="4" applyFont="1" applyFill="1" applyBorder="1" applyAlignment="1" applyProtection="1">
      <alignment horizontal="center" vertical="center" wrapText="1"/>
      <protection locked="0"/>
    </xf>
    <xf numFmtId="0" fontId="8" fillId="2" borderId="1" xfId="4" applyFont="1" applyFill="1" applyBorder="1" applyAlignment="1">
      <alignment horizontal="center"/>
    </xf>
    <xf numFmtId="177" fontId="7" fillId="8" borderId="0" xfId="0" applyNumberFormat="1" applyFont="1" applyFill="1">
      <alignment vertical="center"/>
    </xf>
    <xf numFmtId="177" fontId="3" fillId="0" borderId="0" xfId="0" applyNumberFormat="1" applyFont="1">
      <alignment vertical="center"/>
    </xf>
    <xf numFmtId="182" fontId="6" fillId="2" borderId="1" xfId="91" applyNumberFormat="1" applyFont="1" applyFill="1" applyBorder="1" applyAlignment="1" applyProtection="1">
      <alignment horizontal="center"/>
      <protection locked="0"/>
    </xf>
    <xf numFmtId="0" fontId="15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180" fontId="0" fillId="0" borderId="0" xfId="0" applyNumberFormat="1">
      <alignment vertical="center"/>
    </xf>
    <xf numFmtId="177" fontId="7" fillId="0" borderId="0" xfId="0" applyNumberFormat="1" applyFont="1" applyFill="1">
      <alignment vertical="center"/>
    </xf>
    <xf numFmtId="180" fontId="18" fillId="0" borderId="0" xfId="0" applyNumberFormat="1" applyFont="1">
      <alignment vertical="center"/>
    </xf>
    <xf numFmtId="0" fontId="20" fillId="0" borderId="0" xfId="1" applyFont="1"/>
    <xf numFmtId="177" fontId="6" fillId="0" borderId="1" xfId="108" applyNumberFormat="1" applyFont="1" applyBorder="1"/>
    <xf numFmtId="182" fontId="16" fillId="0" borderId="1" xfId="91" applyNumberFormat="1" applyFont="1" applyBorder="1"/>
    <xf numFmtId="176" fontId="7" fillId="0" borderId="1" xfId="0" applyNumberFormat="1" applyFont="1" applyFill="1" applyBorder="1">
      <alignment vertical="center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177" fontId="11" fillId="0" borderId="1" xfId="0" applyNumberFormat="1" applyFont="1" applyBorder="1" applyAlignment="1"/>
    <xf numFmtId="182" fontId="17" fillId="0" borderId="1" xfId="91" applyNumberFormat="1" applyFont="1" applyBorder="1" applyAlignment="1">
      <alignment vertical="center"/>
    </xf>
    <xf numFmtId="182" fontId="8" fillId="0" borderId="1" xfId="122" applyNumberFormat="1" applyFont="1" applyFill="1" applyBorder="1" applyAlignment="1">
      <alignment horizontal="center" vertical="center"/>
    </xf>
    <xf numFmtId="182" fontId="3" fillId="2" borderId="1" xfId="91" applyNumberFormat="1" applyFont="1" applyFill="1" applyBorder="1" applyAlignment="1" applyProtection="1">
      <alignment horizontal="center"/>
      <protection locked="0"/>
    </xf>
    <xf numFmtId="182" fontId="3" fillId="0" borderId="1" xfId="91" applyNumberFormat="1" applyFont="1" applyBorder="1"/>
    <xf numFmtId="41" fontId="3" fillId="0" borderId="1" xfId="91" applyFont="1" applyBorder="1"/>
    <xf numFmtId="182" fontId="3" fillId="0" borderId="1" xfId="91" applyNumberFormat="1" applyFont="1" applyFill="1" applyBorder="1"/>
    <xf numFmtId="177" fontId="8" fillId="0" borderId="1" xfId="1" applyNumberFormat="1" applyFont="1" applyFill="1" applyBorder="1" applyProtection="1">
      <protection locked="0"/>
    </xf>
    <xf numFmtId="41" fontId="3" fillId="0" borderId="1" xfId="91" applyFont="1" applyFill="1" applyBorder="1"/>
    <xf numFmtId="0" fontId="0" fillId="0" borderId="0" xfId="0" applyFont="1">
      <alignment vertical="center"/>
    </xf>
    <xf numFmtId="178" fontId="11" fillId="0" borderId="1" xfId="0" applyNumberFormat="1" applyFont="1" applyBorder="1" applyAlignment="1"/>
    <xf numFmtId="182" fontId="22" fillId="0" borderId="1" xfId="91" applyNumberFormat="1" applyFont="1" applyBorder="1" applyAlignment="1">
      <alignment vertical="center"/>
    </xf>
    <xf numFmtId="182" fontId="14" fillId="0" borderId="1" xfId="91" applyNumberFormat="1" applyFont="1" applyBorder="1" applyAlignment="1"/>
    <xf numFmtId="0" fontId="22" fillId="0" borderId="1" xfId="0" applyFont="1" applyBorder="1" applyAlignment="1">
      <alignment vertical="center"/>
    </xf>
    <xf numFmtId="177" fontId="8" fillId="0" borderId="1" xfId="0" applyNumberFormat="1" applyFont="1" applyBorder="1" applyAlignment="1"/>
    <xf numFmtId="41" fontId="22" fillId="0" borderId="1" xfId="132" applyFont="1" applyBorder="1">
      <alignment vertical="center"/>
    </xf>
    <xf numFmtId="182" fontId="22" fillId="0" borderId="1" xfId="132" applyNumberFormat="1" applyFont="1" applyBorder="1">
      <alignment vertical="center"/>
    </xf>
    <xf numFmtId="182" fontId="17" fillId="0" borderId="1" xfId="132" applyNumberFormat="1" applyFont="1" applyBorder="1">
      <alignment vertical="center"/>
    </xf>
    <xf numFmtId="0" fontId="23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5" fillId="0" borderId="0" xfId="0" applyFont="1" applyFill="1">
      <alignment vertical="center"/>
    </xf>
    <xf numFmtId="176" fontId="26" fillId="3" borderId="1" xfId="1" applyNumberFormat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3" fillId="0" borderId="0" xfId="0" applyFont="1" applyFill="1">
      <alignment vertical="center"/>
    </xf>
    <xf numFmtId="177" fontId="3" fillId="0" borderId="0" xfId="0" applyNumberFormat="1" applyFont="1" applyFill="1">
      <alignment vertical="center"/>
    </xf>
    <xf numFmtId="0" fontId="8" fillId="4" borderId="1" xfId="12" applyFont="1" applyFill="1" applyBorder="1" applyAlignment="1">
      <alignment horizontal="center" vertical="center"/>
    </xf>
    <xf numFmtId="0" fontId="27" fillId="10" borderId="0" xfId="0" applyFont="1" applyFill="1">
      <alignment vertical="center"/>
    </xf>
    <xf numFmtId="177" fontId="28" fillId="0" borderId="1" xfId="0" applyNumberFormat="1" applyFont="1" applyBorder="1" applyAlignment="1"/>
    <xf numFmtId="178" fontId="28" fillId="0" borderId="1" xfId="0" applyNumberFormat="1" applyFont="1" applyBorder="1" applyAlignment="1"/>
    <xf numFmtId="0" fontId="29" fillId="9" borderId="0" xfId="0" applyFont="1" applyFill="1">
      <alignment vertical="center"/>
    </xf>
    <xf numFmtId="0" fontId="8" fillId="3" borderId="1" xfId="3" applyNumberFormat="1" applyFont="1" applyFill="1" applyBorder="1" applyAlignment="1">
      <alignment horizontal="center" vertical="center" wrapText="1"/>
    </xf>
    <xf numFmtId="0" fontId="27" fillId="9" borderId="0" xfId="0" applyFont="1" applyFill="1">
      <alignment vertical="center"/>
    </xf>
    <xf numFmtId="41" fontId="22" fillId="0" borderId="1" xfId="0" applyNumberFormat="1" applyFont="1" applyBorder="1" applyAlignment="1">
      <alignment vertical="center"/>
    </xf>
    <xf numFmtId="41" fontId="14" fillId="0" borderId="1" xfId="0" applyNumberFormat="1" applyFont="1" applyBorder="1" applyAlignment="1"/>
    <xf numFmtId="0" fontId="8" fillId="0" borderId="1" xfId="12" applyFont="1" applyFill="1" applyBorder="1" applyAlignment="1">
      <alignment horizontal="center" vertical="center"/>
    </xf>
    <xf numFmtId="0" fontId="9" fillId="11" borderId="1" xfId="12" applyFont="1" applyFill="1" applyBorder="1" applyAlignment="1">
      <alignment horizontal="center" vertical="center"/>
    </xf>
    <xf numFmtId="179" fontId="24" fillId="0" borderId="0" xfId="3" applyNumberFormat="1" applyFont="1" applyFill="1" applyBorder="1" applyAlignment="1">
      <alignment horizontal="center" vertical="center"/>
    </xf>
    <xf numFmtId="177" fontId="8" fillId="12" borderId="1" xfId="11" applyNumberFormat="1" applyFont="1" applyFill="1" applyBorder="1" applyAlignment="1">
      <alignment horizontal="center" vertical="center"/>
    </xf>
    <xf numFmtId="177" fontId="8" fillId="12" borderId="1" xfId="11" applyNumberFormat="1" applyFont="1" applyFill="1" applyBorder="1" applyAlignment="1" applyProtection="1">
      <alignment horizontal="center" vertical="center"/>
      <protection locked="0"/>
    </xf>
    <xf numFmtId="0" fontId="9" fillId="7" borderId="1" xfId="12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76" fontId="8" fillId="3" borderId="13" xfId="1" applyNumberFormat="1" applyFont="1" applyFill="1" applyBorder="1" applyAlignment="1">
      <alignment horizontal="center" vertical="center"/>
    </xf>
    <xf numFmtId="176" fontId="8" fillId="3" borderId="15" xfId="1" applyNumberFormat="1" applyFont="1" applyFill="1" applyBorder="1" applyAlignment="1">
      <alignment horizontal="center" vertical="center"/>
    </xf>
    <xf numFmtId="0" fontId="8" fillId="3" borderId="3" xfId="1" applyFont="1" applyFill="1" applyBorder="1" applyAlignment="1" applyProtection="1">
      <alignment horizontal="left" vertical="center" wrapText="1"/>
      <protection locked="0"/>
    </xf>
    <xf numFmtId="0" fontId="8" fillId="3" borderId="3" xfId="1" applyFont="1" applyFill="1" applyBorder="1" applyAlignment="1" applyProtection="1">
      <alignment horizontal="left" vertical="center"/>
      <protection locked="0"/>
    </xf>
    <xf numFmtId="0" fontId="0" fillId="9" borderId="0" xfId="0" applyFont="1" applyFill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8" fillId="0" borderId="4" xfId="1" applyFont="1" applyBorder="1" applyAlignment="1">
      <alignment horizontal="left" vertical="center"/>
    </xf>
    <xf numFmtId="0" fontId="8" fillId="3" borderId="5" xfId="1" applyFont="1" applyFill="1" applyBorder="1" applyAlignment="1">
      <alignment horizontal="left" vertical="center" wrapText="1"/>
    </xf>
    <xf numFmtId="0" fontId="8" fillId="3" borderId="6" xfId="1" applyFont="1" applyFill="1" applyBorder="1" applyAlignment="1">
      <alignment horizontal="left" vertical="center"/>
    </xf>
    <xf numFmtId="0" fontId="8" fillId="3" borderId="7" xfId="1" applyFont="1" applyFill="1" applyBorder="1" applyAlignment="1">
      <alignment horizontal="left" vertical="center"/>
    </xf>
    <xf numFmtId="0" fontId="8" fillId="3" borderId="8" xfId="1" applyFont="1" applyFill="1" applyBorder="1" applyAlignment="1">
      <alignment horizontal="left" vertical="center"/>
    </xf>
    <xf numFmtId="0" fontId="8" fillId="3" borderId="9" xfId="1" applyFont="1" applyFill="1" applyBorder="1" applyAlignment="1">
      <alignment horizontal="left" vertical="center"/>
    </xf>
    <xf numFmtId="0" fontId="8" fillId="3" borderId="10" xfId="1" applyFont="1" applyFill="1" applyBorder="1" applyAlignment="1">
      <alignment horizontal="left" vertical="center"/>
    </xf>
    <xf numFmtId="0" fontId="8" fillId="2" borderId="11" xfId="1" applyFont="1" applyFill="1" applyBorder="1" applyAlignment="1" applyProtection="1">
      <alignment horizontal="center" vertical="center" wrapText="1"/>
      <protection locked="0"/>
    </xf>
    <xf numFmtId="0" fontId="8" fillId="2" borderId="12" xfId="1" applyFont="1" applyFill="1" applyBorder="1" applyAlignment="1" applyProtection="1">
      <alignment horizontal="center" vertical="center" wrapText="1"/>
      <protection locked="0"/>
    </xf>
    <xf numFmtId="0" fontId="8" fillId="2" borderId="13" xfId="1" applyFont="1" applyFill="1" applyBorder="1" applyAlignment="1" applyProtection="1">
      <alignment horizontal="center"/>
      <protection locked="0"/>
    </xf>
    <xf numFmtId="0" fontId="8" fillId="2" borderId="14" xfId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 applyProtection="1">
      <alignment horizontal="center"/>
      <protection locked="0"/>
    </xf>
    <xf numFmtId="176" fontId="8" fillId="3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 applyProtection="1">
      <alignment horizontal="center" vertical="center" wrapText="1"/>
      <protection locked="0"/>
    </xf>
    <xf numFmtId="0" fontId="7" fillId="9" borderId="16" xfId="0" applyFont="1" applyFill="1" applyBorder="1" applyAlignment="1">
      <alignment horizontal="center" vertical="center" wrapText="1"/>
    </xf>
    <xf numFmtId="177" fontId="8" fillId="0" borderId="4" xfId="1" applyNumberFormat="1" applyFont="1" applyBorder="1" applyAlignment="1">
      <alignment horizontal="left" vertical="center"/>
    </xf>
    <xf numFmtId="0" fontId="8" fillId="3" borderId="3" xfId="11" applyFont="1" applyFill="1" applyBorder="1" applyAlignment="1" applyProtection="1">
      <alignment horizontal="left" vertical="center" wrapText="1"/>
      <protection locked="0"/>
    </xf>
    <xf numFmtId="0" fontId="8" fillId="3" borderId="3" xfId="11" applyFont="1" applyFill="1" applyBorder="1" applyAlignment="1" applyProtection="1">
      <alignment horizontal="left" vertical="center"/>
      <protection locked="0"/>
    </xf>
    <xf numFmtId="0" fontId="8" fillId="3" borderId="3" xfId="10" applyFont="1" applyFill="1" applyBorder="1" applyAlignment="1" applyProtection="1">
      <alignment horizontal="left" vertical="center" wrapText="1"/>
      <protection locked="0"/>
    </xf>
    <xf numFmtId="0" fontId="8" fillId="3" borderId="3" xfId="10" applyFont="1" applyFill="1" applyBorder="1" applyAlignment="1" applyProtection="1">
      <alignment horizontal="left" vertical="center"/>
      <protection locked="0"/>
    </xf>
    <xf numFmtId="0" fontId="12" fillId="7" borderId="3" xfId="4" applyFont="1" applyFill="1" applyBorder="1" applyAlignment="1" applyProtection="1">
      <alignment horizontal="left" vertical="center" wrapText="1"/>
      <protection locked="0"/>
    </xf>
    <xf numFmtId="0" fontId="12" fillId="7" borderId="3" xfId="4" applyFont="1" applyFill="1" applyBorder="1" applyAlignment="1" applyProtection="1">
      <alignment horizontal="left" vertical="center"/>
      <protection locked="0"/>
    </xf>
    <xf numFmtId="177" fontId="8" fillId="9" borderId="17" xfId="1" applyNumberFormat="1" applyFont="1" applyFill="1" applyBorder="1" applyAlignment="1" applyProtection="1">
      <alignment horizontal="center" vertical="center"/>
      <protection locked="0"/>
    </xf>
    <xf numFmtId="177" fontId="8" fillId="9" borderId="0" xfId="1" applyNumberFormat="1" applyFont="1" applyFill="1" applyBorder="1" applyAlignment="1" applyProtection="1">
      <alignment horizontal="center" vertical="center"/>
      <protection locked="0"/>
    </xf>
    <xf numFmtId="0" fontId="9" fillId="4" borderId="1" xfId="12" applyFont="1" applyFill="1" applyBorder="1" applyAlignment="1">
      <alignment horizontal="center" vertical="center"/>
    </xf>
    <xf numFmtId="0" fontId="8" fillId="4" borderId="1" xfId="12" applyFont="1" applyFill="1" applyBorder="1" applyAlignment="1">
      <alignment horizontal="center" vertical="center"/>
    </xf>
    <xf numFmtId="0" fontId="8" fillId="3" borderId="1" xfId="3" applyNumberFormat="1" applyFont="1" applyFill="1" applyBorder="1" applyAlignment="1">
      <alignment horizontal="center" vertical="center"/>
    </xf>
    <xf numFmtId="0" fontId="9" fillId="0" borderId="4" xfId="12" applyFont="1" applyBorder="1" applyAlignment="1">
      <alignment horizontal="center" vertical="center"/>
    </xf>
    <xf numFmtId="0" fontId="8" fillId="0" borderId="4" xfId="12" applyFont="1" applyBorder="1" applyAlignment="1">
      <alignment horizontal="center" vertical="center"/>
    </xf>
    <xf numFmtId="49" fontId="8" fillId="3" borderId="1" xfId="3" applyNumberFormat="1" applyFont="1" applyFill="1" applyBorder="1" applyAlignment="1">
      <alignment horizontal="center" vertical="center"/>
    </xf>
    <xf numFmtId="41" fontId="16" fillId="0" borderId="1" xfId="91" applyNumberFormat="1" applyFont="1" applyBorder="1"/>
    <xf numFmtId="178" fontId="8" fillId="0" borderId="1" xfId="0" applyNumberFormat="1" applyFont="1" applyBorder="1" applyAlignment="1"/>
  </cellXfs>
  <cellStyles count="135">
    <cellStyle name="백분율 2" xfId="2"/>
    <cellStyle name="쉼표 [0]" xfId="122" builtinId="6"/>
    <cellStyle name="쉼표 [0] 10" xfId="17"/>
    <cellStyle name="쉼표 [0] 11" xfId="91"/>
    <cellStyle name="쉼표 [0] 12" xfId="92"/>
    <cellStyle name="쉼표 [0] 14" xfId="51"/>
    <cellStyle name="쉼표 [0] 15" xfId="52"/>
    <cellStyle name="쉼표 [0] 15 2" xfId="53"/>
    <cellStyle name="쉼표 [0] 15 3" xfId="54"/>
    <cellStyle name="쉼표 [0] 16" xfId="55"/>
    <cellStyle name="쉼표 [0] 17" xfId="93"/>
    <cellStyle name="쉼표 [0] 18" xfId="94"/>
    <cellStyle name="쉼표 [0] 19" xfId="95"/>
    <cellStyle name="쉼표 [0] 2" xfId="125"/>
    <cellStyle name="쉼표 [0] 2 2" xfId="18"/>
    <cellStyle name="쉼표 [0] 2 3" xfId="111"/>
    <cellStyle name="쉼표 [0] 2 4" xfId="112"/>
    <cellStyle name="쉼표 [0] 20" xfId="97"/>
    <cellStyle name="쉼표 [0] 21" xfId="113"/>
    <cellStyle name="쉼표 [0] 24" xfId="126"/>
    <cellStyle name="쉼표 [0] 25" xfId="123"/>
    <cellStyle name="쉼표 [0] 26" xfId="127"/>
    <cellStyle name="쉼표 [0] 27" xfId="132"/>
    <cellStyle name="쉼표 [0] 28" xfId="134"/>
    <cellStyle name="쉼표 [0] 3" xfId="42"/>
    <cellStyle name="쉼표 [0] 3 6" xfId="128"/>
    <cellStyle name="쉼표 [0] 4" xfId="15"/>
    <cellStyle name="쉼표 [0] 5" xfId="19"/>
    <cellStyle name="쉼표 [0] 5 10" xfId="56"/>
    <cellStyle name="쉼표 [0] 5 11" xfId="114"/>
    <cellStyle name="쉼표 [0] 5 2" xfId="20"/>
    <cellStyle name="쉼표 [0] 5 3" xfId="21"/>
    <cellStyle name="쉼표 [0] 5 4" xfId="57"/>
    <cellStyle name="쉼표 [0] 5 5" xfId="58"/>
    <cellStyle name="쉼표 [0] 5 6" xfId="59"/>
    <cellStyle name="쉼표 [0] 5 7" xfId="60"/>
    <cellStyle name="쉼표 [0] 5 8" xfId="61"/>
    <cellStyle name="쉼표 [0] 5 9" xfId="62"/>
    <cellStyle name="쉼표 [0] 6" xfId="22"/>
    <cellStyle name="쉼표 [0] 7" xfId="23"/>
    <cellStyle name="쉼표 [0] 7 10" xfId="63"/>
    <cellStyle name="쉼표 [0] 7 11" xfId="115"/>
    <cellStyle name="쉼표 [0] 7 2" xfId="24"/>
    <cellStyle name="쉼표 [0] 7 3" xfId="25"/>
    <cellStyle name="쉼표 [0] 7 4" xfId="64"/>
    <cellStyle name="쉼표 [0] 7 5" xfId="65"/>
    <cellStyle name="쉼표 [0] 7 6" xfId="66"/>
    <cellStyle name="쉼표 [0] 7 7" xfId="67"/>
    <cellStyle name="쉼표 [0] 7 8" xfId="68"/>
    <cellStyle name="쉼표 [0] 7 9" xfId="69"/>
    <cellStyle name="쉼표 [0] 8" xfId="26"/>
    <cellStyle name="쉼표 [0] 8 2" xfId="27"/>
    <cellStyle name="쉼표 [0] 8 3" xfId="28"/>
    <cellStyle name="쉼표 [0] 8 4" xfId="70"/>
    <cellStyle name="쉼표 [0] 8 5" xfId="71"/>
    <cellStyle name="쉼표 [0] 8 6" xfId="72"/>
    <cellStyle name="쉼표 [0] 8 7" xfId="73"/>
    <cellStyle name="쉼표 [0] 8 8" xfId="74"/>
    <cellStyle name="쉼표 [0] 8 9" xfId="116"/>
    <cellStyle name="쉼표 [0] 9" xfId="29"/>
    <cellStyle name="쉼표 [0] 9 2" xfId="30"/>
    <cellStyle name="쉼표 [0] 9 3" xfId="75"/>
    <cellStyle name="쉼표 [0] 9 4" xfId="76"/>
    <cellStyle name="쉼표 [0] 9 5" xfId="77"/>
    <cellStyle name="쉼표 [0] 9 6" xfId="78"/>
    <cellStyle name="쉼표 [0] 9 7" xfId="79"/>
    <cellStyle name="쉼표 [0] 9 8" xfId="80"/>
    <cellStyle name="표준" xfId="0" builtinId="0"/>
    <cellStyle name="표준 10" xfId="39"/>
    <cellStyle name="표준 11" xfId="7"/>
    <cellStyle name="표준 11 2" xfId="43"/>
    <cellStyle name="표준 11 3" xfId="49"/>
    <cellStyle name="표준 12" xfId="8"/>
    <cellStyle name="표준 12 2" xfId="44"/>
    <cellStyle name="표준 12 3" xfId="50"/>
    <cellStyle name="표준 13" xfId="9"/>
    <cellStyle name="표준 14" xfId="10"/>
    <cellStyle name="표준 15" xfId="11"/>
    <cellStyle name="표준 16" xfId="40"/>
    <cellStyle name="표준 17" xfId="12"/>
    <cellStyle name="표준 18" xfId="13"/>
    <cellStyle name="표준 2" xfId="1"/>
    <cellStyle name="표준 2 10" xfId="45"/>
    <cellStyle name="표준 2 11" xfId="46"/>
    <cellStyle name="표준 2 12" xfId="47"/>
    <cellStyle name="표준 2 13" xfId="48"/>
    <cellStyle name="표준 2 14" xfId="81"/>
    <cellStyle name="표준 2 15" xfId="82"/>
    <cellStyle name="표준 2 16" xfId="83"/>
    <cellStyle name="표준 2 17" xfId="84"/>
    <cellStyle name="표준 2 18" xfId="85"/>
    <cellStyle name="표준 2 19" xfId="86"/>
    <cellStyle name="표준 2 2" xfId="31"/>
    <cellStyle name="표준 2 20" xfId="87"/>
    <cellStyle name="표준 2 21" xfId="88"/>
    <cellStyle name="표준 2 22" xfId="89"/>
    <cellStyle name="표준 2 23" xfId="90"/>
    <cellStyle name="표준 2 24" xfId="102"/>
    <cellStyle name="표준 2 25" xfId="103"/>
    <cellStyle name="표준 2 26" xfId="104"/>
    <cellStyle name="표준 2 27" xfId="117"/>
    <cellStyle name="표준 2 28" xfId="118"/>
    <cellStyle name="표준 2 29" xfId="119"/>
    <cellStyle name="표준 2 3" xfId="32"/>
    <cellStyle name="표준 2 4" xfId="33"/>
    <cellStyle name="표준 2 5" xfId="34"/>
    <cellStyle name="표준 2 6" xfId="35"/>
    <cellStyle name="표준 2 7" xfId="36"/>
    <cellStyle name="표준 2 8" xfId="37"/>
    <cellStyle name="표준 2 9" xfId="38"/>
    <cellStyle name="표준 23" xfId="108"/>
    <cellStyle name="표준 24" xfId="96"/>
    <cellStyle name="표준 25" xfId="107"/>
    <cellStyle name="표준 26" xfId="110"/>
    <cellStyle name="표준 27" xfId="106"/>
    <cellStyle name="표준 28" xfId="105"/>
    <cellStyle name="표준 29" xfId="101"/>
    <cellStyle name="표준 3" xfId="4"/>
    <cellStyle name="표준 3 2" xfId="120"/>
    <cellStyle name="표준 3 3" xfId="121"/>
    <cellStyle name="표준 30" xfId="100"/>
    <cellStyle name="표준 30 2" xfId="129"/>
    <cellStyle name="표준 31" xfId="99"/>
    <cellStyle name="표준 31 2" xfId="130"/>
    <cellStyle name="표준 32" xfId="98"/>
    <cellStyle name="표준 32 2" xfId="131"/>
    <cellStyle name="표준 33" xfId="109"/>
    <cellStyle name="표준 33 2" xfId="133"/>
    <cellStyle name="표준 4" xfId="14"/>
    <cellStyle name="표준 5" xfId="5"/>
    <cellStyle name="표준 6" xfId="16"/>
    <cellStyle name="표준 7" xfId="41"/>
    <cellStyle name="표준 8" xfId="124"/>
    <cellStyle name="표준 9" xfId="6"/>
    <cellStyle name="표준_최근 10년간 주요 지목별 변동 추이" xfId="3"/>
  </cellStyles>
  <dxfs count="0"/>
  <tableStyles count="0" defaultTableStyle="TableStyleMedium9" defaultPivotStyle="PivotStyleLight16"/>
  <colors>
    <mruColors>
      <color rgb="FFE6B9B8"/>
      <color rgb="FFB7DEE8"/>
      <color rgb="FFCCC1DA"/>
      <color rgb="FFDBEEF4"/>
      <color rgb="FFFFFFCC"/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622440944882291"/>
          <c:y val="5.6030183727034097E-2"/>
          <c:w val="0.10877559055118222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F6C-4AED-94C7-995AC04B44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F6C-4AED-94C7-995AC04B4420}"/>
              </c:ext>
            </c:extLst>
          </c:dPt>
          <c:dLbls>
            <c:dLbl>
              <c:idx val="0"/>
              <c:layout/>
              <c:tx>
                <c:strRef>
                  <c:f>'2.구군별 면적 및 지번수 현황'!$Z$20</c:f>
                  <c:strCache>
                    <c:ptCount val="1"/>
                    <c:pt idx="0">
                      <c:v>218.3
(28.3)</c:v>
                    </c:pt>
                  </c:strCache>
                </c:strRef>
              </c:tx>
              <c:showLegendKey val="0"/>
              <c:showVal val="1"/>
              <c:showCatName val="1"/>
              <c:showSerName val="1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{FAFDE9F7-C1CD-41BE-820C-E16C349D3963}</c15:txfldGUID>
                      <c15:f>'2.구군별 면적 및 지번수 현황'!$Z$20</c15:f>
                      <c15:dlblFieldTableCache>
                        <c:ptCount val="1"/>
                        <c:pt idx="0">
                          <c:v>218.3
(28.3)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F6C-4AED-94C7-995AC04B4420}"/>
                </c:ext>
              </c:extLst>
            </c:dLbl>
            <c:dLbl>
              <c:idx val="1"/>
              <c:layout/>
              <c:tx>
                <c:strRef>
                  <c:f>'2.구군별 면적 및 지번수 현황'!$AA$20</c:f>
                  <c:strCache>
                    <c:ptCount val="1"/>
                    <c:pt idx="0">
                      <c:v>111.0
(15.5)</c:v>
                    </c:pt>
                  </c:strCache>
                </c:strRef>
              </c:tx>
              <c:showLegendKey val="0"/>
              <c:showVal val="1"/>
              <c:showCatName val="1"/>
              <c:showSerName val="1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{9800CBD2-AEEE-425A-A4BA-C7529893C4DF}</c15:txfldGUID>
                      <c15:f>'2.구군별 면적 및 지번수 현황'!$AA$20</c15:f>
                      <c15:dlblFieldTableCache>
                        <c:ptCount val="1"/>
                        <c:pt idx="0">
                          <c:v>110.7
(15.3)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F6C-4AED-94C7-995AC04B4420}"/>
                </c:ext>
              </c:extLst>
            </c:dLbl>
            <c:numFmt formatCode="#,##0_);\(#,##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현황'!$AE$20,'2.구군별 면적 및 지번수 현황'!$AG$20)</c:f>
              <c:numCache>
                <c:formatCode>#,##0.0_);[Red]\(#,##0.0\)</c:formatCode>
                <c:ptCount val="2"/>
                <c:pt idx="0">
                  <c:v>218.333485</c:v>
                </c:pt>
                <c:pt idx="1">
                  <c:v>111.029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F6C-4AED-94C7-995AC04B44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9771904"/>
        <c:axId val="229092736"/>
        <c:axId val="0"/>
      </c:bar3DChart>
      <c:catAx>
        <c:axId val="209771904"/>
        <c:scaling>
          <c:orientation val="minMax"/>
        </c:scaling>
        <c:delete val="1"/>
        <c:axPos val="b"/>
        <c:majorTickMark val="out"/>
        <c:minorTickMark val="none"/>
        <c:tickLblPos val="none"/>
        <c:crossAx val="229092736"/>
        <c:crosses val="autoZero"/>
        <c:auto val="1"/>
        <c:lblAlgn val="ctr"/>
        <c:lblOffset val="100"/>
        <c:noMultiLvlLbl val="0"/>
      </c:catAx>
      <c:valAx>
        <c:axId val="229092736"/>
        <c:scaling>
          <c:orientation val="minMax"/>
          <c:max val="25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209771904"/>
        <c:crosses val="autoZero"/>
        <c:crossBetween val="between"/>
        <c:majorUnit val="5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622440944882491"/>
          <c:y val="5.6030183727034097E-2"/>
          <c:w val="0.10877559055118274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832-4315-8537-F0EB49C2B2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832-4315-8537-F0EB49C2B220}"/>
              </c:ext>
            </c:extLst>
          </c:dPt>
          <c:dLbls>
            <c:dLbl>
              <c:idx val="0"/>
              <c:layout>
                <c:manualLayout>
                  <c:x val="-2.9006677163909147E-5"/>
                  <c:y val="-1.4543219272312165E-2"/>
                </c:manualLayout>
              </c:layout>
              <c:tx>
                <c:strRef>
                  <c:f>'2.구군별 면적 및 지번수 현황'!$Z$7</c:f>
                  <c:strCache>
                    <c:ptCount val="1"/>
                    <c:pt idx="0">
                      <c:v>10.1
(1.3)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{43CC8797-1F59-4E43-A341-819002BA38AC}</c15:txfldGUID>
                      <c15:f>'2.구군별 면적 및 지번수 현황'!$Z$7</c15:f>
                      <c15:dlblFieldTableCache>
                        <c:ptCount val="1"/>
                        <c:pt idx="0">
                          <c:v>9.9
(1.3)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832-4315-8537-F0EB49C2B220}"/>
                </c:ext>
              </c:extLst>
            </c:dLbl>
            <c:dLbl>
              <c:idx val="1"/>
              <c:layout>
                <c:manualLayout>
                  <c:x val="8.3333333333332708E-3"/>
                  <c:y val="0"/>
                </c:manualLayout>
              </c:layout>
              <c:tx>
                <c:strRef>
                  <c:f>'2.구군별 면적 및 지번수 현황'!$AA$7</c:f>
                  <c:strCache>
                    <c:ptCount val="1"/>
                    <c:pt idx="0">
                      <c:v>40.9
(5.7)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{22C12FD8-D289-4198-B296-D38354230A79}</c15:txfldGUID>
                      <c15:f>'2.구군별 면적 및 지번수 현황'!$AA$7</c15:f>
                      <c15:dlblFieldTableCache>
                        <c:ptCount val="1"/>
                        <c:pt idx="0">
                          <c:v>41.3
(5.7)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832-4315-8537-F0EB49C2B2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현황'!$AE$7,'2.구군별 면적 및 지번수 현황'!$AG$7)</c:f>
              <c:numCache>
                <c:formatCode>#,##0.0_);[Red]\(#,##0.0\)</c:formatCode>
                <c:ptCount val="2"/>
                <c:pt idx="0">
                  <c:v>10.1211404</c:v>
                </c:pt>
                <c:pt idx="1">
                  <c:v>40.905999999999999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832-4315-8537-F0EB49C2B2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715008"/>
        <c:axId val="188718464"/>
        <c:axId val="0"/>
      </c:bar3DChart>
      <c:catAx>
        <c:axId val="188715008"/>
        <c:scaling>
          <c:orientation val="minMax"/>
        </c:scaling>
        <c:delete val="1"/>
        <c:axPos val="b"/>
        <c:majorTickMark val="out"/>
        <c:minorTickMark val="none"/>
        <c:tickLblPos val="none"/>
        <c:crossAx val="188718464"/>
        <c:crosses val="autoZero"/>
        <c:auto val="1"/>
        <c:lblAlgn val="ctr"/>
        <c:lblOffset val="100"/>
        <c:noMultiLvlLbl val="0"/>
      </c:catAx>
      <c:valAx>
        <c:axId val="188718464"/>
        <c:scaling>
          <c:orientation val="minMax"/>
          <c:max val="25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88715008"/>
        <c:crosses val="autoZero"/>
        <c:crossBetween val="between"/>
        <c:majorUnit val="5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622440944882513"/>
          <c:y val="5.6030183727034097E-2"/>
          <c:w val="0.1087755905511828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201-4573-86D7-6B7C459987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201-4573-86D7-6B7C459987FD}"/>
              </c:ext>
            </c:extLst>
          </c:dPt>
          <c:dLbls>
            <c:dLbl>
              <c:idx val="0"/>
              <c:layout>
                <c:manualLayout>
                  <c:x val="-2.7781469755343937E-3"/>
                  <c:y val="-1.4543609558098919E-2"/>
                </c:manualLayout>
              </c:layout>
              <c:tx>
                <c:strRef>
                  <c:f>'2.구군별 면적 및 지번수 현황'!$Z$5</c:f>
                  <c:strCache>
                    <c:ptCount val="1"/>
                    <c:pt idx="0">
                      <c:v>3.0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{1CB43AF6-849F-4955-97E8-2C2D1A0CC566}</c15:txfldGUID>
                      <c15:f>'2.구군별 면적 및 지번수 현황'!$Z$5</c15:f>
                      <c15:dlblFieldTableCache>
                        <c:ptCount val="1"/>
                        <c:pt idx="0">
                          <c:v>2.8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201-4573-86D7-6B7C459987FD}"/>
                </c:ext>
              </c:extLst>
            </c:dLbl>
            <c:dLbl>
              <c:idx val="1"/>
              <c:layout>
                <c:manualLayout>
                  <c:x val="8.3333333333332708E-3"/>
                  <c:y val="0"/>
                </c:manualLayout>
              </c:layout>
              <c:tx>
                <c:strRef>
                  <c:f>'2.구군별 면적 및 지번수 현황'!$AA$5</c:f>
                  <c:strCache>
                    <c:ptCount val="1"/>
                    <c:pt idx="0">
                      <c:v>16.6
(2.3)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{8A7E93DB-9932-4BF1-AF9F-9F9ACEB9FB1E}</c15:txfldGUID>
                      <c15:f>'2.구군별 면적 및 지번수 현황'!$AA$5</c15:f>
                      <c15:dlblFieldTableCache>
                        <c:ptCount val="1"/>
                        <c:pt idx="0">
                          <c:v>16.7
(2.3)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201-4573-86D7-6B7C459987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현황'!$AE$5,'2.구군별 면적 및 지번수 현황'!$AG$5)</c:f>
              <c:numCache>
                <c:formatCode>#,##0.0_);[Red]\(#,##0.0\)</c:formatCode>
                <c:ptCount val="2"/>
                <c:pt idx="0">
                  <c:v>3.0128428999999999</c:v>
                </c:pt>
                <c:pt idx="1">
                  <c:v>16.617000000000001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201-4573-86D7-6B7C459987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748160"/>
        <c:axId val="188755968"/>
        <c:axId val="0"/>
      </c:bar3DChart>
      <c:catAx>
        <c:axId val="188748160"/>
        <c:scaling>
          <c:orientation val="minMax"/>
        </c:scaling>
        <c:delete val="1"/>
        <c:axPos val="b"/>
        <c:majorTickMark val="out"/>
        <c:minorTickMark val="none"/>
        <c:tickLblPos val="none"/>
        <c:crossAx val="188755968"/>
        <c:crosses val="autoZero"/>
        <c:auto val="1"/>
        <c:lblAlgn val="ctr"/>
        <c:lblOffset val="100"/>
        <c:noMultiLvlLbl val="0"/>
      </c:catAx>
      <c:valAx>
        <c:axId val="188755968"/>
        <c:scaling>
          <c:orientation val="minMax"/>
          <c:max val="25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88748160"/>
        <c:crosses val="autoZero"/>
        <c:crossBetween val="between"/>
        <c:majorUnit val="5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622440944882513"/>
          <c:y val="5.6030183727034097E-2"/>
          <c:w val="0.1087755905511828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D2-48B7-8A63-7EFF7B9B1D4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D2-48B7-8A63-7EFF7B9B1D45}"/>
              </c:ext>
            </c:extLst>
          </c:dPt>
          <c:dLbls>
            <c:dLbl>
              <c:idx val="0"/>
              <c:layout>
                <c:manualLayout>
                  <c:x val="-5.5272872739048594E-3"/>
                  <c:y val="-9.5865897803667291E-3"/>
                </c:manualLayout>
              </c:layout>
              <c:tx>
                <c:strRef>
                  <c:f>'2.구군별 면적 및 지번수 현황'!$Z$8</c:f>
                  <c:strCache>
                    <c:ptCount val="1"/>
                    <c:pt idx="0">
                      <c:v>14.2
(1.8)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{6268A09B-8B92-4404-B025-CF5A69AB8D00}</c15:txfldGUID>
                      <c15:f>'2.구군별 면적 및 지번수 현황'!$Z$8</c15:f>
                      <c15:dlblFieldTableCache>
                        <c:ptCount val="1"/>
                        <c:pt idx="0">
                          <c:v>14.2
(1.8)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7D2-48B7-8A63-7EFF7B9B1D45}"/>
                </c:ext>
              </c:extLst>
            </c:dLbl>
            <c:dLbl>
              <c:idx val="1"/>
              <c:layout>
                <c:manualLayout>
                  <c:x val="8.3333333333332708E-3"/>
                  <c:y val="0"/>
                </c:manualLayout>
              </c:layout>
              <c:tx>
                <c:strRef>
                  <c:f>'2.구군별 면적 및 지번수 현황'!$AA$8</c:f>
                  <c:strCache>
                    <c:ptCount val="1"/>
                    <c:pt idx="0">
                      <c:v>37.9
(5.3)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{6876B9C6-1190-45D0-9124-FBAB04682D60}</c15:txfldGUID>
                      <c15:f>'2.구군별 면적 및 지번수 현황'!$AA$8</c15:f>
                      <c15:dlblFieldTableCache>
                        <c:ptCount val="1"/>
                        <c:pt idx="0">
                          <c:v>37.9
(5.2)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7D2-48B7-8A63-7EFF7B9B1D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현황'!$AE$8,'2.구군별 면적 및 지번수 현황'!$AG$8)</c:f>
              <c:numCache>
                <c:formatCode>#,##0.0_);[Red]\(#,##0.0\)</c:formatCode>
                <c:ptCount val="2"/>
                <c:pt idx="0">
                  <c:v>14.1993454</c:v>
                </c:pt>
                <c:pt idx="1">
                  <c:v>37.869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7D2-48B7-8A63-7EFF7B9B1D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769024"/>
        <c:axId val="188780928"/>
        <c:axId val="0"/>
      </c:bar3DChart>
      <c:catAx>
        <c:axId val="188769024"/>
        <c:scaling>
          <c:orientation val="minMax"/>
        </c:scaling>
        <c:delete val="1"/>
        <c:axPos val="b"/>
        <c:majorTickMark val="out"/>
        <c:minorTickMark val="none"/>
        <c:tickLblPos val="none"/>
        <c:crossAx val="188780928"/>
        <c:crosses val="autoZero"/>
        <c:auto val="1"/>
        <c:lblAlgn val="ctr"/>
        <c:lblOffset val="100"/>
        <c:noMultiLvlLbl val="0"/>
      </c:catAx>
      <c:valAx>
        <c:axId val="188780928"/>
        <c:scaling>
          <c:orientation val="minMax"/>
          <c:max val="25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88769024"/>
        <c:crosses val="autoZero"/>
        <c:crossBetween val="between"/>
        <c:majorUnit val="5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622440944882535"/>
          <c:y val="5.6030183727034097E-2"/>
          <c:w val="0.10877559055118288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CB2-4865-AE86-6B3C9A35C8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CB2-4865-AE86-6B3C9A35C862}"/>
              </c:ext>
            </c:extLst>
          </c:dPt>
          <c:dLbls>
            <c:dLbl>
              <c:idx val="0"/>
              <c:layout>
                <c:manualLayout>
                  <c:x val="2.7201336212065866E-3"/>
                  <c:y val="-9.5865897803667291E-3"/>
                </c:manualLayout>
              </c:layout>
              <c:tx>
                <c:strRef>
                  <c:f>'2.구군별 면적 및 지번수 현황'!$Z$6</c:f>
                  <c:strCache>
                    <c:ptCount val="1"/>
                    <c:pt idx="0">
                      <c:v>14.0
(1.8)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{7C6BFE3C-6E8A-4FC6-A236-F81DF0D59062}</c15:txfldGUID>
                      <c15:f>'2.구군별 면적 및 지번수 현황'!$Z$6</c15:f>
                      <c15:dlblFieldTableCache>
                        <c:ptCount val="1"/>
                        <c:pt idx="0">
                          <c:v>14.0
(1.8)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CB2-4865-AE86-6B3C9A35C862}"/>
                </c:ext>
              </c:extLst>
            </c:dLbl>
            <c:dLbl>
              <c:idx val="1"/>
              <c:layout>
                <c:manualLayout>
                  <c:x val="8.3333333333332708E-3"/>
                  <c:y val="0"/>
                </c:manualLayout>
              </c:layout>
              <c:tx>
                <c:strRef>
                  <c:f>'2.구군별 면적 및 지번수 현황'!$AA$6</c:f>
                  <c:strCache>
                    <c:ptCount val="1"/>
                    <c:pt idx="0">
                      <c:v>39.7
(5.5)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{824F841C-7C6B-45A4-AB86-B840BD5A7849}</c15:txfldGUID>
                      <c15:f>'2.구군별 면적 및 지번수 현황'!$AA$6</c15:f>
                      <c15:dlblFieldTableCache>
                        <c:ptCount val="1"/>
                        <c:pt idx="0">
                          <c:v>41.3
(5.7)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CB2-4865-AE86-6B3C9A35C86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현황'!$AE$6,'2.구군별 면적 및 지번수 현황'!$AG$6)</c:f>
              <c:numCache>
                <c:formatCode>#,##0.0_);[Red]\(#,##0.0\)</c:formatCode>
                <c:ptCount val="2"/>
                <c:pt idx="0">
                  <c:v>13.975501999999999</c:v>
                </c:pt>
                <c:pt idx="1">
                  <c:v>39.695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CB2-4865-AE86-6B3C9A35C8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789888"/>
        <c:axId val="188793600"/>
        <c:axId val="0"/>
      </c:bar3DChart>
      <c:catAx>
        <c:axId val="188789888"/>
        <c:scaling>
          <c:orientation val="minMax"/>
        </c:scaling>
        <c:delete val="1"/>
        <c:axPos val="b"/>
        <c:majorTickMark val="out"/>
        <c:minorTickMark val="none"/>
        <c:tickLblPos val="none"/>
        <c:crossAx val="188793600"/>
        <c:crosses val="autoZero"/>
        <c:auto val="1"/>
        <c:lblAlgn val="ctr"/>
        <c:lblOffset val="100"/>
        <c:noMultiLvlLbl val="0"/>
      </c:catAx>
      <c:valAx>
        <c:axId val="188793600"/>
        <c:scaling>
          <c:orientation val="minMax"/>
          <c:max val="25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88789888"/>
        <c:crosses val="autoZero"/>
        <c:crossBetween val="between"/>
        <c:majorUnit val="5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622440944882568"/>
          <c:y val="5.6030183727034097E-2"/>
          <c:w val="0.10877559055118295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1B4-456B-A0F3-57C30D2A34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1B4-456B-A0F3-57C30D2A34B2}"/>
              </c:ext>
            </c:extLst>
          </c:dPt>
          <c:dLbls>
            <c:dLbl>
              <c:idx val="0"/>
              <c:layout>
                <c:manualLayout>
                  <c:x val="-5.5272872739048594E-3"/>
                  <c:y val="-9.5865897803667291E-3"/>
                </c:manualLayout>
              </c:layout>
              <c:tx>
                <c:strRef>
                  <c:f>'2.구군별 면적 및 지번수 현황'!$Z$14</c:f>
                  <c:strCache>
                    <c:ptCount val="1"/>
                    <c:pt idx="0">
                      <c:v>41.8
(5.4)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{6D7943FA-13E2-425B-99BE-F482B778EF8F}</c15:txfldGUID>
                      <c15:f>'2.구군별 면적 및 지번수 현황'!$Z$14</c15:f>
                      <c15:dlblFieldTableCache>
                        <c:ptCount val="1"/>
                        <c:pt idx="0">
                          <c:v>41.8
(5.4)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1B4-456B-A0F3-57C30D2A34B2}"/>
                </c:ext>
              </c:extLst>
            </c:dLbl>
            <c:dLbl>
              <c:idx val="1"/>
              <c:layout>
                <c:manualLayout>
                  <c:x val="8.3333333333332708E-3"/>
                  <c:y val="0"/>
                </c:manualLayout>
              </c:layout>
              <c:tx>
                <c:strRef>
                  <c:f>'2.구군별 면적 및 지번수 현황'!$AA$14</c:f>
                  <c:strCache>
                    <c:ptCount val="1"/>
                    <c:pt idx="0">
                      <c:v>42.7
(5.9)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{1BF69FE1-104F-4B0C-B9A2-1A9BB8E6E9C2}</c15:txfldGUID>
                      <c15:f>'2.구군별 면적 및 지번수 현황'!$AA$14</c15:f>
                      <c15:dlblFieldTableCache>
                        <c:ptCount val="1"/>
                        <c:pt idx="0">
                          <c:v>42.9
(5.9)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1B4-456B-A0F3-57C30D2A34B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현황'!$AE$14,'2.구군별 면적 및 지번수 현황'!$AG$14)</c:f>
              <c:numCache>
                <c:formatCode>#,##0.0_);[Red]\(#,##0.0\)</c:formatCode>
                <c:ptCount val="2"/>
                <c:pt idx="0">
                  <c:v>41.7839119</c:v>
                </c:pt>
                <c:pt idx="1">
                  <c:v>42.685000000000002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B4-456B-A0F3-57C30D2A34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806656"/>
        <c:axId val="189482112"/>
        <c:axId val="0"/>
      </c:bar3DChart>
      <c:catAx>
        <c:axId val="188806656"/>
        <c:scaling>
          <c:orientation val="minMax"/>
        </c:scaling>
        <c:delete val="1"/>
        <c:axPos val="b"/>
        <c:majorTickMark val="out"/>
        <c:minorTickMark val="none"/>
        <c:tickLblPos val="none"/>
        <c:crossAx val="189482112"/>
        <c:crosses val="autoZero"/>
        <c:auto val="1"/>
        <c:lblAlgn val="ctr"/>
        <c:lblOffset val="100"/>
        <c:noMultiLvlLbl val="0"/>
      </c:catAx>
      <c:valAx>
        <c:axId val="189482112"/>
        <c:scaling>
          <c:orientation val="minMax"/>
          <c:max val="25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88806656"/>
        <c:crosses val="autoZero"/>
        <c:crossBetween val="between"/>
        <c:majorUnit val="5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62244094488259"/>
          <c:y val="5.6030183727034097E-2"/>
          <c:w val="0.10877559055118302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97A-4FFF-AFC7-C2E40005273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97A-4FFF-AFC7-C2E40005273F}"/>
              </c:ext>
            </c:extLst>
          </c:dPt>
          <c:dLbls>
            <c:dLbl>
              <c:idx val="0"/>
              <c:layout>
                <c:manualLayout>
                  <c:x val="-2.7781469755343937E-3"/>
                  <c:y val="3.2666920352428095E-4"/>
                </c:manualLayout>
              </c:layout>
              <c:tx>
                <c:strRef>
                  <c:f>'2.구군별 면적 및 지번수 현황'!$Z$19</c:f>
                  <c:strCache>
                    <c:ptCount val="1"/>
                    <c:pt idx="0">
                      <c:v>36.1
(4.7)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{CF17105C-F728-4244-BFCE-93BA3D99E214}</c15:txfldGUID>
                      <c15:f>'2.구군별 면적 및 지번수 현황'!$Z$19</c15:f>
                      <c15:dlblFieldTableCache>
                        <c:ptCount val="1"/>
                        <c:pt idx="0">
                          <c:v>36.1
(4.7)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97A-4FFF-AFC7-C2E40005273F}"/>
                </c:ext>
              </c:extLst>
            </c:dLbl>
            <c:dLbl>
              <c:idx val="1"/>
              <c:layout>
                <c:manualLayout>
                  <c:x val="8.3333333333332708E-3"/>
                  <c:y val="0"/>
                </c:manualLayout>
              </c:layout>
              <c:tx>
                <c:strRef>
                  <c:f>'2.구군별 면적 및 지번수 현황'!$AA$19</c:f>
                  <c:strCache>
                    <c:ptCount val="1"/>
                    <c:pt idx="0">
                      <c:v>26.4
(3.7)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{DD0DF86C-AB5F-4C45-A189-E0E7F6A53E1F}</c15:txfldGUID>
                      <c15:f>'2.구군별 면적 및 지번수 현황'!$AA$19</c15:f>
                      <c15:dlblFieldTableCache>
                        <c:ptCount val="1"/>
                        <c:pt idx="0">
                          <c:v>26.1
(3.6)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97A-4FFF-AFC7-C2E40005273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현황'!$AE$19,'2.구군별 면적 및 지번수 현황'!$AG$19)</c:f>
              <c:numCache>
                <c:formatCode>#,##0.0_);[Red]\(#,##0.0\)</c:formatCode>
                <c:ptCount val="2"/>
                <c:pt idx="0">
                  <c:v>36.105076099999998</c:v>
                </c:pt>
                <c:pt idx="1">
                  <c:v>26.435000000000002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97A-4FFF-AFC7-C2E4000527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9507456"/>
        <c:axId val="189511168"/>
        <c:axId val="0"/>
      </c:bar3DChart>
      <c:catAx>
        <c:axId val="189507456"/>
        <c:scaling>
          <c:orientation val="minMax"/>
        </c:scaling>
        <c:delete val="1"/>
        <c:axPos val="b"/>
        <c:majorTickMark val="out"/>
        <c:minorTickMark val="none"/>
        <c:tickLblPos val="none"/>
        <c:crossAx val="189511168"/>
        <c:crosses val="autoZero"/>
        <c:auto val="1"/>
        <c:lblAlgn val="ctr"/>
        <c:lblOffset val="100"/>
        <c:noMultiLvlLbl val="0"/>
      </c:catAx>
      <c:valAx>
        <c:axId val="189511168"/>
        <c:scaling>
          <c:orientation val="minMax"/>
          <c:max val="25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89507456"/>
        <c:crosses val="autoZero"/>
        <c:crossBetween val="between"/>
        <c:majorUnit val="5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622440944882613"/>
          <c:y val="5.6030183727034097E-2"/>
          <c:w val="0.10877559055118309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663-45C0-9FEE-17787BDF987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663-45C0-9FEE-17787BDF9879}"/>
              </c:ext>
            </c:extLst>
          </c:dPt>
          <c:dLbls>
            <c:dLbl>
              <c:idx val="0"/>
              <c:layout>
                <c:manualLayout>
                  <c:x val="-2.9006677163909147E-5"/>
                  <c:y val="5.283298695469809E-3"/>
                </c:manualLayout>
              </c:layout>
              <c:tx>
                <c:strRef>
                  <c:f>'2.구군별 면적 및 지번수 현황'!$Z$16</c:f>
                  <c:strCache>
                    <c:ptCount val="1"/>
                    <c:pt idx="0">
                      <c:v>182.2
(23.6)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{8CB2D257-A89C-4799-B8C5-AE111009DA4E}</c15:txfldGUID>
                      <c15:f>'2.구군별 면적 및 지번수 현황'!$Z$16</c15:f>
                      <c15:dlblFieldTableCache>
                        <c:ptCount val="1"/>
                        <c:pt idx="0">
                          <c:v>181.5
(23.6)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663-45C0-9FEE-17787BDF9879}"/>
                </c:ext>
              </c:extLst>
            </c:dLbl>
            <c:dLbl>
              <c:idx val="1"/>
              <c:layout>
                <c:manualLayout>
                  <c:x val="8.3333333333332708E-3"/>
                  <c:y val="0"/>
                </c:manualLayout>
              </c:layout>
              <c:tx>
                <c:strRef>
                  <c:f>'2.구군별 면적 및 지번수 현황'!$AA$16</c:f>
                  <c:strCache>
                    <c:ptCount val="1"/>
                    <c:pt idx="0">
                      <c:v>105.7
(14.7)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{F9F17795-C3BB-4A7E-BC1D-7ED82658EE31}</c15:txfldGUID>
                      <c15:f>'2.구군별 면적 및 지번수 현황'!$AA$16</c15:f>
                      <c15:dlblFieldTableCache>
                        <c:ptCount val="1"/>
                        <c:pt idx="0">
                          <c:v>103.8
(14.3)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663-45C0-9FEE-17787BDF987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현황'!$AE$16,'2.구군별 면적 및 지번수 현황'!$AG$16)</c:f>
              <c:numCache>
                <c:formatCode>#,##0.0_);[Red]\(#,##0.0\)</c:formatCode>
                <c:ptCount val="2"/>
                <c:pt idx="0">
                  <c:v>182.15698090000001</c:v>
                </c:pt>
                <c:pt idx="1">
                  <c:v>105.691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663-45C0-9FEE-17787BDF98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9528320"/>
        <c:axId val="191436672"/>
        <c:axId val="0"/>
      </c:bar3DChart>
      <c:catAx>
        <c:axId val="189528320"/>
        <c:scaling>
          <c:orientation val="minMax"/>
        </c:scaling>
        <c:delete val="1"/>
        <c:axPos val="b"/>
        <c:majorTickMark val="out"/>
        <c:minorTickMark val="none"/>
        <c:tickLblPos val="none"/>
        <c:crossAx val="191436672"/>
        <c:crosses val="autoZero"/>
        <c:auto val="1"/>
        <c:lblAlgn val="ctr"/>
        <c:lblOffset val="100"/>
        <c:noMultiLvlLbl val="0"/>
      </c:catAx>
      <c:valAx>
        <c:axId val="191436672"/>
        <c:scaling>
          <c:orientation val="minMax"/>
          <c:max val="25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89528320"/>
        <c:crosses val="autoZero"/>
        <c:crossBetween val="between"/>
        <c:majorUnit val="5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622440944882491"/>
          <c:y val="5.6030183727034097E-2"/>
          <c:w val="0.10877559055118274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965-42C2-8736-16C1F00D9E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965-42C2-8736-16C1F00D9E92}"/>
              </c:ext>
            </c:extLst>
          </c:dPt>
          <c:dLbls>
            <c:dLbl>
              <c:idx val="0"/>
              <c:layout>
                <c:manualLayout>
                  <c:x val="-5.5272872739048594E-3"/>
                  <c:y val="-4.6299602884211973E-3"/>
                </c:manualLayout>
              </c:layout>
              <c:tx>
                <c:strRef>
                  <c:f>'2.구군별 면적 및 지번수 현황'!$Z$11</c:f>
                  <c:strCache>
                    <c:ptCount val="1"/>
                    <c:pt idx="0">
                      <c:v>26.8
(3.5)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{D8466FE1-BF52-4F8D-8C9B-B8731719C485}</c15:txfldGUID>
                      <c15:f>'2.구군별 면적 및 지번수 현황'!$Z$11</c15:f>
                      <c15:dlblFieldTableCache>
                        <c:ptCount val="1"/>
                        <c:pt idx="0">
                          <c:v>26.8
(3.5)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965-42C2-8736-16C1F00D9E92}"/>
                </c:ext>
              </c:extLst>
            </c:dLbl>
            <c:dLbl>
              <c:idx val="1"/>
              <c:layout>
                <c:manualLayout>
                  <c:x val="8.3333333333332708E-3"/>
                  <c:y val="0"/>
                </c:manualLayout>
              </c:layout>
              <c:tx>
                <c:strRef>
                  <c:f>'2.구군별 면적 및 지번수 현황'!$AA$11</c:f>
                  <c:strCache>
                    <c:ptCount val="1"/>
                    <c:pt idx="0">
                      <c:v>45.6
(6.3)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{B1EA7EB7-D3B8-4675-9C73-B22C2F5D6AB0}</c15:txfldGUID>
                      <c15:f>'2.구군별 면적 및 지번수 현황'!$AA$11</c15:f>
                      <c15:dlblFieldTableCache>
                        <c:ptCount val="1"/>
                        <c:pt idx="0">
                          <c:v>45.7
(6.3)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965-42C2-8736-16C1F00D9E9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현황'!$AE$11,'2.구군별 면적 및 지번수 현황'!$AG$11)</c:f>
              <c:numCache>
                <c:formatCode>#,##0.0_);[Red]\(#,##0.0\)</c:formatCode>
                <c:ptCount val="2"/>
                <c:pt idx="0">
                  <c:v>26.8240497</c:v>
                </c:pt>
                <c:pt idx="1">
                  <c:v>45.582999999999998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65-42C2-8736-16C1F00D9E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449728"/>
        <c:axId val="191457536"/>
        <c:axId val="0"/>
      </c:bar3DChart>
      <c:catAx>
        <c:axId val="191449728"/>
        <c:scaling>
          <c:orientation val="minMax"/>
        </c:scaling>
        <c:delete val="1"/>
        <c:axPos val="b"/>
        <c:majorTickMark val="out"/>
        <c:minorTickMark val="none"/>
        <c:tickLblPos val="none"/>
        <c:crossAx val="191457536"/>
        <c:crosses val="autoZero"/>
        <c:auto val="1"/>
        <c:lblAlgn val="ctr"/>
        <c:lblOffset val="100"/>
        <c:noMultiLvlLbl val="0"/>
      </c:catAx>
      <c:valAx>
        <c:axId val="191457536"/>
        <c:scaling>
          <c:orientation val="minMax"/>
          <c:max val="25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91449728"/>
        <c:crosses val="autoZero"/>
        <c:crossBetween val="between"/>
        <c:majorUnit val="5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3-2</a:t>
            </a:r>
            <a:r>
              <a:rPr lang="en-US" altLang="ko-KR" sz="1300" baseline="0"/>
              <a:t> </a:t>
            </a:r>
            <a:r>
              <a:rPr lang="ko-KR" altLang="en-US" sz="1300" baseline="0"/>
              <a:t>소유구분별 지적공부등록지 현황</a:t>
            </a:r>
            <a:endParaRPr lang="ko-KR" altLang="en-US" sz="1300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25000000000001"/>
          <c:y val="0.2598875140607444"/>
          <c:w val="0.8291666666666665"/>
          <c:h val="0.7239286755822188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C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C-4C61-AB19-4C5AB76E368E}"/>
              </c:ext>
            </c:extLst>
          </c:dPt>
          <c:dPt>
            <c:idx val="1"/>
            <c:bubble3D val="0"/>
            <c:spPr>
              <a:solidFill>
                <a:srgbClr val="F2DCD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C9C-4C61-AB19-4C5AB76E368E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C9C-4C61-AB19-4C5AB76E368E}"/>
              </c:ext>
            </c:extLst>
          </c:dPt>
          <c:dPt>
            <c:idx val="3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C9C-4C61-AB19-4C5AB76E368E}"/>
              </c:ext>
            </c:extLst>
          </c:dPt>
          <c:dPt>
            <c:idx val="4"/>
            <c:bubble3D val="0"/>
            <c:spPr>
              <a:solidFill>
                <a:srgbClr val="DBEE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C9C-4C61-AB19-4C5AB76E368E}"/>
              </c:ext>
            </c:extLst>
          </c:dPt>
          <c:dPt>
            <c:idx val="5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C9C-4C61-AB19-4C5AB76E368E}"/>
              </c:ext>
            </c:extLst>
          </c:dPt>
          <c:dLbls>
            <c:dLbl>
              <c:idx val="0"/>
              <c:layout>
                <c:manualLayout>
                  <c:x val="-0.15833333333333344"/>
                  <c:y val="4.2868000874890663E-2"/>
                </c:manualLayout>
              </c:layout>
              <c:tx>
                <c:strRef>
                  <c:f>'3.지적통계체계표'!$D$38</c:f>
                  <c:strCache>
                    <c:ptCount val="1"/>
                    <c:pt idx="0">
                      <c:v>개인
318,012,865.4㎡
(41.2%)
429,972필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{C35BD230-95FD-4431-AC3B-378D2451351F}</c15:txfldGUID>
                      <c15:f>'3.지적통계체계표'!$D$38</c15:f>
                      <c15:dlblFieldTableCache>
                        <c:ptCount val="1"/>
                        <c:pt idx="0">
                          <c:v>개인
322,247,082.1㎡
(41.8%)
439,964필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C9C-4C61-AB19-4C5AB76E368E}"/>
                </c:ext>
              </c:extLst>
            </c:dLbl>
            <c:dLbl>
              <c:idx val="1"/>
              <c:layout>
                <c:manualLayout>
                  <c:x val="0.13122391732283464"/>
                  <c:y val="-0.24464749198016925"/>
                </c:manualLayout>
              </c:layout>
              <c:tx>
                <c:strRef>
                  <c:f>'3.지적통계체계표'!$D$39</c:f>
                  <c:strCache>
                    <c:ptCount val="1"/>
                    <c:pt idx="0">
                      <c:v>국유지
168,255,736.6㎡
(21.8%)
97,855필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{B49BFA00-5167-4CC0-8E66-9AC0D3859A85}</c15:txfldGUID>
                      <c15:f>'3.지적통계체계표'!$D$39</c15:f>
                      <c15:dlblFieldTableCache>
                        <c:ptCount val="1"/>
                        <c:pt idx="0">
                          <c:v>국유지
167,599,946.7㎡
(21.8%)
98,353필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C9C-4C61-AB19-4C5AB76E368E}"/>
                </c:ext>
              </c:extLst>
            </c:dLbl>
            <c:dLbl>
              <c:idx val="2"/>
              <c:layout>
                <c:manualLayout>
                  <c:x val="0.15451558398950138"/>
                  <c:y val="-0.11228073053368333"/>
                </c:manualLayout>
              </c:layout>
              <c:tx>
                <c:strRef>
                  <c:f>'3.지적통계체계표'!$D$40</c:f>
                  <c:strCache>
                    <c:ptCount val="1"/>
                    <c:pt idx="0">
                      <c:v>도유지
75,780,199.8㎡
(9.8%)
36,902필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{9298BCB8-E1B0-466D-9C9B-4884C935574D}</c15:txfldGUID>
                      <c15:f>'3.지적통계체계표'!$D$40</c15:f>
                      <c15:dlblFieldTableCache>
                        <c:ptCount val="1"/>
                        <c:pt idx="0">
                          <c:v>도유지
73,349,814.5㎡
(9.5%)
35,749필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C9C-4C61-AB19-4C5AB76E368E}"/>
                </c:ext>
              </c:extLst>
            </c:dLbl>
            <c:dLbl>
              <c:idx val="3"/>
              <c:layout>
                <c:manualLayout>
                  <c:x val="0"/>
                  <c:y val="-0.10507600612423454"/>
                </c:manualLayout>
              </c:layout>
              <c:tx>
                <c:strRef>
                  <c:f>'3.지적통계체계표'!$D$41</c:f>
                  <c:strCache>
                    <c:ptCount val="1"/>
                    <c:pt idx="0">
                      <c:v>군유지
36,094,312.8㎡
(4.7%)
65,511필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{0BBD5066-BD37-4BF4-A4B2-7FC07D87B9BB}</c15:txfldGUID>
                      <c15:f>'3.지적통계체계표'!$D$41</c15:f>
                      <c15:dlblFieldTableCache>
                        <c:ptCount val="1"/>
                        <c:pt idx="0">
                          <c:v>군유지
35,104,443.6㎡
(4.6%)
64,381필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C9C-4C61-AB19-4C5AB76E368E}"/>
                </c:ext>
              </c:extLst>
            </c:dLbl>
            <c:dLbl>
              <c:idx val="4"/>
              <c:layout>
                <c:manualLayout>
                  <c:x val="0.19146916010498691"/>
                  <c:y val="7.457950568678913E-2"/>
                </c:manualLayout>
              </c:layout>
              <c:tx>
                <c:strRef>
                  <c:f>'3.지적통계체계표'!$D$42</c:f>
                  <c:strCache>
                    <c:ptCount val="1"/>
                    <c:pt idx="0">
                      <c:v>법인
143,380,173.0㎡
(18.6%)
75,913필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{016CFBE7-6EFB-44B0-B33A-A42870F667B9}</c15:txfldGUID>
                      <c15:f>'3.지적통계체계표'!$D$42</c15:f>
                      <c15:dlblFieldTableCache>
                        <c:ptCount val="1"/>
                        <c:pt idx="0">
                          <c:v>법인
141,967,112.9㎡
(18.4%)
72,796필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C9C-4C61-AB19-4C5AB76E368E}"/>
                </c:ext>
              </c:extLst>
            </c:dLbl>
            <c:dLbl>
              <c:idx val="5"/>
              <c:layout>
                <c:manualLayout>
                  <c:x val="-0.13498425196850392"/>
                  <c:y val="1.8357392825896757E-2"/>
                </c:manualLayout>
              </c:layout>
              <c:tx>
                <c:strRef>
                  <c:f>'3.지적통계체계표'!$D$43</c:f>
                  <c:strCache>
                    <c:ptCount val="1"/>
                    <c:pt idx="0">
                      <c:v>종중
13,380,466.5㎡
(1.7%)
2,804필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{9B58D48D-BF39-4830-A9FA-63E3FD99D29B}</c15:txfldGUID>
                      <c15:f>'3.지적통계체계표'!$D$43</c15:f>
                      <c15:dlblFieldTableCache>
                        <c:ptCount val="1"/>
                        <c:pt idx="0">
                          <c:v>종중
13,549,847.3㎡
(1.8%)
2,879필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C9C-4C61-AB19-4C5AB76E368E}"/>
                </c:ext>
              </c:extLst>
            </c:dLbl>
            <c:dLbl>
              <c:idx val="6"/>
              <c:layout>
                <c:manualLayout>
                  <c:x val="-5.6773786089238873E-2"/>
                  <c:y val="-5.500437445319338E-2"/>
                </c:manualLayout>
              </c:layout>
              <c:tx>
                <c:strRef>
                  <c:f>'3.지적통계체계표'!$D$44</c:f>
                  <c:strCache>
                    <c:ptCount val="1"/>
                    <c:pt idx="0">
                      <c:v>종교단체
11,609,239.9㎡
(1.5%)
3,887필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{CDBF157A-901B-4919-91CD-9E79B85BC93C}</c15:txfldGUID>
                      <c15:f>'3.지적통계체계표'!$D$44</c15:f>
                      <c15:dlblFieldTableCache>
                        <c:ptCount val="1"/>
                        <c:pt idx="0">
                          <c:v>종교단체
11,465,804.8㎡
(1.5%)
3,850필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C9C-4C61-AB19-4C5AB76E368E}"/>
                </c:ext>
              </c:extLst>
            </c:dLbl>
            <c:dLbl>
              <c:idx val="7"/>
              <c:layout>
                <c:manualLayout>
                  <c:x val="4.0340715223097096E-2"/>
                  <c:y val="-8.0340660542432232E-2"/>
                </c:manualLayout>
              </c:layout>
              <c:tx>
                <c:strRef>
                  <c:f>'3.지적통계체계표'!$D$45</c:f>
                  <c:strCache>
                    <c:ptCount val="1"/>
                    <c:pt idx="0">
                      <c:v>기타단체
3,047,371.2㎡
(0.4%)
4,708필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{AB2F1C4C-E125-4D03-9B81-B06B05E8D48A}</c15:txfldGUID>
                      <c15:f>'3.지적통계체계표'!$D$45</c15:f>
                      <c15:dlblFieldTableCache>
                        <c:ptCount val="1"/>
                        <c:pt idx="0">
                          <c:v>기타단체
3,091,995.7㎡
(0.4%)
4,916필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C9C-4C61-AB19-4C5AB76E368E}"/>
                </c:ext>
              </c:extLst>
            </c:dLbl>
            <c:dLbl>
              <c:idx val="8"/>
              <c:layout>
                <c:manualLayout>
                  <c:x val="0.17135334645669298"/>
                  <c:y val="-1.3454906678331876E-2"/>
                </c:manualLayout>
              </c:layout>
              <c:tx>
                <c:strRef>
                  <c:f>'3.지적통계체계표'!$D$46</c:f>
                  <c:strCache>
                    <c:ptCount val="1"/>
                    <c:pt idx="0">
                      <c:v>기타
1,765,590.2㎡
(0.2%)
957필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{95E6CFAC-A449-4780-B523-F64C77A46C2D}</c15:txfldGUID>
                      <c15:f>'3.지적통계체계표'!$D$46</c15:f>
                      <c15:dlblFieldTableCache>
                        <c:ptCount val="1"/>
                        <c:pt idx="0">
                          <c:v>기타
1,698,711.0㎡
(0.2%)
892필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C9C-4C61-AB19-4C5AB76E368E}"/>
                </c:ext>
              </c:extLst>
            </c:dLbl>
            <c:dLbl>
              <c:idx val="9"/>
              <c:layout>
                <c:manualLayout>
                  <c:x val="8.4282726377952755E-2"/>
                  <c:y val="-2.776686247552396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C9C-4C61-AB19-4C5AB76E36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'3.지적통계체계표'!$C$24:$C$32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'3.지적통계체계표'!$D$24:$D$32</c:f>
              <c:numCache>
                <c:formatCode>_-* #,##0.0_-;\-* #,##0.0_-;_-* "-"_-;_-@_-</c:formatCode>
                <c:ptCount val="9"/>
                <c:pt idx="0">
                  <c:v>318012865.39999998</c:v>
                </c:pt>
                <c:pt idx="1">
                  <c:v>168255736.59999999</c:v>
                </c:pt>
                <c:pt idx="2">
                  <c:v>75780199.799999997</c:v>
                </c:pt>
                <c:pt idx="3">
                  <c:v>36094312.799999997</c:v>
                </c:pt>
                <c:pt idx="4">
                  <c:v>143380173</c:v>
                </c:pt>
                <c:pt idx="5">
                  <c:v>13380466.5</c:v>
                </c:pt>
                <c:pt idx="6">
                  <c:v>11609239.9</c:v>
                </c:pt>
                <c:pt idx="7">
                  <c:v>3047371.2</c:v>
                </c:pt>
                <c:pt idx="8">
                  <c:v>1765590.2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EC9C-4C61-AB19-4C5AB76E368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3-1 </a:t>
            </a:r>
            <a:r>
              <a:rPr lang="ko-KR" altLang="en-US" sz="1300"/>
              <a:t>토지ㆍ임야대장별 지적공부등록지 현황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B7DEE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54F-4EB9-AC9E-A3A31528A2CC}"/>
              </c:ext>
            </c:extLst>
          </c:dPt>
          <c:dPt>
            <c:idx val="1"/>
            <c:bubble3D val="0"/>
            <c:spPr>
              <a:solidFill>
                <a:srgbClr val="E6B9B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54F-4EB9-AC9E-A3A31528A2CC}"/>
              </c:ext>
            </c:extLst>
          </c:dPt>
          <c:dLbls>
            <c:dLbl>
              <c:idx val="0"/>
              <c:layout>
                <c:manualLayout>
                  <c:x val="-0.26027127423025631"/>
                  <c:y val="-0.11736068847967709"/>
                </c:manualLayout>
              </c:layout>
              <c:tx>
                <c:strRef>
                  <c:f>'3.지적통계체계표'!$D$36</c:f>
                  <c:strCache>
                    <c:ptCount val="1"/>
                    <c:pt idx="0">
                      <c:v>토지대장등록지
438,504,152.9㎡
(56.9%)
684,931필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{10BF01A6-65DA-4ED7-BE08-35680BA61452}</c15:txfldGUID>
                      <c15:f>'3.지적통계체계표'!$D$36</c15:f>
                      <c15:dlblFieldTableCache>
                        <c:ptCount val="1"/>
                        <c:pt idx="0">
                          <c:v>토지대장등록지
435,525,038.6㎡
(56.6%)
690,336필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54F-4EB9-AC9E-A3A31528A2CC}"/>
                </c:ext>
              </c:extLst>
            </c:dLbl>
            <c:dLbl>
              <c:idx val="1"/>
              <c:layout>
                <c:manualLayout>
                  <c:x val="0.26580837279061326"/>
                  <c:y val="1.7917620855162041E-2"/>
                </c:manualLayout>
              </c:layout>
              <c:tx>
                <c:strRef>
                  <c:f>'3.지적통계체계표'!$D$37</c:f>
                  <c:strCache>
                    <c:ptCount val="1"/>
                    <c:pt idx="0">
                      <c:v>임야대장등록지
332,821,802.5㎡
(43.1%)
33,578필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{52E17884-BF6E-4FE4-AF5A-4080CEFC81A1}</c15:txfldGUID>
                      <c15:f>'3.지적통계체계표'!$D$37</c15:f>
                      <c15:dlblFieldTableCache>
                        <c:ptCount val="1"/>
                        <c:pt idx="0">
                          <c:v>임야대장등록지
334,549,720.0㎡
(43.4%)
33,444필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54F-4EB9-AC9E-A3A31528A2C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('3.지적통계체계표'!$C$13,'3.지적통계체계표'!$C$23)</c:f>
              <c:strCache>
                <c:ptCount val="2"/>
                <c:pt idx="0">
                  <c:v>소계</c:v>
                </c:pt>
                <c:pt idx="1">
                  <c:v>소계</c:v>
                </c:pt>
              </c:strCache>
            </c:strRef>
          </c:cat>
          <c:val>
            <c:numRef>
              <c:f>('3.지적통계체계표'!$D$13,'3.지적통계체계표'!$D$23)</c:f>
              <c:numCache>
                <c:formatCode>_-* #,##0.0_-;\-* #,##0.0_-;_-* "-"_-;_-@_-</c:formatCode>
                <c:ptCount val="2"/>
                <c:pt idx="0">
                  <c:v>438504152.89999998</c:v>
                </c:pt>
                <c:pt idx="1">
                  <c:v>332821802.5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54F-4EB9-AC9E-A3A31528A2CC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('3.지적통계체계표'!$C$13,'3.지적통계체계표'!$C$23)</c:f>
              <c:strCache>
                <c:ptCount val="2"/>
                <c:pt idx="0">
                  <c:v>소계</c:v>
                </c:pt>
                <c:pt idx="1">
                  <c:v>소계</c:v>
                </c:pt>
              </c:strCache>
            </c:strRef>
          </c:cat>
          <c:val>
            <c:numRef>
              <c:f>'3.지적통계체계표'!$D$33</c:f>
              <c:numCache>
                <c:formatCode>_-* #,##0.0_-;\-* #,##0.0_-;_-* "-"_-;_-@_-</c:formatCode>
                <c:ptCount val="1"/>
                <c:pt idx="0">
                  <c:v>771325955.39999998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54F-4EB9-AC9E-A3A31528A2CC}"/>
            </c:ext>
          </c:extLst>
        </c:ser>
        <c:ser>
          <c:idx val="2"/>
          <c:order val="2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('3.지적통계체계표'!$C$13,'3.지적통계체계표'!$C$23)</c:f>
              <c:strCache>
                <c:ptCount val="2"/>
                <c:pt idx="0">
                  <c:v>소계</c:v>
                </c:pt>
                <c:pt idx="1">
                  <c:v>소계</c:v>
                </c:pt>
              </c:strCache>
            </c:strRef>
          </c:cat>
          <c:val>
            <c:numRef>
              <c:f>'3.지적통계체계표'!$D$33</c:f>
              <c:numCache>
                <c:formatCode>_-* #,##0.0_-;\-* #,##0.0_-;_-* "-"_-;_-@_-</c:formatCode>
                <c:ptCount val="1"/>
                <c:pt idx="0">
                  <c:v>771325955.39999998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54F-4EB9-AC9E-A3A31528A2C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3333283623667612E-2"/>
          <c:y val="6.666669848088691E-2"/>
          <c:w val="0.83333343275266458"/>
          <c:h val="0.7460684714232881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0C9-4381-BF11-DA07E208D8A8}"/>
              </c:ext>
            </c:extLst>
          </c:dPt>
          <c:val>
            <c:numRef>
              <c:f>('2.구군별 면적 및 지번수 현황'!$AE$19,'2.구군별 면적 및 지번수 현황'!$AG$19)</c:f>
              <c:numCache>
                <c:formatCode>#,##0.0_);[Red]\(#,##0.0\)</c:formatCode>
                <c:ptCount val="2"/>
                <c:pt idx="0">
                  <c:v>36.105076099999998</c:v>
                </c:pt>
                <c:pt idx="1">
                  <c:v>26.435000000000002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0C9-4381-BF11-DA07E208D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8473216"/>
        <c:axId val="238474752"/>
        <c:axId val="0"/>
      </c:bar3DChart>
      <c:catAx>
        <c:axId val="238473216"/>
        <c:scaling>
          <c:orientation val="minMax"/>
        </c:scaling>
        <c:delete val="1"/>
        <c:axPos val="b"/>
        <c:majorTickMark val="out"/>
        <c:minorTickMark val="none"/>
        <c:tickLblPos val="none"/>
        <c:crossAx val="238474752"/>
        <c:crosses val="autoZero"/>
        <c:auto val="1"/>
        <c:lblAlgn val="ctr"/>
        <c:lblOffset val="100"/>
        <c:noMultiLvlLbl val="0"/>
      </c:catAx>
      <c:valAx>
        <c:axId val="238474752"/>
        <c:scaling>
          <c:orientation val="minMax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23847321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4.</a:t>
            </a:r>
            <a:r>
              <a:rPr lang="ko-KR" altLang="en-US"/>
              <a:t>지목별 현황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4.5936482349155192E-2"/>
                  <c:y val="-8.9583028925508037E-3"/>
                </c:manualLayout>
              </c:layout>
              <c:tx>
                <c:strRef>
                  <c:f>'4.지목별현황'!$P$6</c:f>
                  <c:strCache>
                    <c:ptCount val="1"/>
                    <c:pt idx="0">
                      <c:v>전
20.4㎢
(2.6%)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{4469CAD3-DBF3-45AF-9CB8-BE1DF32833B4}</c15:txfldGUID>
                      <c15:f>'4.지목별현황'!$P$6</c15:f>
                      <c15:dlblFieldTableCache>
                        <c:ptCount val="1"/>
                        <c:pt idx="0">
                          <c:v>전
20.4㎢
(2.7%)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398-469A-85BB-15FD80133C8D}"/>
                </c:ext>
              </c:extLst>
            </c:dLbl>
            <c:dLbl>
              <c:idx val="1"/>
              <c:layout>
                <c:manualLayout>
                  <c:x val="-8.6986375110754507E-2"/>
                  <c:y val="0.11499310008929352"/>
                </c:manualLayout>
              </c:layout>
              <c:tx>
                <c:strRef>
                  <c:f>'4.지목별현황'!$P$7</c:f>
                  <c:strCache>
                    <c:ptCount val="1"/>
                    <c:pt idx="0">
                      <c:v>답
66.1㎢
(8.6%)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{B82A0E5D-0033-483D-BDC8-C615D6289EDE}</c15:txfldGUID>
                      <c15:f>'4.지목별현황'!$P$7</c15:f>
                      <c15:dlblFieldTableCache>
                        <c:ptCount val="1"/>
                        <c:pt idx="0">
                          <c:v>답
67.5㎢
(8.8%)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398-469A-85BB-15FD80133C8D}"/>
                </c:ext>
              </c:extLst>
            </c:dLbl>
            <c:dLbl>
              <c:idx val="2"/>
              <c:layout>
                <c:manualLayout>
                  <c:x val="-0.23656987144123032"/>
                  <c:y val="-0.28862191195172782"/>
                </c:manualLayout>
              </c:layout>
              <c:tx>
                <c:strRef>
                  <c:f>'4.지목별현황'!$P$8</c:f>
                  <c:strCache>
                    <c:ptCount val="1"/>
                    <c:pt idx="0">
                      <c:v>임야
340.8㎢
(44.2%)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{0F9C39C3-8EA3-48CF-9F00-EF6ED363DEDB}</c15:txfldGUID>
                      <c15:f>'4.지목별현황'!$P$8</c15:f>
                      <c15:dlblFieldTableCache>
                        <c:ptCount val="1"/>
                        <c:pt idx="0">
                          <c:v>임야
341.6㎢
(44.4%)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398-469A-85BB-15FD80133C8D}"/>
                </c:ext>
              </c:extLst>
            </c:dLbl>
            <c:dLbl>
              <c:idx val="3"/>
              <c:layout>
                <c:manualLayout>
                  <c:x val="0.18139498804687745"/>
                  <c:y val="-0.21332359228292341"/>
                </c:manualLayout>
              </c:layout>
              <c:tx>
                <c:strRef>
                  <c:f>'4.지목별현황'!$P$9</c:f>
                  <c:strCache>
                    <c:ptCount val="1"/>
                    <c:pt idx="0">
                      <c:v>대
111.9㎢
(14.5%)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{08BC8C84-2E05-4D7D-A7CD-D8B3A55FA0DC}</c15:txfldGUID>
                      <c15:f>'4.지목별현황'!$P$9</c15:f>
                      <c15:dlblFieldTableCache>
                        <c:ptCount val="1"/>
                        <c:pt idx="0">
                          <c:v>대
110.9㎢
(14.4%)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398-469A-85BB-15FD80133C8D}"/>
                </c:ext>
              </c:extLst>
            </c:dLbl>
            <c:dLbl>
              <c:idx val="4"/>
              <c:layout>
                <c:manualLayout>
                  <c:x val="-7.0221340442680885E-3"/>
                  <c:y val="-0.14158703357956545"/>
                </c:manualLayout>
              </c:layout>
              <c:tx>
                <c:strRef>
                  <c:f>'4.지목별현황'!$P$10</c:f>
                  <c:strCache>
                    <c:ptCount val="1"/>
                    <c:pt idx="0">
                      <c:v>도로
59.5㎢
(7.7%)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{15F91EED-63CC-4EFE-AB72-08793D31F21C}</c15:txfldGUID>
                      <c15:f>'4.지목별현황'!$P$10</c15:f>
                      <c15:dlblFieldTableCache>
                        <c:ptCount val="1"/>
                        <c:pt idx="0">
                          <c:v>도로
59.0㎢
(7.7%)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398-469A-85BB-15FD80133C8D}"/>
                </c:ext>
              </c:extLst>
            </c:dLbl>
            <c:dLbl>
              <c:idx val="5"/>
              <c:layout>
                <c:manualLayout>
                  <c:x val="3.2392998119329573E-2"/>
                  <c:y val="-4.7967746299753769E-2"/>
                </c:manualLayout>
              </c:layout>
              <c:tx>
                <c:strRef>
                  <c:f>'4.지목별현황'!$P$11</c:f>
                  <c:strCache>
                    <c:ptCount val="1"/>
                    <c:pt idx="0">
                      <c:v>하천
43.9㎢
(5.7%)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{FA606FEA-0BF7-4D1D-91C9-E45D2100C2CA}</c15:txfldGUID>
                      <c15:f>'4.지목별현황'!$P$11</c15:f>
                      <c15:dlblFieldTableCache>
                        <c:ptCount val="1"/>
                        <c:pt idx="0">
                          <c:v>하천
43.9㎢
(5.7%)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C398-469A-85BB-15FD80133C8D}"/>
                </c:ext>
              </c:extLst>
            </c:dLbl>
            <c:dLbl>
              <c:idx val="6"/>
              <c:tx>
                <c:strRef>
                  <c:f>'4.지목별현황'!$P$12</c:f>
                  <c:strCache>
                    <c:ptCount val="1"/>
                    <c:pt idx="0">
                      <c:v>기타
128.8㎢
(16.7%)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{C3BB25B5-3739-4F36-823F-605403D0B915}</c15:txfldGUID>
                      <c15:f>'4.지목별현황'!$P$12</c15:f>
                      <c15:dlblFieldTableCache>
                        <c:ptCount val="1"/>
                        <c:pt idx="0">
                          <c:v>기타
126.8㎢
(16.5%)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C398-469A-85BB-15FD80133C8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('4.지목별현황'!$D$2,'4.지목별현황'!$F$2,'4.지목별현황'!$H$2,'4.지목별현황'!$J$2,'4.지목별현황'!$L$2,'4.지목별현황'!$N$2,'4.지목별현황'!$P$2)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('4.지목별현황'!$D$4,'4.지목별현황'!$F$4,'4.지목별현황'!$H$4,'4.지목별현황'!$J$4,'4.지목별현황'!$L$4,'4.지목별현황'!$N$4,'4.지목별현황'!$P$4)</c:f>
              <c:numCache>
                <c:formatCode>#,##0.0_);[Red]\(#,##0.0\)</c:formatCode>
                <c:ptCount val="7"/>
                <c:pt idx="0">
                  <c:v>20.369346699999998</c:v>
                </c:pt>
                <c:pt idx="1">
                  <c:v>66.101187499999995</c:v>
                </c:pt>
                <c:pt idx="2">
                  <c:v>340.84190599999999</c:v>
                </c:pt>
                <c:pt idx="3">
                  <c:v>111.8662413</c:v>
                </c:pt>
                <c:pt idx="4">
                  <c:v>59.451773199999998</c:v>
                </c:pt>
                <c:pt idx="5">
                  <c:v>43.860878299999996</c:v>
                </c:pt>
                <c:pt idx="6">
                  <c:v>128.83462239999997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398-469A-85BB-15FD80133C8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'4.지목별현황'!$A$7</c:f>
              <c:strCache>
                <c:ptCount val="1"/>
                <c:pt idx="0">
                  <c:v>전</c:v>
                </c:pt>
              </c:strCache>
            </c:strRef>
          </c:tx>
          <c:cat>
            <c:numRef>
              <c:f>'4.지목별현황'!$B$6:$L$6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'4.지목별현황'!$B$7:$L$7</c:f>
              <c:numCache>
                <c:formatCode>General</c:formatCode>
                <c:ptCount val="11"/>
                <c:pt idx="0">
                  <c:v>100</c:v>
                </c:pt>
                <c:pt idx="1">
                  <c:v>99.286983269571422</c:v>
                </c:pt>
                <c:pt idx="2" formatCode="#,##0.0_ ">
                  <c:v>95.49172103554038</c:v>
                </c:pt>
                <c:pt idx="3" formatCode="#,##0.0_ ">
                  <c:v>94.626656808914362</c:v>
                </c:pt>
                <c:pt idx="4" formatCode="#,##0.0_ ">
                  <c:v>90.44673296025249</c:v>
                </c:pt>
                <c:pt idx="5" formatCode="#,##0.0_ ">
                  <c:v>88.128839651571454</c:v>
                </c:pt>
                <c:pt idx="6" formatCode="#,##0.0_ ">
                  <c:v>88.765963913482594</c:v>
                </c:pt>
                <c:pt idx="7" formatCode="#,##0.0_ ">
                  <c:v>88.361451624913641</c:v>
                </c:pt>
                <c:pt idx="8" formatCode="#,##0.0_ ">
                  <c:v>87.71647890333054</c:v>
                </c:pt>
                <c:pt idx="9" formatCode="#,##0.0_ ">
                  <c:v>87.104540157164735</c:v>
                </c:pt>
                <c:pt idx="10" formatCode="#,##0.0_ ">
                  <c:v>87.388212594308328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78-4CAE-9D52-259CF6B520BD}"/>
            </c:ext>
          </c:extLst>
        </c:ser>
        <c:ser>
          <c:idx val="1"/>
          <c:order val="1"/>
          <c:tx>
            <c:strRef>
              <c:f>'4.지목별현황'!$A$8</c:f>
              <c:strCache>
                <c:ptCount val="1"/>
                <c:pt idx="0">
                  <c:v>답</c:v>
                </c:pt>
              </c:strCache>
            </c:strRef>
          </c:tx>
          <c:cat>
            <c:numRef>
              <c:f>'4.지목별현황'!$B$6:$L$6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'4.지목별현황'!$B$8:$L$8</c:f>
              <c:numCache>
                <c:formatCode>#,##0.0_ </c:formatCode>
                <c:ptCount val="11"/>
                <c:pt idx="0" formatCode="General">
                  <c:v>100</c:v>
                </c:pt>
                <c:pt idx="1">
                  <c:v>98.76627114814643</c:v>
                </c:pt>
                <c:pt idx="2">
                  <c:v>94.639409211446335</c:v>
                </c:pt>
                <c:pt idx="3">
                  <c:v>92.97492144315666</c:v>
                </c:pt>
                <c:pt idx="4">
                  <c:v>91.459000263479268</c:v>
                </c:pt>
                <c:pt idx="5">
                  <c:v>87.701058060530926</c:v>
                </c:pt>
                <c:pt idx="6">
                  <c:v>87.162900148652739</c:v>
                </c:pt>
                <c:pt idx="7">
                  <c:v>84.010978260103499</c:v>
                </c:pt>
                <c:pt idx="8">
                  <c:v>82.660469128751743</c:v>
                </c:pt>
                <c:pt idx="9">
                  <c:v>81.644748192921313</c:v>
                </c:pt>
                <c:pt idx="10">
                  <c:v>80.993954832543821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78-4CAE-9D52-259CF6B520BD}"/>
            </c:ext>
          </c:extLst>
        </c:ser>
        <c:ser>
          <c:idx val="2"/>
          <c:order val="2"/>
          <c:tx>
            <c:strRef>
              <c:f>'4.지목별현황'!$A$9</c:f>
              <c:strCache>
                <c:ptCount val="1"/>
                <c:pt idx="0">
                  <c:v>임야</c:v>
                </c:pt>
              </c:strCache>
            </c:strRef>
          </c:tx>
          <c:cat>
            <c:numRef>
              <c:f>'4.지목별현황'!$B$6:$L$6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'4.지목별현황'!$B$9:$L$9</c:f>
              <c:numCache>
                <c:formatCode>#,##0.0_ </c:formatCode>
                <c:ptCount val="11"/>
                <c:pt idx="0" formatCode="General">
                  <c:v>100</c:v>
                </c:pt>
                <c:pt idx="1">
                  <c:v>99.860928228798826</c:v>
                </c:pt>
                <c:pt idx="2">
                  <c:v>99.140424398454982</c:v>
                </c:pt>
                <c:pt idx="3">
                  <c:v>98.780548008009418</c:v>
                </c:pt>
                <c:pt idx="4">
                  <c:v>98.486031809094854</c:v>
                </c:pt>
                <c:pt idx="5">
                  <c:v>98.173962907585718</c:v>
                </c:pt>
                <c:pt idx="6">
                  <c:v>97.843851605945417</c:v>
                </c:pt>
                <c:pt idx="7">
                  <c:v>97.448307226238256</c:v>
                </c:pt>
                <c:pt idx="8">
                  <c:v>97.041501450664057</c:v>
                </c:pt>
                <c:pt idx="9">
                  <c:v>96.874810170305111</c:v>
                </c:pt>
                <c:pt idx="10">
                  <c:v>96.815221422142329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78-4CAE-9D52-259CF6B520BD}"/>
            </c:ext>
          </c:extLst>
        </c:ser>
        <c:ser>
          <c:idx val="3"/>
          <c:order val="3"/>
          <c:tx>
            <c:strRef>
              <c:f>'4.지목별현황'!$A$10</c:f>
              <c:strCache>
                <c:ptCount val="1"/>
                <c:pt idx="0">
                  <c:v>대지</c:v>
                </c:pt>
              </c:strCache>
            </c:strRef>
          </c:tx>
          <c:cat>
            <c:numRef>
              <c:f>'4.지목별현황'!$B$6:$L$6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'4.지목별현황'!$B$10:$L$10</c:f>
              <c:numCache>
                <c:formatCode>#,##0.0_ </c:formatCode>
                <c:ptCount val="11"/>
                <c:pt idx="0" formatCode="General">
                  <c:v>100</c:v>
                </c:pt>
                <c:pt idx="1">
                  <c:v>100.92233662389462</c:v>
                </c:pt>
                <c:pt idx="2">
                  <c:v>101.3612391258889</c:v>
                </c:pt>
                <c:pt idx="3">
                  <c:v>102.13057203384599</c:v>
                </c:pt>
                <c:pt idx="4">
                  <c:v>103.66097479797551</c:v>
                </c:pt>
                <c:pt idx="5">
                  <c:v>104.8006017133613</c:v>
                </c:pt>
                <c:pt idx="6">
                  <c:v>104.98276445025408</c:v>
                </c:pt>
                <c:pt idx="7">
                  <c:v>105.33712472029192</c:v>
                </c:pt>
                <c:pt idx="8">
                  <c:v>106.53087017131125</c:v>
                </c:pt>
                <c:pt idx="9">
                  <c:v>106.93197144777724</c:v>
                </c:pt>
                <c:pt idx="10">
                  <c:v>107.48706871358311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78-4CAE-9D52-259CF6B520BD}"/>
            </c:ext>
          </c:extLst>
        </c:ser>
        <c:ser>
          <c:idx val="4"/>
          <c:order val="4"/>
          <c:tx>
            <c:strRef>
              <c:f>'4.지목별현황'!$A$11</c:f>
              <c:strCache>
                <c:ptCount val="1"/>
                <c:pt idx="0">
                  <c:v>도로</c:v>
                </c:pt>
              </c:strCache>
            </c:strRef>
          </c:tx>
          <c:cat>
            <c:numRef>
              <c:f>'4.지목별현황'!$B$6:$L$6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'4.지목별현황'!$B$11:$L$11</c:f>
              <c:numCache>
                <c:formatCode>#,##0.0_ </c:formatCode>
                <c:ptCount val="11"/>
                <c:pt idx="0" formatCode="General">
                  <c:v>100</c:v>
                </c:pt>
                <c:pt idx="1">
                  <c:v>100.80553420947307</c:v>
                </c:pt>
                <c:pt idx="2">
                  <c:v>103.77782072090747</c:v>
                </c:pt>
                <c:pt idx="3">
                  <c:v>105.80089443552644</c:v>
                </c:pt>
                <c:pt idx="4">
                  <c:v>107.60916319243069</c:v>
                </c:pt>
                <c:pt idx="5">
                  <c:v>109.24605065699713</c:v>
                </c:pt>
                <c:pt idx="6">
                  <c:v>109.65139250763055</c:v>
                </c:pt>
                <c:pt idx="7">
                  <c:v>110.8841626900424</c:v>
                </c:pt>
                <c:pt idx="8">
                  <c:v>111.96160711789915</c:v>
                </c:pt>
                <c:pt idx="9">
                  <c:v>112.5651017697392</c:v>
                </c:pt>
                <c:pt idx="10">
                  <c:v>112.89001003585992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78-4CAE-9D52-259CF6B520BD}"/>
            </c:ext>
          </c:extLst>
        </c:ser>
        <c:ser>
          <c:idx val="5"/>
          <c:order val="5"/>
          <c:tx>
            <c:strRef>
              <c:f>'4.지목별현황'!$A$12</c:f>
              <c:strCache>
                <c:ptCount val="1"/>
                <c:pt idx="0">
                  <c:v>하천</c:v>
                </c:pt>
              </c:strCache>
            </c:strRef>
          </c:tx>
          <c:cat>
            <c:numRef>
              <c:f>'4.지목별현황'!$B$6:$L$6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'4.지목별현황'!$B$12:$L$12</c:f>
              <c:numCache>
                <c:formatCode>#,##0.0_ </c:formatCode>
                <c:ptCount val="11"/>
                <c:pt idx="0" formatCode="General">
                  <c:v>100</c:v>
                </c:pt>
                <c:pt idx="1">
                  <c:v>100.65455232839182</c:v>
                </c:pt>
                <c:pt idx="2">
                  <c:v>101.03870257479089</c:v>
                </c:pt>
                <c:pt idx="3">
                  <c:v>101.03838696899435</c:v>
                </c:pt>
                <c:pt idx="4">
                  <c:v>101.06975578231699</c:v>
                </c:pt>
                <c:pt idx="5">
                  <c:v>101.09969143110371</c:v>
                </c:pt>
                <c:pt idx="6">
                  <c:v>101.08121740190383</c:v>
                </c:pt>
                <c:pt idx="7">
                  <c:v>101.37430844468255</c:v>
                </c:pt>
                <c:pt idx="8">
                  <c:v>101.33633570714102</c:v>
                </c:pt>
                <c:pt idx="9">
                  <c:v>101.34531337510357</c:v>
                </c:pt>
                <c:pt idx="10">
                  <c:v>101.33782894305838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278-4CAE-9D52-259CF6B520BD}"/>
            </c:ext>
          </c:extLst>
        </c:ser>
        <c:ser>
          <c:idx val="6"/>
          <c:order val="6"/>
          <c:tx>
            <c:strRef>
              <c:f>'4.지목별현황'!$A$13</c:f>
              <c:strCache>
                <c:ptCount val="1"/>
                <c:pt idx="0">
                  <c:v>기타</c:v>
                </c:pt>
              </c:strCache>
            </c:strRef>
          </c:tx>
          <c:cat>
            <c:numRef>
              <c:f>'4.지목별현황'!$B$6:$L$6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'4.지목별현황'!$B$13:$L$13</c:f>
              <c:numCache>
                <c:formatCode>#,##0.0_ </c:formatCode>
                <c:ptCount val="11"/>
                <c:pt idx="0" formatCode="General">
                  <c:v>100</c:v>
                </c:pt>
                <c:pt idx="1">
                  <c:v>100.14733046130482</c:v>
                </c:pt>
                <c:pt idx="2">
                  <c:v>104.18865541791939</c:v>
                </c:pt>
                <c:pt idx="3">
                  <c:v>105.0555503335674</c:v>
                </c:pt>
                <c:pt idx="4">
                  <c:v>105.7137761280943</c:v>
                </c:pt>
                <c:pt idx="5">
                  <c:v>108.19430854253625</c:v>
                </c:pt>
                <c:pt idx="6">
                  <c:v>109.04747060190607</c:v>
                </c:pt>
                <c:pt idx="7">
                  <c:v>111.75237610929834</c:v>
                </c:pt>
                <c:pt idx="8">
                  <c:v>112.54447662210771</c:v>
                </c:pt>
                <c:pt idx="9">
                  <c:v>113.35663079992666</c:v>
                </c:pt>
                <c:pt idx="10">
                  <c:v>114.31886545314762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278-4CAE-9D52-259CF6B52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37760"/>
        <c:axId val="196839296"/>
      </c:lineChart>
      <c:catAx>
        <c:axId val="1968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839296"/>
        <c:crosses val="autoZero"/>
        <c:auto val="1"/>
        <c:lblAlgn val="ctr"/>
        <c:lblOffset val="100"/>
        <c:noMultiLvlLbl val="0"/>
      </c:catAx>
      <c:valAx>
        <c:axId val="196839296"/>
        <c:scaling>
          <c:orientation val="minMax"/>
          <c:max val="130"/>
          <c:min val="70"/>
        </c:scaling>
        <c:delete val="0"/>
        <c:axPos val="l"/>
        <c:majorGridlines>
          <c:spPr>
            <a:ln>
              <a:solidFill>
                <a:schemeClr val="tx1"/>
              </a:solidFill>
              <a:prstDash val="solid"/>
            </a:ln>
          </c:spPr>
        </c:majorGridlines>
        <c:minorGridlines>
          <c:spPr>
            <a:ln>
              <a:prstDash val="sysDot"/>
            </a:ln>
          </c:spPr>
        </c:minorGridlines>
        <c:numFmt formatCode="General" sourceLinked="1"/>
        <c:majorTickMark val="out"/>
        <c:minorTickMark val="none"/>
        <c:tickLblPos val="nextTo"/>
        <c:crossAx val="196837760"/>
        <c:crosses val="autoZero"/>
        <c:crossBetween val="between"/>
        <c:majorUnit val="10"/>
      </c:valAx>
      <c:spPr>
        <a:ln>
          <a:solidFill>
            <a:srgbClr val="4F81BD">
              <a:shade val="50000"/>
            </a:srgb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5-1 </a:t>
            </a:r>
            <a:r>
              <a:rPr lang="ko-KR" altLang="en-US"/>
              <a:t>토지대장등록지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'5.구군별 지적공부등록지 현황'!$E$5</c:f>
                  <c:strCache>
                    <c:ptCount val="1"/>
                    <c:pt idx="0">
                      <c:v>2.8
(0.6)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{54A7AC56-443A-47DE-A39E-34BFD5E2FCF0}</c15:txfldGUID>
                      <c15:f>'5.구군별 지적공부등록지 현황'!$E$5</c15:f>
                      <c15:dlblFieldTableCache>
                        <c:ptCount val="1"/>
                        <c:pt idx="0">
                          <c:v>2.7
(0.6)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EF7-4242-89C5-71366E5446F5}"/>
                </c:ext>
              </c:extLst>
            </c:dLbl>
            <c:dLbl>
              <c:idx val="1"/>
              <c:tx>
                <c:strRef>
                  <c:f>'5.구군별 지적공부등록지 현황'!$E$6</c:f>
                  <c:strCache>
                    <c:ptCount val="1"/>
                    <c:pt idx="0">
                      <c:v>7.4
(1.7)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{8C1532D4-4D98-4936-805A-78905D677E8D}</c15:txfldGUID>
                      <c15:f>'5.구군별 지적공부등록지 현황'!$E$6</c15:f>
                      <c15:dlblFieldTableCache>
                        <c:ptCount val="1"/>
                        <c:pt idx="0">
                          <c:v>7.4
(1.7)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EF7-4242-89C5-71366E5446F5}"/>
                </c:ext>
              </c:extLst>
            </c:dLbl>
            <c:dLbl>
              <c:idx val="2"/>
              <c:tx>
                <c:strRef>
                  <c:f>'5.구군별 지적공부등록지 현황'!$E$7</c:f>
                  <c:strCache>
                    <c:ptCount val="1"/>
                    <c:pt idx="0">
                      <c:v>7.5
(1.7)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{60B27F7D-9120-4102-A976-D2F57D6ACA35}</c15:txfldGUID>
                      <c15:f>'5.구군별 지적공부등록지 현황'!$E$7</c15:f>
                      <c15:dlblFieldTableCache>
                        <c:ptCount val="1"/>
                        <c:pt idx="0">
                          <c:v>7.2
(1.7)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EF7-4242-89C5-71366E5446F5}"/>
                </c:ext>
              </c:extLst>
            </c:dLbl>
            <c:dLbl>
              <c:idx val="3"/>
              <c:tx>
                <c:strRef>
                  <c:f>'5.구군별 지적공부등록지 현황'!$E$8</c:f>
                  <c:strCache>
                    <c:ptCount val="1"/>
                    <c:pt idx="0">
                      <c:v>9.4
(2.1)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{1CDF2A1D-68A5-47B3-947B-4E9A7046AF09}</c15:txfldGUID>
                      <c15:f>'5.구군별 지적공부등록지 현황'!$E$8</c15:f>
                      <c15:dlblFieldTableCache>
                        <c:ptCount val="1"/>
                        <c:pt idx="0">
                          <c:v>9.4
(2.2)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EF7-4242-89C5-71366E5446F5}"/>
                </c:ext>
              </c:extLst>
            </c:dLbl>
            <c:dLbl>
              <c:idx val="4"/>
              <c:tx>
                <c:strRef>
                  <c:f>'5.구군별 지적공부등록지 현황'!$E$9</c:f>
                  <c:strCache>
                    <c:ptCount val="1"/>
                    <c:pt idx="0">
                      <c:v>18.2
(4.1)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{8D01F79C-E8CE-4301-95C2-148CC17550C6}</c15:txfldGUID>
                      <c15:f>'5.구군별 지적공부등록지 현황'!$E$9</c15:f>
                      <c15:dlblFieldTableCache>
                        <c:ptCount val="1"/>
                        <c:pt idx="0">
                          <c:v>18.1
(4.2)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EF7-4242-89C5-71366E5446F5}"/>
                </c:ext>
              </c:extLst>
            </c:dLbl>
            <c:dLbl>
              <c:idx val="5"/>
              <c:tx>
                <c:strRef>
                  <c:f>'5.구군별 지적공부등록지 현황'!$E$10</c:f>
                  <c:strCache>
                    <c:ptCount val="1"/>
                    <c:pt idx="0">
                      <c:v>12.6
(2.9)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{F6FDE3C3-4C3E-4B6B-A9F0-F3B8ACE32A30}</c15:txfldGUID>
                      <c15:f>'5.구군별 지적공부등록지 현황'!$E$10</c15:f>
                      <c15:dlblFieldTableCache>
                        <c:ptCount val="1"/>
                        <c:pt idx="0">
                          <c:v>12.5
(2.9)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EF7-4242-89C5-71366E5446F5}"/>
                </c:ext>
              </c:extLst>
            </c:dLbl>
            <c:dLbl>
              <c:idx val="6"/>
              <c:tx>
                <c:strRef>
                  <c:f>'5.구군별 지적공부등록지 현황'!$E$11</c:f>
                  <c:strCache>
                    <c:ptCount val="1"/>
                    <c:pt idx="0">
                      <c:v>19.2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{8DCC9005-C3BA-4648-B3C6-CB9D61FF0712}</c15:txfldGUID>
                      <c15:f>'5.구군별 지적공부등록지 현황'!$E$11</c15:f>
                      <c15:dlblFieldTableCache>
                        <c:ptCount val="1"/>
                        <c:pt idx="0">
                          <c:v>19.2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EF7-4242-89C5-71366E5446F5}"/>
                </c:ext>
              </c:extLst>
            </c:dLbl>
            <c:dLbl>
              <c:idx val="7"/>
              <c:tx>
                <c:strRef>
                  <c:f>'5.구군별 지적공부등록지 현황'!$E$12</c:f>
                  <c:strCache>
                    <c:ptCount val="1"/>
                    <c:pt idx="0">
                      <c:v>17.4
(4.0)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{7A0602C5-9915-4E39-99F7-5A468CE366FC}</c15:txfldGUID>
                      <c15:f>'5.구군별 지적공부등록지 현황'!$E$12</c15:f>
                      <c15:dlblFieldTableCache>
                        <c:ptCount val="1"/>
                        <c:pt idx="0">
                          <c:v>17.4
(4.0)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AEF7-4242-89C5-71366E5446F5}"/>
                </c:ext>
              </c:extLst>
            </c:dLbl>
            <c:dLbl>
              <c:idx val="8"/>
              <c:layout>
                <c:manualLayout>
                  <c:x val="3.108003108003108E-3"/>
                  <c:y val="0"/>
                </c:manualLayout>
              </c:layout>
              <c:tx>
                <c:strRef>
                  <c:f>'5.구군별 지적공부등록지 현황'!$E$13</c:f>
                  <c:strCache>
                    <c:ptCount val="1"/>
                    <c:pt idx="0">
                      <c:v>24.6
(5.6)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{306830A6-D1AD-4C73-A018-E039327DC800}</c15:txfldGUID>
                      <c15:f>'5.구군별 지적공부등록지 현황'!$E$13</c15:f>
                      <c15:dlblFieldTableCache>
                        <c:ptCount val="1"/>
                        <c:pt idx="0">
                          <c:v>24.6
(5.7)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AEF7-4242-89C5-71366E5446F5}"/>
                </c:ext>
              </c:extLst>
            </c:dLbl>
            <c:dLbl>
              <c:idx val="9"/>
              <c:tx>
                <c:strRef>
                  <c:f>'5.구군별 지적공부등록지 현황'!$E$14</c:f>
                  <c:strCache>
                    <c:ptCount val="1"/>
                    <c:pt idx="0">
                      <c:v>29.8
(6.8)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{4F5C267B-0A69-4DDC-81D0-F0FAEB82EFCC}</c15:txfldGUID>
                      <c15:f>'5.구군별 지적공부등록지 현황'!$E$14</c15:f>
                      <c15:dlblFieldTableCache>
                        <c:ptCount val="1"/>
                        <c:pt idx="0">
                          <c:v>29.7
(6.8)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EF7-4242-89C5-71366E5446F5}"/>
                </c:ext>
              </c:extLst>
            </c:dLbl>
            <c:dLbl>
              <c:idx val="10"/>
              <c:tx>
                <c:strRef>
                  <c:f>'5.구군별 지적공부등록지 현황'!$E$15</c:f>
                  <c:strCache>
                    <c:ptCount val="1"/>
                    <c:pt idx="0">
                      <c:v>26.6
(6.1)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{D3397A72-ED62-43F8-8034-A347CCD4AB84}</c15:txfldGUID>
                      <c15:f>'5.구군별 지적공부등록지 현황'!$E$15</c15:f>
                      <c15:dlblFieldTableCache>
                        <c:ptCount val="1"/>
                        <c:pt idx="0">
                          <c:v>26.1
(6.0)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EF7-4242-89C5-71366E5446F5}"/>
                </c:ext>
              </c:extLst>
            </c:dLbl>
            <c:dLbl>
              <c:idx val="11"/>
              <c:tx>
                <c:strRef>
                  <c:f>'5.구군별 지적공부등록지 현황'!$E$16</c:f>
                  <c:strCache>
                    <c:ptCount val="1"/>
                    <c:pt idx="0">
                      <c:v>145.3
(33.1)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{9D385E9E-F0DD-4CE5-8074-606816900D0F}</c15:txfldGUID>
                      <c15:f>'5.구군별 지적공부등록지 현황'!$E$16</c15:f>
                      <c15:dlblFieldTableCache>
                        <c:ptCount val="1"/>
                        <c:pt idx="0">
                          <c:v>144.6
(33.2)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AEF7-4242-89C5-71366E5446F5}"/>
                </c:ext>
              </c:extLst>
            </c:dLbl>
            <c:dLbl>
              <c:idx val="12"/>
              <c:tx>
                <c:strRef>
                  <c:f>'5.구군별 지적공부등록지 현황'!$E$17</c:f>
                  <c:strCache>
                    <c:ptCount val="1"/>
                    <c:pt idx="0">
                      <c:v>9.4
(2.1)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{A16BC4BC-0797-4AB3-B12E-0422904B33CD}</c15:txfldGUID>
                      <c15:f>'5.구군별 지적공부등록지 현황'!$E$17</c15:f>
                      <c15:dlblFieldTableCache>
                        <c:ptCount val="1"/>
                        <c:pt idx="0">
                          <c:v>9.3
(2.1)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AEF7-4242-89C5-71366E5446F5}"/>
                </c:ext>
              </c:extLst>
            </c:dLbl>
            <c:dLbl>
              <c:idx val="13"/>
              <c:tx>
                <c:strRef>
                  <c:f>'5.구군별 지적공부등록지 현황'!$E$18</c:f>
                  <c:strCache>
                    <c:ptCount val="1"/>
                    <c:pt idx="0">
                      <c:v>8.1
(1.8)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{70C96DCA-EEB8-449A-B2E9-AC8E9FC4436C}</c15:txfldGUID>
                      <c15:f>'5.구군별 지적공부등록지 현황'!$E$18</c15:f>
                      <c15:dlblFieldTableCache>
                        <c:ptCount val="1"/>
                        <c:pt idx="0">
                          <c:v>8.1
(1.9)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AEF7-4242-89C5-71366E5446F5}"/>
                </c:ext>
              </c:extLst>
            </c:dLbl>
            <c:dLbl>
              <c:idx val="14"/>
              <c:tx>
                <c:strRef>
                  <c:f>'5.구군별 지적공부등록지 현황'!$E$19</c:f>
                  <c:strCache>
                    <c:ptCount val="1"/>
                    <c:pt idx="0">
                      <c:v>24.2
(5.5)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{08E653F5-A333-4787-94E5-2C0F65AAA5EF}</c15:txfldGUID>
                      <c15:f>'5.구군별 지적공부등록지 현황'!$E$19</c15:f>
                      <c15:dlblFieldTableCache>
                        <c:ptCount val="1"/>
                        <c:pt idx="0">
                          <c:v>23.9
(5.5)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EF7-4242-89C5-71366E5446F5}"/>
                </c:ext>
              </c:extLst>
            </c:dLbl>
            <c:dLbl>
              <c:idx val="15"/>
              <c:tx>
                <c:strRef>
                  <c:f>'5.구군별 지적공부등록지 현황'!$E$20</c:f>
                  <c:strCache>
                    <c:ptCount val="1"/>
                    <c:pt idx="0">
                      <c:v>76.2
(17.4)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{723DCDA2-178D-4111-8D3D-3B043272E873}</c15:txfldGUID>
                      <c15:f>'5.구군별 지적공부등록지 현황'!$E$20</c15:f>
                      <c15:dlblFieldTableCache>
                        <c:ptCount val="1"/>
                        <c:pt idx="0">
                          <c:v>75.5
(17.3)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AEF7-4242-89C5-71366E5446F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'5.구군별 지적공부등록지 현황'!$A$5:$A$20</c:f>
              <c:strCache>
                <c:ptCount val="16"/>
                <c:pt idx="0">
                  <c:v>중구</c:v>
                </c:pt>
                <c:pt idx="1">
                  <c:v>서구</c:v>
                </c:pt>
                <c:pt idx="2">
                  <c:v>동구</c:v>
                </c:pt>
                <c:pt idx="3">
                  <c:v>영도구</c:v>
                </c:pt>
                <c:pt idx="4">
                  <c:v>부산진구</c:v>
                </c:pt>
                <c:pt idx="5">
                  <c:v>동래구</c:v>
                </c:pt>
                <c:pt idx="6">
                  <c:v>남구</c:v>
                </c:pt>
                <c:pt idx="7">
                  <c:v>북구</c:v>
                </c:pt>
                <c:pt idx="8">
                  <c:v>해운대구</c:v>
                </c:pt>
                <c:pt idx="9">
                  <c:v>사하구</c:v>
                </c:pt>
                <c:pt idx="10">
                  <c:v>금정구</c:v>
                </c:pt>
                <c:pt idx="11">
                  <c:v>강서구</c:v>
                </c:pt>
                <c:pt idx="12">
                  <c:v>연제구</c:v>
                </c:pt>
                <c:pt idx="13">
                  <c:v>수영구</c:v>
                </c:pt>
                <c:pt idx="14">
                  <c:v>사상구</c:v>
                </c:pt>
                <c:pt idx="15">
                  <c:v>기장군</c:v>
                </c:pt>
              </c:strCache>
            </c:strRef>
          </c:cat>
          <c:val>
            <c:numRef>
              <c:f>'5.구군별 지적공부등록지 현황'!$C$5:$C$20</c:f>
              <c:numCache>
                <c:formatCode>0.0_ </c:formatCode>
                <c:ptCount val="16"/>
                <c:pt idx="0">
                  <c:v>2.8343708999999997</c:v>
                </c:pt>
                <c:pt idx="1">
                  <c:v>7.381195</c:v>
                </c:pt>
                <c:pt idx="2">
                  <c:v>7.4805264000000005</c:v>
                </c:pt>
                <c:pt idx="3">
                  <c:v>9.3646648999999993</c:v>
                </c:pt>
                <c:pt idx="4">
                  <c:v>18.152532799999999</c:v>
                </c:pt>
                <c:pt idx="5">
                  <c:v>12.554827199999998</c:v>
                </c:pt>
                <c:pt idx="6">
                  <c:v>19.232285699999998</c:v>
                </c:pt>
                <c:pt idx="7">
                  <c:v>17.3874152</c:v>
                </c:pt>
                <c:pt idx="8">
                  <c:v>24.639967399999996</c:v>
                </c:pt>
                <c:pt idx="9">
                  <c:v>29.800341899999996</c:v>
                </c:pt>
                <c:pt idx="10">
                  <c:v>26.562604</c:v>
                </c:pt>
                <c:pt idx="11">
                  <c:v>145.25749189999999</c:v>
                </c:pt>
                <c:pt idx="12">
                  <c:v>9.3505126000000001</c:v>
                </c:pt>
                <c:pt idx="13">
                  <c:v>8.0832148999999998</c:v>
                </c:pt>
                <c:pt idx="14">
                  <c:v>24.227155100000001</c:v>
                </c:pt>
                <c:pt idx="15">
                  <c:v>76.195047000000002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EF7-4242-89C5-71366E54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6969984"/>
        <c:axId val="196971520"/>
        <c:axId val="0"/>
      </c:bar3DChart>
      <c:catAx>
        <c:axId val="19696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971520"/>
        <c:crosses val="autoZero"/>
        <c:auto val="1"/>
        <c:lblAlgn val="ctr"/>
        <c:lblOffset val="100"/>
        <c:noMultiLvlLbl val="0"/>
      </c:catAx>
      <c:valAx>
        <c:axId val="196971520"/>
        <c:scaling>
          <c:orientation val="minMax"/>
          <c:max val="150"/>
          <c:min val="0"/>
        </c:scaling>
        <c:delete val="0"/>
        <c:axPos val="l"/>
        <c:numFmt formatCode="0.0_ " sourceLinked="1"/>
        <c:majorTickMark val="out"/>
        <c:minorTickMark val="none"/>
        <c:tickLblPos val="nextTo"/>
        <c:crossAx val="196969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5-2 </a:t>
            </a:r>
            <a:r>
              <a:rPr lang="ko-KR" altLang="en-US"/>
              <a:t>임야대장등록지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79646">
                <a:lumMod val="60000"/>
                <a:lumOff val="40000"/>
              </a:srgbClr>
            </a:solidFill>
          </c:spPr>
          <c:invertIfNegative val="0"/>
          <c:dLbls>
            <c:dLbl>
              <c:idx val="0"/>
              <c:tx>
                <c:strRef>
                  <c:f>'5.구군별 지적공부등록지 현황'!$E$27</c:f>
                  <c:strCache>
                    <c:ptCount val="1"/>
                    <c:pt idx="0">
                      <c:v>0.2
(0.1)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{D9E864FE-D5FE-4710-B6BE-1A81C541FCA1}</c15:txfldGUID>
                      <c15:f>'5.구군별 지적공부등록지 현황'!$E$27</c15:f>
                      <c15:dlblFieldTableCache>
                        <c:ptCount val="1"/>
                        <c:pt idx="0">
                          <c:v>0.2
(0.1)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A59-466D-9631-59145CEFF112}"/>
                </c:ext>
              </c:extLst>
            </c:dLbl>
            <c:dLbl>
              <c:idx val="1"/>
              <c:tx>
                <c:strRef>
                  <c:f>'5.구군별 지적공부등록지 현황'!$E$28</c:f>
                  <c:strCache>
                    <c:ptCount val="1"/>
                    <c:pt idx="0">
                      <c:v>6.6
(2.0)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{0A3D39E8-7F7C-44FD-A426-F743F1ECC211}</c15:txfldGUID>
                      <c15:f>'5.구군별 지적공부등록지 현황'!$E$28</c15:f>
                      <c15:dlblFieldTableCache>
                        <c:ptCount val="1"/>
                        <c:pt idx="0">
                          <c:v>6.6
(2.0)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A59-466D-9631-59145CEFF112}"/>
                </c:ext>
              </c:extLst>
            </c:dLbl>
            <c:dLbl>
              <c:idx val="2"/>
              <c:tx>
                <c:strRef>
                  <c:f>'5.구군별 지적공부등록지 현황'!$E$29</c:f>
                  <c:strCache>
                    <c:ptCount val="1"/>
                    <c:pt idx="0">
                      <c:v>2.6
(0.8)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{5410BB9E-29C2-4D6E-AA3D-2E9690948081}</c15:txfldGUID>
                      <c15:f>'5.구군별 지적공부등록지 현황'!$E$29</c15:f>
                      <c15:dlblFieldTableCache>
                        <c:ptCount val="1"/>
                        <c:pt idx="0">
                          <c:v>2.6
(0.8)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A59-466D-9631-59145CEFF112}"/>
                </c:ext>
              </c:extLst>
            </c:dLbl>
            <c:dLbl>
              <c:idx val="3"/>
              <c:tx>
                <c:strRef>
                  <c:f>'5.구군별 지적공부등록지 현황'!$E$30</c:f>
                  <c:strCache>
                    <c:ptCount val="1"/>
                    <c:pt idx="0">
                      <c:v>4.8
(1.5)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{FB338955-3752-4324-8770-62F2FD9A1ADB}</c15:txfldGUID>
                      <c15:f>'5.구군별 지적공부등록지 현황'!$E$30</c15:f>
                      <c15:dlblFieldTableCache>
                        <c:ptCount val="1"/>
                        <c:pt idx="0">
                          <c:v>4.8
(1.4)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A59-466D-9631-59145CEFF112}"/>
                </c:ext>
              </c:extLst>
            </c:dLbl>
            <c:dLbl>
              <c:idx val="4"/>
              <c:tx>
                <c:strRef>
                  <c:f>'5.구군별 지적공부등록지 현황'!$E$31</c:f>
                  <c:strCache>
                    <c:ptCount val="1"/>
                    <c:pt idx="0">
                      <c:v>11.5
(3.5)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{9FBCA02A-792D-43DF-A52C-A73ED23B3670}</c15:txfldGUID>
                      <c15:f>'5.구군별 지적공부등록지 현황'!$E$31</c15:f>
                      <c15:dlblFieldTableCache>
                        <c:ptCount val="1"/>
                        <c:pt idx="0">
                          <c:v>11.5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A59-466D-9631-59145CEFF112}"/>
                </c:ext>
              </c:extLst>
            </c:dLbl>
            <c:dLbl>
              <c:idx val="5"/>
              <c:tx>
                <c:strRef>
                  <c:f>'5.구군별 지적공부등록지 현황'!$E$32</c:f>
                  <c:strCache>
                    <c:ptCount val="1"/>
                    <c:pt idx="0">
                      <c:v>4.1
(1.2)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{AEF1E9AB-D435-4910-BB68-70F52A9AB7AE}</c15:txfldGUID>
                      <c15:f>'5.구군별 지적공부등록지 현황'!$E$32</c15:f>
                      <c15:dlblFieldTableCache>
                        <c:ptCount val="1"/>
                        <c:pt idx="0">
                          <c:v>4.1
(1.2)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A59-466D-9631-59145CEFF112}"/>
                </c:ext>
              </c:extLst>
            </c:dLbl>
            <c:dLbl>
              <c:idx val="6"/>
              <c:tx>
                <c:strRef>
                  <c:f>'5.구군별 지적공부등록지 현황'!$E$33</c:f>
                  <c:strCache>
                    <c:ptCount val="1"/>
                    <c:pt idx="0">
                      <c:v>7.6
(2.3)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{4EDD298D-4B3D-46E4-AD75-E76A64F4E63B}</c15:txfldGUID>
                      <c15:f>'5.구군별 지적공부등록지 현황'!$E$33</c15:f>
                      <c15:dlblFieldTableCache>
                        <c:ptCount val="1"/>
                        <c:pt idx="0">
                          <c:v>7.7
(2.3)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A59-466D-9631-59145CEFF112}"/>
                </c:ext>
              </c:extLst>
            </c:dLbl>
            <c:dLbl>
              <c:idx val="7"/>
              <c:tx>
                <c:strRef>
                  <c:f>'5.구군별 지적공부등록지 현황'!$E$34</c:f>
                  <c:strCache>
                    <c:ptCount val="1"/>
                    <c:pt idx="0">
                      <c:v>22.0
(6.6)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{41712811-AC3F-49D2-A837-84AD53164321}</c15:txfldGUID>
                      <c15:f>'5.구군별 지적공부등록지 현황'!$E$34</c15:f>
                      <c15:dlblFieldTableCache>
                        <c:ptCount val="1"/>
                        <c:pt idx="0">
                          <c:v>22.0
(6.6)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A59-466D-9631-59145CEFF112}"/>
                </c:ext>
              </c:extLst>
            </c:dLbl>
            <c:dLbl>
              <c:idx val="8"/>
              <c:tx>
                <c:strRef>
                  <c:f>'5.구군별 지적공부등록지 현황'!$E$35</c:f>
                  <c:strCache>
                    <c:ptCount val="1"/>
                    <c:pt idx="0">
                      <c:v>26.9
(8.1)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{4D52DA9C-93DF-446B-B29E-EC57EE97F547}</c15:txfldGUID>
                      <c15:f>'5.구군별 지적공부등록지 현황'!$E$35</c15:f>
                      <c15:dlblFieldTableCache>
                        <c:ptCount val="1"/>
                        <c:pt idx="0">
                          <c:v>26.9
(8.0)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A59-466D-9631-59145CEFF112}"/>
                </c:ext>
              </c:extLst>
            </c:dLbl>
            <c:dLbl>
              <c:idx val="9"/>
              <c:tx>
                <c:strRef>
                  <c:f>'5.구군별 지적공부등록지 현황'!$E$36</c:f>
                  <c:strCache>
                    <c:ptCount val="1"/>
                    <c:pt idx="0">
                      <c:v>12.0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{A5DA7BBA-61E2-4C7D-AD62-E8791D327437}</c15:txfldGUID>
                      <c15:f>'5.구군별 지적공부등록지 현황'!$E$36</c15:f>
                      <c15:dlblFieldTableCache>
                        <c:ptCount val="1"/>
                        <c:pt idx="0">
                          <c:v>12.0
(3.6)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BA59-466D-9631-59145CEFF112}"/>
                </c:ext>
              </c:extLst>
            </c:dLbl>
            <c:dLbl>
              <c:idx val="10"/>
              <c:tx>
                <c:strRef>
                  <c:f>'5.구군별 지적공부등록지 현황'!$E$37</c:f>
                  <c:strCache>
                    <c:ptCount val="1"/>
                    <c:pt idx="0">
                      <c:v>38.7
(11.6)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{9A1762A4-07E9-4836-BC91-E90819D3E393}</c15:txfldGUID>
                      <c15:f>'5.구군별 지적공부등록지 현황'!$E$37</c15:f>
                      <c15:dlblFieldTableCache>
                        <c:ptCount val="1"/>
                        <c:pt idx="0">
                          <c:v>39.2
(11.7)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BA59-466D-9631-59145CEFF112}"/>
                </c:ext>
              </c:extLst>
            </c:dLbl>
            <c:dLbl>
              <c:idx val="11"/>
              <c:tx>
                <c:strRef>
                  <c:f>'5.구군별 지적공부등록지 현황'!$E$38</c:f>
                  <c:strCache>
                    <c:ptCount val="1"/>
                    <c:pt idx="0">
                      <c:v>36.9
(11.1)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{16496A0F-D277-4BE6-9FF5-BECF0E25C4DA}</c15:txfldGUID>
                      <c15:f>'5.구군별 지적공부등록지 현황'!$E$38</c15:f>
                      <c15:dlblFieldTableCache>
                        <c:ptCount val="1"/>
                        <c:pt idx="0">
                          <c:v>36.9
(11.0)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A59-466D-9631-59145CEFF112}"/>
                </c:ext>
              </c:extLst>
            </c:dLbl>
            <c:dLbl>
              <c:idx val="12"/>
              <c:tx>
                <c:strRef>
                  <c:f>'5.구군별 지적공부등록지 현황'!$E$39</c:f>
                  <c:strCache>
                    <c:ptCount val="1"/>
                    <c:pt idx="0">
                      <c:v>2.8
(0.8)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{C753626B-4675-4762-AACD-A525A0E51A2C}</c15:txfldGUID>
                      <c15:f>'5.구군별 지적공부등록지 현황'!$E$39</c15:f>
                      <c15:dlblFieldTableCache>
                        <c:ptCount val="1"/>
                        <c:pt idx="0">
                          <c:v>2.8
(0.8)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BA59-466D-9631-59145CEFF112}"/>
                </c:ext>
              </c:extLst>
            </c:dLbl>
            <c:dLbl>
              <c:idx val="13"/>
              <c:tx>
                <c:strRef>
                  <c:f>'5.구군별 지적공부등록지 현황'!$E$40</c:f>
                  <c:strCache>
                    <c:ptCount val="1"/>
                    <c:pt idx="0">
                      <c:v>2.1
(0.6)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{4D37EBCB-392B-4038-90CD-2D010B6BBA12}</c15:txfldGUID>
                      <c15:f>'5.구군별 지적공부등록지 현황'!$E$40</c15:f>
                      <c15:dlblFieldTableCache>
                        <c:ptCount val="1"/>
                        <c:pt idx="0">
                          <c:v>2.1
(0.6)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A59-466D-9631-59145CEFF112}"/>
                </c:ext>
              </c:extLst>
            </c:dLbl>
            <c:dLbl>
              <c:idx val="14"/>
              <c:tx>
                <c:strRef>
                  <c:f>'5.구군별 지적공부등록지 현황'!$E$41</c:f>
                  <c:strCache>
                    <c:ptCount val="1"/>
                    <c:pt idx="0">
                      <c:v>11.9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{9523CE26-704F-4A5A-9AC1-220E24D3A00E}</c15:txfldGUID>
                      <c15:f>'5.구군별 지적공부등록지 현황'!$E$41</c15:f>
                      <c15:dlblFieldTableCache>
                        <c:ptCount val="1"/>
                        <c:pt idx="0">
                          <c:v>12.2
(3.7)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A59-466D-9631-59145CEFF112}"/>
                </c:ext>
              </c:extLst>
            </c:dLbl>
            <c:dLbl>
              <c:idx val="15"/>
              <c:tx>
                <c:strRef>
                  <c:f>'5.구군별 지적공부등록지 현황'!$E$42</c:f>
                  <c:strCache>
                    <c:ptCount val="1"/>
                    <c:pt idx="0">
                      <c:v>142.1
(42.7)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{B636ED5E-949B-48C3-A452-C3C4009CD620}</c15:txfldGUID>
                      <c15:f>'5.구군별 지적공부등록지 현황'!$E$42</c15:f>
                      <c15:dlblFieldTableCache>
                        <c:ptCount val="1"/>
                        <c:pt idx="0">
                          <c:v>142.8
(42.7)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BA59-466D-9631-59145CEFF1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'5.구군별 지적공부등록지 현황'!$A$27:$A$42</c:f>
              <c:strCache>
                <c:ptCount val="16"/>
                <c:pt idx="0">
                  <c:v>중구</c:v>
                </c:pt>
                <c:pt idx="1">
                  <c:v>서구</c:v>
                </c:pt>
                <c:pt idx="2">
                  <c:v>동구</c:v>
                </c:pt>
                <c:pt idx="3">
                  <c:v>영도구</c:v>
                </c:pt>
                <c:pt idx="4">
                  <c:v>부산진구</c:v>
                </c:pt>
                <c:pt idx="5">
                  <c:v>동래구</c:v>
                </c:pt>
                <c:pt idx="6">
                  <c:v>남구</c:v>
                </c:pt>
                <c:pt idx="7">
                  <c:v>북구</c:v>
                </c:pt>
                <c:pt idx="8">
                  <c:v>해운대구</c:v>
                </c:pt>
                <c:pt idx="9">
                  <c:v>사하구</c:v>
                </c:pt>
                <c:pt idx="10">
                  <c:v>금정구</c:v>
                </c:pt>
                <c:pt idx="11">
                  <c:v>강서구</c:v>
                </c:pt>
                <c:pt idx="12">
                  <c:v>연제구</c:v>
                </c:pt>
                <c:pt idx="13">
                  <c:v>수영구</c:v>
                </c:pt>
                <c:pt idx="14">
                  <c:v>사상구</c:v>
                </c:pt>
                <c:pt idx="15">
                  <c:v>기장군</c:v>
                </c:pt>
              </c:strCache>
            </c:strRef>
          </c:cat>
          <c:val>
            <c:numRef>
              <c:f>'5.구군별 지적공부등록지 현황'!$C$27:$C$42</c:f>
              <c:numCache>
                <c:formatCode>0.0_ </c:formatCode>
                <c:ptCount val="16"/>
                <c:pt idx="0">
                  <c:v>0.17847199999999999</c:v>
                </c:pt>
                <c:pt idx="1">
                  <c:v>6.5943069999999997</c:v>
                </c:pt>
                <c:pt idx="2">
                  <c:v>2.6406139999999998</c:v>
                </c:pt>
                <c:pt idx="3">
                  <c:v>4.8346805000000002</c:v>
                </c:pt>
                <c:pt idx="4">
                  <c:v>11.513952999999999</c:v>
                </c:pt>
                <c:pt idx="5">
                  <c:v>4.0757240000000001</c:v>
                </c:pt>
                <c:pt idx="6">
                  <c:v>7.5917639999999995</c:v>
                </c:pt>
                <c:pt idx="7">
                  <c:v>21.986355</c:v>
                </c:pt>
                <c:pt idx="8">
                  <c:v>26.901069999999997</c:v>
                </c:pt>
                <c:pt idx="9">
                  <c:v>11.98357</c:v>
                </c:pt>
                <c:pt idx="10">
                  <c:v>38.715961999999998</c:v>
                </c:pt>
                <c:pt idx="11">
                  <c:v>36.899488999999996</c:v>
                </c:pt>
                <c:pt idx="12">
                  <c:v>2.754626</c:v>
                </c:pt>
                <c:pt idx="13">
                  <c:v>2.1348569999999998</c:v>
                </c:pt>
                <c:pt idx="14">
                  <c:v>11.877920999999999</c:v>
                </c:pt>
                <c:pt idx="15">
                  <c:v>142.13843799999998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BA59-466D-9631-59145CEFF1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7067904"/>
        <c:axId val="197070848"/>
        <c:axId val="0"/>
      </c:bar3DChart>
      <c:catAx>
        <c:axId val="19706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070848"/>
        <c:crosses val="autoZero"/>
        <c:auto val="1"/>
        <c:lblAlgn val="ctr"/>
        <c:lblOffset val="100"/>
        <c:noMultiLvlLbl val="0"/>
      </c:catAx>
      <c:valAx>
        <c:axId val="197070848"/>
        <c:scaling>
          <c:orientation val="minMax"/>
        </c:scaling>
        <c:delete val="0"/>
        <c:axPos val="l"/>
        <c:numFmt formatCode="0.0_ " sourceLinked="1"/>
        <c:majorTickMark val="out"/>
        <c:minorTickMark val="none"/>
        <c:tickLblPos val="nextTo"/>
        <c:crossAx val="197067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513556735640601"/>
          <c:y val="0.28018640527077288"/>
          <c:w val="0.73856607458951362"/>
          <c:h val="0.6754548538575571"/>
        </c:manualLayout>
      </c:layout>
      <c:pie3DChart>
        <c:varyColors val="1"/>
        <c:ser>
          <c:idx val="0"/>
          <c:order val="0"/>
          <c:dLbls>
            <c:dLbl>
              <c:idx val="0"/>
              <c:tx>
                <c:strRef>
                  <c:f>'6.구군별 지목별 면적 현황'!$K$5</c:f>
                  <c:strCache>
                    <c:ptCount val="1"/>
                    <c:pt idx="0">
                      <c:v>전
20.4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{1802EF03-A93D-4FF8-8734-A3CEB26EF09D}</c15:txfldGUID>
                      <c15:f>'6.구군별 지목별 면적 현황'!$K$5</c15:f>
                      <c15:dlblFieldTableCache>
                        <c:ptCount val="1"/>
                        <c:pt idx="0">
                          <c:v>전
20.4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D048-4B1A-9250-C50B68DF8214}"/>
                </c:ext>
              </c:extLst>
            </c:dLbl>
            <c:dLbl>
              <c:idx val="1"/>
              <c:tx>
                <c:strRef>
                  <c:f>'6.구군별 지목별 면적 현황'!$K$6</c:f>
                  <c:strCache>
                    <c:ptCount val="1"/>
                    <c:pt idx="0">
                      <c:v>답
66.1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{53987728-F394-4BD1-82D2-3D452762E739}</c15:txfldGUID>
                      <c15:f>'6.구군별 지목별 면적 현황'!$K$6</c15:f>
                      <c15:dlblFieldTableCache>
                        <c:ptCount val="1"/>
                        <c:pt idx="0">
                          <c:v>답
67.5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48-4B1A-9250-C50B68DF8214}"/>
                </c:ext>
              </c:extLst>
            </c:dLbl>
            <c:dLbl>
              <c:idx val="2"/>
              <c:layout>
                <c:manualLayout>
                  <c:x val="-0.21045718122444126"/>
                  <c:y val="-0.20448158265931043"/>
                </c:manualLayout>
              </c:layout>
              <c:tx>
                <c:strRef>
                  <c:f>'6.구군별 지목별 면적 현황'!$K$7</c:f>
                  <c:strCache>
                    <c:ptCount val="1"/>
                    <c:pt idx="0">
                      <c:v>임야
340.8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{85234E21-C801-492A-B8E3-26DA6653F3A8}</c15:txfldGUID>
                      <c15:f>'6.구군별 지목별 면적 현황'!$K$7</c15:f>
                      <c15:dlblFieldTableCache>
                        <c:ptCount val="1"/>
                        <c:pt idx="0">
                          <c:v>임야
341.6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48-4B1A-9250-C50B68DF8214}"/>
                </c:ext>
              </c:extLst>
            </c:dLbl>
            <c:dLbl>
              <c:idx val="3"/>
              <c:tx>
                <c:strRef>
                  <c:f>'6.구군별 지목별 면적 현황'!$K$8</c:f>
                  <c:strCache>
                    <c:ptCount val="1"/>
                    <c:pt idx="0">
                      <c:v>대
111.9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{B245AA76-53DD-48D1-B946-C979F8C84C20}</c15:txfldGUID>
                      <c15:f>'6.구군별 지목별 면적 현황'!$K$8</c15:f>
                      <c15:dlblFieldTableCache>
                        <c:ptCount val="1"/>
                        <c:pt idx="0">
                          <c:v>대
110.9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048-4B1A-9250-C50B68DF8214}"/>
                </c:ext>
              </c:extLst>
            </c:dLbl>
            <c:dLbl>
              <c:idx val="4"/>
              <c:tx>
                <c:strRef>
                  <c:f>'6.구군별 지목별 면적 현황'!$K$9</c:f>
                  <c:strCache>
                    <c:ptCount val="1"/>
                    <c:pt idx="0">
                      <c:v>도로
59.5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{9136BEC3-631C-46B7-BFC1-5B8B65176363}</c15:txfldGUID>
                      <c15:f>'6.구군별 지목별 면적 현황'!$K$9</c15:f>
                      <c15:dlblFieldTableCache>
                        <c:ptCount val="1"/>
                        <c:pt idx="0">
                          <c:v>도로
59.0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048-4B1A-9250-C50B68DF8214}"/>
                </c:ext>
              </c:extLst>
            </c:dLbl>
            <c:dLbl>
              <c:idx val="5"/>
              <c:tx>
                <c:strRef>
                  <c:f>'6.구군별 지목별 면적 현황'!$K$10</c:f>
                  <c:strCache>
                    <c:ptCount val="1"/>
                    <c:pt idx="0">
                      <c:v>하천
43.9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{A6F63F44-DA3B-4720-A5EB-0250D7B76346}</c15:txfldGUID>
                      <c15:f>'6.구군별 지목별 면적 현황'!$K$10</c15:f>
                      <c15:dlblFieldTableCache>
                        <c:ptCount val="1"/>
                        <c:pt idx="0">
                          <c:v>하천
43.9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048-4B1A-9250-C50B68DF8214}"/>
                </c:ext>
              </c:extLst>
            </c:dLbl>
            <c:dLbl>
              <c:idx val="6"/>
              <c:tx>
                <c:strRef>
                  <c:f>'6.구군별 지목별 면적 현황'!$K$11</c:f>
                  <c:strCache>
                    <c:ptCount val="1"/>
                    <c:pt idx="0">
                      <c:v>기타
128.8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{5CBAA584-F236-45A1-A0EC-32390CDBE156}</c15:txfldGUID>
                      <c15:f>'6.구군별 지목별 면적 현황'!$K$11</c15:f>
                      <c15:dlblFieldTableCache>
                        <c:ptCount val="1"/>
                        <c:pt idx="0">
                          <c:v>기타
126.8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048-4B1A-9250-C50B68DF821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'6.구군별 지목별 면적 현황'!$C$2:$I$2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'6.구군별 지목별 면적 현황'!$C$4:$I$4</c:f>
              <c:numCache>
                <c:formatCode>#,##0.0_ </c:formatCode>
                <c:ptCount val="7"/>
                <c:pt idx="0">
                  <c:v>20.369346699999998</c:v>
                </c:pt>
                <c:pt idx="1">
                  <c:v>66.101187499999995</c:v>
                </c:pt>
                <c:pt idx="2">
                  <c:v>340.84190599999999</c:v>
                </c:pt>
                <c:pt idx="3">
                  <c:v>111.8662413</c:v>
                </c:pt>
                <c:pt idx="4">
                  <c:v>59.451773199999998</c:v>
                </c:pt>
                <c:pt idx="5">
                  <c:v>43.860878299999996</c:v>
                </c:pt>
                <c:pt idx="6">
                  <c:v>128.83462239999997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048-4B1A-9250-C50B68DF821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en-US"/>
                      <a:t>0.0 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0C-4F08-87FA-1ED63D6240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en-US"/>
                      <a:t>0.0 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0C-4F08-87FA-1ED63D6240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en-US"/>
                      <a:t>0.1 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0C-4F08-87FA-1ED63D6240F7}"/>
                </c:ext>
              </c:extLst>
            </c:dLbl>
            <c:dLbl>
              <c:idx val="3"/>
              <c:layout>
                <c:manualLayout>
                  <c:x val="-0.24904390752833444"/>
                  <c:y val="-4.6274141105496075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1.5 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0C-4F08-87FA-1ED63D6240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en-US"/>
                      <a:t>0.7 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0C-4F08-87FA-1ED63D6240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en-US"/>
                      <a:t>0.0 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0C-4F08-87FA-1ED63D6240F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altLang="en-US"/>
                      <a:t>0.5 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0C-4F08-87FA-1ED63D6240F7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현황'!$C$5:$I$5</c:f>
              <c:numCache>
                <c:formatCode>#,##0.0_ </c:formatCode>
                <c:ptCount val="7"/>
                <c:pt idx="0">
                  <c:v>2.2129999999999997E-3</c:v>
                </c:pt>
                <c:pt idx="1">
                  <c:v>0</c:v>
                </c:pt>
                <c:pt idx="2">
                  <c:v>0.10926799999999999</c:v>
                </c:pt>
                <c:pt idx="3">
                  <c:v>1.4957558999999998</c:v>
                </c:pt>
                <c:pt idx="4">
                  <c:v>0.74820739999999997</c:v>
                </c:pt>
                <c:pt idx="5">
                  <c:v>1.4123899999999998E-2</c:v>
                </c:pt>
                <c:pt idx="6">
                  <c:v>0.64327469999999998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50C-4F08-87FA-1ED63D6240F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3.9143953159701192E-2"/>
                  <c:y val="4.166666666666668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14-426E-9D48-8A89FA7A9FB3}"/>
                </c:ext>
              </c:extLst>
            </c:dLbl>
            <c:dLbl>
              <c:idx val="1"/>
              <c:layout>
                <c:manualLayout>
                  <c:x val="0.15296749444781177"/>
                  <c:y val="2.08333333333334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14-426E-9D48-8A89FA7A9FB3}"/>
                </c:ext>
              </c:extLst>
            </c:dLbl>
            <c:dLbl>
              <c:idx val="2"/>
              <c:layout>
                <c:manualLayout>
                  <c:x val="-0.28199232788209344"/>
                  <c:y val="-0.110401574803149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14-426E-9D48-8A89FA7A9FB3}"/>
                </c:ext>
              </c:extLst>
            </c:dLbl>
            <c:dLbl>
              <c:idx val="3"/>
              <c:layout>
                <c:manualLayout>
                  <c:x val="0.17605895416919157"/>
                  <c:y val="-9.250656167979022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14-426E-9D48-8A89FA7A9FB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현황'!$C$6:$I$6</c:f>
              <c:numCache>
                <c:formatCode>#,##0.0_ </c:formatCode>
                <c:ptCount val="7"/>
                <c:pt idx="0">
                  <c:v>0.409634</c:v>
                </c:pt>
                <c:pt idx="1">
                  <c:v>4.3593E-2</c:v>
                </c:pt>
                <c:pt idx="2">
                  <c:v>6.7300329999999997</c:v>
                </c:pt>
                <c:pt idx="3">
                  <c:v>3.8224443999999997</c:v>
                </c:pt>
                <c:pt idx="4">
                  <c:v>1.3638239999999999</c:v>
                </c:pt>
                <c:pt idx="5">
                  <c:v>2.2461200000000001E-2</c:v>
                </c:pt>
                <c:pt idx="6">
                  <c:v>1.5835124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014-426E-9D48-8A89FA7A9F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0.21778445876083813"/>
                  <c:y val="-4.445123971154093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22-4880-B474-3DE764A42EFF}"/>
                </c:ext>
              </c:extLst>
            </c:dLbl>
            <c:dLbl>
              <c:idx val="2"/>
              <c:layout>
                <c:manualLayout>
                  <c:x val="-0.16017625069593575"/>
                  <c:y val="9.07463751497082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22-4880-B474-3DE764A42EFF}"/>
                </c:ext>
              </c:extLst>
            </c:dLbl>
            <c:dLbl>
              <c:idx val="3"/>
              <c:layout>
                <c:manualLayout>
                  <c:x val="-0.14038425196850388"/>
                  <c:y val="-0.358583870198046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22-4880-B474-3DE764A42EFF}"/>
                </c:ext>
              </c:extLst>
            </c:dLbl>
            <c:dLbl>
              <c:idx val="4"/>
              <c:layout>
                <c:manualLayout>
                  <c:x val="0.14647864471486521"/>
                  <c:y val="-0.107287414315928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22-4880-B474-3DE764A42EFF}"/>
                </c:ext>
              </c:extLst>
            </c:dLbl>
            <c:dLbl>
              <c:idx val="6"/>
              <c:layout>
                <c:manualLayout>
                  <c:x val="0.13399411437206837"/>
                  <c:y val="0.1203241342405021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22-4880-B474-3DE764A42EFF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현황'!$C$7:$I$7</c:f>
              <c:numCache>
                <c:formatCode>#,##0.0_ </c:formatCode>
                <c:ptCount val="7"/>
                <c:pt idx="0">
                  <c:v>5.1159299999999998E-2</c:v>
                </c:pt>
                <c:pt idx="1">
                  <c:v>1.8869999999999998E-2</c:v>
                </c:pt>
                <c:pt idx="2">
                  <c:v>2.7317657</c:v>
                </c:pt>
                <c:pt idx="3">
                  <c:v>3.6205517999999994</c:v>
                </c:pt>
                <c:pt idx="4">
                  <c:v>1.4897187999999999</c:v>
                </c:pt>
                <c:pt idx="5">
                  <c:v>5.4175000000000001E-2</c:v>
                </c:pt>
                <c:pt idx="6">
                  <c:v>2.1548997999999999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D22-4880-B474-3DE764A42E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7267797294568824"/>
                  <c:y val="4.01605917710631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C9-4BF0-B3F6-A0E2164CA73D}"/>
                </c:ext>
              </c:extLst>
            </c:dLbl>
            <c:dLbl>
              <c:idx val="2"/>
              <c:layout>
                <c:manualLayout>
                  <c:x val="-0.19370240258429403"/>
                  <c:y val="7.919542207200853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C9-4BF0-B3F6-A0E2164CA73D}"/>
                </c:ext>
              </c:extLst>
            </c:dLbl>
            <c:dLbl>
              <c:idx val="3"/>
              <c:layout>
                <c:manualLayout>
                  <c:x val="-0.16931152836664637"/>
                  <c:y val="-0.310841715407500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C9-4BF0-B3F6-A0E2164CA73D}"/>
                </c:ext>
              </c:extLst>
            </c:dLbl>
            <c:dLbl>
              <c:idx val="4"/>
              <c:layout>
                <c:manualLayout>
                  <c:x val="0.1453456925479272"/>
                  <c:y val="-0.1947686026426183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C9-4BF0-B3F6-A0E2164CA73D}"/>
                </c:ext>
              </c:extLst>
            </c:dLbl>
            <c:dLbl>
              <c:idx val="6"/>
              <c:layout>
                <c:manualLayout>
                  <c:x val="0.16705505166284595"/>
                  <c:y val="7.570002467640263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C9-4BF0-B3F6-A0E2164CA73D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현황'!$C$8:$I$8</c:f>
              <c:numCache>
                <c:formatCode>#,##0.0_ </c:formatCode>
                <c:ptCount val="7"/>
                <c:pt idx="0">
                  <c:v>0.33255609999999997</c:v>
                </c:pt>
                <c:pt idx="1">
                  <c:v>0.1102548</c:v>
                </c:pt>
                <c:pt idx="2">
                  <c:v>3.8841500999999998</c:v>
                </c:pt>
                <c:pt idx="3">
                  <c:v>4.1351453999999999</c:v>
                </c:pt>
                <c:pt idx="4">
                  <c:v>1.3751971999999999</c:v>
                </c:pt>
                <c:pt idx="5">
                  <c:v>0</c:v>
                </c:pt>
                <c:pt idx="6">
                  <c:v>4.3620417999999992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CC9-4BF0-B3F6-A0E2164CA7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7518669655344191"/>
                  <c:y val="-2.699676963456491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D8-4D51-BCC8-17AF055E63C0}"/>
                </c:ext>
              </c:extLst>
            </c:dLbl>
            <c:dLbl>
              <c:idx val="1"/>
              <c:layout>
                <c:manualLayout>
                  <c:x val="3.5207387397743282E-2"/>
                  <c:y val="-3.981728245507800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D8-4D51-BCC8-17AF055E63C0}"/>
                </c:ext>
              </c:extLst>
            </c:dLbl>
            <c:dLbl>
              <c:idx val="2"/>
              <c:layout>
                <c:manualLayout>
                  <c:x val="-0.20627124164224103"/>
                  <c:y val="3.36684837472239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D8-4D51-BCC8-17AF055E63C0}"/>
                </c:ext>
              </c:extLst>
            </c:dLbl>
            <c:dLbl>
              <c:idx val="6"/>
              <c:layout>
                <c:manualLayout>
                  <c:x val="0.14719888116175353"/>
                  <c:y val="6.025237229961639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D8-4D51-BCC8-17AF055E63C0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현황'!$C$9:$I$9</c:f>
              <c:numCache>
                <c:formatCode>#,##0.0_ </c:formatCode>
                <c:ptCount val="7"/>
                <c:pt idx="0">
                  <c:v>7.8836199999999995E-2</c:v>
                </c:pt>
                <c:pt idx="1">
                  <c:v>0.21676419999999999</c:v>
                </c:pt>
                <c:pt idx="2">
                  <c:v>9.5933130000000002</c:v>
                </c:pt>
                <c:pt idx="3">
                  <c:v>9.1953766999999988</c:v>
                </c:pt>
                <c:pt idx="4">
                  <c:v>3.1781588999999997</c:v>
                </c:pt>
                <c:pt idx="5">
                  <c:v>0.27074259999999994</c:v>
                </c:pt>
                <c:pt idx="6">
                  <c:v>7.133294199999999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ED8-4D51-BCC8-17AF055E63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622440944882313"/>
          <c:y val="5.6030183727034097E-2"/>
          <c:w val="0.10877559055118227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0EA-4F66-8143-F491B30783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0EA-4F66-8143-F491B30783A5}"/>
              </c:ext>
            </c:extLst>
          </c:dPt>
          <c:dLbls>
            <c:dLbl>
              <c:idx val="0"/>
              <c:layout>
                <c:manualLayout>
                  <c:x val="-1.1111329833770781E-2"/>
                  <c:y val="-3.6453776611257291E-7"/>
                </c:manualLayout>
              </c:layout>
              <c:tx>
                <c:strRef>
                  <c:f>'2.구군별 면적 및 지번수 현황'!$Z$15</c:f>
                  <c:strCache>
                    <c:ptCount val="1"/>
                    <c:pt idx="0">
                      <c:v>65.3
(8.5)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{87BD2D9F-5972-4F0D-AFDB-5B12C1F5BFD4}</c15:txfldGUID>
                      <c15:f>'2.구군별 면적 및 지번수 현황'!$Z$15</c15:f>
                      <c15:dlblFieldTableCache>
                        <c:ptCount val="1"/>
                        <c:pt idx="0">
                          <c:v>65.3
(8.5)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0EA-4F66-8143-F491B30783A5}"/>
                </c:ext>
              </c:extLst>
            </c:dLbl>
            <c:dLbl>
              <c:idx val="1"/>
              <c:layout>
                <c:manualLayout>
                  <c:x val="8.3333333333332708E-3"/>
                  <c:y val="0"/>
                </c:manualLayout>
              </c:layout>
              <c:tx>
                <c:strRef>
                  <c:f>'2.구군별 면적 및 지번수 현황'!$AA$15</c:f>
                  <c:strCache>
                    <c:ptCount val="1"/>
                    <c:pt idx="0">
                      <c:v>46.4
(6.5)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{95040CC4-C6EA-448F-B123-CA521669E461}</c15:txfldGUID>
                      <c15:f>'2.구군별 면적 및 지번수 현황'!$AA$15</c15:f>
                      <c15:dlblFieldTableCache>
                        <c:ptCount val="1"/>
                        <c:pt idx="0">
                          <c:v>46.1
(6.4)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0EA-4F66-8143-F491B30783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현황'!$AE$15,'2.구군별 면적 및 지번수 현황'!$AG$15)</c:f>
              <c:numCache>
                <c:formatCode>#,##0.0_);[Red]\(#,##0.0\)</c:formatCode>
                <c:ptCount val="2"/>
                <c:pt idx="0">
                  <c:v>65.278565999999998</c:v>
                </c:pt>
                <c:pt idx="1">
                  <c:v>46.358000000000004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0EA-4F66-8143-F491B30783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8884352"/>
        <c:axId val="239617536"/>
        <c:axId val="0"/>
      </c:bar3DChart>
      <c:catAx>
        <c:axId val="238884352"/>
        <c:scaling>
          <c:orientation val="minMax"/>
        </c:scaling>
        <c:delete val="1"/>
        <c:axPos val="b"/>
        <c:majorTickMark val="out"/>
        <c:minorTickMark val="none"/>
        <c:tickLblPos val="none"/>
        <c:crossAx val="239617536"/>
        <c:crosses val="autoZero"/>
        <c:auto val="1"/>
        <c:lblAlgn val="ctr"/>
        <c:lblOffset val="100"/>
        <c:noMultiLvlLbl val="0"/>
      </c:catAx>
      <c:valAx>
        <c:axId val="239617536"/>
        <c:scaling>
          <c:orientation val="minMax"/>
          <c:max val="25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238884352"/>
        <c:crosses val="autoZero"/>
        <c:crossBetween val="between"/>
        <c:majorUnit val="5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21130469139443614"/>
                  <c:y val="8.39501312335958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0C-4CC0-B6B0-D35FF0C6D1EC}"/>
                </c:ext>
              </c:extLst>
            </c:dLbl>
            <c:dLbl>
              <c:idx val="3"/>
              <c:layout>
                <c:manualLayout>
                  <c:x val="-7.1162726583499933E-3"/>
                  <c:y val="-0.3037115246957766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0C-4CC0-B6B0-D35FF0C6D1EC}"/>
                </c:ext>
              </c:extLst>
            </c:dLbl>
            <c:dLbl>
              <c:idx val="4"/>
              <c:layout>
                <c:manualLayout>
                  <c:x val="0.16514609216092174"/>
                  <c:y val="3.777141493676941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0C-4CC0-B6B0-D35FF0C6D1EC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현황'!$C$10:$I$10</c:f>
              <c:numCache>
                <c:formatCode>#,##0.0_ </c:formatCode>
                <c:ptCount val="7"/>
                <c:pt idx="0">
                  <c:v>0.17600729999999998</c:v>
                </c:pt>
                <c:pt idx="1">
                  <c:v>0.10139089999999999</c:v>
                </c:pt>
                <c:pt idx="2">
                  <c:v>4.3274623999999999</c:v>
                </c:pt>
                <c:pt idx="3">
                  <c:v>7.1898185999999997</c:v>
                </c:pt>
                <c:pt idx="4">
                  <c:v>2.3598181</c:v>
                </c:pt>
                <c:pt idx="5">
                  <c:v>0.54490159999999999</c:v>
                </c:pt>
                <c:pt idx="6">
                  <c:v>1.9311522999999999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00C-4CC0-B6B0-D35FF0C6D1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21215066659713894"/>
                  <c:y val="4.973705559532343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EA-4416-8579-80848C1F273B}"/>
                </c:ext>
              </c:extLst>
            </c:dLbl>
            <c:dLbl>
              <c:idx val="4"/>
              <c:layout>
                <c:manualLayout>
                  <c:x val="0.12730736472510473"/>
                  <c:y val="-0.1184566929133859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EA-4416-8579-80848C1F273B}"/>
                </c:ext>
              </c:extLst>
            </c:dLbl>
            <c:dLbl>
              <c:idx val="6"/>
              <c:layout>
                <c:manualLayout>
                  <c:x val="0.16138742590950872"/>
                  <c:y val="7.34612264376044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EA-4416-8579-80848C1F273B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현황'!$C$11:$I$11</c:f>
              <c:numCache>
                <c:formatCode>#,##0.0_ </c:formatCode>
                <c:ptCount val="7"/>
                <c:pt idx="0">
                  <c:v>0.24362229999999999</c:v>
                </c:pt>
                <c:pt idx="1">
                  <c:v>0.1071038</c:v>
                </c:pt>
                <c:pt idx="2">
                  <c:v>8.2932122999999986</c:v>
                </c:pt>
                <c:pt idx="3">
                  <c:v>8.4926075999999995</c:v>
                </c:pt>
                <c:pt idx="4">
                  <c:v>2.7850196</c:v>
                </c:pt>
                <c:pt idx="5">
                  <c:v>0.11272260000000001</c:v>
                </c:pt>
                <c:pt idx="6">
                  <c:v>6.7897614999999991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7EA-4416-8579-80848C1F27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3336386873209522"/>
                  <c:y val="-9.81177352830902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33-4A58-AAE5-1B9803D81C6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현황'!$C$12:$I$12</c:f>
              <c:numCache>
                <c:formatCode>#,##0.0_ </c:formatCode>
                <c:ptCount val="7"/>
                <c:pt idx="0">
                  <c:v>0.2015245</c:v>
                </c:pt>
                <c:pt idx="1">
                  <c:v>0.64490340000000002</c:v>
                </c:pt>
                <c:pt idx="2">
                  <c:v>21.8914747</c:v>
                </c:pt>
                <c:pt idx="3">
                  <c:v>6.4479242999999995</c:v>
                </c:pt>
                <c:pt idx="4">
                  <c:v>2.4289394</c:v>
                </c:pt>
                <c:pt idx="5">
                  <c:v>4.7137085000000001</c:v>
                </c:pt>
                <c:pt idx="6">
                  <c:v>3.0452953999999992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33-4A58-AAE5-1B9803D81C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현황'!$C$13:$I$13</c:f>
              <c:numCache>
                <c:formatCode>#,##0.0_ </c:formatCode>
                <c:ptCount val="7"/>
                <c:pt idx="0">
                  <c:v>0.79186669999999992</c:v>
                </c:pt>
                <c:pt idx="1">
                  <c:v>0.93041169999999995</c:v>
                </c:pt>
                <c:pt idx="2">
                  <c:v>27.592480999999999</c:v>
                </c:pt>
                <c:pt idx="3">
                  <c:v>9.823576199999998</c:v>
                </c:pt>
                <c:pt idx="4">
                  <c:v>4.0306306999999997</c:v>
                </c:pt>
                <c:pt idx="5">
                  <c:v>1.1017952</c:v>
                </c:pt>
                <c:pt idx="6">
                  <c:v>7.2702758999999997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82-4A19-8C78-51CBCC5DB4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0191153174288206"/>
                  <c:y val="-4.445123971154093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C5-43DC-9AB4-17B024F4B0A3}"/>
                </c:ext>
              </c:extLst>
            </c:dLbl>
            <c:dLbl>
              <c:idx val="2"/>
              <c:layout>
                <c:manualLayout>
                  <c:x val="-0.14374387805245495"/>
                  <c:y val="9.28614020334837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C5-43DC-9AB4-17B024F4B0A3}"/>
                </c:ext>
              </c:extLst>
            </c:dLbl>
            <c:dLbl>
              <c:idx val="4"/>
              <c:layout>
                <c:manualLayout>
                  <c:x val="8.6619442700769766E-2"/>
                  <c:y val="-0.1716086945442499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C5-43DC-9AB4-17B024F4B0A3}"/>
                </c:ext>
              </c:extLst>
            </c:dLbl>
            <c:dLbl>
              <c:idx val="6"/>
              <c:layout>
                <c:manualLayout>
                  <c:x val="0.12632374232798357"/>
                  <c:y val="6.784904314145197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C5-43DC-9AB4-17B024F4B0A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현황'!$C$14:$I$14</c:f>
              <c:numCache>
                <c:formatCode>#,##0.0_ </c:formatCode>
                <c:ptCount val="7"/>
                <c:pt idx="0">
                  <c:v>1.6407856000000001</c:v>
                </c:pt>
                <c:pt idx="1">
                  <c:v>0.15051699999999998</c:v>
                </c:pt>
                <c:pt idx="2">
                  <c:v>13.2763913</c:v>
                </c:pt>
                <c:pt idx="3">
                  <c:v>8.3879137999999998</c:v>
                </c:pt>
                <c:pt idx="4">
                  <c:v>3.920763</c:v>
                </c:pt>
                <c:pt idx="5">
                  <c:v>3.3811977999999998</c:v>
                </c:pt>
                <c:pt idx="6">
                  <c:v>11.0263434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CC5-43DC-9AB4-17B024F4B0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2499546047310103E-2"/>
          <c:y val="0.32056444557333558"/>
          <c:w val="0.69051453473975766"/>
          <c:h val="0.55958795473146017"/>
        </c:manualLayout>
      </c:layout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33506420757808225"/>
                  <c:y val="-0.2414336917562739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D0-4AC3-AE41-81E618B14610}"/>
                </c:ext>
              </c:extLst>
            </c:dLbl>
            <c:dLbl>
              <c:idx val="6"/>
              <c:layout>
                <c:manualLayout>
                  <c:x val="7.9613397381931683E-2"/>
                  <c:y val="6.39855501933226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D0-4AC3-AE41-81E618B14610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현황'!$C$15:$I$15</c:f>
              <c:numCache>
                <c:formatCode>#,##0.0_ </c:formatCode>
                <c:ptCount val="7"/>
                <c:pt idx="0">
                  <c:v>0.95092309999999991</c:v>
                </c:pt>
                <c:pt idx="1">
                  <c:v>2.9849788999999998</c:v>
                </c:pt>
                <c:pt idx="2">
                  <c:v>40.580273999999996</c:v>
                </c:pt>
                <c:pt idx="3">
                  <c:v>7.0808251999999996</c:v>
                </c:pt>
                <c:pt idx="4">
                  <c:v>4.0941288999999994</c:v>
                </c:pt>
                <c:pt idx="5">
                  <c:v>1.6998123999999999</c:v>
                </c:pt>
                <c:pt idx="6">
                  <c:v>7.887623500000001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D0-4AC3-AE41-81E618B146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4.7413335628128904E-2"/>
                  <c:y val="-0.1044350447929546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BE-46D6-9AC5-4A5016402021}"/>
                </c:ext>
              </c:extLst>
            </c:dLbl>
            <c:dLbl>
              <c:idx val="5"/>
              <c:layout>
                <c:manualLayout>
                  <c:x val="3.7395120691880744E-2"/>
                  <c:y val="-9.61688466627622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BE-46D6-9AC5-4A5016402021}"/>
                </c:ext>
              </c:extLst>
            </c:dLbl>
            <c:dLbl>
              <c:idx val="6"/>
              <c:layout>
                <c:manualLayout>
                  <c:x val="0.1346872624528492"/>
                  <c:y val="8.220038610876119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BE-46D6-9AC5-4A5016402021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현황'!$C$16:$I$16</c:f>
              <c:numCache>
                <c:formatCode>#,##0.0_ </c:formatCode>
                <c:ptCount val="7"/>
                <c:pt idx="0">
                  <c:v>8.8098640999999986</c:v>
                </c:pt>
                <c:pt idx="1">
                  <c:v>40.705641200000002</c:v>
                </c:pt>
                <c:pt idx="2">
                  <c:v>40.771181499999997</c:v>
                </c:pt>
                <c:pt idx="3">
                  <c:v>12.606924299999999</c:v>
                </c:pt>
                <c:pt idx="4">
                  <c:v>13.8273461</c:v>
                </c:pt>
                <c:pt idx="5">
                  <c:v>20.878754000000001</c:v>
                </c:pt>
                <c:pt idx="6">
                  <c:v>44.557269699999999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FBE-46D6-9AC5-4A50164020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890180394117441"/>
          <c:y val="0.23304156747848379"/>
          <c:w val="0.55754030746156735"/>
          <c:h val="0.47190136116706666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9.0973211681873084E-2"/>
                  <c:y val="-0.2840826771653582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4-4A47-864C-424E22E039D4}"/>
                </c:ext>
              </c:extLst>
            </c:dLbl>
            <c:dLbl>
              <c:idx val="5"/>
              <c:layout>
                <c:manualLayout>
                  <c:x val="-6.1511477731950183E-2"/>
                  <c:y val="7.11005310382714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A4-4A47-864C-424E22E039D4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현황'!$C$17:$I$17</c:f>
              <c:numCache>
                <c:formatCode>#,##0.0_ </c:formatCode>
                <c:ptCount val="7"/>
                <c:pt idx="0">
                  <c:v>3.3243599999999998E-2</c:v>
                </c:pt>
                <c:pt idx="1">
                  <c:v>1.8241900000000002E-2</c:v>
                </c:pt>
                <c:pt idx="2">
                  <c:v>2.9061216999999999</c:v>
                </c:pt>
                <c:pt idx="3">
                  <c:v>5.6260289000000006</c:v>
                </c:pt>
                <c:pt idx="4">
                  <c:v>1.7841651000000001</c:v>
                </c:pt>
                <c:pt idx="5">
                  <c:v>0.11536199999999999</c:v>
                </c:pt>
                <c:pt idx="6">
                  <c:v>1.6219753999999997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A4-4A47-864C-424E22E039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18745742782152397"/>
                  <c:y val="7.90274899848049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0D-4DE8-9134-61ABA61F0106}"/>
                </c:ext>
              </c:extLst>
            </c:dLbl>
            <c:dLbl>
              <c:idx val="3"/>
              <c:layout>
                <c:manualLayout>
                  <c:x val="-3.3140596231441173E-2"/>
                  <c:y val="-0.3549154611487552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0D-4DE8-9134-61ABA61F0106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현황'!$C$18:$I$18</c:f>
              <c:numCache>
                <c:formatCode>#,##0.0_ </c:formatCode>
                <c:ptCount val="7"/>
                <c:pt idx="0">
                  <c:v>1.6777E-2</c:v>
                </c:pt>
                <c:pt idx="1">
                  <c:v>3.8199999999999996E-3</c:v>
                </c:pt>
                <c:pt idx="2">
                  <c:v>2.3238859999999999</c:v>
                </c:pt>
                <c:pt idx="3">
                  <c:v>5.2491487999999995</c:v>
                </c:pt>
                <c:pt idx="4">
                  <c:v>1.619623</c:v>
                </c:pt>
                <c:pt idx="5">
                  <c:v>0.14302399999999998</c:v>
                </c:pt>
                <c:pt idx="6">
                  <c:v>0.86179310000000009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0D-4DE8-9134-61ABA61F01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810103633952972"/>
          <c:y val="0.36438666864755592"/>
          <c:w val="0.72379792732094062"/>
          <c:h val="0.59827068786212956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8.9971588602971012E-2"/>
                  <c:y val="-6.073391769425052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5A-40FA-ABD2-908241F1F66A}"/>
                </c:ext>
              </c:extLst>
            </c:dLbl>
            <c:dLbl>
              <c:idx val="2"/>
              <c:layout>
                <c:manualLayout>
                  <c:x val="-0.18102037503044091"/>
                  <c:y val="4.905264200465510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5A-40FA-ABD2-908241F1F66A}"/>
                </c:ext>
              </c:extLst>
            </c:dLbl>
            <c:dLbl>
              <c:idx val="4"/>
              <c:layout>
                <c:manualLayout>
                  <c:x val="8.2493167735476366E-2"/>
                  <c:y val="-0.1996384885851544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5A-40FA-ABD2-908241F1F66A}"/>
                </c:ext>
              </c:extLst>
            </c:dLbl>
            <c:dLbl>
              <c:idx val="6"/>
              <c:layout>
                <c:manualLayout>
                  <c:x val="0.10794815596504052"/>
                  <c:y val="0.1315119100678452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5A-40FA-ABD2-908241F1F66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현황'!$C$19:$I$19</c:f>
              <c:numCache>
                <c:formatCode>#,##0.0_ </c:formatCode>
                <c:ptCount val="7"/>
                <c:pt idx="0">
                  <c:v>0.11725139999999999</c:v>
                </c:pt>
                <c:pt idx="1">
                  <c:v>0.40063829999999995</c:v>
                </c:pt>
                <c:pt idx="2">
                  <c:v>12.1438396</c:v>
                </c:pt>
                <c:pt idx="3">
                  <c:v>6.6778499999999994</c:v>
                </c:pt>
                <c:pt idx="4">
                  <c:v>3.2515087999999999</c:v>
                </c:pt>
                <c:pt idx="5">
                  <c:v>7.7216560999999997</c:v>
                </c:pt>
                <c:pt idx="6">
                  <c:v>5.7923318999999989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75A-40FA-ABD2-908241F1F66A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현황'!$C$19:$I$19</c:f>
              <c:numCache>
                <c:formatCode>#,##0.0_ </c:formatCode>
                <c:ptCount val="7"/>
                <c:pt idx="0">
                  <c:v>0.11725139999999999</c:v>
                </c:pt>
                <c:pt idx="1">
                  <c:v>0.40063829999999995</c:v>
                </c:pt>
                <c:pt idx="2">
                  <c:v>12.1438396</c:v>
                </c:pt>
                <c:pt idx="3">
                  <c:v>6.6778499999999994</c:v>
                </c:pt>
                <c:pt idx="4">
                  <c:v>3.2515087999999999</c:v>
                </c:pt>
                <c:pt idx="5">
                  <c:v>7.7216560999999997</c:v>
                </c:pt>
                <c:pt idx="6">
                  <c:v>5.7923318999999989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75A-40FA-ABD2-908241F1F6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622440944882335"/>
          <c:y val="5.6030183727034097E-2"/>
          <c:w val="0.10877559055118234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EC6-49C3-A8BB-C5C77B3CC1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EC6-49C3-A8BB-C5C77B3CC191}"/>
              </c:ext>
            </c:extLst>
          </c:dPt>
          <c:dLbls>
            <c:dLbl>
              <c:idx val="0"/>
              <c:layout>
                <c:manualLayout>
                  <c:x val="-2.1872265966754444E-7"/>
                  <c:y val="-4.6299941673957346E-3"/>
                </c:manualLayout>
              </c:layout>
              <c:tx>
                <c:strRef>
                  <c:f>'2.구군별 면적 및 지번수 현황'!$Z$12</c:f>
                  <c:strCache>
                    <c:ptCount val="1"/>
                    <c:pt idx="0">
                      <c:v>39.4
(5.1)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{1D7E30FD-BC0D-41B7-888D-54D35EF36184}</c15:txfldGUID>
                      <c15:f>'2.구군별 면적 및 지번수 현황'!$Z$12</c15:f>
                      <c15:dlblFieldTableCache>
                        <c:ptCount val="1"/>
                        <c:pt idx="0">
                          <c:v>39.4
(5.1)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EC6-49C3-A8BB-C5C77B3CC191}"/>
                </c:ext>
              </c:extLst>
            </c:dLbl>
            <c:dLbl>
              <c:idx val="1"/>
              <c:layout>
                <c:manualLayout>
                  <c:x val="8.3333333333332708E-3"/>
                  <c:y val="0"/>
                </c:manualLayout>
              </c:layout>
              <c:tx>
                <c:strRef>
                  <c:f>'2.구군별 면적 및 지번수 현황'!$AA$12</c:f>
                  <c:strCache>
                    <c:ptCount val="1"/>
                    <c:pt idx="0">
                      <c:v>21.9
(3.1)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{A6164476-6DCA-47BA-88ED-E6FA365C8A4F}</c15:txfldGUID>
                      <c15:f>'2.구군별 면적 및 지번수 현황'!$AA$12</c15:f>
                      <c15:dlblFieldTableCache>
                        <c:ptCount val="1"/>
                        <c:pt idx="0">
                          <c:v>22.7
(3.1)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EC6-49C3-A8BB-C5C77B3CC19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현황'!$AE$12,'2.구군별 면적 및 지번수 현황'!$AG$12)</c:f>
              <c:numCache>
                <c:formatCode>#,##0.0_);[Red]\(#,##0.0\)</c:formatCode>
                <c:ptCount val="2"/>
                <c:pt idx="0">
                  <c:v>39.373770200000003</c:v>
                </c:pt>
                <c:pt idx="1">
                  <c:v>21.927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EC6-49C3-A8BB-C5C77B3CC1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40125440"/>
        <c:axId val="240641920"/>
        <c:axId val="0"/>
      </c:bar3DChart>
      <c:catAx>
        <c:axId val="240125440"/>
        <c:scaling>
          <c:orientation val="minMax"/>
        </c:scaling>
        <c:delete val="1"/>
        <c:axPos val="b"/>
        <c:majorTickMark val="out"/>
        <c:minorTickMark val="none"/>
        <c:tickLblPos val="none"/>
        <c:crossAx val="240641920"/>
        <c:crosses val="autoZero"/>
        <c:auto val="1"/>
        <c:lblAlgn val="ctr"/>
        <c:lblOffset val="100"/>
        <c:noMultiLvlLbl val="0"/>
      </c:catAx>
      <c:valAx>
        <c:axId val="240641920"/>
        <c:scaling>
          <c:orientation val="minMax"/>
          <c:max val="25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240125440"/>
        <c:crosses val="autoZero"/>
        <c:crossBetween val="between"/>
        <c:majorUnit val="5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11793336177805362"/>
                  <c:y val="-0.3972703412073525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07-4F5A-81C6-846605D9AAA7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현황'!$C$20:$I$20</c:f>
              <c:numCache>
                <c:formatCode>#,##0.0_ </c:formatCode>
                <c:ptCount val="7"/>
                <c:pt idx="0">
                  <c:v>6.5130824999999994</c:v>
                </c:pt>
                <c:pt idx="1">
                  <c:v>19.664058399999998</c:v>
                </c:pt>
                <c:pt idx="2">
                  <c:v>143.68705169999998</c:v>
                </c:pt>
                <c:pt idx="3">
                  <c:v>12.0143494</c:v>
                </c:pt>
                <c:pt idx="4">
                  <c:v>11.1947242</c:v>
                </c:pt>
                <c:pt idx="5">
                  <c:v>3.0864413999999996</c:v>
                </c:pt>
                <c:pt idx="6">
                  <c:v>22.173777399999999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07-4F5A-81C6-846605D9A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622440944882368"/>
          <c:y val="5.6030183727034097E-2"/>
          <c:w val="0.10877559055118242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9E1-4751-A0C0-DE19A38994A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9E1-4751-A0C0-DE19A38994AD}"/>
              </c:ext>
            </c:extLst>
          </c:dPt>
          <c:dLbls>
            <c:dLbl>
              <c:idx val="0"/>
              <c:layout>
                <c:manualLayout>
                  <c:x val="-5.5557742782152055E-3"/>
                  <c:y val="-4.6299941673956565E-3"/>
                </c:manualLayout>
              </c:layout>
              <c:tx>
                <c:strRef>
                  <c:f>'2.구군별 면적 및 지번수 현황'!$Z$10</c:f>
                  <c:strCache>
                    <c:ptCount val="1"/>
                    <c:pt idx="0">
                      <c:v>16.6
(2.2)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{AB24F3F4-27DC-4DEA-BADE-C45259A866A9}</c15:txfldGUID>
                      <c15:f>'2.구군별 면적 및 지번수 현황'!$Z$10</c15:f>
                      <c15:dlblFieldTableCache>
                        <c:ptCount val="1"/>
                        <c:pt idx="0">
                          <c:v>16.6
(2.2)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9E1-4751-A0C0-DE19A38994AD}"/>
                </c:ext>
              </c:extLst>
            </c:dLbl>
            <c:dLbl>
              <c:idx val="1"/>
              <c:layout>
                <c:manualLayout>
                  <c:x val="8.3333333333332708E-3"/>
                  <c:y val="0"/>
                </c:manualLayout>
              </c:layout>
              <c:tx>
                <c:strRef>
                  <c:f>'2.구군별 면적 및 지번수 현황'!$AA$10</c:f>
                  <c:strCache>
                    <c:ptCount val="1"/>
                    <c:pt idx="0">
                      <c:v>32.8
(4.6)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{A26DB83B-02CA-4139-BFC0-EC3ABFE74555}</c15:txfldGUID>
                      <c15:f>'2.구군별 면적 및 지번수 현황'!$AA$10</c15:f>
                      <c15:dlblFieldTableCache>
                        <c:ptCount val="1"/>
                        <c:pt idx="0">
                          <c:v>35.0
(4.8)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9E1-4751-A0C0-DE19A38994A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현황'!$AE$10,'2.구군별 면적 및 지번수 현황'!$AG$10)</c:f>
              <c:numCache>
                <c:formatCode>#,##0.0_);[Red]\(#,##0.0\)</c:formatCode>
                <c:ptCount val="2"/>
                <c:pt idx="0">
                  <c:v>16.630551199999999</c:v>
                </c:pt>
                <c:pt idx="1">
                  <c:v>32.771999999999998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9E1-4751-A0C0-DE19A38994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66736384"/>
        <c:axId val="267025024"/>
        <c:axId val="0"/>
      </c:bar3DChart>
      <c:catAx>
        <c:axId val="266736384"/>
        <c:scaling>
          <c:orientation val="minMax"/>
        </c:scaling>
        <c:delete val="1"/>
        <c:axPos val="b"/>
        <c:majorTickMark val="out"/>
        <c:minorTickMark val="none"/>
        <c:tickLblPos val="none"/>
        <c:crossAx val="267025024"/>
        <c:crosses val="autoZero"/>
        <c:auto val="1"/>
        <c:lblAlgn val="ctr"/>
        <c:lblOffset val="100"/>
        <c:noMultiLvlLbl val="0"/>
      </c:catAx>
      <c:valAx>
        <c:axId val="267025024"/>
        <c:scaling>
          <c:orientation val="minMax"/>
          <c:max val="25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266736384"/>
        <c:crosses val="autoZero"/>
        <c:crossBetween val="between"/>
        <c:majorUnit val="5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622440944882391"/>
          <c:y val="5.6030183727034097E-2"/>
          <c:w val="0.10877559055118249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B1E-4E6A-B839-4CA87532678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B1E-4E6A-B839-4CA87532678E}"/>
              </c:ext>
            </c:extLst>
          </c:dPt>
          <c:dLbls>
            <c:dLbl>
              <c:idx val="0"/>
              <c:layout>
                <c:manualLayout>
                  <c:x val="-5.5557742782152055E-3"/>
                  <c:y val="-4.6299941673957346E-3"/>
                </c:manualLayout>
              </c:layout>
              <c:tx>
                <c:strRef>
                  <c:f>'2.구군별 면적 및 지번수 현황'!$Z$17</c:f>
                  <c:strCache>
                    <c:ptCount val="1"/>
                    <c:pt idx="0">
                      <c:v>12.1
(1.6)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{1240FEBB-3F37-4BCC-8709-64538E94052F}</c15:txfldGUID>
                      <c15:f>'2.구군별 면적 및 지번수 현황'!$Z$17</c15:f>
                      <c15:dlblFieldTableCache>
                        <c:ptCount val="1"/>
                        <c:pt idx="0">
                          <c:v>12.1
(1.6)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B1E-4E6A-B839-4CA87532678E}"/>
                </c:ext>
              </c:extLst>
            </c:dLbl>
            <c:dLbl>
              <c:idx val="1"/>
              <c:layout>
                <c:manualLayout>
                  <c:x val="8.3333333333332708E-3"/>
                  <c:y val="0"/>
                </c:manualLayout>
              </c:layout>
              <c:tx>
                <c:strRef>
                  <c:f>'2.구군별 면적 및 지번수 현황'!$AA$17</c:f>
                  <c:strCache>
                    <c:ptCount val="1"/>
                    <c:pt idx="0">
                      <c:v>25.8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{306C870E-107B-4639-9116-E7C7AB79D212}</c15:txfldGUID>
                      <c15:f>'2.구군별 면적 및 지번수 현황'!$AA$17</c15:f>
                      <c15:dlblFieldTableCache>
                        <c:ptCount val="1"/>
                        <c:pt idx="0">
                          <c:v>26.3
(3.6)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B1E-4E6A-B839-4CA8753267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현황'!$AE$17,'2.구군별 면적 및 지번수 현황'!$AG$17)</c:f>
              <c:numCache>
                <c:formatCode>#,##0.0_);[Red]\(#,##0.0\)</c:formatCode>
                <c:ptCount val="2"/>
                <c:pt idx="0">
                  <c:v>12.105138599999998</c:v>
                </c:pt>
                <c:pt idx="1">
                  <c:v>25.802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B1E-4E6A-B839-4CA8753267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79513984"/>
        <c:axId val="179521792"/>
        <c:axId val="0"/>
      </c:bar3DChart>
      <c:catAx>
        <c:axId val="179513984"/>
        <c:scaling>
          <c:orientation val="minMax"/>
        </c:scaling>
        <c:delete val="1"/>
        <c:axPos val="b"/>
        <c:majorTickMark val="out"/>
        <c:minorTickMark val="none"/>
        <c:tickLblPos val="none"/>
        <c:crossAx val="179521792"/>
        <c:crosses val="autoZero"/>
        <c:auto val="1"/>
        <c:lblAlgn val="ctr"/>
        <c:lblOffset val="100"/>
        <c:noMultiLvlLbl val="0"/>
      </c:catAx>
      <c:valAx>
        <c:axId val="179521792"/>
        <c:scaling>
          <c:orientation val="minMax"/>
          <c:max val="25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79513984"/>
        <c:crosses val="autoZero"/>
        <c:crossBetween val="between"/>
        <c:majorUnit val="5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622440944882413"/>
          <c:y val="5.6030183727034097E-2"/>
          <c:w val="0.10877559055118255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C54-4887-A2AE-BC4C8B35BF8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C54-4887-A2AE-BC4C8B35BF8A}"/>
              </c:ext>
            </c:extLst>
          </c:dPt>
          <c:dLbls>
            <c:dLbl>
              <c:idx val="0"/>
              <c:layout>
                <c:manualLayout>
                  <c:x val="-5.5557742782152055E-3"/>
                  <c:y val="-4.6299941673957346E-3"/>
                </c:manualLayout>
              </c:layout>
              <c:tx>
                <c:strRef>
                  <c:f>'2.구군별 면적 및 지번수 현황'!$Z$13</c:f>
                  <c:strCache>
                    <c:ptCount val="1"/>
                    <c:pt idx="0">
                      <c:v>51.5
(6.7)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{68491C52-DA7D-4FE1-B0F5-FDB9AC932EAB}</c15:txfldGUID>
                      <c15:f>'2.구군별 면적 및 지번수 현황'!$Z$13</c15:f>
                      <c15:dlblFieldTableCache>
                        <c:ptCount val="1"/>
                        <c:pt idx="0">
                          <c:v>51.5
(6.7)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C54-4887-A2AE-BC4C8B35BF8A}"/>
                </c:ext>
              </c:extLst>
            </c:dLbl>
            <c:dLbl>
              <c:idx val="1"/>
              <c:layout>
                <c:manualLayout>
                  <c:x val="8.3333333333332708E-3"/>
                  <c:y val="0"/>
                </c:manualLayout>
              </c:layout>
              <c:tx>
                <c:strRef>
                  <c:f>'2.구군별 면적 및 지번수 현황'!$AA$13</c:f>
                  <c:strCache>
                    <c:ptCount val="1"/>
                    <c:pt idx="0">
                      <c:v>39.9
(5.6)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{57076D12-3294-4ECB-A1A4-5ECDEEE0F567}</c15:txfldGUID>
                      <c15:f>'2.구군별 면적 및 지번수 현황'!$AA$13</c15:f>
                      <c15:dlblFieldTableCache>
                        <c:ptCount val="1"/>
                        <c:pt idx="0">
                          <c:v>40.0
(5.5)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C54-4887-A2AE-BC4C8B35BF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현황'!$AE$13,'2.구군별 면적 및 지번수 현황'!$AG$13)</c:f>
              <c:numCache>
                <c:formatCode>#,##0.0_);[Red]\(#,##0.0\)</c:formatCode>
                <c:ptCount val="2"/>
                <c:pt idx="0">
                  <c:v>51.541037399999993</c:v>
                </c:pt>
                <c:pt idx="1">
                  <c:v>39.881999999999998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C54-4887-A2AE-BC4C8B35BF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79538560"/>
        <c:axId val="179542272"/>
        <c:axId val="0"/>
      </c:bar3DChart>
      <c:catAx>
        <c:axId val="179538560"/>
        <c:scaling>
          <c:orientation val="minMax"/>
        </c:scaling>
        <c:delete val="1"/>
        <c:axPos val="b"/>
        <c:majorTickMark val="out"/>
        <c:minorTickMark val="none"/>
        <c:tickLblPos val="none"/>
        <c:crossAx val="179542272"/>
        <c:crosses val="autoZero"/>
        <c:auto val="1"/>
        <c:lblAlgn val="ctr"/>
        <c:lblOffset val="100"/>
        <c:noMultiLvlLbl val="0"/>
      </c:catAx>
      <c:valAx>
        <c:axId val="179542272"/>
        <c:scaling>
          <c:orientation val="minMax"/>
          <c:max val="25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79538560"/>
        <c:crosses val="autoZero"/>
        <c:crossBetween val="between"/>
        <c:majorUnit val="5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622440944882435"/>
          <c:y val="5.6030183727034097E-2"/>
          <c:w val="0.10877559055118262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F3D-45B5-8707-ADED258CD9C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F3D-45B5-8707-ADED258CD9CF}"/>
              </c:ext>
            </c:extLst>
          </c:dPt>
          <c:dLbls>
            <c:dLbl>
              <c:idx val="0"/>
              <c:layout>
                <c:manualLayout>
                  <c:x val="-2.7779965004374723E-3"/>
                  <c:y val="-4.6299941673957346E-3"/>
                </c:manualLayout>
              </c:layout>
              <c:tx>
                <c:strRef>
                  <c:f>'2.구군별 면적 및 지번수 현황'!$Z$9</c:f>
                  <c:strCache>
                    <c:ptCount val="1"/>
                    <c:pt idx="0">
                      <c:v>29.7
(3.8)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{220D0257-CA66-4B95-A2A5-7C6440E445F5}</c15:txfldGUID>
                      <c15:f>'2.구군별 면적 및 지번수 현황'!$Z$9</c15:f>
                      <c15:dlblFieldTableCache>
                        <c:ptCount val="1"/>
                        <c:pt idx="0">
                          <c:v>29.7
(3.9)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F3D-45B5-8707-ADED258CD9CF}"/>
                </c:ext>
              </c:extLst>
            </c:dLbl>
            <c:dLbl>
              <c:idx val="1"/>
              <c:layout>
                <c:manualLayout>
                  <c:x val="8.3333333333332708E-3"/>
                  <c:y val="0"/>
                </c:manualLayout>
              </c:layout>
              <c:tx>
                <c:strRef>
                  <c:f>'2.구군별 면적 및 지번수 현황'!$AA$9</c:f>
                  <c:strCache>
                    <c:ptCount val="1"/>
                    <c:pt idx="0">
                      <c:v>64.0
(8.9)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{8986C8C8-7FCB-456E-8F27-16263B88E78F}</c15:txfldGUID>
                      <c15:f>'2.구군별 면적 및 지번수 현황'!$AA$9</c15:f>
                      <c15:dlblFieldTableCache>
                        <c:ptCount val="1"/>
                        <c:pt idx="0">
                          <c:v>66.1
(9.1)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F3D-45B5-8707-ADED258CD9C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현황'!$AE$9,'2.구군별 면적 및 지번수 현황'!$AG$9)</c:f>
              <c:numCache>
                <c:formatCode>#,##0.0_);[Red]\(#,##0.0\)</c:formatCode>
                <c:ptCount val="2"/>
                <c:pt idx="0">
                  <c:v>29.6664858</c:v>
                </c:pt>
                <c:pt idx="1">
                  <c:v>64.046000000000006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F3D-45B5-8707-ADED258CD9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79555328"/>
        <c:axId val="179567232"/>
        <c:axId val="0"/>
      </c:bar3DChart>
      <c:catAx>
        <c:axId val="179555328"/>
        <c:scaling>
          <c:orientation val="minMax"/>
        </c:scaling>
        <c:delete val="1"/>
        <c:axPos val="b"/>
        <c:majorTickMark val="out"/>
        <c:minorTickMark val="none"/>
        <c:tickLblPos val="none"/>
        <c:crossAx val="179567232"/>
        <c:crosses val="autoZero"/>
        <c:auto val="1"/>
        <c:lblAlgn val="ctr"/>
        <c:lblOffset val="100"/>
        <c:noMultiLvlLbl val="0"/>
      </c:catAx>
      <c:valAx>
        <c:axId val="179567232"/>
        <c:scaling>
          <c:orientation val="minMax"/>
          <c:max val="25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79555328"/>
        <c:crosses val="autoZero"/>
        <c:crossBetween val="between"/>
        <c:majorUnit val="5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1622440944882468"/>
          <c:y val="5.6030183727034097E-2"/>
          <c:w val="0.10877559055118269"/>
          <c:h val="0.897198891805191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BF3-4408-899C-80E77A8A77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BF3-4408-899C-80E77A8A7718}"/>
              </c:ext>
            </c:extLst>
          </c:dPt>
          <c:dLbls>
            <c:dLbl>
              <c:idx val="0"/>
              <c:layout>
                <c:manualLayout>
                  <c:x val="-2.7779965004374723E-3"/>
                  <c:y val="-4.6299941673957346E-3"/>
                </c:manualLayout>
              </c:layout>
              <c:tx>
                <c:strRef>
                  <c:f>'2.구군별 면적 및 지번수 현황'!$Z$18</c:f>
                  <c:strCache>
                    <c:ptCount val="1"/>
                    <c:pt idx="0">
                      <c:v>10.2
(1.3)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{2D034B51-A6EB-48A4-B695-404701CF37A2}</c15:txfldGUID>
                      <c15:f>'2.구군별 면적 및 지번수 현황'!$Z$18</c15:f>
                      <c15:dlblFieldTableCache>
                        <c:ptCount val="1"/>
                        <c:pt idx="0">
                          <c:v>10.2
(1.3)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BF3-4408-899C-80E77A8A7718}"/>
                </c:ext>
              </c:extLst>
            </c:dLbl>
            <c:dLbl>
              <c:idx val="1"/>
              <c:layout>
                <c:manualLayout>
                  <c:x val="8.3333333333332708E-3"/>
                  <c:y val="0"/>
                </c:manualLayout>
              </c:layout>
              <c:tx>
                <c:strRef>
                  <c:f>'2.구군별 면적 및 지번수 현황'!$AA$18</c:f>
                  <c:strCache>
                    <c:ptCount val="1"/>
                    <c:pt idx="0">
                      <c:v>21.2
(3.0)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{A82CA39F-F44D-4A96-91DF-C8A93A678E61}</c15:txfldGUID>
                      <c15:f>'2.구군별 면적 및 지번수 현황'!$AA$18</c15:f>
                      <c15:dlblFieldTableCache>
                        <c:ptCount val="1"/>
                        <c:pt idx="0">
                          <c:v>21.3
(2.9)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BF3-4408-899C-80E77A8A771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현황'!$AE$18,'2.구군별 면적 및 지번수 현황'!$AG$18)</c:f>
              <c:numCache>
                <c:formatCode>#,##0.0_);[Red]\(#,##0.0\)</c:formatCode>
                <c:ptCount val="2"/>
                <c:pt idx="0">
                  <c:v>10.2180719</c:v>
                </c:pt>
                <c:pt idx="1">
                  <c:v>21.212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BF3-4408-899C-80E77A8A77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689792"/>
        <c:axId val="188693504"/>
        <c:axId val="0"/>
      </c:bar3DChart>
      <c:catAx>
        <c:axId val="188689792"/>
        <c:scaling>
          <c:orientation val="minMax"/>
        </c:scaling>
        <c:delete val="1"/>
        <c:axPos val="b"/>
        <c:majorTickMark val="out"/>
        <c:minorTickMark val="none"/>
        <c:tickLblPos val="none"/>
        <c:crossAx val="188693504"/>
        <c:crosses val="autoZero"/>
        <c:auto val="1"/>
        <c:lblAlgn val="ctr"/>
        <c:lblOffset val="100"/>
        <c:noMultiLvlLbl val="0"/>
      </c:catAx>
      <c:valAx>
        <c:axId val="188693504"/>
        <c:scaling>
          <c:orientation val="minMax"/>
          <c:max val="250"/>
        </c:scaling>
        <c:delete val="1"/>
        <c:axPos val="l"/>
        <c:numFmt formatCode="#,##0.0_);[Red]\(#,##0.0\)" sourceLinked="1"/>
        <c:majorTickMark val="out"/>
        <c:minorTickMark val="none"/>
        <c:tickLblPos val="none"/>
        <c:crossAx val="188689792"/>
        <c:crosses val="autoZero"/>
        <c:crossBetween val="between"/>
        <c:majorUnit val="50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1" Type="http://schemas.openxmlformats.org/officeDocument/2006/relationships/image" Target="../media/image2.jpeg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openxmlformats.org/officeDocument/2006/relationships/image" Target="../media/image2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24</xdr:col>
      <xdr:colOff>161925</xdr:colOff>
      <xdr:row>48</xdr:row>
      <xdr:rowOff>161925</xdr:rowOff>
    </xdr:to>
    <xdr:pic>
      <xdr:nvPicPr>
        <xdr:cNvPr id="2" name="그림 1" descr="26000_부산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28575"/>
          <a:ext cx="14735175" cy="8362950"/>
        </a:xfrm>
        <a:prstGeom prst="rect">
          <a:avLst/>
        </a:prstGeom>
      </xdr:spPr>
    </xdr:pic>
    <xdr:clientData/>
  </xdr:twoCellAnchor>
  <xdr:twoCellAnchor>
    <xdr:from>
      <xdr:col>12</xdr:col>
      <xdr:colOff>133350</xdr:colOff>
      <xdr:row>24</xdr:row>
      <xdr:rowOff>47625</xdr:rowOff>
    </xdr:from>
    <xdr:to>
      <xdr:col>13</xdr:col>
      <xdr:colOff>133350</xdr:colOff>
      <xdr:row>26</xdr:row>
      <xdr:rowOff>123825</xdr:rowOff>
    </xdr:to>
    <xdr:sp macro="" textlink="$AE$7">
      <xdr:nvSpPr>
        <xdr:cNvPr id="3" name="직사각형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7448550" y="4162425"/>
          <a:ext cx="609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66C1F6C8-55A0-4BB4-B99E-BB51A12FB558}" type="TxLink">
            <a:rPr lang="en-US" altLang="ko-KR" sz="1000">
              <a:solidFill>
                <a:schemeClr val="tx1"/>
              </a:solidFill>
            </a:rPr>
            <a:pPr algn="ctr"/>
            <a:t>10.1
(40.9)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352425</xdr:colOff>
      <xdr:row>27</xdr:row>
      <xdr:rowOff>57150</xdr:rowOff>
    </xdr:from>
    <xdr:to>
      <xdr:col>12</xdr:col>
      <xdr:colOff>466725</xdr:colOff>
      <xdr:row>30</xdr:row>
      <xdr:rowOff>0</xdr:rowOff>
    </xdr:to>
    <xdr:sp macro="" textlink="$AE$5">
      <xdr:nvSpPr>
        <xdr:cNvPr id="4" name="직사각형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7058025" y="4686300"/>
          <a:ext cx="7239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6E0A44DD-BE38-4D33-A5B5-574831048CB6}" type="TxLink">
            <a:rPr lang="en-US" altLang="ko-KR" sz="1000">
              <a:solidFill>
                <a:schemeClr val="tx1"/>
              </a:solidFill>
            </a:rPr>
            <a:pPr algn="ctr"/>
            <a:t>3.0
(16.6)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219075</xdr:colOff>
      <xdr:row>29</xdr:row>
      <xdr:rowOff>123825</xdr:rowOff>
    </xdr:from>
    <xdr:to>
      <xdr:col>13</xdr:col>
      <xdr:colOff>219075</xdr:colOff>
      <xdr:row>32</xdr:row>
      <xdr:rowOff>28575</xdr:rowOff>
    </xdr:to>
    <xdr:sp macro="" textlink="$AE$8">
      <xdr:nvSpPr>
        <xdr:cNvPr id="7" name="직사각형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7534275" y="5095875"/>
          <a:ext cx="609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9E750AA-AD68-4887-8FE1-5E6C78E97275}" type="TxLink">
            <a:rPr lang="en-US" altLang="ko-KR" sz="1000">
              <a:solidFill>
                <a:schemeClr val="tx1"/>
              </a:solidFill>
            </a:rPr>
            <a:pPr algn="ctr"/>
            <a:t>14.2
(37.9)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523875</xdr:colOff>
      <xdr:row>25</xdr:row>
      <xdr:rowOff>114300</xdr:rowOff>
    </xdr:from>
    <xdr:to>
      <xdr:col>13</xdr:col>
      <xdr:colOff>523875</xdr:colOff>
      <xdr:row>28</xdr:row>
      <xdr:rowOff>19050</xdr:rowOff>
    </xdr:to>
    <xdr:sp macro="" textlink="$AE$11">
      <xdr:nvSpPr>
        <xdr:cNvPr id="8" name="직사각형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7839075" y="4400550"/>
          <a:ext cx="609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071C6B9-1818-4528-A79D-3315D4C78E8D}" type="TxLink">
            <a:rPr lang="en-US" altLang="ko-KR" sz="1000">
              <a:solidFill>
                <a:schemeClr val="tx1"/>
              </a:solidFill>
            </a:rPr>
            <a:pPr algn="ctr"/>
            <a:t>26.8
(45.6)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523875</xdr:colOff>
      <xdr:row>22</xdr:row>
      <xdr:rowOff>7870</xdr:rowOff>
    </xdr:from>
    <xdr:to>
      <xdr:col>13</xdr:col>
      <xdr:colOff>28575</xdr:colOff>
      <xdr:row>24</xdr:row>
      <xdr:rowOff>115130</xdr:rowOff>
    </xdr:to>
    <xdr:sp macro="" textlink="$AE$9">
      <xdr:nvSpPr>
        <xdr:cNvPr id="9" name="직사각형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7265918" y="3834435"/>
          <a:ext cx="730527" cy="4551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331E869A-1CD8-4741-8798-6407BF250ABE}" type="TxLink">
            <a:rPr lang="en-US" altLang="ko-KR" sz="1000">
              <a:solidFill>
                <a:schemeClr val="tx1"/>
              </a:solidFill>
            </a:rPr>
            <a:pPr algn="ctr"/>
            <a:t>29.7
(64.0)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542924</xdr:colOff>
      <xdr:row>17</xdr:row>
      <xdr:rowOff>0</xdr:rowOff>
    </xdr:from>
    <xdr:to>
      <xdr:col>14</xdr:col>
      <xdr:colOff>228599</xdr:colOff>
      <xdr:row>19</xdr:row>
      <xdr:rowOff>142875</xdr:rowOff>
    </xdr:to>
    <xdr:sp macro="" textlink="$AE$10">
      <xdr:nvSpPr>
        <xdr:cNvPr id="10" name="직사각형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7858124" y="2914650"/>
          <a:ext cx="9048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3CB455E-06E0-472D-986B-F72C98672AB6}" type="TxLink">
            <a:rPr lang="en-US" altLang="ko-KR" sz="1000">
              <a:solidFill>
                <a:schemeClr val="tx1"/>
              </a:solidFill>
            </a:rPr>
            <a:pPr algn="ctr"/>
            <a:t>16.6
(32.8)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304800</xdr:colOff>
      <xdr:row>16</xdr:row>
      <xdr:rowOff>123825</xdr:rowOff>
    </xdr:from>
    <xdr:to>
      <xdr:col>12</xdr:col>
      <xdr:colOff>304800</xdr:colOff>
      <xdr:row>19</xdr:row>
      <xdr:rowOff>28575</xdr:rowOff>
    </xdr:to>
    <xdr:sp macro="" textlink="$AE$12">
      <xdr:nvSpPr>
        <xdr:cNvPr id="11" name="직사각형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7010400" y="2867025"/>
          <a:ext cx="609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0EC11F8-D3EF-4C3A-8C28-9578F13885B2}" type="TxLink">
            <a:rPr lang="en-US" altLang="ko-KR" sz="1000">
              <a:solidFill>
                <a:schemeClr val="tx1"/>
              </a:solidFill>
            </a:rPr>
            <a:pPr algn="ctr"/>
            <a:t>39.4
(21.9)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66675</xdr:colOff>
      <xdr:row>19</xdr:row>
      <xdr:rowOff>123825</xdr:rowOff>
    </xdr:from>
    <xdr:to>
      <xdr:col>15</xdr:col>
      <xdr:colOff>66675</xdr:colOff>
      <xdr:row>22</xdr:row>
      <xdr:rowOff>28575</xdr:rowOff>
    </xdr:to>
    <xdr:sp macro="" textlink="$AE$13">
      <xdr:nvSpPr>
        <xdr:cNvPr id="12" name="직사각형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8601075" y="3381375"/>
          <a:ext cx="609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1B2940D-8AC7-4116-B190-7DA660820A6C}" type="TxLink">
            <a:rPr lang="en-US" altLang="ko-KR" sz="1000">
              <a:solidFill>
                <a:schemeClr val="tx1"/>
              </a:solidFill>
            </a:rPr>
            <a:pPr algn="ctr"/>
            <a:t>51.5
(39.9)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400050</xdr:colOff>
      <xdr:row>29</xdr:row>
      <xdr:rowOff>9525</xdr:rowOff>
    </xdr:from>
    <xdr:to>
      <xdr:col>11</xdr:col>
      <xdr:colOff>400050</xdr:colOff>
      <xdr:row>31</xdr:row>
      <xdr:rowOff>85725</xdr:rowOff>
    </xdr:to>
    <xdr:sp macro="" textlink="$AE$14">
      <xdr:nvSpPr>
        <xdr:cNvPr id="13" name="직사각형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6496050" y="4981575"/>
          <a:ext cx="609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0031AA3-B33F-478A-8E92-55555F50DA41}" type="TxLink">
            <a:rPr lang="en-US" altLang="ko-KR" sz="1000">
              <a:solidFill>
                <a:schemeClr val="tx1"/>
              </a:solidFill>
            </a:rPr>
            <a:pPr algn="ctr"/>
            <a:t>41.8
(42.7)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466725</xdr:colOff>
      <xdr:row>14</xdr:row>
      <xdr:rowOff>0</xdr:rowOff>
    </xdr:from>
    <xdr:to>
      <xdr:col>13</xdr:col>
      <xdr:colOff>466725</xdr:colOff>
      <xdr:row>16</xdr:row>
      <xdr:rowOff>76200</xdr:rowOff>
    </xdr:to>
    <xdr:sp macro="" textlink="$AE$15">
      <xdr:nvSpPr>
        <xdr:cNvPr id="14" name="직사각형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7781925" y="2400300"/>
          <a:ext cx="609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34F9FF9F-EE05-442E-9929-4B3238AB8B9D}" type="TxLink">
            <a:rPr lang="en-US" altLang="ko-KR" sz="1000">
              <a:solidFill>
                <a:schemeClr val="tx1"/>
              </a:solidFill>
            </a:rPr>
            <a:pPr algn="ctr"/>
            <a:t>65.3
(46.4)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257175</xdr:colOff>
      <xdr:row>23</xdr:row>
      <xdr:rowOff>76200</xdr:rowOff>
    </xdr:from>
    <xdr:to>
      <xdr:col>10</xdr:col>
      <xdr:colOff>257175</xdr:colOff>
      <xdr:row>25</xdr:row>
      <xdr:rowOff>152400</xdr:rowOff>
    </xdr:to>
    <xdr:sp macro="" textlink="$AE$16">
      <xdr:nvSpPr>
        <xdr:cNvPr id="15" name="직사각형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5743575" y="4019550"/>
          <a:ext cx="609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68ED4CD8-4164-4747-BCFF-3BC902106DD9}" type="TxLink">
            <a:rPr lang="en-US" altLang="ko-KR" sz="1000">
              <a:solidFill>
                <a:schemeClr val="tx1"/>
              </a:solidFill>
            </a:rPr>
            <a:pPr algn="ctr"/>
            <a:t>182.2
(105.7)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238125</xdr:colOff>
      <xdr:row>22</xdr:row>
      <xdr:rowOff>104775</xdr:rowOff>
    </xdr:from>
    <xdr:to>
      <xdr:col>14</xdr:col>
      <xdr:colOff>238125</xdr:colOff>
      <xdr:row>25</xdr:row>
      <xdr:rowOff>9525</xdr:rowOff>
    </xdr:to>
    <xdr:sp macro="" textlink="$AE$18">
      <xdr:nvSpPr>
        <xdr:cNvPr id="16" name="직사각형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8162925" y="3876675"/>
          <a:ext cx="609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3D342CDF-B600-4952-8A4E-D0D00CD04231}" type="TxLink">
            <a:rPr lang="en-US" altLang="ko-KR" sz="1000">
              <a:solidFill>
                <a:schemeClr val="tx1"/>
              </a:solidFill>
            </a:rPr>
            <a:pPr algn="ctr"/>
            <a:t>10.2
(21.2)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390525</xdr:colOff>
      <xdr:row>20</xdr:row>
      <xdr:rowOff>47624</xdr:rowOff>
    </xdr:from>
    <xdr:to>
      <xdr:col>13</xdr:col>
      <xdr:colOff>504825</xdr:colOff>
      <xdr:row>22</xdr:row>
      <xdr:rowOff>152399</xdr:rowOff>
    </xdr:to>
    <xdr:sp macro="" textlink="$AE$17">
      <xdr:nvSpPr>
        <xdr:cNvPr id="17" name="직사각형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7705725" y="3476624"/>
          <a:ext cx="7239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B4788CD7-BDF9-4C3B-BE2B-62FA7F67ADBD}" type="TxLink">
            <a:rPr lang="en-US" altLang="ko-KR" sz="1000">
              <a:solidFill>
                <a:schemeClr val="tx1"/>
              </a:solidFill>
            </a:rPr>
            <a:pPr algn="ctr"/>
            <a:t>12.1
(25.8)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504825</xdr:colOff>
      <xdr:row>22</xdr:row>
      <xdr:rowOff>123825</xdr:rowOff>
    </xdr:from>
    <xdr:to>
      <xdr:col>11</xdr:col>
      <xdr:colOff>504825</xdr:colOff>
      <xdr:row>25</xdr:row>
      <xdr:rowOff>28575</xdr:rowOff>
    </xdr:to>
    <xdr:sp macro="" textlink="$AE$19">
      <xdr:nvSpPr>
        <xdr:cNvPr id="18" name="직사각형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6600825" y="3895725"/>
          <a:ext cx="609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B124144-CF90-4E49-9503-0E66EE03E1C0}" type="TxLink">
            <a:rPr lang="en-US" altLang="ko-KR" sz="1000">
              <a:solidFill>
                <a:schemeClr val="tx1"/>
              </a:solidFill>
            </a:rPr>
            <a:pPr algn="ctr"/>
            <a:t>36.1
(26.4)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571500</xdr:colOff>
      <xdr:row>10</xdr:row>
      <xdr:rowOff>95250</xdr:rowOff>
    </xdr:from>
    <xdr:to>
      <xdr:col>15</xdr:col>
      <xdr:colOff>571500</xdr:colOff>
      <xdr:row>13</xdr:row>
      <xdr:rowOff>0</xdr:rowOff>
    </xdr:to>
    <xdr:sp macro="" textlink="$AE$20">
      <xdr:nvSpPr>
        <xdr:cNvPr id="19" name="직사각형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9105900" y="1809750"/>
          <a:ext cx="609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A2079EA-B011-4355-A3F1-223F496A6183}" type="TxLink">
            <a:rPr lang="en-US" altLang="ko-KR" sz="1000">
              <a:solidFill>
                <a:schemeClr val="tx1"/>
              </a:solidFill>
            </a:rPr>
            <a:pPr algn="ctr"/>
            <a:t>218.3
(111.0)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57150</xdr:colOff>
      <xdr:row>0</xdr:row>
      <xdr:rowOff>28575</xdr:rowOff>
    </xdr:from>
    <xdr:to>
      <xdr:col>5</xdr:col>
      <xdr:colOff>504527</xdr:colOff>
      <xdr:row>2</xdr:row>
      <xdr:rowOff>58579</xdr:rowOff>
    </xdr:to>
    <xdr:sp macro="" textlink="">
      <xdr:nvSpPr>
        <xdr:cNvPr id="20" name="TextBox 1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 txBox="1"/>
      </xdr:nvSpPr>
      <xdr:spPr>
        <a:xfrm>
          <a:off x="57150" y="28575"/>
          <a:ext cx="3495377" cy="3729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1.</a:t>
          </a:r>
          <a:r>
            <a:rPr lang="ko-KR" altLang="en-US" sz="1300" b="1"/>
            <a:t>구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300" b="1"/>
            <a:t>군별 면적 및 지번수</a:t>
          </a:r>
        </a:p>
      </xdr:txBody>
    </xdr:sp>
    <xdr:clientData/>
  </xdr:twoCellAnchor>
  <xdr:twoCellAnchor>
    <xdr:from>
      <xdr:col>22</xdr:col>
      <xdr:colOff>171450</xdr:colOff>
      <xdr:row>0</xdr:row>
      <xdr:rowOff>95250</xdr:rowOff>
    </xdr:from>
    <xdr:to>
      <xdr:col>24</xdr:col>
      <xdr:colOff>47621</xdr:colOff>
      <xdr:row>2</xdr:row>
      <xdr:rowOff>57147</xdr:rowOff>
    </xdr:to>
    <xdr:sp macro="" textlink="">
      <xdr:nvSpPr>
        <xdr:cNvPr id="21" name="TextBox 1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 txBox="1"/>
      </xdr:nvSpPr>
      <xdr:spPr>
        <a:xfrm>
          <a:off x="13582650" y="95250"/>
          <a:ext cx="1095371" cy="3047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</a:t>
          </a:r>
          <a:r>
            <a:rPr lang="ko-KR" altLang="en-US" sz="1000" b="0"/>
            <a:t>천필</a:t>
          </a:r>
          <a:r>
            <a:rPr lang="en-US" altLang="ko-KR" sz="1000" b="0"/>
            <a:t>)</a:t>
          </a:r>
          <a:endParaRPr lang="ko-KR" altLang="en-US" sz="1000" b="0"/>
        </a:p>
      </xdr:txBody>
    </xdr:sp>
    <xdr:clientData/>
  </xdr:twoCellAnchor>
  <xdr:twoCellAnchor>
    <xdr:from>
      <xdr:col>10</xdr:col>
      <xdr:colOff>489917</xdr:colOff>
      <xdr:row>25</xdr:row>
      <xdr:rowOff>97734</xdr:rowOff>
    </xdr:from>
    <xdr:to>
      <xdr:col>11</xdr:col>
      <xdr:colOff>604218</xdr:colOff>
      <xdr:row>28</xdr:row>
      <xdr:rowOff>8283</xdr:rowOff>
    </xdr:to>
    <xdr:sp macro="" textlink="$AE$6">
      <xdr:nvSpPr>
        <xdr:cNvPr id="22" name="직사각형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6619047" y="4446104"/>
          <a:ext cx="727214" cy="432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84A19B7-36F4-4571-9394-4FB0FEFFBCB4}" type="TxLink">
            <a:rPr lang="en-US" altLang="ko-KR" sz="1000">
              <a:solidFill>
                <a:schemeClr val="tx1"/>
              </a:solidFill>
            </a:rPr>
            <a:pPr algn="ctr"/>
            <a:t>14.0
(39.7)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20</xdr:row>
      <xdr:rowOff>85725</xdr:rowOff>
    </xdr:from>
    <xdr:to>
      <xdr:col>23</xdr:col>
      <xdr:colOff>114300</xdr:colOff>
      <xdr:row>79</xdr:row>
      <xdr:rowOff>161925</xdr:rowOff>
    </xdr:to>
    <xdr:pic>
      <xdr:nvPicPr>
        <xdr:cNvPr id="3" name="그림 2" descr="26000_부산.jp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3514725"/>
          <a:ext cx="15563850" cy="10191750"/>
        </a:xfrm>
        <a:prstGeom prst="rect">
          <a:avLst/>
        </a:prstGeom>
      </xdr:spPr>
    </xdr:pic>
    <xdr:clientData/>
  </xdr:twoCellAnchor>
  <xdr:twoCellAnchor>
    <xdr:from>
      <xdr:col>0</xdr:col>
      <xdr:colOff>228600</xdr:colOff>
      <xdr:row>21</xdr:row>
      <xdr:rowOff>9525</xdr:rowOff>
    </xdr:from>
    <xdr:to>
      <xdr:col>5</xdr:col>
      <xdr:colOff>247650</xdr:colOff>
      <xdr:row>30</xdr:row>
      <xdr:rowOff>161925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504824</xdr:colOff>
      <xdr:row>52</xdr:row>
      <xdr:rowOff>47626</xdr:rowOff>
    </xdr:from>
    <xdr:to>
      <xdr:col>13</xdr:col>
      <xdr:colOff>771525</xdr:colOff>
      <xdr:row>56</xdr:row>
      <xdr:rowOff>9526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295276</xdr:colOff>
      <xdr:row>55</xdr:row>
      <xdr:rowOff>104776</xdr:rowOff>
    </xdr:from>
    <xdr:to>
      <xdr:col>13</xdr:col>
      <xdr:colOff>600076</xdr:colOff>
      <xdr:row>60</xdr:row>
      <xdr:rowOff>9526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581025</xdr:colOff>
      <xdr:row>49</xdr:row>
      <xdr:rowOff>38101</xdr:rowOff>
    </xdr:from>
    <xdr:to>
      <xdr:col>13</xdr:col>
      <xdr:colOff>838200</xdr:colOff>
      <xdr:row>53</xdr:row>
      <xdr:rowOff>47625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314325</xdr:colOff>
      <xdr:row>55</xdr:row>
      <xdr:rowOff>76199</xdr:rowOff>
    </xdr:from>
    <xdr:to>
      <xdr:col>14</xdr:col>
      <xdr:colOff>619125</xdr:colOff>
      <xdr:row>60</xdr:row>
      <xdr:rowOff>9525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466725</xdr:colOff>
      <xdr:row>44</xdr:row>
      <xdr:rowOff>66676</xdr:rowOff>
    </xdr:from>
    <xdr:to>
      <xdr:col>13</xdr:col>
      <xdr:colOff>838200</xdr:colOff>
      <xdr:row>50</xdr:row>
      <xdr:rowOff>28576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838201</xdr:colOff>
      <xdr:row>39</xdr:row>
      <xdr:rowOff>76200</xdr:rowOff>
    </xdr:from>
    <xdr:to>
      <xdr:col>14</xdr:col>
      <xdr:colOff>219075</xdr:colOff>
      <xdr:row>44</xdr:row>
      <xdr:rowOff>57150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466725</xdr:colOff>
      <xdr:row>49</xdr:row>
      <xdr:rowOff>76200</xdr:rowOff>
    </xdr:from>
    <xdr:to>
      <xdr:col>15</xdr:col>
      <xdr:colOff>38100</xdr:colOff>
      <xdr:row>55</xdr:row>
      <xdr:rowOff>95250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762000</xdr:colOff>
      <xdr:row>35</xdr:row>
      <xdr:rowOff>142875</xdr:rowOff>
    </xdr:from>
    <xdr:to>
      <xdr:col>13</xdr:col>
      <xdr:colOff>419100</xdr:colOff>
      <xdr:row>41</xdr:row>
      <xdr:rowOff>142875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47625</xdr:colOff>
      <xdr:row>38</xdr:row>
      <xdr:rowOff>123825</xdr:rowOff>
    </xdr:from>
    <xdr:to>
      <xdr:col>15</xdr:col>
      <xdr:colOff>695325</xdr:colOff>
      <xdr:row>46</xdr:row>
      <xdr:rowOff>142875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57151</xdr:colOff>
      <xdr:row>52</xdr:row>
      <xdr:rowOff>85725</xdr:rowOff>
    </xdr:from>
    <xdr:to>
      <xdr:col>13</xdr:col>
      <xdr:colOff>9525</xdr:colOff>
      <xdr:row>58</xdr:row>
      <xdr:rowOff>38100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333375</xdr:colOff>
      <xdr:row>35</xdr:row>
      <xdr:rowOff>133350</xdr:rowOff>
    </xdr:from>
    <xdr:to>
      <xdr:col>14</xdr:col>
      <xdr:colOff>914400</xdr:colOff>
      <xdr:row>40</xdr:row>
      <xdr:rowOff>161925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13</xdr:col>
      <xdr:colOff>413172</xdr:colOff>
      <xdr:row>34</xdr:row>
      <xdr:rowOff>34478</xdr:rowOff>
    </xdr:from>
    <xdr:ext cx="829266" cy="325217"/>
    <xdr:sp macro="" textlink="'6.구군별 지목별 면적 현황'!$J$15">
      <xdr:nvSpPr>
        <xdr:cNvPr id="18" name="TextBox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 txBox="1"/>
      </xdr:nvSpPr>
      <xdr:spPr>
        <a:xfrm>
          <a:off x="8299872" y="5863778"/>
          <a:ext cx="829266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ctr">
          <a:spAutoFit/>
        </a:bodyPr>
        <a:lstStyle/>
        <a:p>
          <a:pPr algn="ctr"/>
          <a:fld id="{48EB7250-B47F-425A-AF9A-8E4E8274DB08}" type="TxLink">
            <a:rPr lang="ko-KR" altLang="en-US" sz="1050" b="1">
              <a:solidFill>
                <a:srgbClr val="FF0000"/>
              </a:solidFill>
            </a:rPr>
            <a:pPr algn="ctr"/>
            <a:t>금정구65.3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oneCellAnchor>
  <xdr:twoCellAnchor>
    <xdr:from>
      <xdr:col>10</xdr:col>
      <xdr:colOff>409575</xdr:colOff>
      <xdr:row>43</xdr:row>
      <xdr:rowOff>104775</xdr:rowOff>
    </xdr:from>
    <xdr:to>
      <xdr:col>12</xdr:col>
      <xdr:colOff>209550</xdr:colOff>
      <xdr:row>50</xdr:row>
      <xdr:rowOff>57150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10</xdr:col>
      <xdr:colOff>960085</xdr:colOff>
      <xdr:row>49</xdr:row>
      <xdr:rowOff>167828</xdr:rowOff>
    </xdr:from>
    <xdr:ext cx="897490" cy="325217"/>
    <xdr:sp macro="" textlink="'6.구군별 지목별 면적 현황'!$J$16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 txBox="1"/>
      </xdr:nvSpPr>
      <xdr:spPr>
        <a:xfrm>
          <a:off x="5970235" y="8568878"/>
          <a:ext cx="89749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ctr">
          <a:spAutoFit/>
        </a:bodyPr>
        <a:lstStyle/>
        <a:p>
          <a:pPr algn="ctr"/>
          <a:fld id="{A8579A8C-6D04-4053-BA63-35F771E70345}" type="TxLink">
            <a:rPr lang="ko-KR" altLang="en-US" sz="1050" b="1">
              <a:solidFill>
                <a:srgbClr val="FF0000"/>
              </a:solidFill>
            </a:rPr>
            <a:pPr algn="ctr"/>
            <a:t>강서구182.2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oneCellAnchor>
  <xdr:twoCellAnchor>
    <xdr:from>
      <xdr:col>13</xdr:col>
      <xdr:colOff>266700</xdr:colOff>
      <xdr:row>43</xdr:row>
      <xdr:rowOff>66675</xdr:rowOff>
    </xdr:from>
    <xdr:to>
      <xdr:col>14</xdr:col>
      <xdr:colOff>533400</xdr:colOff>
      <xdr:row>48</xdr:row>
      <xdr:rowOff>28575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866775</xdr:colOff>
      <xdr:row>46</xdr:row>
      <xdr:rowOff>1</xdr:rowOff>
    </xdr:from>
    <xdr:to>
      <xdr:col>15</xdr:col>
      <xdr:colOff>276225</xdr:colOff>
      <xdr:row>50</xdr:row>
      <xdr:rowOff>133351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676275</xdr:colOff>
      <xdr:row>47</xdr:row>
      <xdr:rowOff>133350</xdr:rowOff>
    </xdr:from>
    <xdr:to>
      <xdr:col>15</xdr:col>
      <xdr:colOff>642595</xdr:colOff>
      <xdr:row>49</xdr:row>
      <xdr:rowOff>126733</xdr:rowOff>
    </xdr:to>
    <xdr:sp macro="" textlink="'6.구군별 지목별 면적 현황'!$J$18">
      <xdr:nvSpPr>
        <xdr:cNvPr id="23" name="TextBox 1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SpPr txBox="1"/>
      </xdr:nvSpPr>
      <xdr:spPr>
        <a:xfrm>
          <a:off x="9496425" y="8191500"/>
          <a:ext cx="899770" cy="336283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EFCBF308-CD3A-4E54-9B2D-5FA9603A1A66}" type="TxLink">
            <a:rPr lang="ko-KR" altLang="en-US" sz="1050" b="1">
              <a:solidFill>
                <a:srgbClr val="FF0000"/>
              </a:solidFill>
            </a:rPr>
            <a:pPr algn="ctr"/>
            <a:t>수영구10.2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333375</xdr:colOff>
      <xdr:row>40</xdr:row>
      <xdr:rowOff>114300</xdr:rowOff>
    </xdr:from>
    <xdr:to>
      <xdr:col>13</xdr:col>
      <xdr:colOff>314325</xdr:colOff>
      <xdr:row>46</xdr:row>
      <xdr:rowOff>95250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676276</xdr:colOff>
      <xdr:row>46</xdr:row>
      <xdr:rowOff>19050</xdr:rowOff>
    </xdr:from>
    <xdr:to>
      <xdr:col>12</xdr:col>
      <xdr:colOff>752476</xdr:colOff>
      <xdr:row>49</xdr:row>
      <xdr:rowOff>9525</xdr:rowOff>
    </xdr:to>
    <xdr:sp macro="" textlink="'6.구군별 지목별 면적 현황'!$J$19">
      <xdr:nvSpPr>
        <xdr:cNvPr id="25" name="TextBox 1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SpPr txBox="1"/>
      </xdr:nvSpPr>
      <xdr:spPr>
        <a:xfrm>
          <a:off x="6696076" y="7905750"/>
          <a:ext cx="1009650" cy="504825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9E29AC3C-D08C-4BAF-8A78-1E567280B30A}" type="TxLink">
            <a:rPr lang="ko-KR" altLang="en-US" sz="1050" b="1">
              <a:solidFill>
                <a:srgbClr val="FF0000"/>
              </a:solidFill>
            </a:rPr>
            <a:pPr algn="ctr"/>
            <a:t>사상구36.1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285749</xdr:colOff>
      <xdr:row>26</xdr:row>
      <xdr:rowOff>114300</xdr:rowOff>
    </xdr:from>
    <xdr:to>
      <xdr:col>16</xdr:col>
      <xdr:colOff>352424</xdr:colOff>
      <xdr:row>33</xdr:row>
      <xdr:rowOff>161925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xmlns="" id="{00000000-0008-0000-05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819150</xdr:colOff>
      <xdr:row>32</xdr:row>
      <xdr:rowOff>152400</xdr:rowOff>
    </xdr:from>
    <xdr:to>
      <xdr:col>15</xdr:col>
      <xdr:colOff>800100</xdr:colOff>
      <xdr:row>36</xdr:row>
      <xdr:rowOff>28574</xdr:rowOff>
    </xdr:to>
    <xdr:sp macro="" textlink="'6.구군별 지목별 면적 현황'!$J$20">
      <xdr:nvSpPr>
        <xdr:cNvPr id="27" name="TextBox 1">
          <a:extLst>
            <a:ext uri="{FF2B5EF4-FFF2-40B4-BE49-F238E27FC236}">
              <a16:creationId xmlns:a16="http://schemas.microsoft.com/office/drawing/2014/main" xmlns="" id="{00000000-0008-0000-0500-00001B000000}"/>
            </a:ext>
          </a:extLst>
        </xdr:cNvPr>
        <xdr:cNvSpPr txBox="1"/>
      </xdr:nvSpPr>
      <xdr:spPr>
        <a:xfrm>
          <a:off x="9639300" y="5638800"/>
          <a:ext cx="914400" cy="56197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72CC3048-B28F-4B53-996A-4DBA85F1CD86}" type="TxLink">
            <a:rPr lang="ko-KR" altLang="en-US" sz="1050" b="1">
              <a:solidFill>
                <a:srgbClr val="FF0000"/>
              </a:solidFill>
            </a:rPr>
            <a:pPr algn="ctr"/>
            <a:t>기장군218.3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142875</xdr:colOff>
      <xdr:row>20</xdr:row>
      <xdr:rowOff>152400</xdr:rowOff>
    </xdr:from>
    <xdr:to>
      <xdr:col>22</xdr:col>
      <xdr:colOff>476246</xdr:colOff>
      <xdr:row>22</xdr:row>
      <xdr:rowOff>76197</xdr:rowOff>
    </xdr:to>
    <xdr:sp macro="" textlink="">
      <xdr:nvSpPr>
        <xdr:cNvPr id="28" name="TextBox 1">
          <a:extLst>
            <a:ext uri="{FF2B5EF4-FFF2-40B4-BE49-F238E27FC236}">
              <a16:creationId xmlns:a16="http://schemas.microsoft.com/office/drawing/2014/main" xmlns="" id="{00000000-0008-0000-0500-00001C000000}"/>
            </a:ext>
          </a:extLst>
        </xdr:cNvPr>
        <xdr:cNvSpPr txBox="1"/>
      </xdr:nvSpPr>
      <xdr:spPr>
        <a:xfrm>
          <a:off x="14535150" y="3581400"/>
          <a:ext cx="942971" cy="2666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</a:p>
      </xdr:txBody>
    </xdr:sp>
    <xdr:clientData/>
  </xdr:twoCellAnchor>
  <xdr:twoCellAnchor>
    <xdr:from>
      <xdr:col>5</xdr:col>
      <xdr:colOff>371474</xdr:colOff>
      <xdr:row>21</xdr:row>
      <xdr:rowOff>76200</xdr:rowOff>
    </xdr:from>
    <xdr:to>
      <xdr:col>11</xdr:col>
      <xdr:colOff>152400</xdr:colOff>
      <xdr:row>24</xdr:row>
      <xdr:rowOff>5209</xdr:rowOff>
    </xdr:to>
    <xdr:sp macro="" textlink="">
      <xdr:nvSpPr>
        <xdr:cNvPr id="29" name="TextBox 1">
          <a:extLst>
            <a:ext uri="{FF2B5EF4-FFF2-40B4-BE49-F238E27FC236}">
              <a16:creationId xmlns:a16="http://schemas.microsoft.com/office/drawing/2014/main" xmlns="" id="{00000000-0008-0000-0500-00001D000000}"/>
            </a:ext>
          </a:extLst>
        </xdr:cNvPr>
        <xdr:cNvSpPr txBox="1"/>
      </xdr:nvSpPr>
      <xdr:spPr>
        <a:xfrm>
          <a:off x="2676524" y="3676650"/>
          <a:ext cx="3495676" cy="4433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6. 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구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군별 지목별 면적 현황</a:t>
          </a:r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0.44815</cdr:x>
      <cdr:y>0.4272</cdr:y>
    </cdr:from>
    <cdr:to>
      <cdr:x>0.6793</cdr:x>
      <cdr:y>0.8083</cdr:y>
    </cdr:to>
    <cdr:sp macro="" textlink="'6.구군별 지목별 면적 현황'!$K$4">
      <cdr:nvSpPr>
        <cdr:cNvPr id="2" name="TextBox 1"/>
        <cdr:cNvSpPr txBox="1"/>
      </cdr:nvSpPr>
      <cdr:spPr>
        <a:xfrm xmlns:a="http://schemas.openxmlformats.org/drawingml/2006/main">
          <a:off x="1041545" y="724296"/>
          <a:ext cx="537216" cy="646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E9A80A09-796C-40EE-9D88-0A8BA75531EE}" type="TxLink">
            <a:rPr lang="ko-KR" altLang="en-US" sz="1050" b="1">
              <a:solidFill>
                <a:srgbClr val="FF0000"/>
              </a:solidFill>
            </a:rPr>
            <a:pPr/>
            <a:t>총계
771.3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0.48413</cdr:x>
      <cdr:y>0.5938</cdr:y>
    </cdr:from>
    <cdr:to>
      <cdr:x>1</cdr:x>
      <cdr:y>1</cdr:y>
    </cdr:to>
    <cdr:sp macro="" textlink="'6.구군별 지목별 면적 현황'!$J$5">
      <cdr:nvSpPr>
        <cdr:cNvPr id="2" name="TextBox 1"/>
        <cdr:cNvSpPr txBox="1"/>
      </cdr:nvSpPr>
      <cdr:spPr>
        <a:xfrm xmlns:a="http://schemas.openxmlformats.org/drawingml/2006/main">
          <a:off x="628650" y="460804"/>
          <a:ext cx="619126" cy="2630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221D95B2-B0D4-4021-BEAC-A0315D01FA91}" type="TxLink">
            <a:rPr lang="ko-KR" altLang="en-US" sz="1050" b="1">
              <a:solidFill>
                <a:srgbClr val="FF0000"/>
              </a:solidFill>
            </a:rPr>
            <a:pPr/>
            <a:t>중구3.0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0.3557</cdr:x>
      <cdr:y>0.64697</cdr:y>
    </cdr:from>
    <cdr:to>
      <cdr:x>1</cdr:x>
      <cdr:y>0.95</cdr:y>
    </cdr:to>
    <cdr:sp macro="" textlink="'6.구군별 지목별 면적 현황'!$J$6">
      <cdr:nvSpPr>
        <cdr:cNvPr id="2" name="TextBox 1"/>
        <cdr:cNvSpPr txBox="1"/>
      </cdr:nvSpPr>
      <cdr:spPr>
        <a:xfrm xmlns:a="http://schemas.openxmlformats.org/drawingml/2006/main">
          <a:off x="469021" y="492991"/>
          <a:ext cx="797804" cy="2309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71E760A9-48FD-4E86-B067-CF910B2BCB68}" type="TxLink">
            <a:rPr lang="ko-KR" altLang="en-US" sz="1050" b="1">
              <a:solidFill>
                <a:srgbClr val="FF0000"/>
              </a:solidFill>
            </a:rPr>
            <a:pPr/>
            <a:t>서구14.0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0.18909</cdr:x>
      <cdr:y>0.56603</cdr:y>
    </cdr:from>
    <cdr:to>
      <cdr:x>0.77091</cdr:x>
      <cdr:y>0.91781</cdr:y>
    </cdr:to>
    <cdr:sp macro="" textlink="'6.구군별 지목별 면적 현황'!$J$7">
      <cdr:nvSpPr>
        <cdr:cNvPr id="2" name="TextBox 1"/>
        <cdr:cNvSpPr txBox="1"/>
      </cdr:nvSpPr>
      <cdr:spPr>
        <a:xfrm xmlns:a="http://schemas.openxmlformats.org/drawingml/2006/main">
          <a:off x="225136" y="393576"/>
          <a:ext cx="692728" cy="2445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AAAD14B3-6B7D-46D3-9C6A-5655010EC786}" type="TxLink">
            <a:rPr lang="ko-KR" altLang="en-US" sz="1050" b="1">
              <a:solidFill>
                <a:srgbClr val="FF0000"/>
              </a:solidFill>
            </a:rPr>
            <a:pPr algn="ctr"/>
            <a:t>동구10.1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0.35385</cdr:x>
      <cdr:y>0.67171</cdr:y>
    </cdr:from>
    <cdr:to>
      <cdr:x>0.96144</cdr:x>
      <cdr:y>0.98795</cdr:y>
    </cdr:to>
    <cdr:sp macro="" textlink="'6.구군별 지목별 면적 현황'!$J$8">
      <cdr:nvSpPr>
        <cdr:cNvPr id="2" name="TextBox 1"/>
        <cdr:cNvSpPr txBox="1"/>
      </cdr:nvSpPr>
      <cdr:spPr>
        <a:xfrm xmlns:a="http://schemas.openxmlformats.org/drawingml/2006/main">
          <a:off x="438150" y="531040"/>
          <a:ext cx="752355" cy="250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D60960B6-D49E-41F6-8018-12ACE3C1AE85}" type="TxLink">
            <a:rPr lang="ko-KR" altLang="en-US" sz="1050" b="1">
              <a:solidFill>
                <a:srgbClr val="FF0000"/>
              </a:solidFill>
            </a:rPr>
            <a:pPr algn="ctr"/>
            <a:t>영도구14.2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0.36872</cdr:x>
      <cdr:y>0.6457</cdr:y>
    </cdr:from>
    <cdr:to>
      <cdr:x>0.90503</cdr:x>
      <cdr:y>0.92308</cdr:y>
    </cdr:to>
    <cdr:sp macro="" textlink="'6.구군별 지목별 면적 현황'!$J$9">
      <cdr:nvSpPr>
        <cdr:cNvPr id="2" name="TextBox 1"/>
        <cdr:cNvSpPr txBox="1"/>
      </cdr:nvSpPr>
      <cdr:spPr>
        <a:xfrm xmlns:a="http://schemas.openxmlformats.org/drawingml/2006/main">
          <a:off x="481146" y="639635"/>
          <a:ext cx="699848" cy="27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F3662939-4B93-433D-9079-F7ED842F0941}" type="TxLink">
            <a:rPr lang="ko-KR" altLang="en-US" sz="1050" b="1">
              <a:solidFill>
                <a:srgbClr val="FF0000"/>
              </a:solidFill>
            </a:rPr>
            <a:pPr algn="ctr"/>
            <a:t>부산진구29.7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0.33535</cdr:x>
      <cdr:y>0.66335</cdr:y>
    </cdr:from>
    <cdr:to>
      <cdr:x>0.88393</cdr:x>
      <cdr:y>0.97727</cdr:y>
    </cdr:to>
    <cdr:sp macro="" textlink="'6.구군별 지목별 면적 현황'!$J$10">
      <cdr:nvSpPr>
        <cdr:cNvPr id="2" name="TextBox 1"/>
        <cdr:cNvSpPr txBox="1"/>
      </cdr:nvSpPr>
      <cdr:spPr>
        <a:xfrm xmlns:a="http://schemas.openxmlformats.org/drawingml/2006/main">
          <a:off x="418447" y="556022"/>
          <a:ext cx="684493" cy="263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D4BAF1DE-6BA1-44AB-B148-23F4A2BB6676}" type="TxLink">
            <a:rPr lang="ko-KR" altLang="en-US" sz="1050" b="1">
              <a:solidFill>
                <a:srgbClr val="FF0000"/>
              </a:solidFill>
            </a:rPr>
            <a:pPr algn="ctr"/>
            <a:t>동래구16.6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0.0596</cdr:x>
      <cdr:y>0.00909</cdr:y>
    </cdr:from>
    <cdr:to>
      <cdr:x>0.52461</cdr:x>
      <cdr:y>0.29091</cdr:y>
    </cdr:to>
    <cdr:sp macro="" textlink="'6.구군별 지목별 면적 현황'!$J$11">
      <cdr:nvSpPr>
        <cdr:cNvPr id="2" name="TextBox 1"/>
        <cdr:cNvSpPr txBox="1"/>
      </cdr:nvSpPr>
      <cdr:spPr>
        <a:xfrm xmlns:a="http://schemas.openxmlformats.org/drawingml/2006/main">
          <a:off x="85726" y="9525"/>
          <a:ext cx="668814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3D6F9B8F-6621-40AA-8770-2B9F131939AC}" type="TxLink">
            <a:rPr lang="ko-KR" altLang="en-US" sz="1050" b="1">
              <a:solidFill>
                <a:srgbClr val="FF0000"/>
              </a:solidFill>
            </a:rPr>
            <a:pPr algn="ctr"/>
            <a:t>남구26.8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0.39773</cdr:x>
      <cdr:y>0.75893</cdr:y>
    </cdr:from>
    <cdr:to>
      <cdr:x>0.74792</cdr:x>
      <cdr:y>1</cdr:y>
    </cdr:to>
    <cdr:sp macro="" textlink="'6.구군별 지목별 면적 현황'!$J$12">
      <cdr:nvSpPr>
        <cdr:cNvPr id="2" name="TextBox 1"/>
        <cdr:cNvSpPr txBox="1"/>
      </cdr:nvSpPr>
      <cdr:spPr>
        <a:xfrm xmlns:a="http://schemas.openxmlformats.org/drawingml/2006/main">
          <a:off x="606136" y="824932"/>
          <a:ext cx="533689" cy="247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96A0B2F7-6C7A-4F2D-A693-4A09847A6912}" type="TxLink">
            <a:rPr lang="ko-KR" altLang="en-US" sz="1050" b="1">
              <a:solidFill>
                <a:srgbClr val="FF0000"/>
              </a:solidFill>
            </a:rPr>
            <a:pPr algn="ctr"/>
            <a:t>북구39.4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161925</xdr:rowOff>
    </xdr:from>
    <xdr:to>
      <xdr:col>26</xdr:col>
      <xdr:colOff>104775</xdr:colOff>
      <xdr:row>69</xdr:row>
      <xdr:rowOff>123825</xdr:rowOff>
    </xdr:to>
    <xdr:pic>
      <xdr:nvPicPr>
        <xdr:cNvPr id="2" name="그림 1" descr="26000_부산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590925"/>
          <a:ext cx="14735175" cy="8362950"/>
        </a:xfrm>
        <a:prstGeom prst="rect">
          <a:avLst/>
        </a:prstGeom>
      </xdr:spPr>
    </xdr:pic>
    <xdr:clientData/>
  </xdr:twoCellAnchor>
  <xdr:twoCellAnchor>
    <xdr:from>
      <xdr:col>10</xdr:col>
      <xdr:colOff>447675</xdr:colOff>
      <xdr:row>20</xdr:row>
      <xdr:rowOff>28575</xdr:rowOff>
    </xdr:from>
    <xdr:to>
      <xdr:col>18</xdr:col>
      <xdr:colOff>142875</xdr:colOff>
      <xdr:row>36</xdr:row>
      <xdr:rowOff>28575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104775</xdr:colOff>
      <xdr:row>47</xdr:row>
      <xdr:rowOff>66675</xdr:rowOff>
    </xdr:from>
    <xdr:ext cx="441146" cy="3140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7419975" y="8124825"/>
          <a:ext cx="441146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 b="1">
              <a:solidFill>
                <a:srgbClr val="FF0000"/>
              </a:solidFill>
            </a:rPr>
            <a:t>중구</a:t>
          </a:r>
        </a:p>
      </xdr:txBody>
    </xdr:sp>
    <xdr:clientData/>
  </xdr:oneCellAnchor>
  <xdr:oneCellAnchor>
    <xdr:from>
      <xdr:col>13</xdr:col>
      <xdr:colOff>276225</xdr:colOff>
      <xdr:row>52</xdr:row>
      <xdr:rowOff>104775</xdr:rowOff>
    </xdr:from>
    <xdr:ext cx="441146" cy="3140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 txBox="1"/>
      </xdr:nvSpPr>
      <xdr:spPr>
        <a:xfrm>
          <a:off x="6981825" y="9020175"/>
          <a:ext cx="441146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 b="1">
              <a:solidFill>
                <a:srgbClr val="FF0000"/>
              </a:solidFill>
            </a:rPr>
            <a:t>서구</a:t>
          </a:r>
        </a:p>
      </xdr:txBody>
    </xdr:sp>
    <xdr:clientData/>
  </xdr:oneCellAnchor>
  <xdr:oneCellAnchor>
    <xdr:from>
      <xdr:col>14</xdr:col>
      <xdr:colOff>142875</xdr:colOff>
      <xdr:row>46</xdr:row>
      <xdr:rowOff>47625</xdr:rowOff>
    </xdr:from>
    <xdr:ext cx="441146" cy="3140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 txBox="1"/>
      </xdr:nvSpPr>
      <xdr:spPr>
        <a:xfrm>
          <a:off x="7458075" y="7934325"/>
          <a:ext cx="441146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 b="1">
              <a:solidFill>
                <a:srgbClr val="FF0000"/>
              </a:solidFill>
            </a:rPr>
            <a:t>동구</a:t>
          </a:r>
        </a:p>
      </xdr:txBody>
    </xdr:sp>
    <xdr:clientData/>
  </xdr:oneCellAnchor>
  <xdr:oneCellAnchor>
    <xdr:from>
      <xdr:col>15</xdr:col>
      <xdr:colOff>200025</xdr:colOff>
      <xdr:row>51</xdr:row>
      <xdr:rowOff>0</xdr:rowOff>
    </xdr:from>
    <xdr:ext cx="569387" cy="3140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 txBox="1"/>
      </xdr:nvSpPr>
      <xdr:spPr>
        <a:xfrm>
          <a:off x="8124825" y="8743950"/>
          <a:ext cx="569387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 b="1">
              <a:solidFill>
                <a:srgbClr val="FF0000"/>
              </a:solidFill>
            </a:rPr>
            <a:t>영도구</a:t>
          </a:r>
        </a:p>
      </xdr:txBody>
    </xdr:sp>
    <xdr:clientData/>
  </xdr:oneCellAnchor>
  <xdr:oneCellAnchor>
    <xdr:from>
      <xdr:col>13</xdr:col>
      <xdr:colOff>571500</xdr:colOff>
      <xdr:row>41</xdr:row>
      <xdr:rowOff>142875</xdr:rowOff>
    </xdr:from>
    <xdr:ext cx="697627" cy="3140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 txBox="1"/>
      </xdr:nvSpPr>
      <xdr:spPr>
        <a:xfrm>
          <a:off x="7277100" y="7172325"/>
          <a:ext cx="697627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 b="1">
              <a:solidFill>
                <a:srgbClr val="FF0000"/>
              </a:solidFill>
            </a:rPr>
            <a:t>부산진구</a:t>
          </a:r>
        </a:p>
      </xdr:txBody>
    </xdr:sp>
    <xdr:clientData/>
  </xdr:oneCellAnchor>
  <xdr:oneCellAnchor>
    <xdr:from>
      <xdr:col>14</xdr:col>
      <xdr:colOff>561975</xdr:colOff>
      <xdr:row>38</xdr:row>
      <xdr:rowOff>47625</xdr:rowOff>
    </xdr:from>
    <xdr:ext cx="569387" cy="3140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 txBox="1"/>
      </xdr:nvSpPr>
      <xdr:spPr>
        <a:xfrm>
          <a:off x="7877175" y="6562725"/>
          <a:ext cx="569387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 b="1">
              <a:solidFill>
                <a:srgbClr val="FF0000"/>
              </a:solidFill>
            </a:rPr>
            <a:t>동래구</a:t>
          </a:r>
        </a:p>
      </xdr:txBody>
    </xdr:sp>
    <xdr:clientData/>
  </xdr:oneCellAnchor>
  <xdr:oneCellAnchor>
    <xdr:from>
      <xdr:col>15</xdr:col>
      <xdr:colOff>314325</xdr:colOff>
      <xdr:row>46</xdr:row>
      <xdr:rowOff>85725</xdr:rowOff>
    </xdr:from>
    <xdr:ext cx="441146" cy="3140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 txBox="1"/>
      </xdr:nvSpPr>
      <xdr:spPr>
        <a:xfrm>
          <a:off x="8239125" y="7972425"/>
          <a:ext cx="441146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 b="1">
              <a:solidFill>
                <a:srgbClr val="FF0000"/>
              </a:solidFill>
            </a:rPr>
            <a:t>남구</a:t>
          </a:r>
        </a:p>
      </xdr:txBody>
    </xdr:sp>
    <xdr:clientData/>
  </xdr:oneCellAnchor>
  <xdr:oneCellAnchor>
    <xdr:from>
      <xdr:col>13</xdr:col>
      <xdr:colOff>323850</xdr:colOff>
      <xdr:row>34</xdr:row>
      <xdr:rowOff>66675</xdr:rowOff>
    </xdr:from>
    <xdr:ext cx="441146" cy="3140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 txBox="1"/>
      </xdr:nvSpPr>
      <xdr:spPr>
        <a:xfrm>
          <a:off x="7029450" y="5895975"/>
          <a:ext cx="441146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 b="1">
              <a:solidFill>
                <a:srgbClr val="FF0000"/>
              </a:solidFill>
            </a:rPr>
            <a:t>북구</a:t>
          </a:r>
        </a:p>
      </xdr:txBody>
    </xdr:sp>
    <xdr:clientData/>
  </xdr:oneCellAnchor>
  <xdr:oneCellAnchor>
    <xdr:from>
      <xdr:col>16</xdr:col>
      <xdr:colOff>295275</xdr:colOff>
      <xdr:row>40</xdr:row>
      <xdr:rowOff>152400</xdr:rowOff>
    </xdr:from>
    <xdr:ext cx="697627" cy="3140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 txBox="1"/>
      </xdr:nvSpPr>
      <xdr:spPr>
        <a:xfrm>
          <a:off x="8829675" y="7010400"/>
          <a:ext cx="697627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 b="1">
              <a:solidFill>
                <a:srgbClr val="FF0000"/>
              </a:solidFill>
            </a:rPr>
            <a:t>해운대구</a:t>
          </a:r>
        </a:p>
      </xdr:txBody>
    </xdr:sp>
    <xdr:clientData/>
  </xdr:oneCellAnchor>
  <xdr:oneCellAnchor>
    <xdr:from>
      <xdr:col>12</xdr:col>
      <xdr:colOff>342900</xdr:colOff>
      <xdr:row>51</xdr:row>
      <xdr:rowOff>9525</xdr:rowOff>
    </xdr:from>
    <xdr:ext cx="569387" cy="3140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 txBox="1"/>
      </xdr:nvSpPr>
      <xdr:spPr>
        <a:xfrm>
          <a:off x="6438900" y="8753475"/>
          <a:ext cx="569387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 b="1">
              <a:solidFill>
                <a:srgbClr val="FF0000"/>
              </a:solidFill>
            </a:rPr>
            <a:t>사하구</a:t>
          </a:r>
        </a:p>
      </xdr:txBody>
    </xdr:sp>
    <xdr:clientData/>
  </xdr:oneCellAnchor>
  <xdr:oneCellAnchor>
    <xdr:from>
      <xdr:col>14</xdr:col>
      <xdr:colOff>219075</xdr:colOff>
      <xdr:row>33</xdr:row>
      <xdr:rowOff>152400</xdr:rowOff>
    </xdr:from>
    <xdr:ext cx="569387" cy="3140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 txBox="1"/>
      </xdr:nvSpPr>
      <xdr:spPr>
        <a:xfrm>
          <a:off x="7534275" y="5810250"/>
          <a:ext cx="569387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 b="1">
              <a:solidFill>
                <a:srgbClr val="FF0000"/>
              </a:solidFill>
            </a:rPr>
            <a:t>금정구</a:t>
          </a:r>
        </a:p>
      </xdr:txBody>
    </xdr:sp>
    <xdr:clientData/>
  </xdr:oneCellAnchor>
  <xdr:oneCellAnchor>
    <xdr:from>
      <xdr:col>10</xdr:col>
      <xdr:colOff>295275</xdr:colOff>
      <xdr:row>44</xdr:row>
      <xdr:rowOff>133350</xdr:rowOff>
    </xdr:from>
    <xdr:ext cx="569387" cy="3140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 txBox="1"/>
      </xdr:nvSpPr>
      <xdr:spPr>
        <a:xfrm>
          <a:off x="5172075" y="7677150"/>
          <a:ext cx="569387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 b="1">
              <a:solidFill>
                <a:srgbClr val="FF0000"/>
              </a:solidFill>
            </a:rPr>
            <a:t>강서구</a:t>
          </a:r>
        </a:p>
      </xdr:txBody>
    </xdr:sp>
    <xdr:clientData/>
  </xdr:oneCellAnchor>
  <xdr:oneCellAnchor>
    <xdr:from>
      <xdr:col>15</xdr:col>
      <xdr:colOff>152400</xdr:colOff>
      <xdr:row>40</xdr:row>
      <xdr:rowOff>85725</xdr:rowOff>
    </xdr:from>
    <xdr:ext cx="569387" cy="3140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 txBox="1"/>
      </xdr:nvSpPr>
      <xdr:spPr>
        <a:xfrm>
          <a:off x="8077200" y="6943725"/>
          <a:ext cx="569387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 b="1">
              <a:solidFill>
                <a:srgbClr val="FF0000"/>
              </a:solidFill>
            </a:rPr>
            <a:t>연제구</a:t>
          </a:r>
        </a:p>
      </xdr:txBody>
    </xdr:sp>
    <xdr:clientData/>
  </xdr:oneCellAnchor>
  <xdr:oneCellAnchor>
    <xdr:from>
      <xdr:col>15</xdr:col>
      <xdr:colOff>352425</xdr:colOff>
      <xdr:row>44</xdr:row>
      <xdr:rowOff>19050</xdr:rowOff>
    </xdr:from>
    <xdr:ext cx="569387" cy="3140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 txBox="1"/>
      </xdr:nvSpPr>
      <xdr:spPr>
        <a:xfrm>
          <a:off x="8277225" y="7562850"/>
          <a:ext cx="569387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 b="1">
              <a:solidFill>
                <a:srgbClr val="FF0000"/>
              </a:solidFill>
            </a:rPr>
            <a:t>수영구</a:t>
          </a:r>
        </a:p>
      </xdr:txBody>
    </xdr:sp>
    <xdr:clientData/>
  </xdr:oneCellAnchor>
  <xdr:oneCellAnchor>
    <xdr:from>
      <xdr:col>12</xdr:col>
      <xdr:colOff>361950</xdr:colOff>
      <xdr:row>44</xdr:row>
      <xdr:rowOff>57150</xdr:rowOff>
    </xdr:from>
    <xdr:ext cx="569387" cy="3140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SpPr txBox="1"/>
      </xdr:nvSpPr>
      <xdr:spPr>
        <a:xfrm>
          <a:off x="6457950" y="7600950"/>
          <a:ext cx="569387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 b="1">
              <a:solidFill>
                <a:srgbClr val="FF0000"/>
              </a:solidFill>
            </a:rPr>
            <a:t>사상구</a:t>
          </a:r>
        </a:p>
      </xdr:txBody>
    </xdr:sp>
    <xdr:clientData/>
  </xdr:oneCellAnchor>
  <xdr:oneCellAnchor>
    <xdr:from>
      <xdr:col>17</xdr:col>
      <xdr:colOff>285750</xdr:colOff>
      <xdr:row>27</xdr:row>
      <xdr:rowOff>142875</xdr:rowOff>
    </xdr:from>
    <xdr:ext cx="569387" cy="3140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SpPr txBox="1"/>
      </xdr:nvSpPr>
      <xdr:spPr>
        <a:xfrm>
          <a:off x="9429750" y="4772025"/>
          <a:ext cx="569387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 b="1">
              <a:solidFill>
                <a:srgbClr val="FF0000"/>
              </a:solidFill>
            </a:rPr>
            <a:t>기장군</a:t>
          </a:r>
        </a:p>
      </xdr:txBody>
    </xdr:sp>
    <xdr:clientData/>
  </xdr:oneCellAnchor>
  <xdr:twoCellAnchor>
    <xdr:from>
      <xdr:col>23</xdr:col>
      <xdr:colOff>266700</xdr:colOff>
      <xdr:row>21</xdr:row>
      <xdr:rowOff>85725</xdr:rowOff>
    </xdr:from>
    <xdr:to>
      <xdr:col>25</xdr:col>
      <xdr:colOff>400051</xdr:colOff>
      <xdr:row>23</xdr:row>
      <xdr:rowOff>47625</xdr:rowOff>
    </xdr:to>
    <xdr:sp macro="" textlink="">
      <xdr:nvSpPr>
        <xdr:cNvPr id="37" name="TextBox 1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SpPr txBox="1"/>
      </xdr:nvSpPr>
      <xdr:spPr>
        <a:xfrm>
          <a:off x="13068300" y="3686175"/>
          <a:ext cx="1352551" cy="3048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0</xdr:col>
      <xdr:colOff>0</xdr:colOff>
      <xdr:row>20</xdr:row>
      <xdr:rowOff>161925</xdr:rowOff>
    </xdr:from>
    <xdr:to>
      <xdr:col>6</xdr:col>
      <xdr:colOff>152400</xdr:colOff>
      <xdr:row>23</xdr:row>
      <xdr:rowOff>57150</xdr:rowOff>
    </xdr:to>
    <xdr:sp macro="" textlink="">
      <xdr:nvSpPr>
        <xdr:cNvPr id="38" name="TextBox 1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SpPr txBox="1"/>
      </xdr:nvSpPr>
      <xdr:spPr>
        <a:xfrm>
          <a:off x="0" y="3590925"/>
          <a:ext cx="2590800" cy="4095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2. </a:t>
          </a:r>
          <a:r>
            <a:rPr lang="ko-KR" altLang="en-US" sz="1300" b="1"/>
            <a:t>구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300" b="1"/>
            <a:t>군별 면적 및 지번수 현황</a:t>
          </a:r>
        </a:p>
      </xdr:txBody>
    </xdr:sp>
    <xdr:clientData/>
  </xdr:twoCellAnchor>
  <xdr:twoCellAnchor>
    <xdr:from>
      <xdr:col>0</xdr:col>
      <xdr:colOff>266699</xdr:colOff>
      <xdr:row>23</xdr:row>
      <xdr:rowOff>133349</xdr:rowOff>
    </xdr:from>
    <xdr:to>
      <xdr:col>5</xdr:col>
      <xdr:colOff>114300</xdr:colOff>
      <xdr:row>32</xdr:row>
      <xdr:rowOff>95248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22</xdr:row>
      <xdr:rowOff>104775</xdr:rowOff>
    </xdr:from>
    <xdr:to>
      <xdr:col>16</xdr:col>
      <xdr:colOff>266700</xdr:colOff>
      <xdr:row>38</xdr:row>
      <xdr:rowOff>104775</xdr:rowOff>
    </xdr:to>
    <xdr:graphicFrame macro="">
      <xdr:nvGraphicFramePr>
        <xdr:cNvPr id="40" name="차트 39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180975</xdr:colOff>
      <xdr:row>25</xdr:row>
      <xdr:rowOff>142875</xdr:rowOff>
    </xdr:from>
    <xdr:to>
      <xdr:col>14</xdr:col>
      <xdr:colOff>485775</xdr:colOff>
      <xdr:row>41</xdr:row>
      <xdr:rowOff>142875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142875</xdr:colOff>
      <xdr:row>26</xdr:row>
      <xdr:rowOff>95250</xdr:rowOff>
    </xdr:from>
    <xdr:to>
      <xdr:col>15</xdr:col>
      <xdr:colOff>447675</xdr:colOff>
      <xdr:row>42</xdr:row>
      <xdr:rowOff>95250</xdr:rowOff>
    </xdr:to>
    <xdr:graphicFrame macro="">
      <xdr:nvGraphicFramePr>
        <xdr:cNvPr id="42" name="차트 41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390525</xdr:colOff>
      <xdr:row>29</xdr:row>
      <xdr:rowOff>38100</xdr:rowOff>
    </xdr:from>
    <xdr:to>
      <xdr:col>16</xdr:col>
      <xdr:colOff>85725</xdr:colOff>
      <xdr:row>45</xdr:row>
      <xdr:rowOff>38100</xdr:rowOff>
    </xdr:to>
    <xdr:graphicFrame macro="">
      <xdr:nvGraphicFramePr>
        <xdr:cNvPr id="43" name="차트 42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276225</xdr:colOff>
      <xdr:row>27</xdr:row>
      <xdr:rowOff>57150</xdr:rowOff>
    </xdr:from>
    <xdr:to>
      <xdr:col>17</xdr:col>
      <xdr:colOff>571500</xdr:colOff>
      <xdr:row>43</xdr:row>
      <xdr:rowOff>57150</xdr:rowOff>
    </xdr:to>
    <xdr:graphicFrame macro="">
      <xdr:nvGraphicFramePr>
        <xdr:cNvPr id="44" name="차트 43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200025</xdr:colOff>
      <xdr:row>30</xdr:row>
      <xdr:rowOff>161925</xdr:rowOff>
    </xdr:from>
    <xdr:to>
      <xdr:col>14</xdr:col>
      <xdr:colOff>504825</xdr:colOff>
      <xdr:row>46</xdr:row>
      <xdr:rowOff>161925</xdr:rowOff>
    </xdr:to>
    <xdr:graphicFrame macro="">
      <xdr:nvGraphicFramePr>
        <xdr:cNvPr id="45" name="차트 44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85725</xdr:colOff>
      <xdr:row>33</xdr:row>
      <xdr:rowOff>0</xdr:rowOff>
    </xdr:from>
    <xdr:to>
      <xdr:col>17</xdr:col>
      <xdr:colOff>438151</xdr:colOff>
      <xdr:row>47</xdr:row>
      <xdr:rowOff>161925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571500</xdr:colOff>
      <xdr:row>33</xdr:row>
      <xdr:rowOff>152400</xdr:rowOff>
    </xdr:from>
    <xdr:to>
      <xdr:col>15</xdr:col>
      <xdr:colOff>314326</xdr:colOff>
      <xdr:row>48</xdr:row>
      <xdr:rowOff>142875</xdr:rowOff>
    </xdr:to>
    <xdr:graphicFrame macro="">
      <xdr:nvGraphicFramePr>
        <xdr:cNvPr id="47" name="차트 46"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161925</xdr:colOff>
      <xdr:row>36</xdr:row>
      <xdr:rowOff>76200</xdr:rowOff>
    </xdr:from>
    <xdr:to>
      <xdr:col>14</xdr:col>
      <xdr:colOff>514351</xdr:colOff>
      <xdr:row>51</xdr:row>
      <xdr:rowOff>66675</xdr:rowOff>
    </xdr:to>
    <xdr:graphicFrame macro="">
      <xdr:nvGraphicFramePr>
        <xdr:cNvPr id="48" name="차트 47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352425</xdr:colOff>
      <xdr:row>40</xdr:row>
      <xdr:rowOff>114300</xdr:rowOff>
    </xdr:from>
    <xdr:to>
      <xdr:col>16</xdr:col>
      <xdr:colOff>95251</xdr:colOff>
      <xdr:row>55</xdr:row>
      <xdr:rowOff>104775</xdr:rowOff>
    </xdr:to>
    <xdr:graphicFrame macro="">
      <xdr:nvGraphicFramePr>
        <xdr:cNvPr id="50" name="차트 49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76200</xdr:colOff>
      <xdr:row>40</xdr:row>
      <xdr:rowOff>0</xdr:rowOff>
    </xdr:from>
    <xdr:to>
      <xdr:col>14</xdr:col>
      <xdr:colOff>495300</xdr:colOff>
      <xdr:row>55</xdr:row>
      <xdr:rowOff>47625</xdr:rowOff>
    </xdr:to>
    <xdr:graphicFrame macro="">
      <xdr:nvGraphicFramePr>
        <xdr:cNvPr id="51" name="차트 50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219075</xdr:colOff>
      <xdr:row>38</xdr:row>
      <xdr:rowOff>95250</xdr:rowOff>
    </xdr:from>
    <xdr:to>
      <xdr:col>13</xdr:col>
      <xdr:colOff>571501</xdr:colOff>
      <xdr:row>53</xdr:row>
      <xdr:rowOff>85725</xdr:rowOff>
    </xdr:to>
    <xdr:graphicFrame macro="">
      <xdr:nvGraphicFramePr>
        <xdr:cNvPr id="52" name="차트 51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200025</xdr:colOff>
      <xdr:row>31</xdr:row>
      <xdr:rowOff>133350</xdr:rowOff>
    </xdr:from>
    <xdr:to>
      <xdr:col>13</xdr:col>
      <xdr:colOff>552451</xdr:colOff>
      <xdr:row>46</xdr:row>
      <xdr:rowOff>123825</xdr:rowOff>
    </xdr:to>
    <xdr:graphicFrame macro="">
      <xdr:nvGraphicFramePr>
        <xdr:cNvPr id="53" name="차트 52"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34</xdr:row>
      <xdr:rowOff>123825</xdr:rowOff>
    </xdr:from>
    <xdr:to>
      <xdr:col>12</xdr:col>
      <xdr:colOff>352426</xdr:colOff>
      <xdr:row>49</xdr:row>
      <xdr:rowOff>114300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457200</xdr:colOff>
      <xdr:row>35</xdr:row>
      <xdr:rowOff>161925</xdr:rowOff>
    </xdr:from>
    <xdr:to>
      <xdr:col>16</xdr:col>
      <xdr:colOff>200026</xdr:colOff>
      <xdr:row>50</xdr:row>
      <xdr:rowOff>152400</xdr:rowOff>
    </xdr:to>
    <xdr:graphicFrame macro="">
      <xdr:nvGraphicFramePr>
        <xdr:cNvPr id="49" name="차트 48"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0.29829</cdr:x>
      <cdr:y>0.6699</cdr:y>
    </cdr:from>
    <cdr:to>
      <cdr:x>0.75521</cdr:x>
      <cdr:y>0.84932</cdr:y>
    </cdr:to>
    <cdr:sp macro="" textlink="'6.구군별 지목별 면적 현황'!$J$13">
      <cdr:nvSpPr>
        <cdr:cNvPr id="2" name="TextBox 1"/>
        <cdr:cNvSpPr txBox="1"/>
      </cdr:nvSpPr>
      <cdr:spPr>
        <a:xfrm xmlns:a="http://schemas.openxmlformats.org/drawingml/2006/main">
          <a:off x="471642" y="931600"/>
          <a:ext cx="722462" cy="249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78D8CF51-2D3A-4A8C-8799-779ADA84AF5A}" type="TxLink">
            <a:rPr lang="ko-KR" altLang="en-US" sz="1050" b="1">
              <a:solidFill>
                <a:srgbClr val="FF0000"/>
              </a:solidFill>
            </a:rPr>
            <a:pPr algn="ctr"/>
            <a:t>해운대구51.5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0.33508</cdr:x>
      <cdr:y>0.73786</cdr:y>
    </cdr:from>
    <cdr:to>
      <cdr:x>0.8377</cdr:x>
      <cdr:y>1</cdr:y>
    </cdr:to>
    <cdr:sp macro="" textlink="'6.구군별 지목별 면적 현황'!$J$14">
      <cdr:nvSpPr>
        <cdr:cNvPr id="2" name="TextBox 1"/>
        <cdr:cNvSpPr txBox="1"/>
      </cdr:nvSpPr>
      <cdr:spPr>
        <a:xfrm xmlns:a="http://schemas.openxmlformats.org/drawingml/2006/main">
          <a:off x="609596" y="723896"/>
          <a:ext cx="914403" cy="257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69AC6B8C-21BA-437F-9FD5-8DE86ED27A66}" type="TxLink">
            <a:rPr lang="ko-KR" altLang="en-US" sz="1050" b="1">
              <a:solidFill>
                <a:srgbClr val="FF0000"/>
              </a:solidFill>
            </a:rPr>
            <a:pPr algn="ctr"/>
            <a:t>사하구41.8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0.0873</cdr:x>
      <cdr:y>0.65116</cdr:y>
    </cdr:from>
    <cdr:to>
      <cdr:x>0.84921</cdr:x>
      <cdr:y>1</cdr:y>
    </cdr:to>
    <cdr:sp macro="" textlink="'6.구군별 지목별 면적 현황'!$J$17">
      <cdr:nvSpPr>
        <cdr:cNvPr id="2" name="TextBox 1"/>
        <cdr:cNvSpPr txBox="1"/>
      </cdr:nvSpPr>
      <cdr:spPr>
        <a:xfrm xmlns:a="http://schemas.openxmlformats.org/drawingml/2006/main">
          <a:off x="104775" y="533400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91808588-5F34-408A-9706-BB98780F8C2A}" type="TxLink">
            <a:rPr lang="ko-KR" altLang="en-US" sz="1050" b="1">
              <a:solidFill>
                <a:srgbClr val="FF0000"/>
              </a:solidFill>
            </a:rPr>
            <a:pPr algn="ctr"/>
            <a:t>연제구12.1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0.21023</cdr:x>
      <cdr:y>0.79833</cdr:y>
    </cdr:from>
    <cdr:to>
      <cdr:x>0.48864</cdr:x>
      <cdr:y>0.94379</cdr:y>
    </cdr:to>
    <cdr:sp macro="" textlink="">
      <cdr:nvSpPr>
        <cdr:cNvPr id="2" name="TextBox 11"/>
        <cdr:cNvSpPr txBox="1"/>
      </cdr:nvSpPr>
      <cdr:spPr>
        <a:xfrm xmlns:a="http://schemas.openxmlformats.org/drawingml/2006/main">
          <a:off x="352425" y="1201449"/>
          <a:ext cx="466726" cy="2189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ko-KR" altLang="en-US" sz="1000" b="1">
              <a:solidFill>
                <a:schemeClr val="tx1"/>
              </a:solidFill>
            </a:rPr>
            <a:t>면적</a:t>
          </a:r>
        </a:p>
      </cdr:txBody>
    </cdr:sp>
  </cdr:relSizeAnchor>
  <cdr:relSizeAnchor xmlns:cdr="http://schemas.openxmlformats.org/drawingml/2006/chartDrawing">
    <cdr:from>
      <cdr:x>0.50568</cdr:x>
      <cdr:y>0.78481</cdr:y>
    </cdr:from>
    <cdr:to>
      <cdr:x>0.84533</cdr:x>
      <cdr:y>0.9935</cdr:y>
    </cdr:to>
    <cdr:sp macro="" textlink="">
      <cdr:nvSpPr>
        <cdr:cNvPr id="3" name="TextBox 11"/>
        <cdr:cNvSpPr txBox="1"/>
      </cdr:nvSpPr>
      <cdr:spPr>
        <a:xfrm xmlns:a="http://schemas.openxmlformats.org/drawingml/2006/main">
          <a:off x="847725" y="1181100"/>
          <a:ext cx="569387" cy="3140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1000" b="1">
              <a:solidFill>
                <a:schemeClr val="tx1"/>
              </a:solidFill>
            </a:rPr>
            <a:t>지번수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1</xdr:row>
      <xdr:rowOff>0</xdr:rowOff>
    </xdr:from>
    <xdr:to>
      <xdr:col>25</xdr:col>
      <xdr:colOff>485775</xdr:colOff>
      <xdr:row>33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</xdr:row>
      <xdr:rowOff>9525</xdr:rowOff>
    </xdr:from>
    <xdr:to>
      <xdr:col>15</xdr:col>
      <xdr:colOff>314325</xdr:colOff>
      <xdr:row>33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0.81406</cdr:x>
      <cdr:y>0.07738</cdr:y>
    </cdr:from>
    <cdr:to>
      <cdr:x>0.99375</cdr:x>
      <cdr:y>0.14087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62525" y="371475"/>
          <a:ext cx="1095376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0.00332</cdr:x>
      <cdr:y>0.80876</cdr:y>
    </cdr:from>
    <cdr:to>
      <cdr:x>0.30731</cdr:x>
      <cdr:y>1</cdr:y>
    </cdr:to>
    <cdr:sp macro="" textlink="'3.지적통계체계표'!$D$47">
      <cdr:nvSpPr>
        <cdr:cNvPr id="2" name="직사각형 1"/>
        <cdr:cNvSpPr/>
      </cdr:nvSpPr>
      <cdr:spPr>
        <a:xfrm xmlns:a="http://schemas.openxmlformats.org/drawingml/2006/main">
          <a:off x="19050" y="3867150"/>
          <a:ext cx="1743075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1C8B41D4-265A-47B1-B6BC-9F909FBEC283}" type="TxLink">
            <a:rPr lang="ko-KR" altLang="en-US" sz="1000" b="1">
              <a:solidFill>
                <a:schemeClr val="tx1"/>
              </a:solidFill>
            </a:rPr>
            <a:pPr algn="ctr"/>
            <a:t>총계
771,325,955.4㎡(100.0%)
718,509필</a:t>
          </a:fld>
          <a:endParaRPr lang="ko-KR" sz="10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0.79568</cdr:x>
      <cdr:y>0.10757</cdr:y>
    </cdr:from>
    <cdr:to>
      <cdr:x>0.98671</cdr:x>
      <cdr:y>0.17131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562475" y="514350"/>
          <a:ext cx="1095376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13</xdr:row>
      <xdr:rowOff>104774</xdr:rowOff>
    </xdr:from>
    <xdr:to>
      <xdr:col>16</xdr:col>
      <xdr:colOff>380999</xdr:colOff>
      <xdr:row>40</xdr:row>
      <xdr:rowOff>95249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171450</xdr:colOff>
      <xdr:row>13</xdr:row>
      <xdr:rowOff>9525</xdr:rowOff>
    </xdr:from>
    <xdr:to>
      <xdr:col>28</xdr:col>
      <xdr:colOff>381000</xdr:colOff>
      <xdr:row>40</xdr:row>
      <xdr:rowOff>9525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0.7829</cdr:x>
      <cdr:y>0.02474</cdr:y>
    </cdr:from>
    <cdr:to>
      <cdr:x>0.99104</cdr:x>
      <cdr:y>0.08864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29400" y="114300"/>
          <a:ext cx="1762426" cy="295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9524</xdr:rowOff>
    </xdr:from>
    <xdr:to>
      <xdr:col>18</xdr:col>
      <xdr:colOff>504824</xdr:colOff>
      <xdr:row>19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21</xdr:row>
      <xdr:rowOff>133350</xdr:rowOff>
    </xdr:from>
    <xdr:to>
      <xdr:col>18</xdr:col>
      <xdr:colOff>542925</xdr:colOff>
      <xdr:row>41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428625</xdr:colOff>
      <xdr:row>0</xdr:row>
      <xdr:rowOff>123825</xdr:rowOff>
    </xdr:from>
    <xdr:ext cx="927626" cy="33624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 txBox="1"/>
      </xdr:nvSpPr>
      <xdr:spPr>
        <a:xfrm>
          <a:off x="9972675" y="123825"/>
          <a:ext cx="92762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50"/>
            <a:t>단위 </a:t>
          </a:r>
          <a:r>
            <a:rPr lang="en-US" altLang="ko-KR" sz="1050"/>
            <a:t>: </a:t>
          </a:r>
          <a:r>
            <a:rPr lang="ko-KR" altLang="en-US" sz="1050"/>
            <a:t>㎢ </a:t>
          </a:r>
          <a:r>
            <a:rPr lang="en-US" altLang="ko-KR" sz="1050"/>
            <a:t>(%)</a:t>
          </a:r>
          <a:endParaRPr lang="ko-KR" altLang="en-US" sz="1050"/>
        </a:p>
      </xdr:txBody>
    </xdr:sp>
    <xdr:clientData/>
  </xdr:oneCellAnchor>
  <xdr:oneCellAnchor>
    <xdr:from>
      <xdr:col>15</xdr:col>
      <xdr:colOff>514350</xdr:colOff>
      <xdr:row>22</xdr:row>
      <xdr:rowOff>85725</xdr:rowOff>
    </xdr:from>
    <xdr:ext cx="927626" cy="33624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 txBox="1"/>
      </xdr:nvSpPr>
      <xdr:spPr>
        <a:xfrm>
          <a:off x="10058400" y="3857625"/>
          <a:ext cx="92762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50"/>
            <a:t>단위 </a:t>
          </a:r>
          <a:r>
            <a:rPr lang="en-US" altLang="ko-KR" sz="1050"/>
            <a:t>: </a:t>
          </a:r>
          <a:r>
            <a:rPr lang="ko-KR" altLang="en-US" sz="1050"/>
            <a:t>㎢ </a:t>
          </a:r>
          <a:r>
            <a:rPr lang="en-US" altLang="ko-KR" sz="1050"/>
            <a:t>(%)</a:t>
          </a:r>
          <a:endParaRPr lang="ko-KR" altLang="en-US" sz="105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1:AF23"/>
  <sheetViews>
    <sheetView tabSelected="1" topLeftCell="F1" workbookViewId="0">
      <selection activeCell="AB7" sqref="AB7"/>
    </sheetView>
  </sheetViews>
  <sheetFormatPr defaultRowHeight="13.5" x14ac:dyDescent="0.25"/>
  <cols>
    <col min="27" max="27" width="16.85546875" customWidth="1"/>
    <col min="28" max="28" width="13" bestFit="1" customWidth="1"/>
    <col min="29" max="30" width="9.28515625" bestFit="1" customWidth="1"/>
    <col min="31" max="31" width="11.85546875" customWidth="1"/>
  </cols>
  <sheetData>
    <row r="1" spans="26:32" ht="13.5" customHeight="1" x14ac:dyDescent="0.25">
      <c r="Z1" s="7" t="s">
        <v>44</v>
      </c>
      <c r="AA1" s="7"/>
      <c r="AB1" s="7"/>
      <c r="AC1" s="64"/>
      <c r="AD1" s="7"/>
    </row>
    <row r="2" spans="26:32" x14ac:dyDescent="0.25">
      <c r="Z2" s="8"/>
      <c r="AA2" s="115" t="s">
        <v>0</v>
      </c>
      <c r="AB2" s="115"/>
      <c r="AC2" s="7"/>
      <c r="AD2" s="7"/>
    </row>
    <row r="3" spans="26:32" x14ac:dyDescent="0.25">
      <c r="Z3" s="8"/>
      <c r="AA3" s="8" t="s">
        <v>1</v>
      </c>
      <c r="AB3" s="8" t="s">
        <v>2</v>
      </c>
      <c r="AC3" s="7"/>
      <c r="AD3" s="7"/>
      <c r="AE3" s="101" t="s">
        <v>88</v>
      </c>
    </row>
    <row r="4" spans="26:32" x14ac:dyDescent="0.25">
      <c r="Z4" s="11" t="s">
        <v>3</v>
      </c>
      <c r="AA4" s="86">
        <v>771325955.4000001</v>
      </c>
      <c r="AB4" s="88">
        <v>718509</v>
      </c>
      <c r="AC4" s="9">
        <f>AA4*0.000001</f>
        <v>771.32595540000011</v>
      </c>
      <c r="AD4" s="67">
        <f>AB4*0.001</f>
        <v>718.50900000000001</v>
      </c>
      <c r="AE4" s="95" t="str">
        <f>FIXED(AC4,1)&amp;CHAR(10)&amp;"("&amp;FIXED(AD4,1)&amp;")"</f>
        <v>771.3
(718.5)</v>
      </c>
      <c r="AF4" s="66"/>
    </row>
    <row r="5" spans="26:32" x14ac:dyDescent="0.15">
      <c r="Z5" s="10" t="s">
        <v>4</v>
      </c>
      <c r="AA5" s="89">
        <v>3012842.9</v>
      </c>
      <c r="AB5" s="154">
        <v>16617</v>
      </c>
      <c r="AC5" s="9">
        <f t="shared" ref="AC5:AC20" si="0">AA5*0.000001</f>
        <v>3.0128428999999999</v>
      </c>
      <c r="AD5" s="67">
        <f t="shared" ref="AD5:AD20" si="1">AB5*0.001</f>
        <v>16.617000000000001</v>
      </c>
      <c r="AE5" s="95" t="str">
        <f t="shared" ref="AE5:AE20" si="2">FIXED(AC5,1)&amp;CHAR(10)&amp;"("&amp;FIXED(AD5,1)&amp;")"</f>
        <v>3.0
(16.6)</v>
      </c>
      <c r="AF5" s="66"/>
    </row>
    <row r="6" spans="26:32" x14ac:dyDescent="0.15">
      <c r="Z6" s="10" t="s">
        <v>5</v>
      </c>
      <c r="AA6" s="91">
        <v>13975502</v>
      </c>
      <c r="AB6" s="90">
        <v>39695</v>
      </c>
      <c r="AC6" s="9">
        <f t="shared" si="0"/>
        <v>13.975501999999999</v>
      </c>
      <c r="AD6" s="67">
        <f t="shared" si="1"/>
        <v>39.695</v>
      </c>
      <c r="AE6" s="95" t="str">
        <f t="shared" si="2"/>
        <v>14.0
(39.7)</v>
      </c>
      <c r="AF6" s="66"/>
    </row>
    <row r="7" spans="26:32" x14ac:dyDescent="0.15">
      <c r="Z7" s="10" t="s">
        <v>6</v>
      </c>
      <c r="AA7" s="91">
        <v>10121140.4</v>
      </c>
      <c r="AB7" s="90">
        <v>40906</v>
      </c>
      <c r="AC7" s="9">
        <f t="shared" si="0"/>
        <v>10.1211404</v>
      </c>
      <c r="AD7" s="67">
        <f t="shared" si="1"/>
        <v>40.905999999999999</v>
      </c>
      <c r="AE7" s="95" t="str">
        <f t="shared" si="2"/>
        <v>10.1
(40.9)</v>
      </c>
      <c r="AF7" s="66"/>
    </row>
    <row r="8" spans="26:32" x14ac:dyDescent="0.15">
      <c r="Z8" s="10" t="s">
        <v>7</v>
      </c>
      <c r="AA8" s="91">
        <v>14199345.4</v>
      </c>
      <c r="AB8" s="90">
        <v>37869</v>
      </c>
      <c r="AC8" s="9">
        <f t="shared" si="0"/>
        <v>14.1993454</v>
      </c>
      <c r="AD8" s="67">
        <f t="shared" si="1"/>
        <v>37.869</v>
      </c>
      <c r="AE8" s="95" t="str">
        <f t="shared" si="2"/>
        <v>14.2
(37.9)</v>
      </c>
      <c r="AF8" s="66"/>
    </row>
    <row r="9" spans="26:32" x14ac:dyDescent="0.15">
      <c r="Z9" s="10" t="s">
        <v>8</v>
      </c>
      <c r="AA9" s="91">
        <v>29666485.800000001</v>
      </c>
      <c r="AB9" s="90">
        <v>64046</v>
      </c>
      <c r="AC9" s="9">
        <f t="shared" si="0"/>
        <v>29.6664858</v>
      </c>
      <c r="AD9" s="67">
        <f t="shared" si="1"/>
        <v>64.046000000000006</v>
      </c>
      <c r="AE9" s="95" t="str">
        <f t="shared" si="2"/>
        <v>29.7
(64.0)</v>
      </c>
      <c r="AF9" s="66"/>
    </row>
    <row r="10" spans="26:32" x14ac:dyDescent="0.15">
      <c r="Z10" s="10" t="s">
        <v>9</v>
      </c>
      <c r="AA10" s="91">
        <v>16630551.199999999</v>
      </c>
      <c r="AB10" s="90">
        <v>32772</v>
      </c>
      <c r="AC10" s="9">
        <f t="shared" si="0"/>
        <v>16.630551199999999</v>
      </c>
      <c r="AD10" s="67">
        <f t="shared" si="1"/>
        <v>32.771999999999998</v>
      </c>
      <c r="AE10" s="95" t="str">
        <f t="shared" si="2"/>
        <v>16.6
(32.8)</v>
      </c>
      <c r="AF10" s="66"/>
    </row>
    <row r="11" spans="26:32" x14ac:dyDescent="0.15">
      <c r="Z11" s="10" t="s">
        <v>10</v>
      </c>
      <c r="AA11" s="91">
        <v>26824049.699999999</v>
      </c>
      <c r="AB11" s="90">
        <v>45583</v>
      </c>
      <c r="AC11" s="9">
        <f t="shared" si="0"/>
        <v>26.8240497</v>
      </c>
      <c r="AD11" s="67">
        <f t="shared" si="1"/>
        <v>45.582999999999998</v>
      </c>
      <c r="AE11" s="95" t="str">
        <f t="shared" si="2"/>
        <v>26.8
(45.6)</v>
      </c>
      <c r="AF11" s="66"/>
    </row>
    <row r="12" spans="26:32" x14ac:dyDescent="0.15">
      <c r="Z12" s="10" t="s">
        <v>11</v>
      </c>
      <c r="AA12" s="91">
        <v>39373770.200000003</v>
      </c>
      <c r="AB12" s="90">
        <v>21927</v>
      </c>
      <c r="AC12" s="9">
        <f t="shared" si="0"/>
        <v>39.373770200000003</v>
      </c>
      <c r="AD12" s="67">
        <f t="shared" si="1"/>
        <v>21.927</v>
      </c>
      <c r="AE12" s="95" t="str">
        <f t="shared" si="2"/>
        <v>39.4
(21.9)</v>
      </c>
      <c r="AF12" s="66"/>
    </row>
    <row r="13" spans="26:32" x14ac:dyDescent="0.15">
      <c r="Z13" s="10" t="s">
        <v>12</v>
      </c>
      <c r="AA13" s="91">
        <v>51541037.399999999</v>
      </c>
      <c r="AB13" s="90">
        <v>39882</v>
      </c>
      <c r="AC13" s="9">
        <f t="shared" si="0"/>
        <v>51.541037399999993</v>
      </c>
      <c r="AD13" s="67">
        <f t="shared" si="1"/>
        <v>39.881999999999998</v>
      </c>
      <c r="AE13" s="95" t="str">
        <f t="shared" si="2"/>
        <v>51.5
(39.9)</v>
      </c>
      <c r="AF13" s="66"/>
    </row>
    <row r="14" spans="26:32" x14ac:dyDescent="0.15">
      <c r="Z14" s="10" t="s">
        <v>13</v>
      </c>
      <c r="AA14" s="91">
        <v>41783911.899999999</v>
      </c>
      <c r="AB14" s="90">
        <v>42685</v>
      </c>
      <c r="AC14" s="9">
        <f t="shared" si="0"/>
        <v>41.7839119</v>
      </c>
      <c r="AD14" s="9">
        <f t="shared" si="1"/>
        <v>42.685000000000002</v>
      </c>
      <c r="AE14" s="95" t="str">
        <f t="shared" si="2"/>
        <v>41.8
(42.7)</v>
      </c>
      <c r="AF14" s="66"/>
    </row>
    <row r="15" spans="26:32" x14ac:dyDescent="0.15">
      <c r="Z15" s="10" t="s">
        <v>14</v>
      </c>
      <c r="AA15" s="91">
        <v>65278566</v>
      </c>
      <c r="AB15" s="90">
        <v>46358</v>
      </c>
      <c r="AC15" s="9">
        <f t="shared" si="0"/>
        <v>65.278565999999998</v>
      </c>
      <c r="AD15" s="9">
        <f t="shared" si="1"/>
        <v>46.358000000000004</v>
      </c>
      <c r="AE15" s="95" t="str">
        <f t="shared" si="2"/>
        <v>65.3
(46.4)</v>
      </c>
      <c r="AF15" s="66"/>
    </row>
    <row r="16" spans="26:32" x14ac:dyDescent="0.15">
      <c r="Z16" s="10" t="s">
        <v>15</v>
      </c>
      <c r="AA16" s="91">
        <v>182156980.90000001</v>
      </c>
      <c r="AB16" s="90">
        <v>105691</v>
      </c>
      <c r="AC16" s="9">
        <f t="shared" si="0"/>
        <v>182.15698090000001</v>
      </c>
      <c r="AD16" s="9">
        <f t="shared" si="1"/>
        <v>105.691</v>
      </c>
      <c r="AE16" s="95" t="str">
        <f t="shared" si="2"/>
        <v>182.2
(105.7)</v>
      </c>
      <c r="AF16" s="66"/>
    </row>
    <row r="17" spans="26:32" x14ac:dyDescent="0.15">
      <c r="Z17" s="10" t="s">
        <v>16</v>
      </c>
      <c r="AA17" s="91">
        <v>12105138.6</v>
      </c>
      <c r="AB17" s="90">
        <v>25802</v>
      </c>
      <c r="AC17" s="9">
        <f t="shared" si="0"/>
        <v>12.105138599999998</v>
      </c>
      <c r="AD17" s="9">
        <f t="shared" si="1"/>
        <v>25.802</v>
      </c>
      <c r="AE17" s="95" t="str">
        <f t="shared" si="2"/>
        <v>12.1
(25.8)</v>
      </c>
      <c r="AF17" s="66"/>
    </row>
    <row r="18" spans="26:32" x14ac:dyDescent="0.15">
      <c r="Z18" s="10" t="s">
        <v>17</v>
      </c>
      <c r="AA18" s="91">
        <v>10218071.9</v>
      </c>
      <c r="AB18" s="90">
        <v>21212</v>
      </c>
      <c r="AC18" s="9">
        <f t="shared" si="0"/>
        <v>10.2180719</v>
      </c>
      <c r="AD18" s="9">
        <f t="shared" si="1"/>
        <v>21.212</v>
      </c>
      <c r="AE18" s="95" t="str">
        <f t="shared" si="2"/>
        <v>10.2
(21.2)</v>
      </c>
      <c r="AF18" s="66"/>
    </row>
    <row r="19" spans="26:32" x14ac:dyDescent="0.15">
      <c r="Z19" s="10" t="s">
        <v>18</v>
      </c>
      <c r="AA19" s="91">
        <v>36105076.100000001</v>
      </c>
      <c r="AB19" s="90">
        <v>26435</v>
      </c>
      <c r="AC19" s="9">
        <f t="shared" si="0"/>
        <v>36.105076099999998</v>
      </c>
      <c r="AD19" s="9">
        <f t="shared" si="1"/>
        <v>26.435000000000002</v>
      </c>
      <c r="AE19" s="95" t="str">
        <f t="shared" si="2"/>
        <v>36.1
(26.4)</v>
      </c>
      <c r="AF19" s="66"/>
    </row>
    <row r="20" spans="26:32" x14ac:dyDescent="0.15">
      <c r="Z20" s="10" t="s">
        <v>19</v>
      </c>
      <c r="AA20" s="91">
        <v>218333485</v>
      </c>
      <c r="AB20" s="90">
        <v>111029</v>
      </c>
      <c r="AC20" s="9">
        <f t="shared" si="0"/>
        <v>218.333485</v>
      </c>
      <c r="AD20" s="9">
        <f t="shared" si="1"/>
        <v>111.029</v>
      </c>
      <c r="AE20" s="95" t="str">
        <f t="shared" si="2"/>
        <v>218.3
(111.0)</v>
      </c>
      <c r="AF20" s="66"/>
    </row>
    <row r="23" spans="26:32" x14ac:dyDescent="0.25">
      <c r="AA23" s="93"/>
    </row>
  </sheetData>
  <mergeCells count="1">
    <mergeCell ref="AA2:AB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topLeftCell="A4" workbookViewId="0">
      <selection activeCell="K12" sqref="K12"/>
    </sheetView>
  </sheetViews>
  <sheetFormatPr defaultRowHeight="13.5" x14ac:dyDescent="0.25"/>
  <cols>
    <col min="1" max="1" width="9.140625" style="1"/>
    <col min="2" max="2" width="15.140625" style="1" hidden="1" customWidth="1"/>
    <col min="3" max="3" width="0" style="1" hidden="1" customWidth="1"/>
    <col min="4" max="7" width="9.140625" style="3"/>
    <col min="8" max="28" width="9.140625" style="1"/>
    <col min="29" max="29" width="14.5703125" style="1" customWidth="1"/>
    <col min="30" max="30" width="9.140625" style="1" customWidth="1"/>
    <col min="31" max="16384" width="9.140625" style="1"/>
  </cols>
  <sheetData>
    <row r="1" spans="16:34" x14ac:dyDescent="0.25">
      <c r="AB1" s="16" t="s">
        <v>43</v>
      </c>
      <c r="AC1" s="16"/>
      <c r="AD1" s="16"/>
      <c r="AE1" s="12"/>
      <c r="AF1" s="12"/>
      <c r="AG1" s="12"/>
      <c r="AH1" s="12"/>
    </row>
    <row r="2" spans="16:34" x14ac:dyDescent="0.25">
      <c r="Z2" s="65"/>
      <c r="AB2" s="118"/>
      <c r="AC2" s="116" t="s">
        <v>0</v>
      </c>
      <c r="AD2" s="117"/>
    </row>
    <row r="3" spans="16:34" x14ac:dyDescent="0.25">
      <c r="Z3" s="120" t="s">
        <v>88</v>
      </c>
      <c r="AA3" s="121"/>
      <c r="AB3" s="119"/>
      <c r="AC3" s="17" t="s">
        <v>1</v>
      </c>
      <c r="AD3" s="18" t="s">
        <v>2</v>
      </c>
      <c r="AE3" s="17" t="s">
        <v>1</v>
      </c>
      <c r="AF3" s="18" t="s">
        <v>46</v>
      </c>
      <c r="AG3" s="18" t="s">
        <v>2</v>
      </c>
      <c r="AH3" s="18" t="s">
        <v>46</v>
      </c>
    </row>
    <row r="4" spans="16:34" x14ac:dyDescent="0.15">
      <c r="P4" s="93"/>
      <c r="Z4" s="7" t="str">
        <f>FIXED(AE4,1)&amp;CHAR(10)&amp;"("&amp;FIXED(AF4,1)&amp;")"</f>
        <v>771.3
(100.0)</v>
      </c>
      <c r="AA4" s="7" t="str">
        <f>FIXED(AG4,1)&amp;CHAR(10)&amp;"("&amp;FIXED(AH4,1)&amp;")"</f>
        <v>718.5
(100.0)</v>
      </c>
      <c r="AB4" s="20" t="s">
        <v>3</v>
      </c>
      <c r="AC4" s="75">
        <v>771325955.4000001</v>
      </c>
      <c r="AD4" s="85">
        <v>718509</v>
      </c>
      <c r="AE4" s="13">
        <f>AC4*0.000001</f>
        <v>771.32595540000011</v>
      </c>
      <c r="AF4" s="13">
        <f>SUM(AF5:AF20)</f>
        <v>99.999999999999972</v>
      </c>
      <c r="AG4" s="13">
        <f>AD4*0.001</f>
        <v>718.50900000000001</v>
      </c>
      <c r="AH4" s="13">
        <f>SUM(AH5:AH20)</f>
        <v>99.999999999999986</v>
      </c>
    </row>
    <row r="5" spans="16:34" x14ac:dyDescent="0.15">
      <c r="Z5" s="74" t="str">
        <f>FIXED(AE5,1)&amp;CHAR(10)&amp;"("&amp;FIXED(AF5,1)&amp;")"</f>
        <v>3.0
(0.4)</v>
      </c>
      <c r="AA5" s="74" t="str">
        <f>FIXED(AG5,1)&amp;CHAR(10)&amp;"("&amp;FIXED(AH5,1)&amp;")"</f>
        <v>16.6
(2.3)</v>
      </c>
      <c r="AB5" s="20" t="s">
        <v>4</v>
      </c>
      <c r="AC5" s="102">
        <v>3012842.9</v>
      </c>
      <c r="AD5" s="103">
        <v>16617</v>
      </c>
      <c r="AE5" s="72">
        <f t="shared" ref="AE5:AE20" si="0">AC5*0.000001</f>
        <v>3.0128428999999999</v>
      </c>
      <c r="AF5" s="72">
        <f>AC5/AC4*100</f>
        <v>0.39060566792901152</v>
      </c>
      <c r="AG5" s="72">
        <f t="shared" ref="AG5:AG20" si="1">AD5*0.001</f>
        <v>16.617000000000001</v>
      </c>
      <c r="AH5" s="72">
        <f>AD5/AD4*100</f>
        <v>2.3127058951244872</v>
      </c>
    </row>
    <row r="6" spans="16:34" x14ac:dyDescent="0.15">
      <c r="Z6" s="74" t="str">
        <f t="shared" ref="Z6:Z20" si="2">FIXED(AE6,1)&amp;CHAR(10)&amp;"("&amp;FIXED(AF6,1)&amp;")"</f>
        <v>14.0
(1.8)</v>
      </c>
      <c r="AA6" s="74" t="str">
        <f t="shared" ref="AA6:AA20" si="3">FIXED(AG6,1)&amp;CHAR(10)&amp;"("&amp;FIXED(AH6,1)&amp;")"</f>
        <v>39.7
(5.5)</v>
      </c>
      <c r="AB6" s="20" t="s">
        <v>5</v>
      </c>
      <c r="AC6" s="102">
        <v>13975502</v>
      </c>
      <c r="AD6" s="103">
        <v>39695</v>
      </c>
      <c r="AE6" s="72">
        <f>AC6*0.000001</f>
        <v>13.975501999999999</v>
      </c>
      <c r="AF6" s="72">
        <f>AC6/AC4*100</f>
        <v>1.8118801658570505</v>
      </c>
      <c r="AG6" s="72">
        <f t="shared" si="1"/>
        <v>39.695</v>
      </c>
      <c r="AH6" s="72">
        <f>AD6/AD4*100</f>
        <v>5.524635042845671</v>
      </c>
    </row>
    <row r="7" spans="16:34" x14ac:dyDescent="0.15">
      <c r="Z7" s="74" t="str">
        <f t="shared" si="2"/>
        <v>10.1
(1.3)</v>
      </c>
      <c r="AA7" s="74" t="str">
        <f t="shared" si="3"/>
        <v>40.9
(5.7)</v>
      </c>
      <c r="AB7" s="20" t="s">
        <v>6</v>
      </c>
      <c r="AC7" s="102">
        <v>10121140.4</v>
      </c>
      <c r="AD7" s="103">
        <v>40906</v>
      </c>
      <c r="AE7" s="72">
        <f t="shared" si="0"/>
        <v>10.1211404</v>
      </c>
      <c r="AF7" s="72">
        <f>AC7/AC4*100</f>
        <v>1.312174227917859</v>
      </c>
      <c r="AG7" s="72">
        <f t="shared" si="1"/>
        <v>40.905999999999999</v>
      </c>
      <c r="AH7" s="72">
        <f>AD7/AD4*100</f>
        <v>5.6931785127256589</v>
      </c>
    </row>
    <row r="8" spans="16:34" x14ac:dyDescent="0.15">
      <c r="Y8" s="65"/>
      <c r="Z8" s="74" t="str">
        <f t="shared" si="2"/>
        <v>14.2
(1.8)</v>
      </c>
      <c r="AA8" s="74" t="str">
        <f t="shared" si="3"/>
        <v>37.9
(5.3)</v>
      </c>
      <c r="AB8" s="20" t="s">
        <v>7</v>
      </c>
      <c r="AC8" s="102">
        <v>14199345.4</v>
      </c>
      <c r="AD8" s="103">
        <v>37869</v>
      </c>
      <c r="AE8" s="72">
        <f t="shared" si="0"/>
        <v>14.1993454</v>
      </c>
      <c r="AF8" s="72">
        <f>AC8/AC4*100</f>
        <v>1.8409007632365224</v>
      </c>
      <c r="AG8" s="72">
        <f t="shared" si="1"/>
        <v>37.869</v>
      </c>
      <c r="AH8" s="72">
        <f>AD8/AD4*100</f>
        <v>5.2704976555617256</v>
      </c>
    </row>
    <row r="9" spans="16:34" x14ac:dyDescent="0.15">
      <c r="Z9" s="74" t="str">
        <f t="shared" si="2"/>
        <v>29.7
(3.8)</v>
      </c>
      <c r="AA9" s="74" t="str">
        <f t="shared" si="3"/>
        <v>64.0
(8.9)</v>
      </c>
      <c r="AB9" s="20" t="s">
        <v>8</v>
      </c>
      <c r="AC9" s="102">
        <v>29666485.800000001</v>
      </c>
      <c r="AD9" s="103">
        <v>64046</v>
      </c>
      <c r="AE9" s="72">
        <f t="shared" si="0"/>
        <v>29.6664858</v>
      </c>
      <c r="AF9" s="72">
        <f>AC9/AC4*100</f>
        <v>3.8461671868173202</v>
      </c>
      <c r="AG9" s="72">
        <f t="shared" si="1"/>
        <v>64.046000000000006</v>
      </c>
      <c r="AH9" s="72">
        <f>AD9/AD4*100</f>
        <v>8.913736640737973</v>
      </c>
    </row>
    <row r="10" spans="16:34" x14ac:dyDescent="0.15">
      <c r="Z10" s="74" t="str">
        <f t="shared" si="2"/>
        <v>16.6
(2.2)</v>
      </c>
      <c r="AA10" s="74" t="str">
        <f t="shared" si="3"/>
        <v>32.8
(4.6)</v>
      </c>
      <c r="AB10" s="20" t="s">
        <v>9</v>
      </c>
      <c r="AC10" s="102">
        <v>16630551.199999999</v>
      </c>
      <c r="AD10" s="103">
        <v>32772</v>
      </c>
      <c r="AE10" s="72">
        <f t="shared" si="0"/>
        <v>16.630551199999999</v>
      </c>
      <c r="AF10" s="72">
        <f>AC10/AC4*100</f>
        <v>2.1560989985583463</v>
      </c>
      <c r="AG10" s="72">
        <f t="shared" si="1"/>
        <v>32.771999999999998</v>
      </c>
      <c r="AH10" s="72">
        <f>AD10/AD4*100</f>
        <v>4.5611119693699038</v>
      </c>
    </row>
    <row r="11" spans="16:34" x14ac:dyDescent="0.15">
      <c r="Z11" s="74" t="str">
        <f t="shared" si="2"/>
        <v>26.8
(3.5)</v>
      </c>
      <c r="AA11" s="74" t="str">
        <f t="shared" si="3"/>
        <v>45.6
(6.3)</v>
      </c>
      <c r="AB11" s="20" t="s">
        <v>10</v>
      </c>
      <c r="AC11" s="102">
        <v>26824049.699999999</v>
      </c>
      <c r="AD11" s="103">
        <v>45583</v>
      </c>
      <c r="AE11" s="72">
        <f t="shared" si="0"/>
        <v>26.8240497</v>
      </c>
      <c r="AF11" s="72">
        <f>AC11/AC4*100</f>
        <v>3.477654228048034</v>
      </c>
      <c r="AG11" s="72">
        <f t="shared" si="1"/>
        <v>45.582999999999998</v>
      </c>
      <c r="AH11" s="72">
        <f>AD11/AD4*100</f>
        <v>6.3441098163001435</v>
      </c>
    </row>
    <row r="12" spans="16:34" x14ac:dyDescent="0.15">
      <c r="Z12" s="74" t="str">
        <f t="shared" si="2"/>
        <v>39.4
(5.1)</v>
      </c>
      <c r="AA12" s="74" t="str">
        <f t="shared" si="3"/>
        <v>21.9
(3.1)</v>
      </c>
      <c r="AB12" s="20" t="s">
        <v>11</v>
      </c>
      <c r="AC12" s="102">
        <v>39373770.200000003</v>
      </c>
      <c r="AD12" s="103">
        <v>21927</v>
      </c>
      <c r="AE12" s="72">
        <f t="shared" si="0"/>
        <v>39.373770200000003</v>
      </c>
      <c r="AF12" s="72">
        <f>AC12/AC4*100</f>
        <v>5.1046862774870911</v>
      </c>
      <c r="AG12" s="72">
        <f t="shared" si="1"/>
        <v>21.927</v>
      </c>
      <c r="AH12" s="72">
        <f>AD12/AD4*100</f>
        <v>3.0517363039293874</v>
      </c>
    </row>
    <row r="13" spans="16:34" x14ac:dyDescent="0.15">
      <c r="Z13" s="74" t="str">
        <f t="shared" si="2"/>
        <v>51.5
(6.7)</v>
      </c>
      <c r="AA13" s="74" t="str">
        <f t="shared" si="3"/>
        <v>39.9
(5.6)</v>
      </c>
      <c r="AB13" s="20" t="s">
        <v>12</v>
      </c>
      <c r="AC13" s="102">
        <v>51541037.399999999</v>
      </c>
      <c r="AD13" s="103">
        <v>39882</v>
      </c>
      <c r="AE13" s="72">
        <f t="shared" si="0"/>
        <v>51.541037399999993</v>
      </c>
      <c r="AF13" s="72">
        <f>AC13/AC4*100</f>
        <v>6.6821344516108567</v>
      </c>
      <c r="AG13" s="72">
        <f t="shared" si="1"/>
        <v>39.881999999999998</v>
      </c>
      <c r="AH13" s="72">
        <f>AD13/AD4*100</f>
        <v>5.5506611608205327</v>
      </c>
    </row>
    <row r="14" spans="16:34" x14ac:dyDescent="0.15">
      <c r="Z14" s="74" t="str">
        <f t="shared" si="2"/>
        <v>41.8
(5.4)</v>
      </c>
      <c r="AA14" s="74" t="str">
        <f t="shared" si="3"/>
        <v>42.7
(5.9)</v>
      </c>
      <c r="AB14" s="20" t="s">
        <v>13</v>
      </c>
      <c r="AC14" s="102">
        <v>41783911.899999999</v>
      </c>
      <c r="AD14" s="103">
        <v>42685</v>
      </c>
      <c r="AE14" s="72">
        <f t="shared" si="0"/>
        <v>41.7839119</v>
      </c>
      <c r="AF14" s="72">
        <f>AC14/AC4*100</f>
        <v>5.4171536180616897</v>
      </c>
      <c r="AG14" s="72">
        <f t="shared" si="1"/>
        <v>42.685000000000002</v>
      </c>
      <c r="AH14" s="72">
        <f>AD14/AD4*100</f>
        <v>5.9407745762405204</v>
      </c>
    </row>
    <row r="15" spans="16:34" x14ac:dyDescent="0.15">
      <c r="Z15" s="74" t="str">
        <f t="shared" si="2"/>
        <v>65.3
(8.5)</v>
      </c>
      <c r="AA15" s="74" t="str">
        <f t="shared" si="3"/>
        <v>46.4
(6.5)</v>
      </c>
      <c r="AB15" s="20" t="s">
        <v>14</v>
      </c>
      <c r="AC15" s="102">
        <v>65278566</v>
      </c>
      <c r="AD15" s="103">
        <v>46358</v>
      </c>
      <c r="AE15" s="72">
        <f t="shared" si="0"/>
        <v>65.278565999999998</v>
      </c>
      <c r="AF15" s="72">
        <f>AC15/AC4*100</f>
        <v>8.4631621097396295</v>
      </c>
      <c r="AG15" s="72">
        <f t="shared" si="1"/>
        <v>46.358000000000004</v>
      </c>
      <c r="AH15" s="72">
        <f>AD15/AD4*100</f>
        <v>6.4519720699392771</v>
      </c>
    </row>
    <row r="16" spans="16:34" x14ac:dyDescent="0.15">
      <c r="Z16" s="74" t="str">
        <f t="shared" si="2"/>
        <v>182.2
(23.6)</v>
      </c>
      <c r="AA16" s="74" t="str">
        <f t="shared" si="3"/>
        <v>105.7
(14.7)</v>
      </c>
      <c r="AB16" s="20" t="s">
        <v>15</v>
      </c>
      <c r="AC16" s="102">
        <v>182156980.90000001</v>
      </c>
      <c r="AD16" s="103">
        <v>105691</v>
      </c>
      <c r="AE16" s="72">
        <f t="shared" si="0"/>
        <v>182.15698090000001</v>
      </c>
      <c r="AF16" s="72">
        <f>AC16/AC4*100</f>
        <v>23.616083398300223</v>
      </c>
      <c r="AG16" s="72">
        <f t="shared" si="1"/>
        <v>105.691</v>
      </c>
      <c r="AH16" s="72">
        <f>AD16/AD4*100</f>
        <v>14.70976703144985</v>
      </c>
    </row>
    <row r="17" spans="26:34" x14ac:dyDescent="0.15">
      <c r="Z17" s="74" t="str">
        <f t="shared" si="2"/>
        <v>12.1
(1.6)</v>
      </c>
      <c r="AA17" s="74" t="str">
        <f t="shared" si="3"/>
        <v>25.8
(3.6)</v>
      </c>
      <c r="AB17" s="20" t="s">
        <v>16</v>
      </c>
      <c r="AC17" s="102">
        <v>12105138.6</v>
      </c>
      <c r="AD17" s="103">
        <v>25802</v>
      </c>
      <c r="AE17" s="72">
        <f t="shared" si="0"/>
        <v>12.105138599999998</v>
      </c>
      <c r="AF17" s="72">
        <f>AC17/AC4*100</f>
        <v>1.5693933952634103</v>
      </c>
      <c r="AG17" s="72">
        <f t="shared" si="1"/>
        <v>25.802</v>
      </c>
      <c r="AH17" s="72">
        <f>AD17/AD4*100</f>
        <v>3.5910475721250537</v>
      </c>
    </row>
    <row r="18" spans="26:34" x14ac:dyDescent="0.15">
      <c r="Z18" s="74" t="str">
        <f t="shared" si="2"/>
        <v>10.2
(1.3)</v>
      </c>
      <c r="AA18" s="74" t="str">
        <f t="shared" si="3"/>
        <v>21.2
(3.0)</v>
      </c>
      <c r="AB18" s="20" t="s">
        <v>17</v>
      </c>
      <c r="AC18" s="102">
        <v>10218071.9</v>
      </c>
      <c r="AD18" s="103">
        <v>21212</v>
      </c>
      <c r="AE18" s="72">
        <f t="shared" si="0"/>
        <v>10.2180719</v>
      </c>
      <c r="AF18" s="72">
        <f>AC18/AC4*100</f>
        <v>1.324741094016606</v>
      </c>
      <c r="AG18" s="72">
        <f t="shared" si="1"/>
        <v>21.212</v>
      </c>
      <c r="AH18" s="72">
        <f>AD18/AD4*100</f>
        <v>2.9522246763784445</v>
      </c>
    </row>
    <row r="19" spans="26:34" x14ac:dyDescent="0.15">
      <c r="Z19" s="74" t="str">
        <f t="shared" si="2"/>
        <v>36.1
(4.7)</v>
      </c>
      <c r="AA19" s="74" t="str">
        <f t="shared" si="3"/>
        <v>26.4
(3.7)</v>
      </c>
      <c r="AB19" s="20" t="s">
        <v>18</v>
      </c>
      <c r="AC19" s="102">
        <v>36105076.100000001</v>
      </c>
      <c r="AD19" s="103">
        <v>26435</v>
      </c>
      <c r="AE19" s="72">
        <f t="shared" si="0"/>
        <v>36.105076099999998</v>
      </c>
      <c r="AF19" s="72">
        <f>AC19/AC4*100</f>
        <v>4.6809103009215285</v>
      </c>
      <c r="AG19" s="72">
        <f t="shared" si="1"/>
        <v>26.435000000000002</v>
      </c>
      <c r="AH19" s="72">
        <f>AD19/AD4*100</f>
        <v>3.679146677355468</v>
      </c>
    </row>
    <row r="20" spans="26:34" x14ac:dyDescent="0.15">
      <c r="Z20" s="74" t="str">
        <f t="shared" si="2"/>
        <v>218.3
(28.3)</v>
      </c>
      <c r="AA20" s="74" t="str">
        <f t="shared" si="3"/>
        <v>111.0
(15.5)</v>
      </c>
      <c r="AB20" s="20" t="s">
        <v>19</v>
      </c>
      <c r="AC20" s="102">
        <v>218333485</v>
      </c>
      <c r="AD20" s="103">
        <v>111029</v>
      </c>
      <c r="AE20" s="72">
        <f t="shared" si="0"/>
        <v>218.333485</v>
      </c>
      <c r="AF20" s="72">
        <f>AC20/AC4*100</f>
        <v>28.306254116234808</v>
      </c>
      <c r="AG20" s="72">
        <f t="shared" si="1"/>
        <v>111.029</v>
      </c>
      <c r="AH20" s="72">
        <f>AD20/AD4*100</f>
        <v>15.452694399095906</v>
      </c>
    </row>
    <row r="25" spans="26:34" x14ac:dyDescent="0.25">
      <c r="AD25" s="84" t="s">
        <v>89</v>
      </c>
    </row>
  </sheetData>
  <mergeCells count="3">
    <mergeCell ref="AC2:AD2"/>
    <mergeCell ref="AB2:AB3"/>
    <mergeCell ref="Z3:AA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A16" workbookViewId="0">
      <selection activeCell="H36" sqref="H36"/>
    </sheetView>
  </sheetViews>
  <sheetFormatPr defaultRowHeight="13.5" x14ac:dyDescent="0.25"/>
  <cols>
    <col min="1" max="3" width="9.140625" style="1"/>
    <col min="4" max="4" width="16.5703125" style="1" bestFit="1" customWidth="1"/>
    <col min="5" max="5" width="7.7109375" style="1" bestFit="1" customWidth="1"/>
    <col min="6" max="6" width="11.7109375" style="1" customWidth="1"/>
    <col min="7" max="16384" width="9.140625" style="1"/>
  </cols>
  <sheetData>
    <row r="1" spans="1:27" x14ac:dyDescent="0.25">
      <c r="A1" s="122" t="s">
        <v>47</v>
      </c>
      <c r="B1" s="122"/>
      <c r="C1" s="122"/>
      <c r="D1" s="122"/>
      <c r="E1" s="122"/>
      <c r="F1" s="122"/>
      <c r="G1" s="65"/>
    </row>
    <row r="2" spans="1:27" x14ac:dyDescent="0.25">
      <c r="A2" s="123"/>
      <c r="B2" s="124"/>
      <c r="C2" s="125"/>
      <c r="D2" s="134" t="s">
        <v>3</v>
      </c>
      <c r="E2" s="134"/>
      <c r="F2" s="135"/>
    </row>
    <row r="3" spans="1:27" x14ac:dyDescent="0.25">
      <c r="A3" s="126"/>
      <c r="B3" s="127"/>
      <c r="C3" s="128"/>
      <c r="D3" s="17" t="s">
        <v>1</v>
      </c>
      <c r="E3" s="17" t="s">
        <v>45</v>
      </c>
      <c r="F3" s="18" t="s">
        <v>2</v>
      </c>
    </row>
    <row r="4" spans="1:27" ht="13.5" customHeight="1" x14ac:dyDescent="0.15">
      <c r="A4" s="129" t="s">
        <v>27</v>
      </c>
      <c r="B4" s="129" t="s">
        <v>28</v>
      </c>
      <c r="C4" s="62" t="s">
        <v>81</v>
      </c>
      <c r="D4" s="86">
        <v>161305928.90000001</v>
      </c>
      <c r="E4" s="15"/>
      <c r="F4" s="107">
        <v>411902</v>
      </c>
      <c r="AA4" s="65"/>
    </row>
    <row r="5" spans="1:27" x14ac:dyDescent="0.15">
      <c r="A5" s="130"/>
      <c r="B5" s="130"/>
      <c r="C5" s="62" t="s">
        <v>29</v>
      </c>
      <c r="D5" s="86">
        <v>102639250.59999999</v>
      </c>
      <c r="E5" s="15"/>
      <c r="F5" s="107">
        <v>92736</v>
      </c>
    </row>
    <row r="6" spans="1:27" x14ac:dyDescent="0.15">
      <c r="A6" s="130"/>
      <c r="B6" s="130"/>
      <c r="C6" s="62" t="s">
        <v>30</v>
      </c>
      <c r="D6" s="87">
        <v>56862953.799999997</v>
      </c>
      <c r="E6" s="15"/>
      <c r="F6" s="108">
        <v>34525</v>
      </c>
    </row>
    <row r="7" spans="1:27" x14ac:dyDescent="0.15">
      <c r="A7" s="130"/>
      <c r="B7" s="130"/>
      <c r="C7" s="62" t="s">
        <v>31</v>
      </c>
      <c r="D7" s="86">
        <v>21219604.800000001</v>
      </c>
      <c r="E7" s="15"/>
      <c r="F7" s="107">
        <v>62943</v>
      </c>
    </row>
    <row r="8" spans="1:27" x14ac:dyDescent="0.15">
      <c r="A8" s="130"/>
      <c r="B8" s="130"/>
      <c r="C8" s="62" t="s">
        <v>32</v>
      </c>
      <c r="D8" s="86">
        <v>91063222</v>
      </c>
      <c r="E8" s="15"/>
      <c r="F8" s="107">
        <v>71953</v>
      </c>
    </row>
    <row r="9" spans="1:27" x14ac:dyDescent="0.15">
      <c r="A9" s="130"/>
      <c r="B9" s="130"/>
      <c r="C9" s="62" t="s">
        <v>82</v>
      </c>
      <c r="D9" s="86">
        <v>1860308.5</v>
      </c>
      <c r="E9" s="15"/>
      <c r="F9" s="107">
        <v>1893</v>
      </c>
    </row>
    <row r="10" spans="1:27" x14ac:dyDescent="0.15">
      <c r="A10" s="130"/>
      <c r="B10" s="130"/>
      <c r="C10" s="62" t="s">
        <v>83</v>
      </c>
      <c r="D10" s="86">
        <v>2264870.9</v>
      </c>
      <c r="E10" s="15"/>
      <c r="F10" s="107">
        <v>3556</v>
      </c>
    </row>
    <row r="11" spans="1:27" x14ac:dyDescent="0.15">
      <c r="A11" s="130"/>
      <c r="B11" s="130"/>
      <c r="C11" s="62" t="s">
        <v>84</v>
      </c>
      <c r="D11" s="86">
        <v>985665.2</v>
      </c>
      <c r="E11" s="15"/>
      <c r="F11" s="107">
        <v>4570</v>
      </c>
    </row>
    <row r="12" spans="1:27" x14ac:dyDescent="0.25">
      <c r="A12" s="130"/>
      <c r="B12" s="130"/>
      <c r="C12" s="78" t="s">
        <v>85</v>
      </c>
      <c r="D12" s="86">
        <v>302348.2</v>
      </c>
      <c r="E12" s="15"/>
      <c r="F12" s="107">
        <v>853</v>
      </c>
    </row>
    <row r="13" spans="1:27" x14ac:dyDescent="0.25">
      <c r="A13" s="130"/>
      <c r="B13" s="136"/>
      <c r="C13" s="62" t="s">
        <v>34</v>
      </c>
      <c r="D13" s="79">
        <v>438504152.89999998</v>
      </c>
      <c r="E13" s="82">
        <f>D13/D33*100</f>
        <v>56.850693254915456</v>
      </c>
      <c r="F13" s="80">
        <v>684931</v>
      </c>
    </row>
    <row r="14" spans="1:27" ht="13.5" customHeight="1" x14ac:dyDescent="0.15">
      <c r="A14" s="130"/>
      <c r="B14" s="129" t="s">
        <v>35</v>
      </c>
      <c r="C14" s="62" t="s">
        <v>81</v>
      </c>
      <c r="D14" s="87">
        <v>156706936.5</v>
      </c>
      <c r="E14" s="15"/>
      <c r="F14" s="108">
        <v>18070</v>
      </c>
    </row>
    <row r="15" spans="1:27" ht="13.5" customHeight="1" x14ac:dyDescent="0.15">
      <c r="A15" s="130"/>
      <c r="B15" s="130"/>
      <c r="C15" s="62" t="s">
        <v>29</v>
      </c>
      <c r="D15" s="87">
        <v>65616486</v>
      </c>
      <c r="E15" s="15"/>
      <c r="F15" s="108">
        <v>5119</v>
      </c>
    </row>
    <row r="16" spans="1:27" ht="13.5" customHeight="1" x14ac:dyDescent="0.15">
      <c r="A16" s="130"/>
      <c r="B16" s="130"/>
      <c r="C16" s="62" t="s">
        <v>30</v>
      </c>
      <c r="D16" s="87">
        <v>18917246</v>
      </c>
      <c r="E16" s="15"/>
      <c r="F16" s="108">
        <v>2377</v>
      </c>
    </row>
    <row r="17" spans="1:6" ht="13.5" customHeight="1" x14ac:dyDescent="0.15">
      <c r="A17" s="130"/>
      <c r="B17" s="130"/>
      <c r="C17" s="62" t="s">
        <v>31</v>
      </c>
      <c r="D17" s="87">
        <v>14874708</v>
      </c>
      <c r="E17" s="15"/>
      <c r="F17" s="108">
        <v>2568</v>
      </c>
    </row>
    <row r="18" spans="1:6" x14ac:dyDescent="0.15">
      <c r="A18" s="130"/>
      <c r="B18" s="130"/>
      <c r="C18" s="62" t="s">
        <v>32</v>
      </c>
      <c r="D18" s="87">
        <v>52316951</v>
      </c>
      <c r="E18" s="15"/>
      <c r="F18" s="108">
        <v>3960</v>
      </c>
    </row>
    <row r="19" spans="1:6" x14ac:dyDescent="0.15">
      <c r="A19" s="130"/>
      <c r="B19" s="130"/>
      <c r="C19" s="62" t="s">
        <v>82</v>
      </c>
      <c r="D19" s="87">
        <v>11520158</v>
      </c>
      <c r="E19" s="15"/>
      <c r="F19" s="108">
        <v>911</v>
      </c>
    </row>
    <row r="20" spans="1:6" x14ac:dyDescent="0.15">
      <c r="A20" s="130"/>
      <c r="B20" s="130"/>
      <c r="C20" s="62" t="s">
        <v>83</v>
      </c>
      <c r="D20" s="87">
        <v>9344369</v>
      </c>
      <c r="E20" s="15"/>
      <c r="F20" s="108">
        <v>331</v>
      </c>
    </row>
    <row r="21" spans="1:6" x14ac:dyDescent="0.15">
      <c r="A21" s="130"/>
      <c r="B21" s="130"/>
      <c r="C21" s="62" t="s">
        <v>84</v>
      </c>
      <c r="D21" s="87">
        <v>2061706</v>
      </c>
      <c r="E21" s="15"/>
      <c r="F21" s="108">
        <v>138</v>
      </c>
    </row>
    <row r="22" spans="1:6" x14ac:dyDescent="0.25">
      <c r="A22" s="130"/>
      <c r="B22" s="130"/>
      <c r="C22" s="78" t="s">
        <v>85</v>
      </c>
      <c r="D22" s="87">
        <v>1463242</v>
      </c>
      <c r="E22" s="15"/>
      <c r="F22" s="108">
        <v>104</v>
      </c>
    </row>
    <row r="23" spans="1:6" x14ac:dyDescent="0.25">
      <c r="A23" s="130"/>
      <c r="B23" s="136"/>
      <c r="C23" s="62" t="s">
        <v>34</v>
      </c>
      <c r="D23" s="79">
        <v>332821802.5</v>
      </c>
      <c r="E23" s="82">
        <f>D23/D33*100</f>
        <v>43.149306745084544</v>
      </c>
      <c r="F23" s="80">
        <v>33578</v>
      </c>
    </row>
    <row r="24" spans="1:6" x14ac:dyDescent="0.25">
      <c r="A24" s="130"/>
      <c r="B24" s="129" t="s">
        <v>34</v>
      </c>
      <c r="C24" s="62" t="s">
        <v>81</v>
      </c>
      <c r="D24" s="81">
        <v>318012865.39999998</v>
      </c>
      <c r="E24" s="82">
        <f>D24/D33*100</f>
        <v>41.229374322698952</v>
      </c>
      <c r="F24" s="83">
        <v>429972</v>
      </c>
    </row>
    <row r="25" spans="1:6" x14ac:dyDescent="0.25">
      <c r="A25" s="130"/>
      <c r="B25" s="130"/>
      <c r="C25" s="62" t="s">
        <v>29</v>
      </c>
      <c r="D25" s="81">
        <v>168255736.59999999</v>
      </c>
      <c r="E25" s="82">
        <f>D25/D33*100</f>
        <v>21.813830511219436</v>
      </c>
      <c r="F25" s="83">
        <v>97855</v>
      </c>
    </row>
    <row r="26" spans="1:6" x14ac:dyDescent="0.25">
      <c r="A26" s="130"/>
      <c r="B26" s="130"/>
      <c r="C26" s="62" t="s">
        <v>30</v>
      </c>
      <c r="D26" s="81">
        <v>75780199.799999997</v>
      </c>
      <c r="E26" s="82">
        <f>D26/D33*100</f>
        <v>9.8246661180617636</v>
      </c>
      <c r="F26" s="83">
        <v>36902</v>
      </c>
    </row>
    <row r="27" spans="1:6" x14ac:dyDescent="0.25">
      <c r="A27" s="130"/>
      <c r="B27" s="130"/>
      <c r="C27" s="62" t="s">
        <v>31</v>
      </c>
      <c r="D27" s="81">
        <v>36094312.799999997</v>
      </c>
      <c r="E27" s="82">
        <f>D27/D33*100</f>
        <v>4.6795148727079896</v>
      </c>
      <c r="F27" s="83">
        <v>65511</v>
      </c>
    </row>
    <row r="28" spans="1:6" x14ac:dyDescent="0.25">
      <c r="A28" s="130"/>
      <c r="B28" s="130"/>
      <c r="C28" s="62" t="s">
        <v>32</v>
      </c>
      <c r="D28" s="81">
        <v>143380173</v>
      </c>
      <c r="E28" s="82">
        <f>D28/D33*100</f>
        <v>18.588791417714557</v>
      </c>
      <c r="F28" s="83">
        <v>75913</v>
      </c>
    </row>
    <row r="29" spans="1:6" x14ac:dyDescent="0.25">
      <c r="A29" s="130"/>
      <c r="B29" s="130"/>
      <c r="C29" s="62" t="s">
        <v>82</v>
      </c>
      <c r="D29" s="81">
        <v>13380466.5</v>
      </c>
      <c r="E29" s="82">
        <f>D29/D33*100</f>
        <v>1.7347356725550691</v>
      </c>
      <c r="F29" s="83">
        <v>2804</v>
      </c>
    </row>
    <row r="30" spans="1:6" x14ac:dyDescent="0.25">
      <c r="A30" s="130"/>
      <c r="B30" s="130"/>
      <c r="C30" s="62" t="s">
        <v>83</v>
      </c>
      <c r="D30" s="81">
        <v>11609239.9</v>
      </c>
      <c r="E30" s="82">
        <f>D30/D33*100</f>
        <v>1.5051016783144027</v>
      </c>
      <c r="F30" s="83">
        <v>3887</v>
      </c>
    </row>
    <row r="31" spans="1:6" x14ac:dyDescent="0.25">
      <c r="A31" s="130"/>
      <c r="B31" s="130"/>
      <c r="C31" s="62" t="s">
        <v>84</v>
      </c>
      <c r="D31" s="79">
        <v>3047371.2</v>
      </c>
      <c r="E31" s="21">
        <f>D31/D33*100</f>
        <v>0.39508215413542924</v>
      </c>
      <c r="F31" s="80">
        <v>4708</v>
      </c>
    </row>
    <row r="32" spans="1:6" x14ac:dyDescent="0.25">
      <c r="A32" s="130"/>
      <c r="B32" s="130"/>
      <c r="C32" s="78" t="s">
        <v>85</v>
      </c>
      <c r="D32" s="79">
        <v>1765590.2</v>
      </c>
      <c r="E32" s="21">
        <f>D32/D33*100</f>
        <v>0.22890325259239938</v>
      </c>
      <c r="F32" s="80">
        <v>957</v>
      </c>
    </row>
    <row r="33" spans="1:20" x14ac:dyDescent="0.15">
      <c r="A33" s="131" t="s">
        <v>36</v>
      </c>
      <c r="B33" s="132"/>
      <c r="C33" s="133"/>
      <c r="D33" s="71">
        <f t="shared" ref="D33:F33" si="0">SUM(D24:D32)</f>
        <v>771325955.39999998</v>
      </c>
      <c r="E33" s="21">
        <f>SUM(E24:E32)</f>
        <v>100</v>
      </c>
      <c r="F33" s="153">
        <f t="shared" si="0"/>
        <v>718509</v>
      </c>
    </row>
    <row r="35" spans="1:20" x14ac:dyDescent="0.25">
      <c r="D35" s="104" t="s">
        <v>88</v>
      </c>
    </row>
    <row r="36" spans="1:20" x14ac:dyDescent="0.25">
      <c r="D36" t="str">
        <f>B4&amp;CHAR(10)&amp;FIXED(D13,1)&amp;"㎡"&amp;CHAR(10)&amp;"("&amp;FIXED(E13,1)&amp;"%)"&amp;CHAR(10)&amp;FIXED(F13,0)&amp;"필"</f>
        <v>토지대장등록지
438,504,152.9㎡
(56.9%)
684,931필</v>
      </c>
      <c r="G36" s="93"/>
    </row>
    <row r="37" spans="1:20" x14ac:dyDescent="0.25">
      <c r="D37" t="str">
        <f>B14&amp;CHAR(10)&amp;FIXED(D23,1)&amp;"㎡"&amp;CHAR(10)&amp;"("&amp;FIXED(E23,1)&amp;"%)"&amp;CHAR(10)&amp;FIXED(F23,0)&amp;"필"</f>
        <v>임야대장등록지
332,821,802.5㎡
(43.1%)
33,578필</v>
      </c>
      <c r="T37" s="63"/>
    </row>
    <row r="38" spans="1:20" x14ac:dyDescent="0.25">
      <c r="D38" t="str">
        <f>C24&amp;CHAR(10)&amp;FIXED(D24,1)&amp;"㎡"&amp;CHAR(10)&amp;"("&amp;FIXED(E24,1)&amp;"%)"&amp;CHAR(10)&amp;FIXED(F24,0)&amp;"필"</f>
        <v>개인
318,012,865.4㎡
(41.2%)
429,972필</v>
      </c>
    </row>
    <row r="39" spans="1:20" x14ac:dyDescent="0.25">
      <c r="D39" t="str">
        <f t="shared" ref="D39:D44" si="1">C25&amp;CHAR(10)&amp;FIXED(D25,1)&amp;"㎡"&amp;CHAR(10)&amp;"("&amp;FIXED(E25,1)&amp;"%)"&amp;CHAR(10)&amp;FIXED(F25,0)&amp;"필"</f>
        <v>국유지
168,255,736.6㎡
(21.8%)
97,855필</v>
      </c>
    </row>
    <row r="40" spans="1:20" x14ac:dyDescent="0.25">
      <c r="D40" t="str">
        <f t="shared" si="1"/>
        <v>도유지
75,780,199.8㎡
(9.8%)
36,902필</v>
      </c>
    </row>
    <row r="41" spans="1:20" x14ac:dyDescent="0.25">
      <c r="D41" t="str">
        <f t="shared" si="1"/>
        <v>군유지
36,094,312.8㎡
(4.7%)
65,511필</v>
      </c>
    </row>
    <row r="42" spans="1:20" x14ac:dyDescent="0.25">
      <c r="D42" t="str">
        <f t="shared" si="1"/>
        <v>법인
143,380,173.0㎡
(18.6%)
75,913필</v>
      </c>
    </row>
    <row r="43" spans="1:20" x14ac:dyDescent="0.25">
      <c r="D43" t="str">
        <f t="shared" si="1"/>
        <v>종중
13,380,466.5㎡
(1.7%)
2,804필</v>
      </c>
    </row>
    <row r="44" spans="1:20" x14ac:dyDescent="0.25">
      <c r="D44" t="str">
        <f t="shared" si="1"/>
        <v>종교단체
11,609,239.9㎡
(1.5%)
3,887필</v>
      </c>
    </row>
    <row r="45" spans="1:20" x14ac:dyDescent="0.25">
      <c r="D45" t="str">
        <f>C31&amp;CHAR(10)&amp;FIXED(D31,1)&amp;"㎡"&amp;CHAR(10)&amp;"("&amp;FIXED(E31,1)&amp;"%)"&amp;CHAR(10)&amp;FIXED(F31,0)&amp;"필"</f>
        <v>기타단체
3,047,371.2㎡
(0.4%)
4,708필</v>
      </c>
    </row>
    <row r="46" spans="1:20" x14ac:dyDescent="0.25">
      <c r="D46" t="str">
        <f>C32&amp;CHAR(10)&amp;FIXED(D32,1)&amp;"㎡"&amp;CHAR(10)&amp;"("&amp;FIXED(E32,1)&amp;"%)"&amp;CHAR(10)&amp;FIXED(F32,0)&amp;"필"</f>
        <v>기타
1,765,590.2㎡
(0.2%)
957필</v>
      </c>
    </row>
    <row r="47" spans="1:20" x14ac:dyDescent="0.25">
      <c r="D47" t="str">
        <f>A33&amp;CHAR(10)&amp;FIXED(D33,1)&amp;"㎡"&amp;"("&amp;FIXED(E33,1)&amp;"%)"&amp;CHAR(10)&amp;FIXED(F33,0)&amp;"필"</f>
        <v>총계
771,325,955.4㎡(100.0%)
718,509필</v>
      </c>
    </row>
  </sheetData>
  <mergeCells count="8">
    <mergeCell ref="A1:F1"/>
    <mergeCell ref="A2:C3"/>
    <mergeCell ref="A4:A32"/>
    <mergeCell ref="A33:C33"/>
    <mergeCell ref="D2:F2"/>
    <mergeCell ref="B4:B13"/>
    <mergeCell ref="B14:B23"/>
    <mergeCell ref="B24:B3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workbookViewId="0">
      <selection activeCell="M12" sqref="M12"/>
    </sheetView>
  </sheetViews>
  <sheetFormatPr defaultRowHeight="13.5" x14ac:dyDescent="0.25"/>
  <cols>
    <col min="2" max="3" width="9.28515625" bestFit="1" customWidth="1"/>
    <col min="4" max="5" width="7.85546875" style="5" bestFit="1" customWidth="1"/>
    <col min="6" max="6" width="6.85546875" style="5" bestFit="1" customWidth="1"/>
    <col min="7" max="7" width="7.85546875" style="5" bestFit="1" customWidth="1"/>
    <col min="8" max="8" width="7" style="5" bestFit="1" customWidth="1"/>
    <col min="9" max="9" width="7.85546875" style="5" bestFit="1" customWidth="1"/>
    <col min="10" max="10" width="6.85546875" style="5" bestFit="1" customWidth="1"/>
    <col min="11" max="11" width="7.85546875" style="5" bestFit="1" customWidth="1"/>
    <col min="12" max="12" width="6.7109375" style="5" bestFit="1" customWidth="1"/>
    <col min="13" max="13" width="7.7109375" style="5" bestFit="1" customWidth="1"/>
    <col min="14" max="14" width="5.85546875" style="5" bestFit="1" customWidth="1"/>
    <col min="15" max="15" width="7.7109375" style="5" bestFit="1" customWidth="1"/>
    <col min="16" max="16" width="6.7109375" style="5" bestFit="1" customWidth="1"/>
    <col min="17" max="17" width="7.7109375" style="5" bestFit="1" customWidth="1"/>
    <col min="18" max="18" width="5.7109375" bestFit="1" customWidth="1"/>
    <col min="19" max="21" width="7.7109375" bestFit="1" customWidth="1"/>
    <col min="22" max="22" width="6.7109375" bestFit="1" customWidth="1"/>
    <col min="23" max="23" width="7.7109375" bestFit="1" customWidth="1"/>
    <col min="26" max="26" width="15.7109375" bestFit="1" customWidth="1"/>
    <col min="27" max="27" width="11.42578125" bestFit="1" customWidth="1"/>
    <col min="28" max="29" width="12.42578125" bestFit="1" customWidth="1"/>
    <col min="30" max="31" width="11.42578125" bestFit="1" customWidth="1"/>
    <col min="32" max="33" width="12.42578125" bestFit="1" customWidth="1"/>
  </cols>
  <sheetData>
    <row r="1" spans="1:33" x14ac:dyDescent="0.15">
      <c r="A1" s="122" t="s">
        <v>77</v>
      </c>
      <c r="B1" s="122"/>
      <c r="C1" s="122"/>
      <c r="D1" s="51"/>
      <c r="E1" s="51"/>
      <c r="F1" s="52"/>
      <c r="G1" s="52"/>
      <c r="H1" s="52"/>
      <c r="I1" s="52"/>
      <c r="J1" s="52"/>
      <c r="K1" s="52"/>
      <c r="L1" s="52"/>
      <c r="M1" s="52"/>
      <c r="N1" s="52"/>
      <c r="O1" s="52"/>
      <c r="P1" s="12"/>
      <c r="Q1" s="52"/>
      <c r="R1" s="7"/>
      <c r="S1" s="7"/>
      <c r="T1" s="7"/>
      <c r="U1" s="7"/>
      <c r="V1" s="7"/>
      <c r="W1" s="7"/>
    </row>
    <row r="2" spans="1:33" x14ac:dyDescent="0.25">
      <c r="A2" s="123"/>
      <c r="B2" s="124"/>
      <c r="C2" s="125"/>
      <c r="D2" s="28" t="s">
        <v>21</v>
      </c>
      <c r="E2" s="28"/>
      <c r="F2" s="28" t="s">
        <v>22</v>
      </c>
      <c r="G2" s="28"/>
      <c r="H2" s="28" t="s">
        <v>23</v>
      </c>
      <c r="I2" s="28"/>
      <c r="J2" s="28" t="s">
        <v>24</v>
      </c>
      <c r="K2" s="28"/>
      <c r="L2" s="28" t="s">
        <v>25</v>
      </c>
      <c r="M2" s="28"/>
      <c r="N2" s="28" t="s">
        <v>26</v>
      </c>
      <c r="O2" s="28"/>
      <c r="P2" s="28" t="s">
        <v>37</v>
      </c>
      <c r="Q2" s="28"/>
      <c r="R2" s="7"/>
      <c r="S2" s="64"/>
      <c r="T2" s="7"/>
      <c r="U2" s="94"/>
      <c r="V2" s="7"/>
      <c r="W2" s="7"/>
      <c r="Z2" s="32" t="s">
        <v>0</v>
      </c>
      <c r="AA2" s="32" t="s">
        <v>21</v>
      </c>
      <c r="AB2" s="32" t="s">
        <v>22</v>
      </c>
      <c r="AC2" s="32" t="s">
        <v>23</v>
      </c>
      <c r="AD2" s="32" t="s">
        <v>24</v>
      </c>
      <c r="AE2" s="32" t="s">
        <v>25</v>
      </c>
      <c r="AF2" s="32" t="s">
        <v>26</v>
      </c>
      <c r="AG2" s="32" t="s">
        <v>72</v>
      </c>
    </row>
    <row r="3" spans="1:33" x14ac:dyDescent="0.25">
      <c r="A3" s="126"/>
      <c r="B3" s="127"/>
      <c r="C3" s="128"/>
      <c r="D3" s="19" t="s">
        <v>1</v>
      </c>
      <c r="E3" s="19" t="s">
        <v>20</v>
      </c>
      <c r="F3" s="19" t="s">
        <v>1</v>
      </c>
      <c r="G3" s="19" t="s">
        <v>20</v>
      </c>
      <c r="H3" s="19" t="s">
        <v>1</v>
      </c>
      <c r="I3" s="19" t="s">
        <v>20</v>
      </c>
      <c r="J3" s="19" t="s">
        <v>1</v>
      </c>
      <c r="K3" s="19" t="s">
        <v>20</v>
      </c>
      <c r="L3" s="19" t="s">
        <v>1</v>
      </c>
      <c r="M3" s="19" t="s">
        <v>20</v>
      </c>
      <c r="N3" s="19" t="s">
        <v>1</v>
      </c>
      <c r="O3" s="19" t="s">
        <v>20</v>
      </c>
      <c r="P3" s="19" t="s">
        <v>1</v>
      </c>
      <c r="Q3" s="19" t="s">
        <v>20</v>
      </c>
      <c r="R3" s="7"/>
      <c r="S3" s="7"/>
      <c r="T3" s="7"/>
      <c r="U3" s="7"/>
      <c r="V3" s="7"/>
      <c r="W3" s="7"/>
      <c r="Z3" s="33" t="s">
        <v>1</v>
      </c>
      <c r="AA3" s="33" t="s">
        <v>1</v>
      </c>
      <c r="AB3" s="33" t="s">
        <v>1</v>
      </c>
      <c r="AC3" s="33" t="s">
        <v>1</v>
      </c>
      <c r="AD3" s="33" t="s">
        <v>1</v>
      </c>
      <c r="AE3" s="33" t="s">
        <v>1</v>
      </c>
      <c r="AF3" s="33" t="s">
        <v>1</v>
      </c>
      <c r="AG3" s="33" t="s">
        <v>1</v>
      </c>
    </row>
    <row r="4" spans="1:33" x14ac:dyDescent="0.15">
      <c r="A4" s="131" t="s">
        <v>36</v>
      </c>
      <c r="B4" s="132"/>
      <c r="C4" s="133"/>
      <c r="D4" s="13">
        <f>AA4*0.000001</f>
        <v>20.369346699999998</v>
      </c>
      <c r="E4" s="13">
        <f>AA4/Z4*100</f>
        <v>2.6408221527352476</v>
      </c>
      <c r="F4" s="13">
        <f>AB4*0.000001</f>
        <v>66.101187499999995</v>
      </c>
      <c r="G4" s="13">
        <f>AB4/Z4*100</f>
        <v>8.5698124168167968</v>
      </c>
      <c r="H4" s="13">
        <f>AC4*0.000001</f>
        <v>340.84190599999999</v>
      </c>
      <c r="I4" s="13">
        <f>AC4/Z4*100</f>
        <v>44.189088103905902</v>
      </c>
      <c r="J4" s="13">
        <f>AD4*0.000001</f>
        <v>111.8662413</v>
      </c>
      <c r="K4" s="13">
        <f>AD4/Z4*100</f>
        <v>14.503108642569607</v>
      </c>
      <c r="L4" s="13">
        <f>AE4*0.000001</f>
        <v>59.451773199999998</v>
      </c>
      <c r="M4" s="13">
        <f>AE4/Z4*100</f>
        <v>7.7077366298621515</v>
      </c>
      <c r="N4" s="13">
        <f>AF4*0.000001</f>
        <v>43.860878299999996</v>
      </c>
      <c r="O4" s="13">
        <f>AF4/Z4*100</f>
        <v>5.6864258220448818</v>
      </c>
      <c r="P4" s="13">
        <f>AG4*0.000001</f>
        <v>128.83462239999997</v>
      </c>
      <c r="Q4" s="13">
        <f>AG4/Z4*100</f>
        <v>16.703006232065395</v>
      </c>
      <c r="R4" s="7"/>
      <c r="S4" s="74"/>
      <c r="T4" s="7"/>
      <c r="U4" s="7"/>
      <c r="V4" s="7"/>
      <c r="W4" s="7"/>
      <c r="Z4" s="89">
        <v>771325955.4000001</v>
      </c>
      <c r="AA4" s="89">
        <v>20369346.699999999</v>
      </c>
      <c r="AB4" s="89">
        <v>66101187.5</v>
      </c>
      <c r="AC4" s="89">
        <v>340841906</v>
      </c>
      <c r="AD4" s="89">
        <v>111866241.3</v>
      </c>
      <c r="AE4" s="89">
        <v>59451773.200000003</v>
      </c>
      <c r="AF4" s="89">
        <v>43860878.299999997</v>
      </c>
      <c r="AG4" s="30">
        <v>128834622.39999998</v>
      </c>
    </row>
    <row r="5" spans="1:33" x14ac:dyDescent="0.15">
      <c r="A5" s="7" t="s">
        <v>78</v>
      </c>
      <c r="B5" s="7"/>
      <c r="C5" s="7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7"/>
      <c r="S5" s="7"/>
      <c r="T5" s="7"/>
      <c r="U5" s="7"/>
      <c r="V5" s="7"/>
      <c r="W5" s="7"/>
      <c r="Z5" s="70"/>
    </row>
    <row r="6" spans="1:33" x14ac:dyDescent="0.15">
      <c r="A6" s="50" t="s">
        <v>76</v>
      </c>
      <c r="B6" s="105">
        <v>2012</v>
      </c>
      <c r="C6" s="105">
        <v>2013</v>
      </c>
      <c r="D6" s="105">
        <v>2014</v>
      </c>
      <c r="E6" s="105">
        <v>2015</v>
      </c>
      <c r="F6" s="105">
        <v>2016</v>
      </c>
      <c r="G6" s="105">
        <v>2017</v>
      </c>
      <c r="H6" s="105">
        <v>2018</v>
      </c>
      <c r="I6" s="105">
        <v>2019</v>
      </c>
      <c r="J6" s="105">
        <v>2020</v>
      </c>
      <c r="K6" s="105">
        <v>2021</v>
      </c>
      <c r="L6" s="105">
        <v>2022</v>
      </c>
      <c r="M6" s="7"/>
      <c r="N6" s="137" t="s">
        <v>88</v>
      </c>
      <c r="O6" s="96" t="s">
        <v>21</v>
      </c>
      <c r="P6" s="97" t="str">
        <f>O6&amp;CHAR(10)&amp;FIXED(D4,1)&amp;"㎢"&amp;CHAR(10)&amp;"("&amp;FIXED(E4,1)&amp;"%"&amp;")"</f>
        <v>전
20.4㎢
(2.6%)</v>
      </c>
      <c r="Q6" s="7"/>
      <c r="R6" s="7"/>
      <c r="S6" s="7"/>
      <c r="T6" s="7"/>
      <c r="U6" s="7"/>
      <c r="V6" s="7"/>
      <c r="Z6" s="70"/>
    </row>
    <row r="7" spans="1:33" x14ac:dyDescent="0.25">
      <c r="A7" s="46" t="s">
        <v>21</v>
      </c>
      <c r="B7" s="48">
        <v>100</v>
      </c>
      <c r="C7" s="48">
        <v>99.286983269571422</v>
      </c>
      <c r="D7" s="49">
        <v>95.49172103554038</v>
      </c>
      <c r="E7" s="49">
        <v>94.626656808914362</v>
      </c>
      <c r="F7" s="49">
        <v>90.44673296025249</v>
      </c>
      <c r="G7" s="49">
        <v>88.128839651571454</v>
      </c>
      <c r="H7" s="49">
        <v>88.765963913482594</v>
      </c>
      <c r="I7" s="49">
        <v>88.361451624913641</v>
      </c>
      <c r="J7" s="49">
        <v>87.71647890333054</v>
      </c>
      <c r="K7" s="49">
        <v>87.104540157164735</v>
      </c>
      <c r="L7" s="49">
        <v>87.388212594308328</v>
      </c>
      <c r="M7" s="12"/>
      <c r="N7" s="137"/>
      <c r="O7" s="96" t="s">
        <v>22</v>
      </c>
      <c r="P7" s="97" t="str">
        <f>O7&amp;CHAR(10)&amp;FIXED(F4,1)&amp;"㎢"&amp;CHAR(10)&amp;"("&amp;FIXED(G4,1)&amp;"%"&amp;")"</f>
        <v>답
66.1㎢
(8.6%)</v>
      </c>
      <c r="Q7" s="7"/>
      <c r="R7" s="7"/>
      <c r="S7" s="7"/>
      <c r="T7" s="7"/>
      <c r="U7" s="7"/>
      <c r="V7" s="7"/>
    </row>
    <row r="8" spans="1:33" x14ac:dyDescent="0.25">
      <c r="A8" s="46" t="s">
        <v>22</v>
      </c>
      <c r="B8" s="48">
        <v>100</v>
      </c>
      <c r="C8" s="49">
        <v>98.76627114814643</v>
      </c>
      <c r="D8" s="49">
        <v>94.639409211446335</v>
      </c>
      <c r="E8" s="49">
        <v>92.97492144315666</v>
      </c>
      <c r="F8" s="49">
        <v>91.459000263479268</v>
      </c>
      <c r="G8" s="49">
        <v>87.701058060530926</v>
      </c>
      <c r="H8" s="49">
        <v>87.162900148652739</v>
      </c>
      <c r="I8" s="49">
        <v>84.010978260103499</v>
      </c>
      <c r="J8" s="49">
        <v>82.660469128751743</v>
      </c>
      <c r="K8" s="49">
        <v>81.644748192921313</v>
      </c>
      <c r="L8" s="49">
        <v>80.993954832543821</v>
      </c>
      <c r="M8" s="12"/>
      <c r="N8" s="137"/>
      <c r="O8" s="96" t="s">
        <v>23</v>
      </c>
      <c r="P8" s="97" t="str">
        <f>O8&amp;CHAR(10)&amp;FIXED(H4,1)&amp;"㎢"&amp;CHAR(10)&amp;"("&amp;FIXED(I4,1)&amp;"%"&amp;")"</f>
        <v>임야
340.8㎢
(44.2%)</v>
      </c>
      <c r="Q8" s="7"/>
      <c r="R8" s="7"/>
      <c r="S8" s="7"/>
      <c r="T8" s="7"/>
      <c r="U8" s="7"/>
      <c r="V8" s="7"/>
    </row>
    <row r="9" spans="1:33" x14ac:dyDescent="0.25">
      <c r="A9" s="46" t="s">
        <v>23</v>
      </c>
      <c r="B9" s="48">
        <v>100</v>
      </c>
      <c r="C9" s="49">
        <v>99.860928228798826</v>
      </c>
      <c r="D9" s="49">
        <v>99.140424398454982</v>
      </c>
      <c r="E9" s="49">
        <v>98.780548008009418</v>
      </c>
      <c r="F9" s="49">
        <v>98.486031809094854</v>
      </c>
      <c r="G9" s="49">
        <v>98.173962907585718</v>
      </c>
      <c r="H9" s="49">
        <v>97.843851605945417</v>
      </c>
      <c r="I9" s="49">
        <v>97.448307226238256</v>
      </c>
      <c r="J9" s="49">
        <v>97.041501450664057</v>
      </c>
      <c r="K9" s="49">
        <v>96.874810170305111</v>
      </c>
      <c r="L9" s="49">
        <v>96.815221422142329</v>
      </c>
      <c r="M9" s="12"/>
      <c r="N9" s="137"/>
      <c r="O9" s="96" t="s">
        <v>24</v>
      </c>
      <c r="P9" s="97" t="str">
        <f>O9&amp;CHAR(10)&amp;FIXED(J4,1)&amp;"㎢"&amp;CHAR(10)&amp;"("&amp;FIXED(K4,1)&amp;"%"&amp;")"</f>
        <v>대
111.9㎢
(14.5%)</v>
      </c>
      <c r="Q9" s="7"/>
      <c r="R9" s="7"/>
      <c r="S9" s="7"/>
      <c r="T9" s="7"/>
      <c r="U9" s="7"/>
      <c r="V9" s="7"/>
    </row>
    <row r="10" spans="1:33" x14ac:dyDescent="0.25">
      <c r="A10" s="46" t="s">
        <v>40</v>
      </c>
      <c r="B10" s="48">
        <v>100</v>
      </c>
      <c r="C10" s="49">
        <v>100.92233662389462</v>
      </c>
      <c r="D10" s="49">
        <v>101.3612391258889</v>
      </c>
      <c r="E10" s="49">
        <v>102.13057203384599</v>
      </c>
      <c r="F10" s="49">
        <v>103.66097479797551</v>
      </c>
      <c r="G10" s="49">
        <v>104.8006017133613</v>
      </c>
      <c r="H10" s="49">
        <v>104.98276445025408</v>
      </c>
      <c r="I10" s="49">
        <v>105.33712472029192</v>
      </c>
      <c r="J10" s="49">
        <v>106.53087017131125</v>
      </c>
      <c r="K10" s="49">
        <v>106.93197144777724</v>
      </c>
      <c r="L10" s="49">
        <v>107.48706871358311</v>
      </c>
      <c r="M10" s="12"/>
      <c r="N10" s="137"/>
      <c r="O10" s="96" t="s">
        <v>25</v>
      </c>
      <c r="P10" s="97" t="str">
        <f>O10&amp;CHAR(10)&amp;FIXED(L4,1)&amp;"㎢"&amp;CHAR(10)&amp;"("&amp;FIXED(M4,1)&amp;"%"&amp;")"</f>
        <v>도로
59.5㎢
(7.7%)</v>
      </c>
      <c r="Q10" s="7"/>
      <c r="R10" s="7"/>
      <c r="S10" s="7"/>
      <c r="T10" s="7"/>
      <c r="U10" s="7"/>
      <c r="V10" s="7"/>
    </row>
    <row r="11" spans="1:33" x14ac:dyDescent="0.25">
      <c r="A11" s="46" t="s">
        <v>25</v>
      </c>
      <c r="B11" s="48">
        <v>100</v>
      </c>
      <c r="C11" s="49">
        <v>100.80553420947307</v>
      </c>
      <c r="D11" s="49">
        <v>103.77782072090747</v>
      </c>
      <c r="E11" s="49">
        <v>105.80089443552644</v>
      </c>
      <c r="F11" s="49">
        <v>107.60916319243069</v>
      </c>
      <c r="G11" s="49">
        <v>109.24605065699713</v>
      </c>
      <c r="H11" s="49">
        <v>109.65139250763055</v>
      </c>
      <c r="I11" s="49">
        <v>110.8841626900424</v>
      </c>
      <c r="J11" s="49">
        <v>111.96160711789915</v>
      </c>
      <c r="K11" s="49">
        <v>112.5651017697392</v>
      </c>
      <c r="L11" s="49">
        <v>112.89001003585992</v>
      </c>
      <c r="M11" s="12"/>
      <c r="N11" s="137"/>
      <c r="O11" s="96" t="s">
        <v>26</v>
      </c>
      <c r="P11" s="97" t="str">
        <f>O11&amp;CHAR(10)&amp;FIXED(N4,1)&amp;"㎢"&amp;CHAR(10)&amp;"("&amp;FIXED(O4,1)&amp;"%"&amp;")"</f>
        <v>하천
43.9㎢
(5.7%)</v>
      </c>
      <c r="Q11" s="7"/>
      <c r="R11" s="7"/>
      <c r="S11" s="7"/>
      <c r="T11" s="7"/>
      <c r="U11" s="7"/>
      <c r="V11" s="7"/>
    </row>
    <row r="12" spans="1:33" x14ac:dyDescent="0.25">
      <c r="A12" s="46" t="s">
        <v>26</v>
      </c>
      <c r="B12" s="48">
        <v>100</v>
      </c>
      <c r="C12" s="49">
        <v>100.65455232839182</v>
      </c>
      <c r="D12" s="49">
        <v>101.03870257479089</v>
      </c>
      <c r="E12" s="49">
        <v>101.03838696899435</v>
      </c>
      <c r="F12" s="49">
        <v>101.06975578231699</v>
      </c>
      <c r="G12" s="49">
        <v>101.09969143110371</v>
      </c>
      <c r="H12" s="49">
        <v>101.08121740190383</v>
      </c>
      <c r="I12" s="49">
        <v>101.37430844468255</v>
      </c>
      <c r="J12" s="49">
        <v>101.33633570714102</v>
      </c>
      <c r="K12" s="49">
        <v>101.34531337510357</v>
      </c>
      <c r="L12" s="49">
        <v>101.33782894305838</v>
      </c>
      <c r="M12" s="12"/>
      <c r="N12" s="137"/>
      <c r="O12" s="96" t="s">
        <v>87</v>
      </c>
      <c r="P12" s="97" t="str">
        <f>O12&amp;CHAR(10)&amp;FIXED(P4,1)&amp;"㎢"&amp;CHAR(10)&amp;"("&amp;FIXED(Q4,1)&amp;"%"&amp;")"</f>
        <v>기타
128.8㎢
(16.7%)</v>
      </c>
      <c r="Q12" s="7"/>
      <c r="R12" s="7"/>
      <c r="S12" s="7"/>
      <c r="T12" s="7"/>
      <c r="U12" s="7"/>
      <c r="V12" s="7"/>
    </row>
    <row r="13" spans="1:33" x14ac:dyDescent="0.25">
      <c r="A13" s="47" t="s">
        <v>33</v>
      </c>
      <c r="B13" s="48">
        <v>100</v>
      </c>
      <c r="C13" s="49">
        <v>100.14733046130482</v>
      </c>
      <c r="D13" s="49">
        <v>104.18865541791939</v>
      </c>
      <c r="E13" s="49">
        <v>105.0555503335674</v>
      </c>
      <c r="F13" s="49">
        <v>105.7137761280943</v>
      </c>
      <c r="G13" s="49">
        <v>108.19430854253625</v>
      </c>
      <c r="H13" s="49">
        <v>109.04747060190607</v>
      </c>
      <c r="I13" s="49">
        <v>111.75237610929834</v>
      </c>
      <c r="J13" s="49">
        <v>112.54447662210771</v>
      </c>
      <c r="K13" s="49">
        <v>113.35663079992666</v>
      </c>
      <c r="L13" s="49">
        <v>114.31886545314762</v>
      </c>
      <c r="M13" s="12"/>
      <c r="N13" s="12"/>
      <c r="O13" s="12"/>
      <c r="P13" s="12"/>
      <c r="Q13" s="7"/>
      <c r="R13" s="7"/>
      <c r="S13" s="7"/>
      <c r="T13" s="7"/>
      <c r="U13" s="7"/>
      <c r="V13" s="7"/>
    </row>
  </sheetData>
  <mergeCells count="4">
    <mergeCell ref="A1:C1"/>
    <mergeCell ref="A2:C3"/>
    <mergeCell ref="A4:C4"/>
    <mergeCell ref="N6:N1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activeCell="B11" sqref="B11"/>
    </sheetView>
  </sheetViews>
  <sheetFormatPr defaultRowHeight="13.5" x14ac:dyDescent="0.25"/>
  <cols>
    <col min="1" max="1" width="9.140625" style="1"/>
    <col min="2" max="2" width="15.140625" style="1" bestFit="1" customWidth="1"/>
    <col min="3" max="3" width="9.140625" style="6"/>
    <col min="4" max="4" width="11.42578125" style="6" bestFit="1" customWidth="1"/>
    <col min="5" max="5" width="14.140625" style="1" bestFit="1" customWidth="1"/>
    <col min="6" max="18" width="9.140625" style="1"/>
    <col min="19" max="19" width="9.140625" style="98"/>
    <col min="20" max="16384" width="9.140625" style="1"/>
  </cols>
  <sheetData>
    <row r="1" spans="1:21" x14ac:dyDescent="0.25">
      <c r="A1" s="122" t="s">
        <v>41</v>
      </c>
      <c r="B1" s="138"/>
      <c r="C1" s="68"/>
      <c r="D1" s="68"/>
    </row>
    <row r="2" spans="1:21" x14ac:dyDescent="0.25">
      <c r="A2" s="118"/>
      <c r="B2" s="23" t="s">
        <v>0</v>
      </c>
      <c r="C2" s="22"/>
      <c r="D2" s="22"/>
    </row>
    <row r="3" spans="1:21" x14ac:dyDescent="0.25">
      <c r="A3" s="119"/>
      <c r="B3" s="17" t="s">
        <v>1</v>
      </c>
      <c r="C3" s="22"/>
      <c r="D3" s="22"/>
      <c r="E3" s="106" t="s">
        <v>88</v>
      </c>
    </row>
    <row r="4" spans="1:21" x14ac:dyDescent="0.15">
      <c r="A4" s="24" t="s">
        <v>3</v>
      </c>
      <c r="B4" s="75">
        <v>438504152.90000004</v>
      </c>
      <c r="C4" s="22"/>
      <c r="D4" s="22">
        <f>SUM(D5:D20)</f>
        <v>100</v>
      </c>
      <c r="E4" s="97" t="str">
        <f>FIXED($C4,1)&amp;CHAR(10)&amp;"("&amp;FIXED($D4,1)&amp;")"</f>
        <v>0.0
(100.0)</v>
      </c>
    </row>
    <row r="5" spans="1:21" x14ac:dyDescent="0.15">
      <c r="A5" s="14" t="s">
        <v>4</v>
      </c>
      <c r="B5" s="92">
        <v>2834370.9</v>
      </c>
      <c r="C5" s="22">
        <f>B5*0.000001</f>
        <v>2.8343708999999997</v>
      </c>
      <c r="D5" s="22">
        <f>B5/B4*100</f>
        <v>0.64637264693052343</v>
      </c>
      <c r="E5" s="97" t="str">
        <f t="shared" ref="E5:E20" si="0">FIXED($C5,1)&amp;CHAR(10)&amp;"("&amp;FIXED($D5,1)&amp;")"</f>
        <v>2.8
(0.6)</v>
      </c>
    </row>
    <row r="6" spans="1:21" x14ac:dyDescent="0.15">
      <c r="A6" s="14" t="s">
        <v>5</v>
      </c>
      <c r="B6" s="92">
        <v>7381195</v>
      </c>
      <c r="C6" s="22">
        <f t="shared" ref="C6:C20" si="1">B6*0.000001</f>
        <v>7.381195</v>
      </c>
      <c r="D6" s="22">
        <f>B6/B4*100</f>
        <v>1.6832668405043056</v>
      </c>
      <c r="E6" s="97" t="str">
        <f t="shared" si="0"/>
        <v>7.4
(1.7)</v>
      </c>
    </row>
    <row r="7" spans="1:21" x14ac:dyDescent="0.15">
      <c r="A7" s="14" t="s">
        <v>6</v>
      </c>
      <c r="B7" s="92">
        <v>7480526.4000000004</v>
      </c>
      <c r="C7" s="22">
        <f t="shared" si="1"/>
        <v>7.4805264000000005</v>
      </c>
      <c r="D7" s="22">
        <f>B7/B4*100</f>
        <v>1.7059191687304087</v>
      </c>
      <c r="E7" s="97" t="str">
        <f t="shared" si="0"/>
        <v>7.5
(1.7)</v>
      </c>
      <c r="U7" s="93"/>
    </row>
    <row r="8" spans="1:21" x14ac:dyDescent="0.15">
      <c r="A8" s="14" t="s">
        <v>7</v>
      </c>
      <c r="B8" s="92">
        <v>9364664.9000000004</v>
      </c>
      <c r="C8" s="22">
        <f t="shared" si="1"/>
        <v>9.3646648999999993</v>
      </c>
      <c r="D8" s="22">
        <f>B8/B4*100</f>
        <v>2.1355932066019894</v>
      </c>
      <c r="E8" s="97" t="str">
        <f t="shared" si="0"/>
        <v>9.4
(2.1)</v>
      </c>
    </row>
    <row r="9" spans="1:21" x14ac:dyDescent="0.15">
      <c r="A9" s="14" t="s">
        <v>8</v>
      </c>
      <c r="B9" s="92">
        <v>18152532.800000001</v>
      </c>
      <c r="C9" s="22">
        <f t="shared" si="1"/>
        <v>18.152532799999999</v>
      </c>
      <c r="D9" s="22">
        <f>B9/B4*100</f>
        <v>4.1396490044507397</v>
      </c>
      <c r="E9" s="97" t="str">
        <f t="shared" si="0"/>
        <v>18.2
(4.1)</v>
      </c>
    </row>
    <row r="10" spans="1:21" x14ac:dyDescent="0.15">
      <c r="A10" s="14" t="s">
        <v>9</v>
      </c>
      <c r="B10" s="92">
        <v>12554827.199999999</v>
      </c>
      <c r="C10" s="22">
        <f t="shared" si="1"/>
        <v>12.554827199999998</v>
      </c>
      <c r="D10" s="22">
        <f>B10/B4*100</f>
        <v>2.8631033747274683</v>
      </c>
      <c r="E10" s="97" t="str">
        <f t="shared" si="0"/>
        <v>12.6
(2.9)</v>
      </c>
    </row>
    <row r="11" spans="1:21" x14ac:dyDescent="0.15">
      <c r="A11" s="14" t="s">
        <v>10</v>
      </c>
      <c r="B11" s="92">
        <v>19232285.699999999</v>
      </c>
      <c r="C11" s="22">
        <f t="shared" si="1"/>
        <v>19.232285699999998</v>
      </c>
      <c r="D11" s="22">
        <f>B11/B4*100</f>
        <v>4.385884505952645</v>
      </c>
      <c r="E11" s="97" t="str">
        <f t="shared" si="0"/>
        <v>19.2
(4.4)</v>
      </c>
    </row>
    <row r="12" spans="1:21" x14ac:dyDescent="0.15">
      <c r="A12" s="14" t="s">
        <v>11</v>
      </c>
      <c r="B12" s="92">
        <v>17387415.199999999</v>
      </c>
      <c r="C12" s="22">
        <f t="shared" si="1"/>
        <v>17.3874152</v>
      </c>
      <c r="D12" s="22">
        <f>B12/B4*100</f>
        <v>3.9651654573873927</v>
      </c>
      <c r="E12" s="97" t="str">
        <f t="shared" si="0"/>
        <v>17.4
(4.0)</v>
      </c>
    </row>
    <row r="13" spans="1:21" x14ac:dyDescent="0.15">
      <c r="A13" s="14" t="s">
        <v>12</v>
      </c>
      <c r="B13" s="92">
        <v>24639967.399999999</v>
      </c>
      <c r="C13" s="22">
        <f t="shared" si="1"/>
        <v>24.639967399999996</v>
      </c>
      <c r="D13" s="22">
        <f>B13/B4*100</f>
        <v>5.619095563188222</v>
      </c>
      <c r="E13" s="97" t="str">
        <f t="shared" si="0"/>
        <v>24.6
(5.6)</v>
      </c>
    </row>
    <row r="14" spans="1:21" x14ac:dyDescent="0.15">
      <c r="A14" s="14" t="s">
        <v>13</v>
      </c>
      <c r="B14" s="92">
        <v>29800341.899999999</v>
      </c>
      <c r="C14" s="22">
        <f t="shared" si="1"/>
        <v>29.800341899999996</v>
      </c>
      <c r="D14" s="22">
        <f>B14/B4*100</f>
        <v>6.7959087052924456</v>
      </c>
      <c r="E14" s="97" t="str">
        <f t="shared" si="0"/>
        <v>29.8
(6.8)</v>
      </c>
    </row>
    <row r="15" spans="1:21" x14ac:dyDescent="0.15">
      <c r="A15" s="14" t="s">
        <v>14</v>
      </c>
      <c r="B15" s="92">
        <v>26562604</v>
      </c>
      <c r="C15" s="22">
        <f t="shared" si="1"/>
        <v>26.562604</v>
      </c>
      <c r="D15" s="22">
        <f>B15/B4*100</f>
        <v>6.0575490162022589</v>
      </c>
      <c r="E15" s="97" t="str">
        <f t="shared" si="0"/>
        <v>26.6
(6.1)</v>
      </c>
    </row>
    <row r="16" spans="1:21" x14ac:dyDescent="0.15">
      <c r="A16" s="14" t="s">
        <v>15</v>
      </c>
      <c r="B16" s="92">
        <v>145257491.90000001</v>
      </c>
      <c r="C16" s="22">
        <f t="shared" si="1"/>
        <v>145.25749189999999</v>
      </c>
      <c r="D16" s="22">
        <f>B16/B4*100</f>
        <v>33.125682149041289</v>
      </c>
      <c r="E16" s="97" t="str">
        <f t="shared" si="0"/>
        <v>145.3
(33.1)</v>
      </c>
    </row>
    <row r="17" spans="1:21" x14ac:dyDescent="0.15">
      <c r="A17" s="14" t="s">
        <v>16</v>
      </c>
      <c r="B17" s="92">
        <v>9350512.5999999996</v>
      </c>
      <c r="C17" s="22">
        <f t="shared" si="1"/>
        <v>9.3505126000000001</v>
      </c>
      <c r="D17" s="22">
        <f>B17/B4*100</f>
        <v>2.1323658027321728</v>
      </c>
      <c r="E17" s="97" t="str">
        <f t="shared" si="0"/>
        <v>9.4
(2.1)</v>
      </c>
    </row>
    <row r="18" spans="1:21" x14ac:dyDescent="0.15">
      <c r="A18" s="14" t="s">
        <v>17</v>
      </c>
      <c r="B18" s="92">
        <v>8083214.9000000004</v>
      </c>
      <c r="C18" s="22">
        <f t="shared" si="1"/>
        <v>8.0832148999999998</v>
      </c>
      <c r="D18" s="22">
        <f>B18/B4*100</f>
        <v>1.8433610825672981</v>
      </c>
      <c r="E18" s="97" t="str">
        <f t="shared" si="0"/>
        <v>8.1
(1.8)</v>
      </c>
    </row>
    <row r="19" spans="1:21" x14ac:dyDescent="0.15">
      <c r="A19" s="14" t="s">
        <v>18</v>
      </c>
      <c r="B19" s="92">
        <v>24227155.100000001</v>
      </c>
      <c r="C19" s="22">
        <f t="shared" si="1"/>
        <v>24.227155100000001</v>
      </c>
      <c r="D19" s="22">
        <f>B19/B4*100</f>
        <v>5.5249545391477639</v>
      </c>
      <c r="E19" s="97" t="str">
        <f t="shared" si="0"/>
        <v>24.2
(5.5)</v>
      </c>
    </row>
    <row r="20" spans="1:21" x14ac:dyDescent="0.15">
      <c r="A20" s="14" t="s">
        <v>19</v>
      </c>
      <c r="B20" s="92">
        <v>76195047</v>
      </c>
      <c r="C20" s="22">
        <f t="shared" si="1"/>
        <v>76.195047000000002</v>
      </c>
      <c r="D20" s="22">
        <f>B20/B4*100</f>
        <v>17.376128936543076</v>
      </c>
      <c r="E20" s="97" t="str">
        <f t="shared" si="0"/>
        <v>76.2
(17.4)</v>
      </c>
    </row>
    <row r="21" spans="1:21" x14ac:dyDescent="0.25">
      <c r="A21" s="7"/>
      <c r="B21" s="7"/>
      <c r="C21" s="22"/>
      <c r="D21" s="22"/>
    </row>
    <row r="22" spans="1:21" x14ac:dyDescent="0.25">
      <c r="A22" s="7"/>
      <c r="B22" s="7"/>
      <c r="C22" s="22"/>
      <c r="D22" s="22"/>
    </row>
    <row r="23" spans="1:21" x14ac:dyDescent="0.25">
      <c r="A23" s="122" t="s">
        <v>48</v>
      </c>
      <c r="B23" s="138"/>
      <c r="C23" s="22"/>
      <c r="D23" s="22"/>
    </row>
    <row r="24" spans="1:21" x14ac:dyDescent="0.25">
      <c r="A24" s="118"/>
      <c r="B24" s="23" t="s">
        <v>0</v>
      </c>
      <c r="C24" s="22"/>
      <c r="D24" s="22"/>
    </row>
    <row r="25" spans="1:21" x14ac:dyDescent="0.25">
      <c r="A25" s="119"/>
      <c r="B25" s="17" t="s">
        <v>1</v>
      </c>
      <c r="C25" s="22"/>
      <c r="D25" s="22"/>
      <c r="E25" s="106" t="s">
        <v>88</v>
      </c>
    </row>
    <row r="26" spans="1:21" x14ac:dyDescent="0.15">
      <c r="A26" s="20" t="s">
        <v>3</v>
      </c>
      <c r="B26" s="75">
        <v>332821802.5</v>
      </c>
      <c r="C26" s="22"/>
      <c r="D26" s="22">
        <f>SUM(D27:D42)</f>
        <v>100</v>
      </c>
      <c r="E26" s="97" t="str">
        <f t="shared" ref="E26:E42" si="2">FIXED($C26,1)&amp;CHAR(10)&amp;"("&amp;FIXED($D26,1)&amp;")"</f>
        <v>0.0
(100.0)</v>
      </c>
    </row>
    <row r="27" spans="1:21" x14ac:dyDescent="0.15">
      <c r="A27" s="14" t="s">
        <v>4</v>
      </c>
      <c r="B27" s="92">
        <v>178472</v>
      </c>
      <c r="C27" s="22">
        <f>B27*0.000001</f>
        <v>0.17847199999999999</v>
      </c>
      <c r="D27" s="22">
        <f>B27/B26*100</f>
        <v>5.3623890820674223E-2</v>
      </c>
      <c r="E27" s="97" t="str">
        <f t="shared" si="2"/>
        <v>0.2
(0.1)</v>
      </c>
    </row>
    <row r="28" spans="1:21" x14ac:dyDescent="0.15">
      <c r="A28" s="14" t="s">
        <v>5</v>
      </c>
      <c r="B28" s="92">
        <v>6594307</v>
      </c>
      <c r="C28" s="22">
        <f t="shared" ref="C28:C42" si="3">B28*0.000001</f>
        <v>6.5943069999999997</v>
      </c>
      <c r="D28" s="22">
        <f>B28/B26*100</f>
        <v>1.9813326382065972</v>
      </c>
      <c r="E28" s="97" t="str">
        <f t="shared" si="2"/>
        <v>6.6
(2.0)</v>
      </c>
    </row>
    <row r="29" spans="1:21" x14ac:dyDescent="0.15">
      <c r="A29" s="14" t="s">
        <v>6</v>
      </c>
      <c r="B29" s="92">
        <v>2640614</v>
      </c>
      <c r="C29" s="22">
        <f t="shared" si="3"/>
        <v>2.6406139999999998</v>
      </c>
      <c r="D29" s="22">
        <f>B29/B26*100</f>
        <v>0.79340174837253952</v>
      </c>
      <c r="E29" s="97" t="str">
        <f t="shared" si="2"/>
        <v>2.6
(0.8)</v>
      </c>
    </row>
    <row r="30" spans="1:21" x14ac:dyDescent="0.15">
      <c r="A30" s="14" t="s">
        <v>7</v>
      </c>
      <c r="B30" s="92">
        <v>4834680.5</v>
      </c>
      <c r="C30" s="22">
        <f t="shared" si="3"/>
        <v>4.8346805000000002</v>
      </c>
      <c r="D30" s="22">
        <f>B30/B26*100</f>
        <v>1.4526333502445352</v>
      </c>
      <c r="E30" s="97" t="str">
        <f t="shared" si="2"/>
        <v>4.8
(1.5)</v>
      </c>
    </row>
    <row r="31" spans="1:21" x14ac:dyDescent="0.15">
      <c r="A31" s="14" t="s">
        <v>8</v>
      </c>
      <c r="B31" s="92">
        <v>11513953</v>
      </c>
      <c r="C31" s="22">
        <f t="shared" si="3"/>
        <v>11.513952999999999</v>
      </c>
      <c r="D31" s="22">
        <f>B31/B26*100</f>
        <v>3.4594948147965758</v>
      </c>
      <c r="E31" s="97" t="str">
        <f t="shared" si="2"/>
        <v>11.5
(3.5)</v>
      </c>
      <c r="U31" s="93"/>
    </row>
    <row r="32" spans="1:21" x14ac:dyDescent="0.15">
      <c r="A32" s="14" t="s">
        <v>9</v>
      </c>
      <c r="B32" s="92">
        <v>4075724</v>
      </c>
      <c r="C32" s="22">
        <f t="shared" si="3"/>
        <v>4.0757240000000001</v>
      </c>
      <c r="D32" s="22">
        <f>B32/B26*100</f>
        <v>1.2245964565377294</v>
      </c>
      <c r="E32" s="97" t="str">
        <f t="shared" si="2"/>
        <v>4.1
(1.2)</v>
      </c>
    </row>
    <row r="33" spans="1:5" x14ac:dyDescent="0.15">
      <c r="A33" s="14" t="s">
        <v>10</v>
      </c>
      <c r="B33" s="92">
        <v>7591764</v>
      </c>
      <c r="C33" s="22">
        <f t="shared" si="3"/>
        <v>7.5917639999999995</v>
      </c>
      <c r="D33" s="22">
        <f>B33/B26*100</f>
        <v>2.2810296509946939</v>
      </c>
      <c r="E33" s="97" t="str">
        <f t="shared" si="2"/>
        <v>7.6
(2.3)</v>
      </c>
    </row>
    <row r="34" spans="1:5" x14ac:dyDescent="0.15">
      <c r="A34" s="14" t="s">
        <v>11</v>
      </c>
      <c r="B34" s="92">
        <v>21986355</v>
      </c>
      <c r="C34" s="22">
        <f t="shared" si="3"/>
        <v>21.986355</v>
      </c>
      <c r="D34" s="22">
        <f>B34/B26*100</f>
        <v>6.6060440857085982</v>
      </c>
      <c r="E34" s="97" t="str">
        <f t="shared" si="2"/>
        <v>22.0
(6.6)</v>
      </c>
    </row>
    <row r="35" spans="1:5" x14ac:dyDescent="0.15">
      <c r="A35" s="14" t="s">
        <v>12</v>
      </c>
      <c r="B35" s="92">
        <v>26901070</v>
      </c>
      <c r="C35" s="22">
        <f t="shared" si="3"/>
        <v>26.901069999999997</v>
      </c>
      <c r="D35" s="22">
        <f>B35/B26*100</f>
        <v>8.0827246886868238</v>
      </c>
      <c r="E35" s="97" t="str">
        <f t="shared" si="2"/>
        <v>26.9
(8.1)</v>
      </c>
    </row>
    <row r="36" spans="1:5" x14ac:dyDescent="0.15">
      <c r="A36" s="14" t="s">
        <v>13</v>
      </c>
      <c r="B36" s="92">
        <v>11983570</v>
      </c>
      <c r="C36" s="22">
        <f t="shared" si="3"/>
        <v>11.98357</v>
      </c>
      <c r="D36" s="22">
        <f>B36/B26*100</f>
        <v>3.6005964483050956</v>
      </c>
      <c r="E36" s="97" t="str">
        <f t="shared" si="2"/>
        <v>12.0
(3.6)</v>
      </c>
    </row>
    <row r="37" spans="1:5" x14ac:dyDescent="0.15">
      <c r="A37" s="14" t="s">
        <v>14</v>
      </c>
      <c r="B37" s="92">
        <v>38715962</v>
      </c>
      <c r="C37" s="22">
        <f t="shared" si="3"/>
        <v>38.715961999999998</v>
      </c>
      <c r="D37" s="22">
        <f>B37/B26*100</f>
        <v>11.632639962040949</v>
      </c>
      <c r="E37" s="97" t="str">
        <f t="shared" si="2"/>
        <v>38.7
(11.6)</v>
      </c>
    </row>
    <row r="38" spans="1:5" x14ac:dyDescent="0.15">
      <c r="A38" s="14" t="s">
        <v>15</v>
      </c>
      <c r="B38" s="92">
        <v>36899489</v>
      </c>
      <c r="C38" s="22">
        <f t="shared" si="3"/>
        <v>36.899488999999996</v>
      </c>
      <c r="D38" s="22">
        <f>B38/B26*100</f>
        <v>11.086860512991784</v>
      </c>
      <c r="E38" s="97" t="str">
        <f t="shared" si="2"/>
        <v>36.9
(11.1)</v>
      </c>
    </row>
    <row r="39" spans="1:5" x14ac:dyDescent="0.15">
      <c r="A39" s="14" t="s">
        <v>16</v>
      </c>
      <c r="B39" s="92">
        <v>2754626</v>
      </c>
      <c r="C39" s="22">
        <f t="shared" si="3"/>
        <v>2.754626</v>
      </c>
      <c r="D39" s="22">
        <f>B39/B26*100</f>
        <v>0.82765791763296515</v>
      </c>
      <c r="E39" s="97" t="str">
        <f t="shared" si="2"/>
        <v>2.8
(0.8)</v>
      </c>
    </row>
    <row r="40" spans="1:5" x14ac:dyDescent="0.15">
      <c r="A40" s="14" t="s">
        <v>17</v>
      </c>
      <c r="B40" s="92">
        <v>2134857</v>
      </c>
      <c r="C40" s="22">
        <f t="shared" si="3"/>
        <v>2.1348569999999998</v>
      </c>
      <c r="D40" s="22">
        <f>B40/B26*100</f>
        <v>0.64144145124026242</v>
      </c>
      <c r="E40" s="97" t="str">
        <f t="shared" si="2"/>
        <v>2.1
(0.6)</v>
      </c>
    </row>
    <row r="41" spans="1:5" x14ac:dyDescent="0.15">
      <c r="A41" s="14" t="s">
        <v>18</v>
      </c>
      <c r="B41" s="92">
        <v>11877921</v>
      </c>
      <c r="C41" s="22">
        <f t="shared" si="3"/>
        <v>11.877920999999999</v>
      </c>
      <c r="D41" s="22">
        <f>B41/B26*100</f>
        <v>3.5688530351012688</v>
      </c>
      <c r="E41" s="97" t="str">
        <f t="shared" si="2"/>
        <v>11.9
(3.6)</v>
      </c>
    </row>
    <row r="42" spans="1:5" x14ac:dyDescent="0.15">
      <c r="A42" s="14" t="s">
        <v>19</v>
      </c>
      <c r="B42" s="92">
        <v>142138438</v>
      </c>
      <c r="C42" s="22">
        <f t="shared" si="3"/>
        <v>142.13843799999998</v>
      </c>
      <c r="D42" s="22">
        <f>B42/B26*100</f>
        <v>42.70706934831891</v>
      </c>
      <c r="E42" s="97" t="str">
        <f t="shared" si="2"/>
        <v>142.1
(42.7)</v>
      </c>
    </row>
    <row r="44" spans="1:5" x14ac:dyDescent="0.25">
      <c r="B44" s="61"/>
    </row>
    <row r="46" spans="1:5" x14ac:dyDescent="0.25">
      <c r="E46" s="61"/>
    </row>
  </sheetData>
  <mergeCells count="4">
    <mergeCell ref="A23:B23"/>
    <mergeCell ref="A24:A25"/>
    <mergeCell ref="A1:B1"/>
    <mergeCell ref="A2:A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3"/>
  <sheetViews>
    <sheetView zoomScaleNormal="100" workbookViewId="0">
      <selection activeCell="AD16" sqref="AD16"/>
    </sheetView>
  </sheetViews>
  <sheetFormatPr defaultRowHeight="13.5" x14ac:dyDescent="0.25"/>
  <cols>
    <col min="1" max="1" width="9.140625" style="1"/>
    <col min="2" max="2" width="6.85546875" style="1" bestFit="1" customWidth="1"/>
    <col min="3" max="4" width="5.85546875" style="1" bestFit="1" customWidth="1"/>
    <col min="5" max="6" width="6.85546875" style="1" bestFit="1" customWidth="1"/>
    <col min="7" max="8" width="5.85546875" style="1" bestFit="1" customWidth="1"/>
    <col min="9" max="9" width="6.85546875" style="1" bestFit="1" customWidth="1"/>
    <col min="10" max="11" width="15.140625" style="1" customWidth="1"/>
    <col min="12" max="15" width="14" style="1" customWidth="1"/>
    <col min="16" max="16" width="14" style="3" bestFit="1" customWidth="1"/>
    <col min="17" max="17" width="14" style="1" bestFit="1" customWidth="1"/>
    <col min="18" max="18" width="14.140625" style="1" bestFit="1" customWidth="1"/>
    <col min="19" max="26" width="9.140625" style="1"/>
    <col min="27" max="27" width="15.42578125" style="1" customWidth="1"/>
    <col min="28" max="28" width="12.85546875" style="1" bestFit="1" customWidth="1"/>
    <col min="29" max="29" width="12.7109375" style="1" customWidth="1"/>
    <col min="30" max="30" width="12.42578125" style="1" bestFit="1" customWidth="1"/>
    <col min="31" max="31" width="15.140625" style="1" bestFit="1" customWidth="1"/>
    <col min="32" max="33" width="11.42578125" style="1" bestFit="1" customWidth="1"/>
    <col min="34" max="35" width="12.42578125" style="1" bestFit="1" customWidth="1"/>
    <col min="36" max="37" width="10.42578125" style="1" bestFit="1" customWidth="1"/>
    <col min="38" max="38" width="11.42578125" style="1" bestFit="1" customWidth="1"/>
    <col min="39" max="39" width="10.42578125" style="1" bestFit="1" customWidth="1"/>
    <col min="40" max="40" width="8.28515625" style="1" bestFit="1" customWidth="1"/>
    <col min="41" max="45" width="10.42578125" style="1" bestFit="1" customWidth="1"/>
    <col min="46" max="46" width="9.140625" style="1"/>
    <col min="47" max="47" width="10.42578125" style="1" bestFit="1" customWidth="1"/>
    <col min="48" max="48" width="11.42578125" style="1" bestFit="1" customWidth="1"/>
    <col min="49" max="49" width="14.140625" style="1" bestFit="1" customWidth="1"/>
    <col min="50" max="16384" width="9.140625" style="1"/>
  </cols>
  <sheetData>
    <row r="1" spans="1:48" x14ac:dyDescent="0.15">
      <c r="A1" s="122" t="s">
        <v>42</v>
      </c>
      <c r="B1" s="138"/>
      <c r="C1" s="138"/>
      <c r="D1" s="138"/>
      <c r="E1" s="138"/>
      <c r="F1" s="138"/>
      <c r="G1" s="27"/>
      <c r="H1" s="25"/>
      <c r="I1" s="25"/>
      <c r="J1" s="69"/>
      <c r="K1" s="4"/>
      <c r="L1" s="4"/>
      <c r="M1" s="4"/>
      <c r="N1" s="4"/>
      <c r="O1" s="4"/>
    </row>
    <row r="2" spans="1:48" x14ac:dyDescent="0.25">
      <c r="A2" s="118"/>
      <c r="B2" s="23" t="s">
        <v>0</v>
      </c>
      <c r="C2" s="23" t="s">
        <v>21</v>
      </c>
      <c r="D2" s="23" t="s">
        <v>22</v>
      </c>
      <c r="E2" s="23" t="s">
        <v>23</v>
      </c>
      <c r="F2" s="23" t="s">
        <v>24</v>
      </c>
      <c r="G2" s="23" t="s">
        <v>25</v>
      </c>
      <c r="H2" s="23" t="s">
        <v>26</v>
      </c>
      <c r="I2" s="28" t="s">
        <v>37</v>
      </c>
      <c r="Z2" s="141"/>
      <c r="AA2" s="32" t="s">
        <v>0</v>
      </c>
      <c r="AB2" s="32" t="s">
        <v>21</v>
      </c>
      <c r="AC2" s="32" t="s">
        <v>22</v>
      </c>
      <c r="AD2" s="32" t="s">
        <v>23</v>
      </c>
      <c r="AE2" s="32" t="s">
        <v>24</v>
      </c>
      <c r="AF2" s="32" t="s">
        <v>25</v>
      </c>
      <c r="AG2" s="32" t="s">
        <v>26</v>
      </c>
      <c r="AH2" s="32" t="s">
        <v>72</v>
      </c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 spans="1:48" x14ac:dyDescent="0.25">
      <c r="A3" s="119"/>
      <c r="B3" s="17" t="s">
        <v>1</v>
      </c>
      <c r="C3" s="17" t="s">
        <v>1</v>
      </c>
      <c r="D3" s="17" t="s">
        <v>1</v>
      </c>
      <c r="E3" s="17" t="s">
        <v>1</v>
      </c>
      <c r="F3" s="17" t="s">
        <v>1</v>
      </c>
      <c r="G3" s="17" t="s">
        <v>1</v>
      </c>
      <c r="H3" s="17" t="s">
        <v>1</v>
      </c>
      <c r="I3" s="19" t="s">
        <v>1</v>
      </c>
      <c r="J3" s="145" t="s">
        <v>88</v>
      </c>
      <c r="K3" s="146"/>
      <c r="Z3" s="142"/>
      <c r="AA3" s="33" t="s">
        <v>1</v>
      </c>
      <c r="AB3" s="33" t="s">
        <v>1</v>
      </c>
      <c r="AC3" s="33" t="s">
        <v>1</v>
      </c>
      <c r="AD3" s="33" t="s">
        <v>1</v>
      </c>
      <c r="AE3" s="33" t="s">
        <v>1</v>
      </c>
      <c r="AF3" s="33" t="s">
        <v>1</v>
      </c>
      <c r="AG3" s="33" t="s">
        <v>1</v>
      </c>
      <c r="AH3" s="33" t="s">
        <v>1</v>
      </c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spans="1:48" x14ac:dyDescent="0.15">
      <c r="A4" s="20" t="s">
        <v>3</v>
      </c>
      <c r="B4" s="26">
        <f>AA4*0.000001</f>
        <v>771.32595540000011</v>
      </c>
      <c r="C4" s="26">
        <f t="shared" ref="C4:H19" si="0">AB4*0.000001</f>
        <v>20.369346699999998</v>
      </c>
      <c r="D4" s="26">
        <f t="shared" si="0"/>
        <v>66.101187499999995</v>
      </c>
      <c r="E4" s="26">
        <f t="shared" si="0"/>
        <v>340.84190599999999</v>
      </c>
      <c r="F4" s="26">
        <f t="shared" si="0"/>
        <v>111.8662413</v>
      </c>
      <c r="G4" s="26">
        <f t="shared" si="0"/>
        <v>59.451773199999998</v>
      </c>
      <c r="H4" s="26">
        <f t="shared" si="0"/>
        <v>43.860878299999996</v>
      </c>
      <c r="I4" s="26">
        <f>AW25*0.000001</f>
        <v>128.83462239999997</v>
      </c>
      <c r="J4" s="99" t="str">
        <f>A4&amp;FIXED($B4,1)</f>
        <v>합계771.3</v>
      </c>
      <c r="K4" s="61" t="str">
        <f>"총계"&amp;CHAR(10)&amp;FIXED(B4,1)</f>
        <v>총계
771.3</v>
      </c>
      <c r="Z4" s="34" t="s">
        <v>3</v>
      </c>
      <c r="AA4" s="75">
        <f>SUM(AA5:AA20)</f>
        <v>771325955.4000001</v>
      </c>
      <c r="AB4" s="75">
        <f t="shared" ref="AB4:AG4" si="1">SUM(AB5:AB20)</f>
        <v>20369346.699999999</v>
      </c>
      <c r="AC4" s="75">
        <f t="shared" si="1"/>
        <v>66101187.5</v>
      </c>
      <c r="AD4" s="75">
        <f t="shared" si="1"/>
        <v>340841906</v>
      </c>
      <c r="AE4" s="75">
        <f t="shared" si="1"/>
        <v>111866241.3</v>
      </c>
      <c r="AF4" s="75">
        <f t="shared" si="1"/>
        <v>59451773.200000003</v>
      </c>
      <c r="AG4" s="75">
        <f t="shared" si="1"/>
        <v>43860878.299999997</v>
      </c>
      <c r="AH4" s="30">
        <f>AW25</f>
        <v>128834622.39999998</v>
      </c>
      <c r="AI4" s="60">
        <f>SUM(AB4:AH4)</f>
        <v>771325955.39999998</v>
      </c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</row>
    <row r="5" spans="1:48" x14ac:dyDescent="0.15">
      <c r="A5" s="14" t="s">
        <v>4</v>
      </c>
      <c r="B5" s="26">
        <f t="shared" ref="B5:H20" si="2">AA5*0.000001</f>
        <v>3.0128428999999999</v>
      </c>
      <c r="C5" s="26">
        <f t="shared" si="0"/>
        <v>2.2129999999999997E-3</v>
      </c>
      <c r="D5" s="26">
        <f t="shared" si="0"/>
        <v>0</v>
      </c>
      <c r="E5" s="26">
        <f t="shared" si="0"/>
        <v>0.10926799999999999</v>
      </c>
      <c r="F5" s="26">
        <f t="shared" si="0"/>
        <v>1.4957558999999998</v>
      </c>
      <c r="G5" s="26">
        <f t="shared" si="0"/>
        <v>0.74820739999999997</v>
      </c>
      <c r="H5" s="26">
        <f t="shared" si="0"/>
        <v>1.4123899999999998E-2</v>
      </c>
      <c r="I5" s="26">
        <f t="shared" ref="I5:I20" si="3">AW26*0.000001</f>
        <v>0.64327469999999998</v>
      </c>
      <c r="J5" s="99" t="str">
        <f t="shared" ref="J5:J20" si="4">A5&amp;FIXED($B5,1)</f>
        <v>중구3.0</v>
      </c>
      <c r="K5" s="61" t="str">
        <f>C2&amp;CHAR(10)&amp;FIXED(C4,1)</f>
        <v>전
20.4</v>
      </c>
      <c r="Z5" s="29" t="s">
        <v>4</v>
      </c>
      <c r="AA5" s="76">
        <f>AA48</f>
        <v>3012842.9</v>
      </c>
      <c r="AB5" s="76">
        <f t="shared" ref="AB5:AC5" si="5">AB48</f>
        <v>2213</v>
      </c>
      <c r="AC5" s="76">
        <f t="shared" si="5"/>
        <v>0</v>
      </c>
      <c r="AD5" s="76">
        <f>AF48</f>
        <v>109268</v>
      </c>
      <c r="AE5" s="76">
        <f>AI48</f>
        <v>1495755.9</v>
      </c>
      <c r="AF5" s="76">
        <f>AO48</f>
        <v>748207.4</v>
      </c>
      <c r="AG5" s="76">
        <f>AR48</f>
        <v>14123.9</v>
      </c>
      <c r="AH5" s="30">
        <f t="shared" ref="AH5:AH20" si="6">AW26</f>
        <v>643274.69999999995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spans="1:48" x14ac:dyDescent="0.15">
      <c r="A6" s="14" t="s">
        <v>5</v>
      </c>
      <c r="B6" s="26">
        <f>AA6*0.000001</f>
        <v>13.975501999999999</v>
      </c>
      <c r="C6" s="26">
        <f t="shared" si="0"/>
        <v>0.409634</v>
      </c>
      <c r="D6" s="26">
        <f t="shared" si="0"/>
        <v>4.3593E-2</v>
      </c>
      <c r="E6" s="26">
        <f t="shared" si="0"/>
        <v>6.7300329999999997</v>
      </c>
      <c r="F6" s="26">
        <f t="shared" si="0"/>
        <v>3.8224443999999997</v>
      </c>
      <c r="G6" s="26">
        <f t="shared" si="0"/>
        <v>1.3638239999999999</v>
      </c>
      <c r="H6" s="26">
        <f t="shared" si="0"/>
        <v>2.2461200000000001E-2</v>
      </c>
      <c r="I6" s="26">
        <f t="shared" si="3"/>
        <v>1.5835124</v>
      </c>
      <c r="J6" s="99" t="str">
        <f t="shared" si="4"/>
        <v>서구14.0</v>
      </c>
      <c r="K6" s="61" t="str">
        <f>D2&amp;CHAR(10)&amp;FIXED(D4,1)</f>
        <v>답
66.1</v>
      </c>
      <c r="Z6" s="29" t="s">
        <v>5</v>
      </c>
      <c r="AA6" s="76">
        <f t="shared" ref="AA6:AC6" si="7">AA49</f>
        <v>13975502</v>
      </c>
      <c r="AB6" s="76">
        <f t="shared" si="7"/>
        <v>409634</v>
      </c>
      <c r="AC6" s="76">
        <f t="shared" si="7"/>
        <v>43593</v>
      </c>
      <c r="AD6" s="76">
        <f t="shared" ref="AD6:AD20" si="8">AF49</f>
        <v>6730033</v>
      </c>
      <c r="AE6" s="76">
        <f t="shared" ref="AE6:AE20" si="9">AI49</f>
        <v>3822444.4</v>
      </c>
      <c r="AF6" s="76">
        <f t="shared" ref="AF6:AF20" si="10">AO49</f>
        <v>1363824</v>
      </c>
      <c r="AG6" s="76">
        <f t="shared" ref="AG6:AG20" si="11">AR49</f>
        <v>22461.200000000001</v>
      </c>
      <c r="AH6" s="30">
        <f t="shared" si="6"/>
        <v>1583512.4000000001</v>
      </c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1:48" x14ac:dyDescent="0.15">
      <c r="A7" s="14" t="s">
        <v>6</v>
      </c>
      <c r="B7" s="26">
        <f t="shared" si="2"/>
        <v>10.1211404</v>
      </c>
      <c r="C7" s="26">
        <f t="shared" si="0"/>
        <v>5.1159299999999998E-2</v>
      </c>
      <c r="D7" s="26">
        <f t="shared" si="0"/>
        <v>1.8869999999999998E-2</v>
      </c>
      <c r="E7" s="26">
        <f t="shared" si="0"/>
        <v>2.7317657</v>
      </c>
      <c r="F7" s="26">
        <f t="shared" si="0"/>
        <v>3.6205517999999994</v>
      </c>
      <c r="G7" s="26">
        <f t="shared" si="0"/>
        <v>1.4897187999999999</v>
      </c>
      <c r="H7" s="26">
        <f t="shared" si="0"/>
        <v>5.4175000000000001E-2</v>
      </c>
      <c r="I7" s="26">
        <f t="shared" si="3"/>
        <v>2.1548997999999999</v>
      </c>
      <c r="J7" s="99" t="str">
        <f t="shared" si="4"/>
        <v>동구10.1</v>
      </c>
      <c r="K7" s="61" t="str">
        <f>E2&amp;CHAR(10)&amp;FIXED(E4,1)</f>
        <v>임야
340.8</v>
      </c>
      <c r="Z7" s="29" t="s">
        <v>6</v>
      </c>
      <c r="AA7" s="76">
        <f t="shared" ref="AA7:AC7" si="12">AA50</f>
        <v>10121140.4</v>
      </c>
      <c r="AB7" s="76">
        <f t="shared" si="12"/>
        <v>51159.3</v>
      </c>
      <c r="AC7" s="76">
        <f t="shared" si="12"/>
        <v>18870</v>
      </c>
      <c r="AD7" s="76">
        <f t="shared" si="8"/>
        <v>2731765.7</v>
      </c>
      <c r="AE7" s="76">
        <f t="shared" si="9"/>
        <v>3620551.8</v>
      </c>
      <c r="AF7" s="76">
        <f t="shared" si="10"/>
        <v>1489718.8</v>
      </c>
      <c r="AG7" s="76">
        <f t="shared" si="11"/>
        <v>54175</v>
      </c>
      <c r="AH7" s="30">
        <f t="shared" si="6"/>
        <v>2154899.7999999998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</row>
    <row r="8" spans="1:48" x14ac:dyDescent="0.15">
      <c r="A8" s="14" t="s">
        <v>7</v>
      </c>
      <c r="B8" s="26">
        <f t="shared" si="2"/>
        <v>14.1993454</v>
      </c>
      <c r="C8" s="26">
        <f t="shared" si="0"/>
        <v>0.33255609999999997</v>
      </c>
      <c r="D8" s="26">
        <f t="shared" si="0"/>
        <v>0.1102548</v>
      </c>
      <c r="E8" s="26">
        <f t="shared" si="0"/>
        <v>3.8841500999999998</v>
      </c>
      <c r="F8" s="26">
        <f t="shared" si="0"/>
        <v>4.1351453999999999</v>
      </c>
      <c r="G8" s="26">
        <f t="shared" si="0"/>
        <v>1.3751971999999999</v>
      </c>
      <c r="H8" s="26">
        <f t="shared" si="0"/>
        <v>0</v>
      </c>
      <c r="I8" s="26">
        <f t="shared" si="3"/>
        <v>4.3620417999999992</v>
      </c>
      <c r="J8" s="99" t="str">
        <f t="shared" si="4"/>
        <v>영도구14.2</v>
      </c>
      <c r="K8" s="61" t="str">
        <f>F2&amp;CHAR(10)&amp;FIXED(F4,1)</f>
        <v>대
111.9</v>
      </c>
      <c r="Z8" s="29" t="s">
        <v>7</v>
      </c>
      <c r="AA8" s="76">
        <f t="shared" ref="AA8:AC8" si="13">AA51</f>
        <v>14199345.4</v>
      </c>
      <c r="AB8" s="76">
        <f t="shared" si="13"/>
        <v>332556.09999999998</v>
      </c>
      <c r="AC8" s="76">
        <f t="shared" si="13"/>
        <v>110254.8</v>
      </c>
      <c r="AD8" s="76">
        <f t="shared" si="8"/>
        <v>3884150.1</v>
      </c>
      <c r="AE8" s="76">
        <f t="shared" si="9"/>
        <v>4135145.4</v>
      </c>
      <c r="AF8" s="76">
        <f t="shared" si="10"/>
        <v>1375197.2</v>
      </c>
      <c r="AG8" s="76">
        <f t="shared" si="11"/>
        <v>0</v>
      </c>
      <c r="AH8" s="30">
        <f t="shared" si="6"/>
        <v>4362041.8</v>
      </c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48" x14ac:dyDescent="0.15">
      <c r="A9" s="14" t="s">
        <v>8</v>
      </c>
      <c r="B9" s="26">
        <f t="shared" si="2"/>
        <v>29.6664858</v>
      </c>
      <c r="C9" s="26">
        <f t="shared" si="0"/>
        <v>7.8836199999999995E-2</v>
      </c>
      <c r="D9" s="26">
        <f t="shared" si="0"/>
        <v>0.21676419999999999</v>
      </c>
      <c r="E9" s="26">
        <f t="shared" si="0"/>
        <v>9.5933130000000002</v>
      </c>
      <c r="F9" s="26">
        <f t="shared" si="0"/>
        <v>9.1953766999999988</v>
      </c>
      <c r="G9" s="26">
        <f t="shared" si="0"/>
        <v>3.1781588999999997</v>
      </c>
      <c r="H9" s="26">
        <f t="shared" si="0"/>
        <v>0.27074259999999994</v>
      </c>
      <c r="I9" s="26">
        <f t="shared" si="3"/>
        <v>7.133294199999999</v>
      </c>
      <c r="J9" s="99" t="str">
        <f t="shared" si="4"/>
        <v>부산진구29.7</v>
      </c>
      <c r="K9" s="61" t="str">
        <f>G2&amp;CHAR(10)&amp;FIXED(G4,1)</f>
        <v>도로
59.5</v>
      </c>
      <c r="Z9" s="29" t="s">
        <v>8</v>
      </c>
      <c r="AA9" s="76">
        <f t="shared" ref="AA9:AC9" si="14">AA52</f>
        <v>29666485.800000001</v>
      </c>
      <c r="AB9" s="76">
        <f t="shared" si="14"/>
        <v>78836.2</v>
      </c>
      <c r="AC9" s="76">
        <f t="shared" si="14"/>
        <v>216764.2</v>
      </c>
      <c r="AD9" s="76">
        <f t="shared" si="8"/>
        <v>9593313</v>
      </c>
      <c r="AE9" s="76">
        <f t="shared" si="9"/>
        <v>9195376.6999999993</v>
      </c>
      <c r="AF9" s="76">
        <f t="shared" si="10"/>
        <v>3178158.9</v>
      </c>
      <c r="AG9" s="76">
        <f t="shared" si="11"/>
        <v>270742.59999999998</v>
      </c>
      <c r="AH9" s="30">
        <f t="shared" si="6"/>
        <v>7133294.1999999993</v>
      </c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1:48" x14ac:dyDescent="0.15">
      <c r="A10" s="14" t="s">
        <v>9</v>
      </c>
      <c r="B10" s="26">
        <f t="shared" si="2"/>
        <v>16.630551199999999</v>
      </c>
      <c r="C10" s="26">
        <f t="shared" si="0"/>
        <v>0.17600729999999998</v>
      </c>
      <c r="D10" s="26">
        <f t="shared" si="0"/>
        <v>0.10139089999999999</v>
      </c>
      <c r="E10" s="26">
        <f t="shared" si="0"/>
        <v>4.3274623999999999</v>
      </c>
      <c r="F10" s="26">
        <f t="shared" si="0"/>
        <v>7.1898185999999997</v>
      </c>
      <c r="G10" s="26">
        <f t="shared" si="0"/>
        <v>2.3598181</v>
      </c>
      <c r="H10" s="26">
        <f t="shared" si="0"/>
        <v>0.54490159999999999</v>
      </c>
      <c r="I10" s="26">
        <f t="shared" si="3"/>
        <v>1.9311522999999999</v>
      </c>
      <c r="J10" s="99" t="str">
        <f t="shared" si="4"/>
        <v>동래구16.6</v>
      </c>
      <c r="K10" s="61" t="str">
        <f>H2&amp;CHAR(10)&amp;FIXED(H4,1)</f>
        <v>하천
43.9</v>
      </c>
      <c r="Z10" s="29" t="s">
        <v>9</v>
      </c>
      <c r="AA10" s="76">
        <f t="shared" ref="AA10:AC10" si="15">AA53</f>
        <v>16630551.199999999</v>
      </c>
      <c r="AB10" s="76">
        <f t="shared" si="15"/>
        <v>176007.3</v>
      </c>
      <c r="AC10" s="76">
        <f t="shared" si="15"/>
        <v>101390.9</v>
      </c>
      <c r="AD10" s="76">
        <f t="shared" si="8"/>
        <v>4327462.4000000004</v>
      </c>
      <c r="AE10" s="76">
        <f t="shared" si="9"/>
        <v>7189818.5999999996</v>
      </c>
      <c r="AF10" s="76">
        <f t="shared" si="10"/>
        <v>2359818.1</v>
      </c>
      <c r="AG10" s="76">
        <f t="shared" si="11"/>
        <v>544901.6</v>
      </c>
      <c r="AH10" s="30">
        <f t="shared" si="6"/>
        <v>1931152.3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</row>
    <row r="11" spans="1:48" x14ac:dyDescent="0.15">
      <c r="A11" s="14" t="s">
        <v>10</v>
      </c>
      <c r="B11" s="26">
        <f t="shared" si="2"/>
        <v>26.8240497</v>
      </c>
      <c r="C11" s="26">
        <f t="shared" si="0"/>
        <v>0.24362229999999999</v>
      </c>
      <c r="D11" s="26">
        <f t="shared" si="0"/>
        <v>0.1071038</v>
      </c>
      <c r="E11" s="26">
        <f t="shared" si="0"/>
        <v>8.2932122999999986</v>
      </c>
      <c r="F11" s="26">
        <f t="shared" si="0"/>
        <v>8.4926075999999995</v>
      </c>
      <c r="G11" s="26">
        <f t="shared" si="0"/>
        <v>2.7850196</v>
      </c>
      <c r="H11" s="26">
        <f t="shared" si="0"/>
        <v>0.11272260000000001</v>
      </c>
      <c r="I11" s="26">
        <f t="shared" si="3"/>
        <v>6.7897614999999991</v>
      </c>
      <c r="J11" s="99" t="str">
        <f t="shared" si="4"/>
        <v>남구26.8</v>
      </c>
      <c r="K11" s="61" t="str">
        <f>I2&amp;CHAR(10)&amp;FIXED(I4,1)</f>
        <v>기타
128.8</v>
      </c>
      <c r="Z11" s="29" t="s">
        <v>10</v>
      </c>
      <c r="AA11" s="76">
        <f t="shared" ref="AA11:AC11" si="16">AA54</f>
        <v>26824049.699999999</v>
      </c>
      <c r="AB11" s="76">
        <f t="shared" si="16"/>
        <v>243622.3</v>
      </c>
      <c r="AC11" s="76">
        <f t="shared" si="16"/>
        <v>107103.8</v>
      </c>
      <c r="AD11" s="76">
        <f t="shared" si="8"/>
        <v>8293212.2999999998</v>
      </c>
      <c r="AE11" s="76">
        <f t="shared" si="9"/>
        <v>8492607.5999999996</v>
      </c>
      <c r="AF11" s="76">
        <f t="shared" si="10"/>
        <v>2785019.6</v>
      </c>
      <c r="AG11" s="76">
        <f t="shared" si="11"/>
        <v>112722.6</v>
      </c>
      <c r="AH11" s="30">
        <f t="shared" si="6"/>
        <v>6789761.4999999991</v>
      </c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</row>
    <row r="12" spans="1:48" x14ac:dyDescent="0.15">
      <c r="A12" s="14" t="s">
        <v>11</v>
      </c>
      <c r="B12" s="26">
        <f t="shared" si="2"/>
        <v>39.373770200000003</v>
      </c>
      <c r="C12" s="26">
        <f t="shared" si="0"/>
        <v>0.2015245</v>
      </c>
      <c r="D12" s="26">
        <f t="shared" si="0"/>
        <v>0.64490340000000002</v>
      </c>
      <c r="E12" s="26">
        <f t="shared" si="0"/>
        <v>21.8914747</v>
      </c>
      <c r="F12" s="26">
        <f t="shared" si="0"/>
        <v>6.4479242999999995</v>
      </c>
      <c r="G12" s="26">
        <f t="shared" si="0"/>
        <v>2.4289394</v>
      </c>
      <c r="H12" s="26">
        <f t="shared" si="0"/>
        <v>4.7137085000000001</v>
      </c>
      <c r="I12" s="26">
        <f t="shared" si="3"/>
        <v>3.0452953999999992</v>
      </c>
      <c r="J12" s="99" t="str">
        <f t="shared" si="4"/>
        <v>북구39.4</v>
      </c>
      <c r="K12" s="84"/>
      <c r="Z12" s="29" t="s">
        <v>11</v>
      </c>
      <c r="AA12" s="76">
        <f t="shared" ref="AA12:AC12" si="17">AA55</f>
        <v>39373770.200000003</v>
      </c>
      <c r="AB12" s="76">
        <f t="shared" si="17"/>
        <v>201524.5</v>
      </c>
      <c r="AC12" s="76">
        <f t="shared" si="17"/>
        <v>644903.4</v>
      </c>
      <c r="AD12" s="76">
        <f t="shared" si="8"/>
        <v>21891474.699999999</v>
      </c>
      <c r="AE12" s="76">
        <f t="shared" si="9"/>
        <v>6447924.2999999998</v>
      </c>
      <c r="AF12" s="76">
        <f t="shared" si="10"/>
        <v>2428939.4</v>
      </c>
      <c r="AG12" s="76">
        <f t="shared" si="11"/>
        <v>4713708.5</v>
      </c>
      <c r="AH12" s="30">
        <f t="shared" si="6"/>
        <v>3045295.3999999994</v>
      </c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</row>
    <row r="13" spans="1:48" x14ac:dyDescent="0.15">
      <c r="A13" s="14" t="s">
        <v>12</v>
      </c>
      <c r="B13" s="26">
        <f>AA13*0.000001</f>
        <v>51.541037399999993</v>
      </c>
      <c r="C13" s="26">
        <f t="shared" si="0"/>
        <v>0.79186669999999992</v>
      </c>
      <c r="D13" s="26">
        <f t="shared" si="0"/>
        <v>0.93041169999999995</v>
      </c>
      <c r="E13" s="26">
        <f t="shared" si="0"/>
        <v>27.592480999999999</v>
      </c>
      <c r="F13" s="26">
        <f t="shared" si="0"/>
        <v>9.823576199999998</v>
      </c>
      <c r="G13" s="26">
        <f t="shared" si="0"/>
        <v>4.0306306999999997</v>
      </c>
      <c r="H13" s="26">
        <f t="shared" si="0"/>
        <v>1.1017952</v>
      </c>
      <c r="I13" s="26">
        <f t="shared" si="3"/>
        <v>7.2702758999999997</v>
      </c>
      <c r="J13" s="99" t="str">
        <f t="shared" si="4"/>
        <v>해운대구51.5</v>
      </c>
      <c r="K13" s="84"/>
      <c r="Z13" s="29" t="s">
        <v>12</v>
      </c>
      <c r="AA13" s="76">
        <f t="shared" ref="AA13:AC13" si="18">AA56</f>
        <v>51541037.399999999</v>
      </c>
      <c r="AB13" s="76">
        <f t="shared" si="18"/>
        <v>791866.7</v>
      </c>
      <c r="AC13" s="76">
        <f t="shared" si="18"/>
        <v>930411.7</v>
      </c>
      <c r="AD13" s="76">
        <f t="shared" si="8"/>
        <v>27592481</v>
      </c>
      <c r="AE13" s="76">
        <f t="shared" si="9"/>
        <v>9823576.1999999993</v>
      </c>
      <c r="AF13" s="76">
        <f t="shared" si="10"/>
        <v>4030630.7</v>
      </c>
      <c r="AG13" s="76">
        <f t="shared" si="11"/>
        <v>1101795.2</v>
      </c>
      <c r="AH13" s="30">
        <f t="shared" si="6"/>
        <v>7270275.9000000004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48" x14ac:dyDescent="0.15">
      <c r="A14" s="14" t="s">
        <v>13</v>
      </c>
      <c r="B14" s="26">
        <f t="shared" si="2"/>
        <v>41.7839119</v>
      </c>
      <c r="C14" s="26">
        <f t="shared" si="0"/>
        <v>1.6407856000000001</v>
      </c>
      <c r="D14" s="26">
        <f t="shared" si="0"/>
        <v>0.15051699999999998</v>
      </c>
      <c r="E14" s="26">
        <f t="shared" si="0"/>
        <v>13.2763913</v>
      </c>
      <c r="F14" s="26">
        <f t="shared" si="0"/>
        <v>8.3879137999999998</v>
      </c>
      <c r="G14" s="26">
        <f t="shared" si="0"/>
        <v>3.920763</v>
      </c>
      <c r="H14" s="26">
        <f t="shared" si="0"/>
        <v>3.3811977999999998</v>
      </c>
      <c r="I14" s="26">
        <f t="shared" si="3"/>
        <v>11.0263434</v>
      </c>
      <c r="J14" s="99" t="str">
        <f t="shared" si="4"/>
        <v>사하구41.8</v>
      </c>
      <c r="K14" s="84"/>
      <c r="Z14" s="29" t="s">
        <v>13</v>
      </c>
      <c r="AA14" s="76">
        <f t="shared" ref="AA14:AC14" si="19">AA57</f>
        <v>41783911.899999999</v>
      </c>
      <c r="AB14" s="76">
        <f t="shared" si="19"/>
        <v>1640785.6</v>
      </c>
      <c r="AC14" s="76">
        <f t="shared" si="19"/>
        <v>150517</v>
      </c>
      <c r="AD14" s="76">
        <f t="shared" si="8"/>
        <v>13276391.300000001</v>
      </c>
      <c r="AE14" s="76">
        <f t="shared" si="9"/>
        <v>8387913.7999999998</v>
      </c>
      <c r="AF14" s="76">
        <f t="shared" si="10"/>
        <v>3920763</v>
      </c>
      <c r="AG14" s="76">
        <f t="shared" si="11"/>
        <v>3381197.8</v>
      </c>
      <c r="AH14" s="30">
        <f t="shared" si="6"/>
        <v>11026343.4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</row>
    <row r="15" spans="1:48" x14ac:dyDescent="0.15">
      <c r="A15" s="14" t="s">
        <v>14</v>
      </c>
      <c r="B15" s="26">
        <f t="shared" si="2"/>
        <v>65.278565999999998</v>
      </c>
      <c r="C15" s="26">
        <f t="shared" si="0"/>
        <v>0.95092309999999991</v>
      </c>
      <c r="D15" s="26">
        <f t="shared" si="0"/>
        <v>2.9849788999999998</v>
      </c>
      <c r="E15" s="26">
        <f t="shared" si="0"/>
        <v>40.580273999999996</v>
      </c>
      <c r="F15" s="26">
        <f t="shared" si="0"/>
        <v>7.0808251999999996</v>
      </c>
      <c r="G15" s="26">
        <f t="shared" si="0"/>
        <v>4.0941288999999994</v>
      </c>
      <c r="H15" s="26">
        <f t="shared" si="0"/>
        <v>1.6998123999999999</v>
      </c>
      <c r="I15" s="26">
        <f t="shared" si="3"/>
        <v>7.887623500000001</v>
      </c>
      <c r="J15" s="99" t="str">
        <f t="shared" si="4"/>
        <v>금정구65.3</v>
      </c>
      <c r="K15" s="84"/>
      <c r="Z15" s="29" t="s">
        <v>14</v>
      </c>
      <c r="AA15" s="76">
        <f t="shared" ref="AA15:AC15" si="20">AA58</f>
        <v>65278566</v>
      </c>
      <c r="AB15" s="76">
        <f t="shared" si="20"/>
        <v>950923.1</v>
      </c>
      <c r="AC15" s="76">
        <f t="shared" si="20"/>
        <v>2984978.9</v>
      </c>
      <c r="AD15" s="76">
        <f t="shared" si="8"/>
        <v>40580274</v>
      </c>
      <c r="AE15" s="76">
        <f t="shared" si="9"/>
        <v>7080825.2000000002</v>
      </c>
      <c r="AF15" s="76">
        <f t="shared" si="10"/>
        <v>4094128.9</v>
      </c>
      <c r="AG15" s="76">
        <f t="shared" si="11"/>
        <v>1699812.4</v>
      </c>
      <c r="AH15" s="30">
        <f t="shared" si="6"/>
        <v>7887623.5000000009</v>
      </c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 spans="1:48" x14ac:dyDescent="0.15">
      <c r="A16" s="14" t="s">
        <v>15</v>
      </c>
      <c r="B16" s="26">
        <f t="shared" si="2"/>
        <v>182.15698090000001</v>
      </c>
      <c r="C16" s="26">
        <f t="shared" si="0"/>
        <v>8.8098640999999986</v>
      </c>
      <c r="D16" s="26">
        <f t="shared" si="0"/>
        <v>40.705641200000002</v>
      </c>
      <c r="E16" s="26">
        <f t="shared" si="0"/>
        <v>40.771181499999997</v>
      </c>
      <c r="F16" s="26">
        <f t="shared" si="0"/>
        <v>12.606924299999999</v>
      </c>
      <c r="G16" s="26">
        <f t="shared" si="0"/>
        <v>13.8273461</v>
      </c>
      <c r="H16" s="26">
        <f t="shared" si="0"/>
        <v>20.878754000000001</v>
      </c>
      <c r="I16" s="26">
        <f t="shared" si="3"/>
        <v>44.557269699999999</v>
      </c>
      <c r="J16" s="99" t="str">
        <f t="shared" si="4"/>
        <v>강서구182.2</v>
      </c>
      <c r="K16" s="84"/>
      <c r="Z16" s="29" t="s">
        <v>15</v>
      </c>
      <c r="AA16" s="76">
        <f t="shared" ref="AA16:AC16" si="21">AA59</f>
        <v>182156980.90000001</v>
      </c>
      <c r="AB16" s="76">
        <f t="shared" si="21"/>
        <v>8809864.0999999996</v>
      </c>
      <c r="AC16" s="76">
        <f t="shared" si="21"/>
        <v>40705641.200000003</v>
      </c>
      <c r="AD16" s="76">
        <f t="shared" si="8"/>
        <v>40771181.5</v>
      </c>
      <c r="AE16" s="76">
        <f t="shared" si="9"/>
        <v>12606924.300000001</v>
      </c>
      <c r="AF16" s="76">
        <f t="shared" si="10"/>
        <v>13827346.1</v>
      </c>
      <c r="AG16" s="76">
        <f t="shared" si="11"/>
        <v>20878754</v>
      </c>
      <c r="AH16" s="30">
        <f t="shared" si="6"/>
        <v>44557269.700000003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 spans="1:49" x14ac:dyDescent="0.15">
      <c r="A17" s="14" t="s">
        <v>16</v>
      </c>
      <c r="B17" s="26">
        <f t="shared" si="2"/>
        <v>12.105138599999998</v>
      </c>
      <c r="C17" s="26">
        <f t="shared" si="0"/>
        <v>3.3243599999999998E-2</v>
      </c>
      <c r="D17" s="26">
        <f t="shared" si="0"/>
        <v>1.8241900000000002E-2</v>
      </c>
      <c r="E17" s="26">
        <f t="shared" si="0"/>
        <v>2.9061216999999999</v>
      </c>
      <c r="F17" s="26">
        <f t="shared" si="0"/>
        <v>5.6260289000000006</v>
      </c>
      <c r="G17" s="26">
        <f t="shared" si="0"/>
        <v>1.7841651000000001</v>
      </c>
      <c r="H17" s="26">
        <f t="shared" si="0"/>
        <v>0.11536199999999999</v>
      </c>
      <c r="I17" s="26">
        <f t="shared" si="3"/>
        <v>1.6219753999999997</v>
      </c>
      <c r="J17" s="99" t="str">
        <f t="shared" si="4"/>
        <v>연제구12.1</v>
      </c>
      <c r="K17" s="84"/>
      <c r="Z17" s="29" t="s">
        <v>16</v>
      </c>
      <c r="AA17" s="76">
        <f t="shared" ref="AA17:AC17" si="22">AA60</f>
        <v>12105138.6</v>
      </c>
      <c r="AB17" s="76">
        <f t="shared" si="22"/>
        <v>33243.599999999999</v>
      </c>
      <c r="AC17" s="76">
        <f t="shared" si="22"/>
        <v>18241.900000000001</v>
      </c>
      <c r="AD17" s="76">
        <f t="shared" si="8"/>
        <v>2906121.7</v>
      </c>
      <c r="AE17" s="76">
        <f t="shared" si="9"/>
        <v>5626028.9000000004</v>
      </c>
      <c r="AF17" s="76">
        <f t="shared" si="10"/>
        <v>1784165.1</v>
      </c>
      <c r="AG17" s="76">
        <f t="shared" si="11"/>
        <v>115362</v>
      </c>
      <c r="AH17" s="30">
        <f t="shared" si="6"/>
        <v>1621975.4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spans="1:49" x14ac:dyDescent="0.15">
      <c r="A18" s="14" t="s">
        <v>17</v>
      </c>
      <c r="B18" s="26">
        <f t="shared" si="2"/>
        <v>10.2180719</v>
      </c>
      <c r="C18" s="26">
        <f t="shared" si="0"/>
        <v>1.6777E-2</v>
      </c>
      <c r="D18" s="26">
        <f t="shared" si="0"/>
        <v>3.8199999999999996E-3</v>
      </c>
      <c r="E18" s="26">
        <f t="shared" si="0"/>
        <v>2.3238859999999999</v>
      </c>
      <c r="F18" s="26">
        <f t="shared" si="0"/>
        <v>5.2491487999999995</v>
      </c>
      <c r="G18" s="26">
        <f t="shared" si="0"/>
        <v>1.619623</v>
      </c>
      <c r="H18" s="26">
        <f t="shared" si="0"/>
        <v>0.14302399999999998</v>
      </c>
      <c r="I18" s="26">
        <f t="shared" si="3"/>
        <v>0.86179310000000009</v>
      </c>
      <c r="J18" s="99" t="str">
        <f t="shared" si="4"/>
        <v>수영구10.2</v>
      </c>
      <c r="K18" s="84"/>
      <c r="Z18" s="29" t="s">
        <v>17</v>
      </c>
      <c r="AA18" s="76">
        <f t="shared" ref="AA18:AC18" si="23">AA61</f>
        <v>10218071.9</v>
      </c>
      <c r="AB18" s="76">
        <f t="shared" si="23"/>
        <v>16777</v>
      </c>
      <c r="AC18" s="76">
        <f t="shared" si="23"/>
        <v>3820</v>
      </c>
      <c r="AD18" s="76">
        <f t="shared" si="8"/>
        <v>2323886</v>
      </c>
      <c r="AE18" s="76">
        <f t="shared" si="9"/>
        <v>5249148.8</v>
      </c>
      <c r="AF18" s="76">
        <f t="shared" si="10"/>
        <v>1619623</v>
      </c>
      <c r="AG18" s="76">
        <f t="shared" si="11"/>
        <v>143024</v>
      </c>
      <c r="AH18" s="30">
        <f t="shared" si="6"/>
        <v>861793.10000000009</v>
      </c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9" x14ac:dyDescent="0.15">
      <c r="A19" s="14" t="s">
        <v>18</v>
      </c>
      <c r="B19" s="26">
        <f t="shared" si="2"/>
        <v>36.105076099999998</v>
      </c>
      <c r="C19" s="26">
        <f t="shared" si="0"/>
        <v>0.11725139999999999</v>
      </c>
      <c r="D19" s="26">
        <f t="shared" si="0"/>
        <v>0.40063829999999995</v>
      </c>
      <c r="E19" s="26">
        <f t="shared" si="0"/>
        <v>12.1438396</v>
      </c>
      <c r="F19" s="26">
        <f t="shared" si="0"/>
        <v>6.6778499999999994</v>
      </c>
      <c r="G19" s="26">
        <f t="shared" si="0"/>
        <v>3.2515087999999999</v>
      </c>
      <c r="H19" s="26">
        <f t="shared" si="0"/>
        <v>7.7216560999999997</v>
      </c>
      <c r="I19" s="26">
        <f t="shared" si="3"/>
        <v>5.7923318999999989</v>
      </c>
      <c r="J19" s="99" t="str">
        <f t="shared" si="4"/>
        <v>사상구36.1</v>
      </c>
      <c r="K19" s="84"/>
      <c r="Z19" s="29" t="s">
        <v>18</v>
      </c>
      <c r="AA19" s="76">
        <f t="shared" ref="AA19:AC19" si="24">AA62</f>
        <v>36105076.100000001</v>
      </c>
      <c r="AB19" s="76">
        <f t="shared" si="24"/>
        <v>117251.4</v>
      </c>
      <c r="AC19" s="76">
        <f t="shared" si="24"/>
        <v>400638.3</v>
      </c>
      <c r="AD19" s="76">
        <f t="shared" si="8"/>
        <v>12143839.6</v>
      </c>
      <c r="AE19" s="76">
        <f t="shared" si="9"/>
        <v>6677850</v>
      </c>
      <c r="AF19" s="76">
        <f t="shared" si="10"/>
        <v>3251508.8</v>
      </c>
      <c r="AG19" s="76">
        <f t="shared" si="11"/>
        <v>7721656.0999999996</v>
      </c>
      <c r="AH19" s="30">
        <f t="shared" si="6"/>
        <v>5792331.8999999994</v>
      </c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</row>
    <row r="20" spans="1:49" x14ac:dyDescent="0.15">
      <c r="A20" s="14" t="s">
        <v>19</v>
      </c>
      <c r="B20" s="26">
        <f t="shared" si="2"/>
        <v>218.333485</v>
      </c>
      <c r="C20" s="26">
        <f t="shared" si="2"/>
        <v>6.5130824999999994</v>
      </c>
      <c r="D20" s="26">
        <f t="shared" si="2"/>
        <v>19.664058399999998</v>
      </c>
      <c r="E20" s="26">
        <f t="shared" si="2"/>
        <v>143.68705169999998</v>
      </c>
      <c r="F20" s="26">
        <f t="shared" si="2"/>
        <v>12.0143494</v>
      </c>
      <c r="G20" s="26">
        <f t="shared" si="2"/>
        <v>11.1947242</v>
      </c>
      <c r="H20" s="26">
        <f t="shared" si="2"/>
        <v>3.0864413999999996</v>
      </c>
      <c r="I20" s="26">
        <f t="shared" si="3"/>
        <v>22.173777399999999</v>
      </c>
      <c r="J20" s="99" t="str">
        <f t="shared" si="4"/>
        <v>기장군218.3</v>
      </c>
      <c r="K20" s="84"/>
      <c r="Z20" s="29" t="s">
        <v>19</v>
      </c>
      <c r="AA20" s="76">
        <f t="shared" ref="AA20:AC20" si="25">AA63</f>
        <v>218333485</v>
      </c>
      <c r="AB20" s="76">
        <f t="shared" si="25"/>
        <v>6513082.5</v>
      </c>
      <c r="AC20" s="76">
        <f t="shared" si="25"/>
        <v>19664058.399999999</v>
      </c>
      <c r="AD20" s="76">
        <f t="shared" si="8"/>
        <v>143687051.69999999</v>
      </c>
      <c r="AE20" s="76">
        <f t="shared" si="9"/>
        <v>12014349.4</v>
      </c>
      <c r="AF20" s="76">
        <f t="shared" si="10"/>
        <v>11194724.199999999</v>
      </c>
      <c r="AG20" s="76">
        <f t="shared" si="11"/>
        <v>3086441.4</v>
      </c>
      <c r="AH20" s="30">
        <f t="shared" si="6"/>
        <v>22173777.399999999</v>
      </c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</row>
    <row r="21" spans="1:49" x14ac:dyDescent="0.25"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</row>
    <row r="22" spans="1:49" x14ac:dyDescent="0.25"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9" x14ac:dyDescent="0.25">
      <c r="Z23" s="139"/>
      <c r="AA23" s="35" t="s">
        <v>49</v>
      </c>
      <c r="AB23" s="35" t="s">
        <v>50</v>
      </c>
      <c r="AC23" s="35" t="s">
        <v>51</v>
      </c>
      <c r="AD23" s="35" t="s">
        <v>52</v>
      </c>
      <c r="AE23" s="35" t="s">
        <v>53</v>
      </c>
      <c r="AF23" s="35" t="s">
        <v>54</v>
      </c>
      <c r="AG23" s="35" t="s">
        <v>55</v>
      </c>
      <c r="AH23" s="35" t="s">
        <v>56</v>
      </c>
      <c r="AI23" s="35" t="s">
        <v>57</v>
      </c>
      <c r="AJ23" s="35" t="s">
        <v>58</v>
      </c>
      <c r="AK23" s="35" t="s">
        <v>59</v>
      </c>
      <c r="AL23" s="35" t="s">
        <v>60</v>
      </c>
      <c r="AM23" s="35" t="s">
        <v>61</v>
      </c>
      <c r="AN23" s="35" t="s">
        <v>62</v>
      </c>
      <c r="AO23" s="35" t="s">
        <v>63</v>
      </c>
      <c r="AP23" s="35" t="s">
        <v>64</v>
      </c>
      <c r="AQ23" s="35" t="s">
        <v>65</v>
      </c>
      <c r="AR23" s="35" t="s">
        <v>66</v>
      </c>
      <c r="AS23" s="35" t="s">
        <v>67</v>
      </c>
      <c r="AT23" s="35" t="s">
        <v>68</v>
      </c>
      <c r="AU23" s="35" t="s">
        <v>69</v>
      </c>
      <c r="AV23" s="35" t="s">
        <v>70</v>
      </c>
      <c r="AW23" s="112" t="s">
        <v>71</v>
      </c>
    </row>
    <row r="24" spans="1:49" x14ac:dyDescent="0.25">
      <c r="Z24" s="140"/>
      <c r="AA24" s="36" t="s">
        <v>1</v>
      </c>
      <c r="AB24" s="36" t="s">
        <v>1</v>
      </c>
      <c r="AC24" s="36" t="s">
        <v>1</v>
      </c>
      <c r="AD24" s="36" t="s">
        <v>1</v>
      </c>
      <c r="AE24" s="36" t="s">
        <v>1</v>
      </c>
      <c r="AF24" s="36" t="s">
        <v>1</v>
      </c>
      <c r="AG24" s="36" t="s">
        <v>1</v>
      </c>
      <c r="AH24" s="36" t="s">
        <v>1</v>
      </c>
      <c r="AI24" s="36" t="s">
        <v>1</v>
      </c>
      <c r="AJ24" s="36" t="s">
        <v>1</v>
      </c>
      <c r="AK24" s="36" t="s">
        <v>1</v>
      </c>
      <c r="AL24" s="36" t="s">
        <v>1</v>
      </c>
      <c r="AM24" s="36" t="s">
        <v>1</v>
      </c>
      <c r="AN24" s="36" t="s">
        <v>1</v>
      </c>
      <c r="AO24" s="36" t="s">
        <v>1</v>
      </c>
      <c r="AP24" s="36" t="s">
        <v>1</v>
      </c>
      <c r="AQ24" s="36" t="s">
        <v>1</v>
      </c>
      <c r="AR24" s="36" t="s">
        <v>1</v>
      </c>
      <c r="AS24" s="36" t="s">
        <v>1</v>
      </c>
      <c r="AT24" s="36" t="s">
        <v>1</v>
      </c>
      <c r="AU24" s="36" t="s">
        <v>1</v>
      </c>
      <c r="AV24" s="36" t="s">
        <v>1</v>
      </c>
      <c r="AW24" s="113" t="s">
        <v>1</v>
      </c>
    </row>
    <row r="25" spans="1:49" x14ac:dyDescent="0.15">
      <c r="Z25" s="37" t="s">
        <v>3</v>
      </c>
      <c r="AA25" s="75">
        <f t="shared" ref="AA25" si="26">SUM(AA26:AA41)</f>
        <v>2109829</v>
      </c>
      <c r="AB25" s="75">
        <f t="shared" ref="AB25" si="27">SUM(AB26:AB41)</f>
        <v>1825719</v>
      </c>
      <c r="AC25" s="75">
        <f t="shared" ref="AC25" si="28">SUM(AC26:AC41)</f>
        <v>381.8</v>
      </c>
      <c r="AD25" s="75">
        <f t="shared" ref="AD25:AV25" si="29">SUM(AD26:AD41)</f>
        <v>37747</v>
      </c>
      <c r="AE25" s="75">
        <f t="shared" si="29"/>
        <v>29868927.5</v>
      </c>
      <c r="AF25" s="75">
        <f t="shared" si="29"/>
        <v>12566732.100000001</v>
      </c>
      <c r="AG25" s="75">
        <f t="shared" si="29"/>
        <v>1424986.7999999998</v>
      </c>
      <c r="AH25" s="75">
        <f t="shared" si="29"/>
        <v>692170.99999999988</v>
      </c>
      <c r="AI25" s="75">
        <f t="shared" si="29"/>
        <v>1496430.4000000001</v>
      </c>
      <c r="AJ25" s="75">
        <f t="shared" si="29"/>
        <v>4536423.5999999996</v>
      </c>
      <c r="AK25" s="75">
        <f t="shared" si="29"/>
        <v>2463255.2999999998</v>
      </c>
      <c r="AL25" s="75">
        <f t="shared" si="29"/>
        <v>12175930.900000002</v>
      </c>
      <c r="AM25" s="75">
        <f t="shared" si="29"/>
        <v>1414983.9</v>
      </c>
      <c r="AN25" s="75">
        <f t="shared" si="29"/>
        <v>32408</v>
      </c>
      <c r="AO25" s="75">
        <f t="shared" si="29"/>
        <v>2989550.8</v>
      </c>
      <c r="AP25" s="75">
        <f t="shared" si="29"/>
        <v>12101695.1</v>
      </c>
      <c r="AQ25" s="75">
        <f t="shared" si="29"/>
        <v>5588048.7000000002</v>
      </c>
      <c r="AR25" s="75">
        <f t="shared" si="29"/>
        <v>2468298.6</v>
      </c>
      <c r="AS25" s="75">
        <f t="shared" si="29"/>
        <v>1818977.8</v>
      </c>
      <c r="AT25" s="75">
        <f t="shared" si="29"/>
        <v>214187</v>
      </c>
      <c r="AU25" s="75">
        <f t="shared" si="29"/>
        <v>2848840.1</v>
      </c>
      <c r="AV25" s="75">
        <f t="shared" si="29"/>
        <v>30159098.000000004</v>
      </c>
      <c r="AW25" s="2">
        <f>SUM(AA25:AV25)</f>
        <v>128834622.39999998</v>
      </c>
    </row>
    <row r="26" spans="1:49" x14ac:dyDescent="0.15">
      <c r="Z26" s="31" t="s">
        <v>4</v>
      </c>
      <c r="AA26" s="76">
        <f>AD48</f>
        <v>0</v>
      </c>
      <c r="AB26" s="76">
        <f>AE48</f>
        <v>0</v>
      </c>
      <c r="AC26" s="76">
        <f>AG48</f>
        <v>0</v>
      </c>
      <c r="AD26" s="76">
        <f t="shared" ref="AD26" si="30">AH48</f>
        <v>0</v>
      </c>
      <c r="AE26" s="76">
        <f>AJ48</f>
        <v>0</v>
      </c>
      <c r="AF26" s="76">
        <f t="shared" ref="AF26:AI26" si="31">AK48</f>
        <v>85065.8</v>
      </c>
      <c r="AG26" s="76">
        <f t="shared" si="31"/>
        <v>29063.599999999999</v>
      </c>
      <c r="AH26" s="76">
        <f t="shared" si="31"/>
        <v>1242.2</v>
      </c>
      <c r="AI26" s="76">
        <f t="shared" si="31"/>
        <v>1970</v>
      </c>
      <c r="AJ26" s="76">
        <f>AP48</f>
        <v>72189.399999999994</v>
      </c>
      <c r="AK26" s="76">
        <f t="shared" ref="AK26" si="32">AQ48</f>
        <v>0</v>
      </c>
      <c r="AL26" s="76">
        <f>AS48</f>
        <v>15686.6</v>
      </c>
      <c r="AM26" s="76">
        <f t="shared" ref="AM26:AV26" si="33">AT48</f>
        <v>0</v>
      </c>
      <c r="AN26" s="76">
        <f t="shared" si="33"/>
        <v>0</v>
      </c>
      <c r="AO26" s="76">
        <f t="shared" si="33"/>
        <v>40181.300000000003</v>
      </c>
      <c r="AP26" s="76">
        <f t="shared" si="33"/>
        <v>170428.1</v>
      </c>
      <c r="AQ26" s="76">
        <f t="shared" si="33"/>
        <v>0</v>
      </c>
      <c r="AR26" s="76">
        <f t="shared" si="33"/>
        <v>0</v>
      </c>
      <c r="AS26" s="76">
        <f t="shared" si="33"/>
        <v>23230</v>
      </c>
      <c r="AT26" s="76">
        <f t="shared" si="33"/>
        <v>0</v>
      </c>
      <c r="AU26" s="76">
        <f t="shared" si="33"/>
        <v>0</v>
      </c>
      <c r="AV26" s="76">
        <f t="shared" si="33"/>
        <v>204217.7</v>
      </c>
      <c r="AW26" s="2">
        <f t="shared" ref="AW26:AW41" si="34">SUM(AA26:AV26)</f>
        <v>643274.69999999995</v>
      </c>
    </row>
    <row r="27" spans="1:49" x14ac:dyDescent="0.15">
      <c r="Z27" s="31" t="s">
        <v>5</v>
      </c>
      <c r="AA27" s="76">
        <f t="shared" ref="AA27:AB27" si="35">AD49</f>
        <v>0</v>
      </c>
      <c r="AB27" s="76">
        <f t="shared" si="35"/>
        <v>0</v>
      </c>
      <c r="AC27" s="76">
        <f t="shared" ref="AC27:AC41" si="36">AG49</f>
        <v>0</v>
      </c>
      <c r="AD27" s="76">
        <f t="shared" ref="AD27:AD41" si="37">AH49</f>
        <v>0</v>
      </c>
      <c r="AE27" s="76">
        <f t="shared" ref="AE27:AE41" si="38">AJ49</f>
        <v>122101.3</v>
      </c>
      <c r="AF27" s="76">
        <f t="shared" ref="AF27:AF41" si="39">AK49</f>
        <v>426380.4</v>
      </c>
      <c r="AG27" s="76">
        <f t="shared" ref="AG27:AG41" si="40">AL49</f>
        <v>24086</v>
      </c>
      <c r="AH27" s="76">
        <f t="shared" ref="AH27:AH41" si="41">AM49</f>
        <v>6625.2</v>
      </c>
      <c r="AI27" s="76">
        <f t="shared" ref="AI27:AI41" si="42">AN49</f>
        <v>81850</v>
      </c>
      <c r="AJ27" s="76">
        <f t="shared" ref="AJ27:AJ41" si="43">AP49</f>
        <v>0</v>
      </c>
      <c r="AK27" s="76">
        <f t="shared" ref="AK27:AK41" si="44">AQ49</f>
        <v>26007.5</v>
      </c>
      <c r="AL27" s="76">
        <f t="shared" ref="AL27:AL41" si="45">AS49</f>
        <v>106123.9</v>
      </c>
      <c r="AM27" s="76">
        <f t="shared" ref="AM27:AM41" si="46">AT49</f>
        <v>1815</v>
      </c>
      <c r="AN27" s="76">
        <f t="shared" ref="AN27:AN41" si="47">AU49</f>
        <v>0</v>
      </c>
      <c r="AO27" s="76">
        <f t="shared" ref="AO27:AO41" si="48">AV49</f>
        <v>18352.900000000001</v>
      </c>
      <c r="AP27" s="76">
        <f t="shared" ref="AP27:AP41" si="49">AW49</f>
        <v>28539.1</v>
      </c>
      <c r="AQ27" s="76">
        <f t="shared" ref="AQ27:AQ41" si="50">AX49</f>
        <v>75491</v>
      </c>
      <c r="AR27" s="76">
        <f t="shared" ref="AR27:AR41" si="51">AY49</f>
        <v>18335.3</v>
      </c>
      <c r="AS27" s="76">
        <f t="shared" ref="AS27:AS41" si="52">AZ49</f>
        <v>86229.2</v>
      </c>
      <c r="AT27" s="76">
        <f t="shared" ref="AT27:AT41" si="53">BA49</f>
        <v>0</v>
      </c>
      <c r="AU27" s="76">
        <f t="shared" ref="AU27:AU41" si="54">BB49</f>
        <v>133097.1</v>
      </c>
      <c r="AV27" s="76">
        <f t="shared" ref="AV27:AV41" si="55">BC49</f>
        <v>428478.5</v>
      </c>
      <c r="AW27" s="2">
        <f t="shared" si="34"/>
        <v>1583512.4000000001</v>
      </c>
    </row>
    <row r="28" spans="1:49" x14ac:dyDescent="0.15">
      <c r="Z28" s="31" t="s">
        <v>6</v>
      </c>
      <c r="AA28" s="76">
        <f t="shared" ref="AA28:AB28" si="56">AD50</f>
        <v>0</v>
      </c>
      <c r="AB28" s="76">
        <f t="shared" si="56"/>
        <v>0</v>
      </c>
      <c r="AC28" s="76">
        <f t="shared" si="36"/>
        <v>0</v>
      </c>
      <c r="AD28" s="76">
        <f t="shared" si="37"/>
        <v>0</v>
      </c>
      <c r="AE28" s="76">
        <f t="shared" si="38"/>
        <v>8783.9</v>
      </c>
      <c r="AF28" s="76">
        <f t="shared" si="39"/>
        <v>209270.39999999999</v>
      </c>
      <c r="AG28" s="76">
        <f t="shared" si="40"/>
        <v>30694.3</v>
      </c>
      <c r="AH28" s="76">
        <f t="shared" si="41"/>
        <v>12780</v>
      </c>
      <c r="AI28" s="76">
        <f t="shared" si="42"/>
        <v>16705.2</v>
      </c>
      <c r="AJ28" s="76">
        <f t="shared" si="43"/>
        <v>563080.19999999995</v>
      </c>
      <c r="AK28" s="76">
        <f t="shared" si="44"/>
        <v>4045.8</v>
      </c>
      <c r="AL28" s="76">
        <f t="shared" si="45"/>
        <v>131360.6</v>
      </c>
      <c r="AM28" s="76">
        <f t="shared" si="46"/>
        <v>0</v>
      </c>
      <c r="AN28" s="76">
        <f t="shared" si="47"/>
        <v>0</v>
      </c>
      <c r="AO28" s="76">
        <f t="shared" si="48"/>
        <v>45695.199999999997</v>
      </c>
      <c r="AP28" s="76">
        <f t="shared" si="49"/>
        <v>16109.2</v>
      </c>
      <c r="AQ28" s="76">
        <f t="shared" si="50"/>
        <v>0</v>
      </c>
      <c r="AR28" s="76">
        <f t="shared" si="51"/>
        <v>0</v>
      </c>
      <c r="AS28" s="76">
        <f t="shared" si="52"/>
        <v>50183.4</v>
      </c>
      <c r="AT28" s="76">
        <f t="shared" si="53"/>
        <v>516</v>
      </c>
      <c r="AU28" s="76">
        <f t="shared" si="54"/>
        <v>18514</v>
      </c>
      <c r="AV28" s="76">
        <f t="shared" si="55"/>
        <v>1047161.6</v>
      </c>
      <c r="AW28" s="2">
        <f t="shared" si="34"/>
        <v>2154899.7999999998</v>
      </c>
    </row>
    <row r="29" spans="1:49" x14ac:dyDescent="0.15">
      <c r="Z29" s="31" t="s">
        <v>7</v>
      </c>
      <c r="AA29" s="76">
        <f t="shared" ref="AA29:AB29" si="57">AD51</f>
        <v>0</v>
      </c>
      <c r="AB29" s="76">
        <f t="shared" si="57"/>
        <v>0</v>
      </c>
      <c r="AC29" s="76">
        <f t="shared" si="36"/>
        <v>4</v>
      </c>
      <c r="AD29" s="76">
        <f t="shared" si="37"/>
        <v>0</v>
      </c>
      <c r="AE29" s="76">
        <f t="shared" si="38"/>
        <v>755829</v>
      </c>
      <c r="AF29" s="76">
        <f t="shared" si="39"/>
        <v>1016591.1</v>
      </c>
      <c r="AG29" s="76">
        <f t="shared" si="40"/>
        <v>76226.3</v>
      </c>
      <c r="AH29" s="76">
        <f t="shared" si="41"/>
        <v>42476</v>
      </c>
      <c r="AI29" s="76">
        <f t="shared" si="42"/>
        <v>114682.2</v>
      </c>
      <c r="AJ29" s="76">
        <f t="shared" si="43"/>
        <v>0</v>
      </c>
      <c r="AK29" s="76">
        <f t="shared" si="44"/>
        <v>49872.7</v>
      </c>
      <c r="AL29" s="76">
        <f t="shared" si="45"/>
        <v>144290.1</v>
      </c>
      <c r="AM29" s="76">
        <f t="shared" si="46"/>
        <v>176</v>
      </c>
      <c r="AN29" s="76">
        <f t="shared" si="47"/>
        <v>0</v>
      </c>
      <c r="AO29" s="76">
        <f t="shared" si="48"/>
        <v>25024</v>
      </c>
      <c r="AP29" s="76">
        <f t="shared" si="49"/>
        <v>109936.8</v>
      </c>
      <c r="AQ29" s="76">
        <f t="shared" si="50"/>
        <v>12876.8</v>
      </c>
      <c r="AR29" s="76">
        <f t="shared" si="51"/>
        <v>1542761</v>
      </c>
      <c r="AS29" s="76">
        <f t="shared" si="52"/>
        <v>113389.9</v>
      </c>
      <c r="AT29" s="76">
        <f t="shared" si="53"/>
        <v>8625</v>
      </c>
      <c r="AU29" s="76">
        <f t="shared" si="54"/>
        <v>54922</v>
      </c>
      <c r="AV29" s="76">
        <f t="shared" si="55"/>
        <v>294358.90000000002</v>
      </c>
      <c r="AW29" s="2">
        <f t="shared" si="34"/>
        <v>4362041.8</v>
      </c>
    </row>
    <row r="30" spans="1:49" x14ac:dyDescent="0.15">
      <c r="Z30" s="31" t="s">
        <v>8</v>
      </c>
      <c r="AA30" s="76">
        <f t="shared" ref="AA30:AB30" si="58">AD52</f>
        <v>0</v>
      </c>
      <c r="AB30" s="76">
        <f t="shared" si="58"/>
        <v>0</v>
      </c>
      <c r="AC30" s="76">
        <f t="shared" si="36"/>
        <v>3</v>
      </c>
      <c r="AD30" s="76">
        <f t="shared" si="37"/>
        <v>0</v>
      </c>
      <c r="AE30" s="76">
        <f t="shared" si="38"/>
        <v>3396.8</v>
      </c>
      <c r="AF30" s="76">
        <f t="shared" si="39"/>
        <v>1157396.6000000001</v>
      </c>
      <c r="AG30" s="76">
        <f t="shared" si="40"/>
        <v>53067.8</v>
      </c>
      <c r="AH30" s="76">
        <f t="shared" si="41"/>
        <v>18787.5</v>
      </c>
      <c r="AI30" s="76">
        <f t="shared" si="42"/>
        <v>10618</v>
      </c>
      <c r="AJ30" s="76">
        <f t="shared" si="43"/>
        <v>1072349.3999999999</v>
      </c>
      <c r="AK30" s="76">
        <f t="shared" si="44"/>
        <v>0</v>
      </c>
      <c r="AL30" s="76">
        <f t="shared" si="45"/>
        <v>327238.5</v>
      </c>
      <c r="AM30" s="76">
        <f t="shared" si="46"/>
        <v>956</v>
      </c>
      <c r="AN30" s="76">
        <f t="shared" si="47"/>
        <v>0</v>
      </c>
      <c r="AO30" s="76">
        <f t="shared" si="48"/>
        <v>56051</v>
      </c>
      <c r="AP30" s="76">
        <f t="shared" si="49"/>
        <v>3942616</v>
      </c>
      <c r="AQ30" s="76">
        <f t="shared" si="50"/>
        <v>17478</v>
      </c>
      <c r="AR30" s="76">
        <f t="shared" si="51"/>
        <v>6361.6</v>
      </c>
      <c r="AS30" s="76">
        <f t="shared" si="52"/>
        <v>148948.20000000001</v>
      </c>
      <c r="AT30" s="76">
        <f t="shared" si="53"/>
        <v>0</v>
      </c>
      <c r="AU30" s="76">
        <f t="shared" si="54"/>
        <v>63661.7</v>
      </c>
      <c r="AV30" s="76">
        <f t="shared" si="55"/>
        <v>254364.1</v>
      </c>
      <c r="AW30" s="2">
        <f t="shared" si="34"/>
        <v>7133294.1999999993</v>
      </c>
    </row>
    <row r="31" spans="1:49" x14ac:dyDescent="0.15">
      <c r="Z31" s="31" t="s">
        <v>9</v>
      </c>
      <c r="AA31" s="76">
        <f t="shared" ref="AA31:AB31" si="59">AD53</f>
        <v>0</v>
      </c>
      <c r="AB31" s="76">
        <f t="shared" si="59"/>
        <v>0</v>
      </c>
      <c r="AC31" s="76">
        <f t="shared" si="36"/>
        <v>206</v>
      </c>
      <c r="AD31" s="76">
        <f t="shared" si="37"/>
        <v>0</v>
      </c>
      <c r="AE31" s="76">
        <f t="shared" si="38"/>
        <v>11576.1</v>
      </c>
      <c r="AF31" s="76">
        <f t="shared" si="39"/>
        <v>686393.8</v>
      </c>
      <c r="AG31" s="76">
        <f t="shared" si="40"/>
        <v>33943</v>
      </c>
      <c r="AH31" s="76">
        <f t="shared" si="41"/>
        <v>19086.7</v>
      </c>
      <c r="AI31" s="76">
        <f t="shared" si="42"/>
        <v>16841.400000000001</v>
      </c>
      <c r="AJ31" s="76">
        <f t="shared" si="43"/>
        <v>91013.9</v>
      </c>
      <c r="AK31" s="76">
        <f t="shared" si="44"/>
        <v>14021</v>
      </c>
      <c r="AL31" s="76">
        <f t="shared" si="45"/>
        <v>214430.9</v>
      </c>
      <c r="AM31" s="76">
        <f t="shared" si="46"/>
        <v>204</v>
      </c>
      <c r="AN31" s="76">
        <f t="shared" si="47"/>
        <v>0</v>
      </c>
      <c r="AO31" s="76">
        <f t="shared" si="48"/>
        <v>103177</v>
      </c>
      <c r="AP31" s="76">
        <f t="shared" si="49"/>
        <v>99574.1</v>
      </c>
      <c r="AQ31" s="76">
        <f t="shared" si="50"/>
        <v>194469</v>
      </c>
      <c r="AR31" s="76">
        <f t="shared" si="51"/>
        <v>31352</v>
      </c>
      <c r="AS31" s="76">
        <f t="shared" si="52"/>
        <v>121348.9</v>
      </c>
      <c r="AT31" s="76">
        <f t="shared" si="53"/>
        <v>176808.1</v>
      </c>
      <c r="AU31" s="76">
        <f t="shared" si="54"/>
        <v>24545</v>
      </c>
      <c r="AV31" s="76">
        <f t="shared" si="55"/>
        <v>92161.4</v>
      </c>
      <c r="AW31" s="2">
        <f t="shared" si="34"/>
        <v>1931152.3</v>
      </c>
    </row>
    <row r="32" spans="1:49" x14ac:dyDescent="0.15">
      <c r="Z32" s="31" t="s">
        <v>10</v>
      </c>
      <c r="AA32" s="76">
        <f t="shared" ref="AA32:AB32" si="60">AD54</f>
        <v>0</v>
      </c>
      <c r="AB32" s="76">
        <f t="shared" si="60"/>
        <v>0</v>
      </c>
      <c r="AC32" s="76">
        <f t="shared" si="36"/>
        <v>0</v>
      </c>
      <c r="AD32" s="76">
        <f t="shared" si="37"/>
        <v>0</v>
      </c>
      <c r="AE32" s="76">
        <f t="shared" si="38"/>
        <v>680000.1</v>
      </c>
      <c r="AF32" s="76">
        <f t="shared" si="39"/>
        <v>1680990.3</v>
      </c>
      <c r="AG32" s="76">
        <f t="shared" si="40"/>
        <v>94474.5</v>
      </c>
      <c r="AH32" s="76">
        <f t="shared" si="41"/>
        <v>70964</v>
      </c>
      <c r="AI32" s="76">
        <f t="shared" si="42"/>
        <v>93500</v>
      </c>
      <c r="AJ32" s="76">
        <f t="shared" si="43"/>
        <v>33986.9</v>
      </c>
      <c r="AK32" s="76">
        <f t="shared" si="44"/>
        <v>44736.3</v>
      </c>
      <c r="AL32" s="76">
        <f t="shared" si="45"/>
        <v>150336.5</v>
      </c>
      <c r="AM32" s="76">
        <f t="shared" si="46"/>
        <v>39</v>
      </c>
      <c r="AN32" s="76">
        <f t="shared" si="47"/>
        <v>0</v>
      </c>
      <c r="AO32" s="76">
        <f t="shared" si="48"/>
        <v>36369.800000000003</v>
      </c>
      <c r="AP32" s="76">
        <f t="shared" si="49"/>
        <v>109098.3</v>
      </c>
      <c r="AQ32" s="76">
        <f t="shared" si="50"/>
        <v>234289.3</v>
      </c>
      <c r="AR32" s="76">
        <f t="shared" si="51"/>
        <v>950</v>
      </c>
      <c r="AS32" s="76">
        <f t="shared" si="52"/>
        <v>90097.8</v>
      </c>
      <c r="AT32" s="76">
        <f t="shared" si="53"/>
        <v>93</v>
      </c>
      <c r="AU32" s="76">
        <f t="shared" si="54"/>
        <v>197012</v>
      </c>
      <c r="AV32" s="76">
        <f t="shared" si="55"/>
        <v>3272823.7</v>
      </c>
      <c r="AW32" s="2">
        <f t="shared" si="34"/>
        <v>6789761.4999999991</v>
      </c>
    </row>
    <row r="33" spans="26:55" x14ac:dyDescent="0.15">
      <c r="Z33" s="31" t="s">
        <v>11</v>
      </c>
      <c r="AA33" s="76">
        <f t="shared" ref="AA33:AB33" si="61">AD55</f>
        <v>2622</v>
      </c>
      <c r="AB33" s="76">
        <f t="shared" si="61"/>
        <v>0</v>
      </c>
      <c r="AC33" s="76">
        <f t="shared" si="36"/>
        <v>2</v>
      </c>
      <c r="AD33" s="76">
        <f t="shared" si="37"/>
        <v>0</v>
      </c>
      <c r="AE33" s="76">
        <f t="shared" si="38"/>
        <v>9169.7000000000007</v>
      </c>
      <c r="AF33" s="76">
        <f t="shared" si="39"/>
        <v>920892.4</v>
      </c>
      <c r="AG33" s="76">
        <f t="shared" si="40"/>
        <v>43437.5</v>
      </c>
      <c r="AH33" s="76">
        <f t="shared" si="41"/>
        <v>34941.800000000003</v>
      </c>
      <c r="AI33" s="76">
        <f t="shared" si="42"/>
        <v>11077.6</v>
      </c>
      <c r="AJ33" s="76">
        <f t="shared" si="43"/>
        <v>370977.3</v>
      </c>
      <c r="AK33" s="76">
        <f t="shared" si="44"/>
        <v>69832</v>
      </c>
      <c r="AL33" s="76">
        <f t="shared" si="45"/>
        <v>357047.3</v>
      </c>
      <c r="AM33" s="76">
        <f t="shared" si="46"/>
        <v>6885</v>
      </c>
      <c r="AN33" s="76">
        <f t="shared" si="47"/>
        <v>0</v>
      </c>
      <c r="AO33" s="76">
        <f t="shared" si="48"/>
        <v>225121.9</v>
      </c>
      <c r="AP33" s="76">
        <f t="shared" si="49"/>
        <v>489992.3</v>
      </c>
      <c r="AQ33" s="76">
        <f t="shared" si="50"/>
        <v>10767.3</v>
      </c>
      <c r="AR33" s="76">
        <f t="shared" si="51"/>
        <v>0</v>
      </c>
      <c r="AS33" s="76">
        <f t="shared" si="52"/>
        <v>88326.3</v>
      </c>
      <c r="AT33" s="76">
        <f t="shared" si="53"/>
        <v>4873.3999999999996</v>
      </c>
      <c r="AU33" s="76">
        <f t="shared" si="54"/>
        <v>165567</v>
      </c>
      <c r="AV33" s="76">
        <f t="shared" si="55"/>
        <v>233762.6</v>
      </c>
      <c r="AW33" s="2">
        <f t="shared" si="34"/>
        <v>3045295.3999999994</v>
      </c>
    </row>
    <row r="34" spans="26:55" x14ac:dyDescent="0.15">
      <c r="Z34" s="31" t="s">
        <v>12</v>
      </c>
      <c r="AA34" s="76">
        <f t="shared" ref="AA34:AB34" si="62">AD56</f>
        <v>21155</v>
      </c>
      <c r="AB34" s="76">
        <f t="shared" si="62"/>
        <v>593</v>
      </c>
      <c r="AC34" s="76">
        <f t="shared" si="36"/>
        <v>159.69999999999999</v>
      </c>
      <c r="AD34" s="76">
        <f t="shared" si="37"/>
        <v>0</v>
      </c>
      <c r="AE34" s="76">
        <f t="shared" si="38"/>
        <v>361088.1</v>
      </c>
      <c r="AF34" s="76">
        <f t="shared" si="39"/>
        <v>1193744.6000000001</v>
      </c>
      <c r="AG34" s="76">
        <f t="shared" si="40"/>
        <v>187866.8</v>
      </c>
      <c r="AH34" s="76">
        <f t="shared" si="41"/>
        <v>44686.9</v>
      </c>
      <c r="AI34" s="76">
        <f t="shared" si="42"/>
        <v>73309.600000000006</v>
      </c>
      <c r="AJ34" s="76">
        <f t="shared" si="43"/>
        <v>349422.9</v>
      </c>
      <c r="AK34" s="76">
        <f t="shared" si="44"/>
        <v>26513.8</v>
      </c>
      <c r="AL34" s="76">
        <f t="shared" si="45"/>
        <v>633123.1</v>
      </c>
      <c r="AM34" s="76">
        <f t="shared" si="46"/>
        <v>25480.3</v>
      </c>
      <c r="AN34" s="76">
        <f t="shared" si="47"/>
        <v>0</v>
      </c>
      <c r="AO34" s="76">
        <f t="shared" si="48"/>
        <v>28863.200000000001</v>
      </c>
      <c r="AP34" s="76">
        <f t="shared" si="49"/>
        <v>772585.5</v>
      </c>
      <c r="AQ34" s="76">
        <f t="shared" si="50"/>
        <v>173597.6</v>
      </c>
      <c r="AR34" s="76">
        <f t="shared" si="51"/>
        <v>0</v>
      </c>
      <c r="AS34" s="76">
        <f t="shared" si="52"/>
        <v>155602.4</v>
      </c>
      <c r="AT34" s="76">
        <f t="shared" si="53"/>
        <v>2078.5</v>
      </c>
      <c r="AU34" s="76">
        <f t="shared" si="54"/>
        <v>33772</v>
      </c>
      <c r="AV34" s="76">
        <f t="shared" si="55"/>
        <v>3186632.9</v>
      </c>
      <c r="AW34" s="2">
        <f t="shared" si="34"/>
        <v>7270275.9000000004</v>
      </c>
    </row>
    <row r="35" spans="26:55" x14ac:dyDescent="0.15">
      <c r="Z35" s="31" t="s">
        <v>13</v>
      </c>
      <c r="AA35" s="76">
        <f t="shared" ref="AA35:AB35" si="63">AD57</f>
        <v>0</v>
      </c>
      <c r="AB35" s="76">
        <f t="shared" si="63"/>
        <v>836</v>
      </c>
      <c r="AC35" s="76">
        <f t="shared" si="36"/>
        <v>1</v>
      </c>
      <c r="AD35" s="76">
        <f t="shared" si="37"/>
        <v>0</v>
      </c>
      <c r="AE35" s="76">
        <f t="shared" si="38"/>
        <v>4614351.9000000004</v>
      </c>
      <c r="AF35" s="76">
        <f t="shared" si="39"/>
        <v>903478.1</v>
      </c>
      <c r="AG35" s="76">
        <f t="shared" si="40"/>
        <v>78402.399999999994</v>
      </c>
      <c r="AH35" s="76">
        <f t="shared" si="41"/>
        <v>99684.9</v>
      </c>
      <c r="AI35" s="76">
        <f t="shared" si="42"/>
        <v>339398.40000000002</v>
      </c>
      <c r="AJ35" s="76">
        <f t="shared" si="43"/>
        <v>2211.3000000000002</v>
      </c>
      <c r="AK35" s="76">
        <f t="shared" si="44"/>
        <v>110169</v>
      </c>
      <c r="AL35" s="76">
        <f t="shared" si="45"/>
        <v>294180.2</v>
      </c>
      <c r="AM35" s="76">
        <f t="shared" si="46"/>
        <v>613</v>
      </c>
      <c r="AN35" s="76">
        <f t="shared" si="47"/>
        <v>0</v>
      </c>
      <c r="AO35" s="76">
        <f t="shared" si="48"/>
        <v>58476.1</v>
      </c>
      <c r="AP35" s="76">
        <f t="shared" si="49"/>
        <v>342120.3</v>
      </c>
      <c r="AQ35" s="76">
        <f t="shared" si="50"/>
        <v>13129.1</v>
      </c>
      <c r="AR35" s="76">
        <f t="shared" si="51"/>
        <v>0</v>
      </c>
      <c r="AS35" s="76">
        <f t="shared" si="52"/>
        <v>97710.6</v>
      </c>
      <c r="AT35" s="76">
        <f t="shared" si="53"/>
        <v>126</v>
      </c>
      <c r="AU35" s="76">
        <f t="shared" si="54"/>
        <v>126339.5</v>
      </c>
      <c r="AV35" s="76">
        <f t="shared" si="55"/>
        <v>3945115.6</v>
      </c>
      <c r="AW35" s="2">
        <f t="shared" si="34"/>
        <v>11026343.4</v>
      </c>
    </row>
    <row r="36" spans="26:55" x14ac:dyDescent="0.15">
      <c r="Z36" s="31" t="s">
        <v>14</v>
      </c>
      <c r="AA36" s="76">
        <f t="shared" ref="AA36:AB36" si="64">AD58</f>
        <v>8261</v>
      </c>
      <c r="AB36" s="76">
        <f t="shared" si="64"/>
        <v>1689</v>
      </c>
      <c r="AC36" s="76">
        <f t="shared" si="36"/>
        <v>0</v>
      </c>
      <c r="AD36" s="76">
        <f t="shared" si="37"/>
        <v>0</v>
      </c>
      <c r="AE36" s="76">
        <f t="shared" si="38"/>
        <v>587603.4</v>
      </c>
      <c r="AF36" s="76">
        <f t="shared" si="39"/>
        <v>1369072.8</v>
      </c>
      <c r="AG36" s="76">
        <f t="shared" si="40"/>
        <v>75359.600000000006</v>
      </c>
      <c r="AH36" s="76">
        <f t="shared" si="41"/>
        <v>31973.8</v>
      </c>
      <c r="AI36" s="76">
        <f t="shared" si="42"/>
        <v>38777.699999999997</v>
      </c>
      <c r="AJ36" s="76">
        <f t="shared" si="43"/>
        <v>342492.7</v>
      </c>
      <c r="AK36" s="76">
        <f t="shared" si="44"/>
        <v>25225</v>
      </c>
      <c r="AL36" s="76">
        <f t="shared" si="45"/>
        <v>715121.5</v>
      </c>
      <c r="AM36" s="76">
        <f t="shared" si="46"/>
        <v>47421</v>
      </c>
      <c r="AN36" s="76">
        <f t="shared" si="47"/>
        <v>0</v>
      </c>
      <c r="AO36" s="76">
        <f t="shared" si="48"/>
        <v>2062090.1</v>
      </c>
      <c r="AP36" s="76">
        <f t="shared" si="49"/>
        <v>101222.3</v>
      </c>
      <c r="AQ36" s="76">
        <f t="shared" si="50"/>
        <v>1633885.9</v>
      </c>
      <c r="AR36" s="76">
        <f t="shared" si="51"/>
        <v>229796</v>
      </c>
      <c r="AS36" s="76">
        <f t="shared" si="52"/>
        <v>244071.4</v>
      </c>
      <c r="AT36" s="76">
        <f t="shared" si="53"/>
        <v>1987</v>
      </c>
      <c r="AU36" s="76">
        <f t="shared" si="54"/>
        <v>118031</v>
      </c>
      <c r="AV36" s="76">
        <f t="shared" si="55"/>
        <v>253542.3</v>
      </c>
      <c r="AW36" s="2">
        <f t="shared" si="34"/>
        <v>7887623.5000000009</v>
      </c>
    </row>
    <row r="37" spans="26:55" x14ac:dyDescent="0.15">
      <c r="Z37" s="31" t="s">
        <v>15</v>
      </c>
      <c r="AA37" s="76">
        <f t="shared" ref="AA37:AB37" si="65">AD59</f>
        <v>66301</v>
      </c>
      <c r="AB37" s="76">
        <f t="shared" si="65"/>
        <v>349829</v>
      </c>
      <c r="AC37" s="76">
        <f t="shared" si="36"/>
        <v>0</v>
      </c>
      <c r="AD37" s="76">
        <f t="shared" si="37"/>
        <v>37747</v>
      </c>
      <c r="AE37" s="76">
        <f t="shared" si="38"/>
        <v>13664835.5</v>
      </c>
      <c r="AF37" s="76">
        <f t="shared" si="39"/>
        <v>761541.8</v>
      </c>
      <c r="AG37" s="76">
        <f t="shared" si="40"/>
        <v>287237.40000000002</v>
      </c>
      <c r="AH37" s="76">
        <f t="shared" si="41"/>
        <v>98430.7</v>
      </c>
      <c r="AI37" s="76">
        <f t="shared" si="42"/>
        <v>346052.9</v>
      </c>
      <c r="AJ37" s="76">
        <f t="shared" si="43"/>
        <v>693672.8</v>
      </c>
      <c r="AK37" s="76">
        <f t="shared" si="44"/>
        <v>1660067.3</v>
      </c>
      <c r="AL37" s="76">
        <f t="shared" si="45"/>
        <v>6058862.9000000004</v>
      </c>
      <c r="AM37" s="76">
        <f t="shared" si="46"/>
        <v>601225.5</v>
      </c>
      <c r="AN37" s="76">
        <f t="shared" si="47"/>
        <v>11548</v>
      </c>
      <c r="AO37" s="76">
        <f t="shared" si="48"/>
        <v>165269.79999999999</v>
      </c>
      <c r="AP37" s="76">
        <f t="shared" si="49"/>
        <v>3339985.3</v>
      </c>
      <c r="AQ37" s="76">
        <f t="shared" si="50"/>
        <v>264923.59999999998</v>
      </c>
      <c r="AR37" s="76">
        <f t="shared" si="51"/>
        <v>614952.69999999995</v>
      </c>
      <c r="AS37" s="76">
        <f t="shared" si="52"/>
        <v>96639.2</v>
      </c>
      <c r="AT37" s="76">
        <f t="shared" si="53"/>
        <v>17880</v>
      </c>
      <c r="AU37" s="76">
        <f t="shared" si="54"/>
        <v>334416</v>
      </c>
      <c r="AV37" s="76">
        <f t="shared" si="55"/>
        <v>15085851.300000001</v>
      </c>
      <c r="AW37" s="2">
        <f t="shared" si="34"/>
        <v>44557269.700000003</v>
      </c>
    </row>
    <row r="38" spans="26:55" x14ac:dyDescent="0.15">
      <c r="Z38" s="31" t="s">
        <v>16</v>
      </c>
      <c r="AA38" s="76">
        <f t="shared" ref="AA38:AB38" si="66">AD60</f>
        <v>0</v>
      </c>
      <c r="AB38" s="76">
        <f t="shared" si="66"/>
        <v>0</v>
      </c>
      <c r="AC38" s="76">
        <f t="shared" si="36"/>
        <v>6.1</v>
      </c>
      <c r="AD38" s="76">
        <f t="shared" si="37"/>
        <v>0</v>
      </c>
      <c r="AE38" s="76">
        <f t="shared" si="38"/>
        <v>12708.7</v>
      </c>
      <c r="AF38" s="76">
        <f t="shared" si="39"/>
        <v>570582.6</v>
      </c>
      <c r="AG38" s="76">
        <f t="shared" si="40"/>
        <v>68871.8</v>
      </c>
      <c r="AH38" s="76">
        <f t="shared" si="41"/>
        <v>32709.7</v>
      </c>
      <c r="AI38" s="76">
        <f t="shared" si="42"/>
        <v>5632.1</v>
      </c>
      <c r="AJ38" s="76">
        <f t="shared" si="43"/>
        <v>77553.8</v>
      </c>
      <c r="AK38" s="76">
        <f t="shared" si="44"/>
        <v>3473</v>
      </c>
      <c r="AL38" s="76">
        <f t="shared" si="45"/>
        <v>145322.29999999999</v>
      </c>
      <c r="AM38" s="76">
        <f t="shared" si="46"/>
        <v>565</v>
      </c>
      <c r="AN38" s="76">
        <f t="shared" si="47"/>
        <v>0</v>
      </c>
      <c r="AO38" s="76">
        <f t="shared" si="48"/>
        <v>14884</v>
      </c>
      <c r="AP38" s="76">
        <f t="shared" si="49"/>
        <v>67233.899999999994</v>
      </c>
      <c r="AQ38" s="76">
        <f t="shared" si="50"/>
        <v>368408</v>
      </c>
      <c r="AR38" s="76">
        <f t="shared" si="51"/>
        <v>0</v>
      </c>
      <c r="AS38" s="76">
        <f t="shared" si="52"/>
        <v>85212.9</v>
      </c>
      <c r="AT38" s="76">
        <f t="shared" si="53"/>
        <v>0</v>
      </c>
      <c r="AU38" s="76">
        <f t="shared" si="54"/>
        <v>81033</v>
      </c>
      <c r="AV38" s="76">
        <f t="shared" si="55"/>
        <v>87778.5</v>
      </c>
      <c r="AW38" s="2">
        <f t="shared" si="34"/>
        <v>1621975.4</v>
      </c>
    </row>
    <row r="39" spans="26:55" x14ac:dyDescent="0.15">
      <c r="Z39" s="31" t="s">
        <v>17</v>
      </c>
      <c r="AA39" s="76">
        <f t="shared" ref="AA39:AB39" si="67">AD61</f>
        <v>0</v>
      </c>
      <c r="AB39" s="76">
        <f t="shared" si="67"/>
        <v>0</v>
      </c>
      <c r="AC39" s="76">
        <f t="shared" si="36"/>
        <v>0</v>
      </c>
      <c r="AD39" s="76">
        <f t="shared" si="37"/>
        <v>0</v>
      </c>
      <c r="AE39" s="76">
        <f t="shared" si="38"/>
        <v>3705.7</v>
      </c>
      <c r="AF39" s="76">
        <f t="shared" si="39"/>
        <v>320950.3</v>
      </c>
      <c r="AG39" s="76">
        <f t="shared" si="40"/>
        <v>36444.699999999997</v>
      </c>
      <c r="AH39" s="76">
        <f t="shared" si="41"/>
        <v>18586.3</v>
      </c>
      <c r="AI39" s="76">
        <f t="shared" si="42"/>
        <v>8615.7000000000007</v>
      </c>
      <c r="AJ39" s="76">
        <f t="shared" si="43"/>
        <v>0</v>
      </c>
      <c r="AK39" s="76">
        <f t="shared" si="44"/>
        <v>25584</v>
      </c>
      <c r="AL39" s="76">
        <f t="shared" si="45"/>
        <v>90979.6</v>
      </c>
      <c r="AM39" s="76">
        <f t="shared" si="46"/>
        <v>0</v>
      </c>
      <c r="AN39" s="76">
        <f t="shared" si="47"/>
        <v>0</v>
      </c>
      <c r="AO39" s="76">
        <f t="shared" si="48"/>
        <v>2367</v>
      </c>
      <c r="AP39" s="76">
        <f t="shared" si="49"/>
        <v>95017.8</v>
      </c>
      <c r="AQ39" s="76">
        <f t="shared" si="50"/>
        <v>12065.5</v>
      </c>
      <c r="AR39" s="76">
        <f t="shared" si="51"/>
        <v>0</v>
      </c>
      <c r="AS39" s="76">
        <f t="shared" si="52"/>
        <v>164462.5</v>
      </c>
      <c r="AT39" s="76">
        <f t="shared" si="53"/>
        <v>1200</v>
      </c>
      <c r="AU39" s="76">
        <f t="shared" si="54"/>
        <v>2719</v>
      </c>
      <c r="AV39" s="76">
        <f t="shared" si="55"/>
        <v>79095</v>
      </c>
      <c r="AW39" s="2">
        <f t="shared" si="34"/>
        <v>861793.10000000009</v>
      </c>
    </row>
    <row r="40" spans="26:55" x14ac:dyDescent="0.15">
      <c r="Z40" s="31" t="s">
        <v>18</v>
      </c>
      <c r="AA40" s="76">
        <f t="shared" ref="AA40:AB40" si="68">AD62</f>
        <v>0</v>
      </c>
      <c r="AB40" s="76">
        <f t="shared" si="68"/>
        <v>0</v>
      </c>
      <c r="AC40" s="76">
        <f t="shared" si="36"/>
        <v>0</v>
      </c>
      <c r="AD40" s="76">
        <f t="shared" si="37"/>
        <v>0</v>
      </c>
      <c r="AE40" s="76">
        <f t="shared" si="38"/>
        <v>3395749.6</v>
      </c>
      <c r="AF40" s="76">
        <f t="shared" si="39"/>
        <v>586724</v>
      </c>
      <c r="AG40" s="76">
        <f t="shared" si="40"/>
        <v>40190</v>
      </c>
      <c r="AH40" s="76">
        <f t="shared" si="41"/>
        <v>76685.7</v>
      </c>
      <c r="AI40" s="76">
        <f t="shared" si="42"/>
        <v>126688.6</v>
      </c>
      <c r="AJ40" s="76">
        <f t="shared" si="43"/>
        <v>220271</v>
      </c>
      <c r="AK40" s="76">
        <f t="shared" si="44"/>
        <v>253678</v>
      </c>
      <c r="AL40" s="76">
        <f t="shared" si="45"/>
        <v>453725.7</v>
      </c>
      <c r="AM40" s="76">
        <f t="shared" si="46"/>
        <v>150810.6</v>
      </c>
      <c r="AN40" s="76">
        <f t="shared" si="47"/>
        <v>0</v>
      </c>
      <c r="AO40" s="76">
        <f t="shared" si="48"/>
        <v>42222.400000000001</v>
      </c>
      <c r="AP40" s="76">
        <f t="shared" si="49"/>
        <v>104509.1</v>
      </c>
      <c r="AQ40" s="76">
        <f t="shared" si="50"/>
        <v>9889</v>
      </c>
      <c r="AR40" s="76">
        <f t="shared" si="51"/>
        <v>0</v>
      </c>
      <c r="AS40" s="76">
        <f t="shared" si="52"/>
        <v>80818.8</v>
      </c>
      <c r="AT40" s="76">
        <f t="shared" si="53"/>
        <v>0</v>
      </c>
      <c r="AU40" s="76">
        <f t="shared" si="54"/>
        <v>45720.6</v>
      </c>
      <c r="AV40" s="76">
        <f t="shared" si="55"/>
        <v>204648.8</v>
      </c>
      <c r="AW40" s="2">
        <f t="shared" si="34"/>
        <v>5792331.8999999994</v>
      </c>
    </row>
    <row r="41" spans="26:55" x14ac:dyDescent="0.15">
      <c r="Z41" s="31" t="s">
        <v>19</v>
      </c>
      <c r="AA41" s="76">
        <f t="shared" ref="AA41:AB41" si="69">AD63</f>
        <v>2011490</v>
      </c>
      <c r="AB41" s="76">
        <f t="shared" si="69"/>
        <v>1472772</v>
      </c>
      <c r="AC41" s="76">
        <f t="shared" si="36"/>
        <v>0</v>
      </c>
      <c r="AD41" s="76">
        <f t="shared" si="37"/>
        <v>0</v>
      </c>
      <c r="AE41" s="76">
        <f t="shared" si="38"/>
        <v>5638027.7000000002</v>
      </c>
      <c r="AF41" s="76">
        <f t="shared" si="39"/>
        <v>677657.1</v>
      </c>
      <c r="AG41" s="76">
        <f t="shared" si="40"/>
        <v>265621.09999999998</v>
      </c>
      <c r="AH41" s="76">
        <f t="shared" si="41"/>
        <v>82509.600000000006</v>
      </c>
      <c r="AI41" s="76">
        <f t="shared" si="42"/>
        <v>210711</v>
      </c>
      <c r="AJ41" s="76">
        <f t="shared" si="43"/>
        <v>647202</v>
      </c>
      <c r="AK41" s="76">
        <f t="shared" si="44"/>
        <v>150029.9</v>
      </c>
      <c r="AL41" s="76">
        <f t="shared" si="45"/>
        <v>2338101.2000000002</v>
      </c>
      <c r="AM41" s="76">
        <f t="shared" si="46"/>
        <v>578793.5</v>
      </c>
      <c r="AN41" s="76">
        <f t="shared" si="47"/>
        <v>20860</v>
      </c>
      <c r="AO41" s="76">
        <f t="shared" si="48"/>
        <v>65405.1</v>
      </c>
      <c r="AP41" s="76">
        <f t="shared" si="49"/>
        <v>2312727</v>
      </c>
      <c r="AQ41" s="76">
        <f t="shared" si="50"/>
        <v>2566778.6</v>
      </c>
      <c r="AR41" s="76">
        <f t="shared" si="51"/>
        <v>23790</v>
      </c>
      <c r="AS41" s="76">
        <f t="shared" si="52"/>
        <v>172706.3</v>
      </c>
      <c r="AT41" s="76">
        <f t="shared" si="53"/>
        <v>0</v>
      </c>
      <c r="AU41" s="76">
        <f t="shared" si="54"/>
        <v>1449490.2</v>
      </c>
      <c r="AV41" s="76">
        <f t="shared" si="55"/>
        <v>1489105.1</v>
      </c>
      <c r="AW41" s="2">
        <f t="shared" si="34"/>
        <v>22173777.399999999</v>
      </c>
    </row>
    <row r="45" spans="26:55" x14ac:dyDescent="0.25">
      <c r="Z45" s="143" t="s">
        <v>80</v>
      </c>
      <c r="AA45" s="56" t="s">
        <v>0</v>
      </c>
      <c r="AB45" s="56" t="s">
        <v>21</v>
      </c>
      <c r="AC45" s="56" t="s">
        <v>22</v>
      </c>
      <c r="AD45" s="56" t="s">
        <v>49</v>
      </c>
      <c r="AE45" s="56" t="s">
        <v>50</v>
      </c>
      <c r="AF45" s="56" t="s">
        <v>23</v>
      </c>
      <c r="AG45" s="56" t="s">
        <v>51</v>
      </c>
      <c r="AH45" s="56" t="s">
        <v>52</v>
      </c>
      <c r="AI45" s="56" t="s">
        <v>24</v>
      </c>
      <c r="AJ45" s="56" t="s">
        <v>53</v>
      </c>
      <c r="AK45" s="56" t="s">
        <v>54</v>
      </c>
      <c r="AL45" s="56" t="s">
        <v>55</v>
      </c>
      <c r="AM45" s="56" t="s">
        <v>56</v>
      </c>
      <c r="AN45" s="56" t="s">
        <v>57</v>
      </c>
      <c r="AO45" s="56" t="s">
        <v>25</v>
      </c>
      <c r="AP45" s="56" t="s">
        <v>58</v>
      </c>
      <c r="AQ45" s="56" t="s">
        <v>59</v>
      </c>
      <c r="AR45" s="56" t="s">
        <v>26</v>
      </c>
      <c r="AS45" s="56" t="s">
        <v>60</v>
      </c>
      <c r="AT45" s="56" t="s">
        <v>61</v>
      </c>
      <c r="AU45" s="56" t="s">
        <v>62</v>
      </c>
      <c r="AV45" s="56" t="s">
        <v>63</v>
      </c>
      <c r="AW45" s="56" t="s">
        <v>64</v>
      </c>
      <c r="AX45" s="56" t="s">
        <v>65</v>
      </c>
      <c r="AY45" s="56" t="s">
        <v>66</v>
      </c>
      <c r="AZ45" s="56" t="s">
        <v>67</v>
      </c>
      <c r="BA45" s="56" t="s">
        <v>68</v>
      </c>
      <c r="BB45" s="56" t="s">
        <v>69</v>
      </c>
      <c r="BC45" s="56" t="s">
        <v>70</v>
      </c>
    </row>
    <row r="46" spans="26:55" x14ac:dyDescent="0.25">
      <c r="Z46" s="144"/>
      <c r="AA46" s="57" t="s">
        <v>1</v>
      </c>
      <c r="AB46" s="57" t="s">
        <v>1</v>
      </c>
      <c r="AC46" s="57" t="s">
        <v>1</v>
      </c>
      <c r="AD46" s="57" t="s">
        <v>1</v>
      </c>
      <c r="AE46" s="57" t="s">
        <v>1</v>
      </c>
      <c r="AF46" s="57" t="s">
        <v>1</v>
      </c>
      <c r="AG46" s="57" t="s">
        <v>1</v>
      </c>
      <c r="AH46" s="57" t="s">
        <v>1</v>
      </c>
      <c r="AI46" s="57" t="s">
        <v>1</v>
      </c>
      <c r="AJ46" s="57" t="s">
        <v>1</v>
      </c>
      <c r="AK46" s="57" t="s">
        <v>1</v>
      </c>
      <c r="AL46" s="57" t="s">
        <v>1</v>
      </c>
      <c r="AM46" s="57" t="s">
        <v>1</v>
      </c>
      <c r="AN46" s="57" t="s">
        <v>1</v>
      </c>
      <c r="AO46" s="57" t="s">
        <v>1</v>
      </c>
      <c r="AP46" s="57" t="s">
        <v>1</v>
      </c>
      <c r="AQ46" s="57" t="s">
        <v>1</v>
      </c>
      <c r="AR46" s="57" t="s">
        <v>1</v>
      </c>
      <c r="AS46" s="57" t="s">
        <v>1</v>
      </c>
      <c r="AT46" s="57" t="s">
        <v>1</v>
      </c>
      <c r="AU46" s="57" t="s">
        <v>1</v>
      </c>
      <c r="AV46" s="57" t="s">
        <v>1</v>
      </c>
      <c r="AW46" s="57" t="s">
        <v>1</v>
      </c>
      <c r="AX46" s="57" t="s">
        <v>1</v>
      </c>
      <c r="AY46" s="57" t="s">
        <v>1</v>
      </c>
      <c r="AZ46" s="57" t="s">
        <v>1</v>
      </c>
      <c r="BA46" s="57" t="s">
        <v>1</v>
      </c>
      <c r="BB46" s="57" t="s">
        <v>1</v>
      </c>
      <c r="BC46" s="57" t="s">
        <v>1</v>
      </c>
    </row>
    <row r="47" spans="26:55" x14ac:dyDescent="0.15">
      <c r="Z47" s="58" t="s">
        <v>3</v>
      </c>
      <c r="AA47" s="75">
        <f>SUM(AA48:AA63)</f>
        <v>771325955.4000001</v>
      </c>
      <c r="AB47" s="75">
        <f t="shared" ref="AB47:BC47" si="70">SUM(AB48:AB63)</f>
        <v>20369346.699999999</v>
      </c>
      <c r="AC47" s="75">
        <f t="shared" si="70"/>
        <v>66101187.5</v>
      </c>
      <c r="AD47" s="75">
        <f t="shared" si="70"/>
        <v>2109829</v>
      </c>
      <c r="AE47" s="75">
        <f t="shared" si="70"/>
        <v>1825719</v>
      </c>
      <c r="AF47" s="75">
        <f t="shared" si="70"/>
        <v>340841906</v>
      </c>
      <c r="AG47" s="75">
        <f t="shared" si="70"/>
        <v>381.8</v>
      </c>
      <c r="AH47" s="75">
        <f t="shared" si="70"/>
        <v>37747</v>
      </c>
      <c r="AI47" s="75">
        <f t="shared" si="70"/>
        <v>111866241.3</v>
      </c>
      <c r="AJ47" s="75">
        <f t="shared" si="70"/>
        <v>29868927.5</v>
      </c>
      <c r="AK47" s="75">
        <f t="shared" si="70"/>
        <v>12566732.100000001</v>
      </c>
      <c r="AL47" s="75">
        <f t="shared" si="70"/>
        <v>1424986.7999999998</v>
      </c>
      <c r="AM47" s="75">
        <f t="shared" si="70"/>
        <v>692170.99999999988</v>
      </c>
      <c r="AN47" s="75">
        <f t="shared" si="70"/>
        <v>1496430.4000000001</v>
      </c>
      <c r="AO47" s="75">
        <f t="shared" si="70"/>
        <v>59451773.200000003</v>
      </c>
      <c r="AP47" s="75">
        <f t="shared" si="70"/>
        <v>4536423.5999999996</v>
      </c>
      <c r="AQ47" s="75">
        <f t="shared" si="70"/>
        <v>2463255.2999999998</v>
      </c>
      <c r="AR47" s="75">
        <f t="shared" si="70"/>
        <v>43860878.299999997</v>
      </c>
      <c r="AS47" s="75">
        <f t="shared" si="70"/>
        <v>12175930.900000002</v>
      </c>
      <c r="AT47" s="75">
        <f t="shared" si="70"/>
        <v>1414983.9</v>
      </c>
      <c r="AU47" s="75">
        <f t="shared" si="70"/>
        <v>32408</v>
      </c>
      <c r="AV47" s="75">
        <f t="shared" si="70"/>
        <v>2989550.8</v>
      </c>
      <c r="AW47" s="75">
        <f t="shared" si="70"/>
        <v>12101695.1</v>
      </c>
      <c r="AX47" s="75">
        <f t="shared" si="70"/>
        <v>5588048.7000000002</v>
      </c>
      <c r="AY47" s="75">
        <f t="shared" si="70"/>
        <v>2468298.6</v>
      </c>
      <c r="AZ47" s="75">
        <f t="shared" si="70"/>
        <v>1818977.8</v>
      </c>
      <c r="BA47" s="75">
        <f t="shared" si="70"/>
        <v>214187</v>
      </c>
      <c r="BB47" s="75">
        <f t="shared" si="70"/>
        <v>2848840.1</v>
      </c>
      <c r="BC47" s="75">
        <f t="shared" si="70"/>
        <v>30159098.000000004</v>
      </c>
    </row>
    <row r="48" spans="26:55" x14ac:dyDescent="0.15">
      <c r="Z48" s="59" t="s">
        <v>4</v>
      </c>
      <c r="AA48" s="76">
        <v>3012842.9</v>
      </c>
      <c r="AB48" s="76">
        <v>2213</v>
      </c>
      <c r="AC48" s="76">
        <v>0</v>
      </c>
      <c r="AD48" s="76">
        <v>0</v>
      </c>
      <c r="AE48" s="76">
        <v>0</v>
      </c>
      <c r="AF48" s="76">
        <v>109268</v>
      </c>
      <c r="AG48" s="76">
        <v>0</v>
      </c>
      <c r="AH48" s="76">
        <v>0</v>
      </c>
      <c r="AI48" s="76">
        <v>1495755.9</v>
      </c>
      <c r="AJ48" s="76">
        <v>0</v>
      </c>
      <c r="AK48" s="76">
        <v>85065.8</v>
      </c>
      <c r="AL48" s="76">
        <v>29063.599999999999</v>
      </c>
      <c r="AM48" s="76">
        <v>1242.2</v>
      </c>
      <c r="AN48" s="76">
        <v>1970</v>
      </c>
      <c r="AO48" s="76">
        <v>748207.4</v>
      </c>
      <c r="AP48" s="76">
        <v>72189.399999999994</v>
      </c>
      <c r="AQ48" s="76">
        <v>0</v>
      </c>
      <c r="AR48" s="76">
        <v>14123.9</v>
      </c>
      <c r="AS48" s="76">
        <v>15686.6</v>
      </c>
      <c r="AT48" s="76">
        <v>0</v>
      </c>
      <c r="AU48" s="76">
        <v>0</v>
      </c>
      <c r="AV48" s="76">
        <v>40181.300000000003</v>
      </c>
      <c r="AW48" s="76">
        <v>170428.1</v>
      </c>
      <c r="AX48" s="76">
        <v>0</v>
      </c>
      <c r="AY48" s="76">
        <v>0</v>
      </c>
      <c r="AZ48" s="76">
        <v>23230</v>
      </c>
      <c r="BA48" s="76">
        <v>0</v>
      </c>
      <c r="BB48" s="76">
        <v>0</v>
      </c>
      <c r="BC48" s="76">
        <v>204217.7</v>
      </c>
    </row>
    <row r="49" spans="26:55" x14ac:dyDescent="0.15">
      <c r="Z49" s="59" t="s">
        <v>5</v>
      </c>
      <c r="AA49" s="76">
        <v>13975502</v>
      </c>
      <c r="AB49" s="76">
        <v>409634</v>
      </c>
      <c r="AC49" s="76">
        <v>43593</v>
      </c>
      <c r="AD49" s="76">
        <v>0</v>
      </c>
      <c r="AE49" s="76">
        <v>0</v>
      </c>
      <c r="AF49" s="76">
        <v>6730033</v>
      </c>
      <c r="AG49" s="76">
        <v>0</v>
      </c>
      <c r="AH49" s="76">
        <v>0</v>
      </c>
      <c r="AI49" s="76">
        <v>3822444.4</v>
      </c>
      <c r="AJ49" s="76">
        <v>122101.3</v>
      </c>
      <c r="AK49" s="76">
        <v>426380.4</v>
      </c>
      <c r="AL49" s="76">
        <v>24086</v>
      </c>
      <c r="AM49" s="76">
        <v>6625.2</v>
      </c>
      <c r="AN49" s="76">
        <v>81850</v>
      </c>
      <c r="AO49" s="76">
        <v>1363824</v>
      </c>
      <c r="AP49" s="76">
        <v>0</v>
      </c>
      <c r="AQ49" s="76">
        <v>26007.5</v>
      </c>
      <c r="AR49" s="76">
        <v>22461.200000000001</v>
      </c>
      <c r="AS49" s="76">
        <v>106123.9</v>
      </c>
      <c r="AT49" s="76">
        <v>1815</v>
      </c>
      <c r="AU49" s="76">
        <v>0</v>
      </c>
      <c r="AV49" s="76">
        <v>18352.900000000001</v>
      </c>
      <c r="AW49" s="76">
        <v>28539.1</v>
      </c>
      <c r="AX49" s="76">
        <v>75491</v>
      </c>
      <c r="AY49" s="76">
        <v>18335.3</v>
      </c>
      <c r="AZ49" s="76">
        <v>86229.2</v>
      </c>
      <c r="BA49" s="76">
        <v>0</v>
      </c>
      <c r="BB49" s="76">
        <v>133097.1</v>
      </c>
      <c r="BC49" s="76">
        <v>428478.5</v>
      </c>
    </row>
    <row r="50" spans="26:55" x14ac:dyDescent="0.15">
      <c r="Z50" s="59" t="s">
        <v>6</v>
      </c>
      <c r="AA50" s="76">
        <v>10121140.4</v>
      </c>
      <c r="AB50" s="76">
        <v>51159.3</v>
      </c>
      <c r="AC50" s="76">
        <v>18870</v>
      </c>
      <c r="AD50" s="76">
        <v>0</v>
      </c>
      <c r="AE50" s="76">
        <v>0</v>
      </c>
      <c r="AF50" s="76">
        <v>2731765.7</v>
      </c>
      <c r="AG50" s="76">
        <v>0</v>
      </c>
      <c r="AH50" s="76">
        <v>0</v>
      </c>
      <c r="AI50" s="76">
        <v>3620551.8</v>
      </c>
      <c r="AJ50" s="76">
        <v>8783.9</v>
      </c>
      <c r="AK50" s="76">
        <v>209270.39999999999</v>
      </c>
      <c r="AL50" s="76">
        <v>30694.3</v>
      </c>
      <c r="AM50" s="76">
        <v>12780</v>
      </c>
      <c r="AN50" s="76">
        <v>16705.2</v>
      </c>
      <c r="AO50" s="76">
        <v>1489718.8</v>
      </c>
      <c r="AP50" s="76">
        <v>563080.19999999995</v>
      </c>
      <c r="AQ50" s="76">
        <v>4045.8</v>
      </c>
      <c r="AR50" s="76">
        <v>54175</v>
      </c>
      <c r="AS50" s="76">
        <v>131360.6</v>
      </c>
      <c r="AT50" s="76">
        <v>0</v>
      </c>
      <c r="AU50" s="76">
        <v>0</v>
      </c>
      <c r="AV50" s="76">
        <v>45695.199999999997</v>
      </c>
      <c r="AW50" s="76">
        <v>16109.2</v>
      </c>
      <c r="AX50" s="76">
        <v>0</v>
      </c>
      <c r="AY50" s="76">
        <v>0</v>
      </c>
      <c r="AZ50" s="76">
        <v>50183.4</v>
      </c>
      <c r="BA50" s="76">
        <v>516</v>
      </c>
      <c r="BB50" s="76">
        <v>18514</v>
      </c>
      <c r="BC50" s="76">
        <v>1047161.6</v>
      </c>
    </row>
    <row r="51" spans="26:55" x14ac:dyDescent="0.15">
      <c r="Z51" s="59" t="s">
        <v>7</v>
      </c>
      <c r="AA51" s="76">
        <v>14199345.4</v>
      </c>
      <c r="AB51" s="76">
        <v>332556.09999999998</v>
      </c>
      <c r="AC51" s="76">
        <v>110254.8</v>
      </c>
      <c r="AD51" s="76">
        <v>0</v>
      </c>
      <c r="AE51" s="76">
        <v>0</v>
      </c>
      <c r="AF51" s="76">
        <v>3884150.1</v>
      </c>
      <c r="AG51" s="76">
        <v>4</v>
      </c>
      <c r="AH51" s="76">
        <v>0</v>
      </c>
      <c r="AI51" s="76">
        <v>4135145.4</v>
      </c>
      <c r="AJ51" s="76">
        <v>755829</v>
      </c>
      <c r="AK51" s="76">
        <v>1016591.1</v>
      </c>
      <c r="AL51" s="76">
        <v>76226.3</v>
      </c>
      <c r="AM51" s="76">
        <v>42476</v>
      </c>
      <c r="AN51" s="76">
        <v>114682.2</v>
      </c>
      <c r="AO51" s="76">
        <v>1375197.2</v>
      </c>
      <c r="AP51" s="76">
        <v>0</v>
      </c>
      <c r="AQ51" s="76">
        <v>49872.7</v>
      </c>
      <c r="AR51" s="76">
        <v>0</v>
      </c>
      <c r="AS51" s="76">
        <v>144290.1</v>
      </c>
      <c r="AT51" s="76">
        <v>176</v>
      </c>
      <c r="AU51" s="76">
        <v>0</v>
      </c>
      <c r="AV51" s="76">
        <v>25024</v>
      </c>
      <c r="AW51" s="76">
        <v>109936.8</v>
      </c>
      <c r="AX51" s="76">
        <v>12876.8</v>
      </c>
      <c r="AY51" s="76">
        <v>1542761</v>
      </c>
      <c r="AZ51" s="76">
        <v>113389.9</v>
      </c>
      <c r="BA51" s="76">
        <v>8625</v>
      </c>
      <c r="BB51" s="76">
        <v>54922</v>
      </c>
      <c r="BC51" s="76">
        <v>294358.90000000002</v>
      </c>
    </row>
    <row r="52" spans="26:55" x14ac:dyDescent="0.15">
      <c r="Z52" s="59" t="s">
        <v>8</v>
      </c>
      <c r="AA52" s="76">
        <v>29666485.800000001</v>
      </c>
      <c r="AB52" s="76">
        <v>78836.2</v>
      </c>
      <c r="AC52" s="76">
        <v>216764.2</v>
      </c>
      <c r="AD52" s="76">
        <v>0</v>
      </c>
      <c r="AE52" s="76">
        <v>0</v>
      </c>
      <c r="AF52" s="76">
        <v>9593313</v>
      </c>
      <c r="AG52" s="76">
        <v>3</v>
      </c>
      <c r="AH52" s="76">
        <v>0</v>
      </c>
      <c r="AI52" s="76">
        <v>9195376.6999999993</v>
      </c>
      <c r="AJ52" s="76">
        <v>3396.8</v>
      </c>
      <c r="AK52" s="76">
        <v>1157396.6000000001</v>
      </c>
      <c r="AL52" s="76">
        <v>53067.8</v>
      </c>
      <c r="AM52" s="76">
        <v>18787.5</v>
      </c>
      <c r="AN52" s="76">
        <v>10618</v>
      </c>
      <c r="AO52" s="76">
        <v>3178158.9</v>
      </c>
      <c r="AP52" s="76">
        <v>1072349.3999999999</v>
      </c>
      <c r="AQ52" s="76">
        <v>0</v>
      </c>
      <c r="AR52" s="76">
        <v>270742.59999999998</v>
      </c>
      <c r="AS52" s="76">
        <v>327238.5</v>
      </c>
      <c r="AT52" s="76">
        <v>956</v>
      </c>
      <c r="AU52" s="76">
        <v>0</v>
      </c>
      <c r="AV52" s="76">
        <v>56051</v>
      </c>
      <c r="AW52" s="76">
        <v>3942616</v>
      </c>
      <c r="AX52" s="76">
        <v>17478</v>
      </c>
      <c r="AY52" s="76">
        <v>6361.6</v>
      </c>
      <c r="AZ52" s="76">
        <v>148948.20000000001</v>
      </c>
      <c r="BA52" s="76">
        <v>0</v>
      </c>
      <c r="BB52" s="76">
        <v>63661.7</v>
      </c>
      <c r="BC52" s="76">
        <v>254364.1</v>
      </c>
    </row>
    <row r="53" spans="26:55" x14ac:dyDescent="0.15">
      <c r="Z53" s="59" t="s">
        <v>9</v>
      </c>
      <c r="AA53" s="76">
        <v>16630551.199999999</v>
      </c>
      <c r="AB53" s="76">
        <v>176007.3</v>
      </c>
      <c r="AC53" s="76">
        <v>101390.9</v>
      </c>
      <c r="AD53" s="76">
        <v>0</v>
      </c>
      <c r="AE53" s="76">
        <v>0</v>
      </c>
      <c r="AF53" s="76">
        <v>4327462.4000000004</v>
      </c>
      <c r="AG53" s="76">
        <v>206</v>
      </c>
      <c r="AH53" s="76">
        <v>0</v>
      </c>
      <c r="AI53" s="76">
        <v>7189818.5999999996</v>
      </c>
      <c r="AJ53" s="76">
        <v>11576.1</v>
      </c>
      <c r="AK53" s="76">
        <v>686393.8</v>
      </c>
      <c r="AL53" s="76">
        <v>33943</v>
      </c>
      <c r="AM53" s="76">
        <v>19086.7</v>
      </c>
      <c r="AN53" s="76">
        <v>16841.400000000001</v>
      </c>
      <c r="AO53" s="76">
        <v>2359818.1</v>
      </c>
      <c r="AP53" s="76">
        <v>91013.9</v>
      </c>
      <c r="AQ53" s="76">
        <v>14021</v>
      </c>
      <c r="AR53" s="76">
        <v>544901.6</v>
      </c>
      <c r="AS53" s="76">
        <v>214430.9</v>
      </c>
      <c r="AT53" s="76">
        <v>204</v>
      </c>
      <c r="AU53" s="76">
        <v>0</v>
      </c>
      <c r="AV53" s="76">
        <v>103177</v>
      </c>
      <c r="AW53" s="76">
        <v>99574.1</v>
      </c>
      <c r="AX53" s="76">
        <v>194469</v>
      </c>
      <c r="AY53" s="76">
        <v>31352</v>
      </c>
      <c r="AZ53" s="76">
        <v>121348.9</v>
      </c>
      <c r="BA53" s="76">
        <v>176808.1</v>
      </c>
      <c r="BB53" s="76">
        <v>24545</v>
      </c>
      <c r="BC53" s="76">
        <v>92161.4</v>
      </c>
    </row>
    <row r="54" spans="26:55" x14ac:dyDescent="0.15">
      <c r="Z54" s="59" t="s">
        <v>10</v>
      </c>
      <c r="AA54" s="76">
        <v>26824049.699999999</v>
      </c>
      <c r="AB54" s="76">
        <v>243622.3</v>
      </c>
      <c r="AC54" s="76">
        <v>107103.8</v>
      </c>
      <c r="AD54" s="76">
        <v>0</v>
      </c>
      <c r="AE54" s="76">
        <v>0</v>
      </c>
      <c r="AF54" s="76">
        <v>8293212.2999999998</v>
      </c>
      <c r="AG54" s="76">
        <v>0</v>
      </c>
      <c r="AH54" s="76">
        <v>0</v>
      </c>
      <c r="AI54" s="76">
        <v>8492607.5999999996</v>
      </c>
      <c r="AJ54" s="76">
        <v>680000.1</v>
      </c>
      <c r="AK54" s="76">
        <v>1680990.3</v>
      </c>
      <c r="AL54" s="76">
        <v>94474.5</v>
      </c>
      <c r="AM54" s="76">
        <v>70964</v>
      </c>
      <c r="AN54" s="76">
        <v>93500</v>
      </c>
      <c r="AO54" s="76">
        <v>2785019.6</v>
      </c>
      <c r="AP54" s="76">
        <v>33986.9</v>
      </c>
      <c r="AQ54" s="76">
        <v>44736.3</v>
      </c>
      <c r="AR54" s="76">
        <v>112722.6</v>
      </c>
      <c r="AS54" s="76">
        <v>150336.5</v>
      </c>
      <c r="AT54" s="76">
        <v>39</v>
      </c>
      <c r="AU54" s="76">
        <v>0</v>
      </c>
      <c r="AV54" s="76">
        <v>36369.800000000003</v>
      </c>
      <c r="AW54" s="76">
        <v>109098.3</v>
      </c>
      <c r="AX54" s="76">
        <v>234289.3</v>
      </c>
      <c r="AY54" s="76">
        <v>950</v>
      </c>
      <c r="AZ54" s="76">
        <v>90097.8</v>
      </c>
      <c r="BA54" s="76">
        <v>93</v>
      </c>
      <c r="BB54" s="76">
        <v>197012</v>
      </c>
      <c r="BC54" s="76">
        <v>3272823.7</v>
      </c>
    </row>
    <row r="55" spans="26:55" x14ac:dyDescent="0.15">
      <c r="Z55" s="59" t="s">
        <v>11</v>
      </c>
      <c r="AA55" s="76">
        <v>39373770.200000003</v>
      </c>
      <c r="AB55" s="76">
        <v>201524.5</v>
      </c>
      <c r="AC55" s="76">
        <v>644903.4</v>
      </c>
      <c r="AD55" s="76">
        <v>2622</v>
      </c>
      <c r="AE55" s="76">
        <v>0</v>
      </c>
      <c r="AF55" s="76">
        <v>21891474.699999999</v>
      </c>
      <c r="AG55" s="76">
        <v>2</v>
      </c>
      <c r="AH55" s="76">
        <v>0</v>
      </c>
      <c r="AI55" s="76">
        <v>6447924.2999999998</v>
      </c>
      <c r="AJ55" s="76">
        <v>9169.7000000000007</v>
      </c>
      <c r="AK55" s="76">
        <v>920892.4</v>
      </c>
      <c r="AL55" s="76">
        <v>43437.5</v>
      </c>
      <c r="AM55" s="76">
        <v>34941.800000000003</v>
      </c>
      <c r="AN55" s="76">
        <v>11077.6</v>
      </c>
      <c r="AO55" s="76">
        <v>2428939.4</v>
      </c>
      <c r="AP55" s="76">
        <v>370977.3</v>
      </c>
      <c r="AQ55" s="76">
        <v>69832</v>
      </c>
      <c r="AR55" s="76">
        <v>4713708.5</v>
      </c>
      <c r="AS55" s="76">
        <v>357047.3</v>
      </c>
      <c r="AT55" s="76">
        <v>6885</v>
      </c>
      <c r="AU55" s="76">
        <v>0</v>
      </c>
      <c r="AV55" s="76">
        <v>225121.9</v>
      </c>
      <c r="AW55" s="76">
        <v>489992.3</v>
      </c>
      <c r="AX55" s="76">
        <v>10767.3</v>
      </c>
      <c r="AY55" s="76">
        <v>0</v>
      </c>
      <c r="AZ55" s="76">
        <v>88326.3</v>
      </c>
      <c r="BA55" s="76">
        <v>4873.3999999999996</v>
      </c>
      <c r="BB55" s="76">
        <v>165567</v>
      </c>
      <c r="BC55" s="76">
        <v>233762.6</v>
      </c>
    </row>
    <row r="56" spans="26:55" x14ac:dyDescent="0.15">
      <c r="Z56" s="59" t="s">
        <v>12</v>
      </c>
      <c r="AA56" s="76">
        <v>51541037.399999999</v>
      </c>
      <c r="AB56" s="76">
        <v>791866.7</v>
      </c>
      <c r="AC56" s="76">
        <v>930411.7</v>
      </c>
      <c r="AD56" s="76">
        <v>21155</v>
      </c>
      <c r="AE56" s="76">
        <v>593</v>
      </c>
      <c r="AF56" s="76">
        <v>27592481</v>
      </c>
      <c r="AG56" s="76">
        <v>159.69999999999999</v>
      </c>
      <c r="AH56" s="76">
        <v>0</v>
      </c>
      <c r="AI56" s="76">
        <v>9823576.1999999993</v>
      </c>
      <c r="AJ56" s="76">
        <v>361088.1</v>
      </c>
      <c r="AK56" s="76">
        <v>1193744.6000000001</v>
      </c>
      <c r="AL56" s="76">
        <v>187866.8</v>
      </c>
      <c r="AM56" s="76">
        <v>44686.9</v>
      </c>
      <c r="AN56" s="76">
        <v>73309.600000000006</v>
      </c>
      <c r="AO56" s="76">
        <v>4030630.7</v>
      </c>
      <c r="AP56" s="76">
        <v>349422.9</v>
      </c>
      <c r="AQ56" s="76">
        <v>26513.8</v>
      </c>
      <c r="AR56" s="76">
        <v>1101795.2</v>
      </c>
      <c r="AS56" s="76">
        <v>633123.1</v>
      </c>
      <c r="AT56" s="76">
        <v>25480.3</v>
      </c>
      <c r="AU56" s="76">
        <v>0</v>
      </c>
      <c r="AV56" s="76">
        <v>28863.200000000001</v>
      </c>
      <c r="AW56" s="76">
        <v>772585.5</v>
      </c>
      <c r="AX56" s="76">
        <v>173597.6</v>
      </c>
      <c r="AY56" s="76">
        <v>0</v>
      </c>
      <c r="AZ56" s="76">
        <v>155602.4</v>
      </c>
      <c r="BA56" s="76">
        <v>2078.5</v>
      </c>
      <c r="BB56" s="76">
        <v>33772</v>
      </c>
      <c r="BC56" s="76">
        <v>3186632.9</v>
      </c>
    </row>
    <row r="57" spans="26:55" x14ac:dyDescent="0.15">
      <c r="Z57" s="59" t="s">
        <v>13</v>
      </c>
      <c r="AA57" s="76">
        <v>41783911.899999999</v>
      </c>
      <c r="AB57" s="76">
        <v>1640785.6</v>
      </c>
      <c r="AC57" s="76">
        <v>150517</v>
      </c>
      <c r="AD57" s="76">
        <v>0</v>
      </c>
      <c r="AE57" s="76">
        <v>836</v>
      </c>
      <c r="AF57" s="76">
        <v>13276391.300000001</v>
      </c>
      <c r="AG57" s="76">
        <v>1</v>
      </c>
      <c r="AH57" s="76">
        <v>0</v>
      </c>
      <c r="AI57" s="76">
        <v>8387913.7999999998</v>
      </c>
      <c r="AJ57" s="76">
        <v>4614351.9000000004</v>
      </c>
      <c r="AK57" s="76">
        <v>903478.1</v>
      </c>
      <c r="AL57" s="76">
        <v>78402.399999999994</v>
      </c>
      <c r="AM57" s="76">
        <v>99684.9</v>
      </c>
      <c r="AN57" s="76">
        <v>339398.40000000002</v>
      </c>
      <c r="AO57" s="76">
        <v>3920763</v>
      </c>
      <c r="AP57" s="76">
        <v>2211.3000000000002</v>
      </c>
      <c r="AQ57" s="76">
        <v>110169</v>
      </c>
      <c r="AR57" s="76">
        <v>3381197.8</v>
      </c>
      <c r="AS57" s="76">
        <v>294180.2</v>
      </c>
      <c r="AT57" s="76">
        <v>613</v>
      </c>
      <c r="AU57" s="76">
        <v>0</v>
      </c>
      <c r="AV57" s="76">
        <v>58476.1</v>
      </c>
      <c r="AW57" s="76">
        <v>342120.3</v>
      </c>
      <c r="AX57" s="76">
        <v>13129.1</v>
      </c>
      <c r="AY57" s="76">
        <v>0</v>
      </c>
      <c r="AZ57" s="76">
        <v>97710.6</v>
      </c>
      <c r="BA57" s="76">
        <v>126</v>
      </c>
      <c r="BB57" s="76">
        <v>126339.5</v>
      </c>
      <c r="BC57" s="76">
        <v>3945115.6</v>
      </c>
    </row>
    <row r="58" spans="26:55" x14ac:dyDescent="0.15">
      <c r="Z58" s="59" t="s">
        <v>14</v>
      </c>
      <c r="AA58" s="76">
        <v>65278566</v>
      </c>
      <c r="AB58" s="76">
        <v>950923.1</v>
      </c>
      <c r="AC58" s="76">
        <v>2984978.9</v>
      </c>
      <c r="AD58" s="76">
        <v>8261</v>
      </c>
      <c r="AE58" s="76">
        <v>1689</v>
      </c>
      <c r="AF58" s="76">
        <v>40580274</v>
      </c>
      <c r="AG58" s="76">
        <v>0</v>
      </c>
      <c r="AH58" s="76">
        <v>0</v>
      </c>
      <c r="AI58" s="76">
        <v>7080825.2000000002</v>
      </c>
      <c r="AJ58" s="76">
        <v>587603.4</v>
      </c>
      <c r="AK58" s="76">
        <v>1369072.8</v>
      </c>
      <c r="AL58" s="76">
        <v>75359.600000000006</v>
      </c>
      <c r="AM58" s="76">
        <v>31973.8</v>
      </c>
      <c r="AN58" s="76">
        <v>38777.699999999997</v>
      </c>
      <c r="AO58" s="76">
        <v>4094128.9</v>
      </c>
      <c r="AP58" s="76">
        <v>342492.7</v>
      </c>
      <c r="AQ58" s="76">
        <v>25225</v>
      </c>
      <c r="AR58" s="76">
        <v>1699812.4</v>
      </c>
      <c r="AS58" s="76">
        <v>715121.5</v>
      </c>
      <c r="AT58" s="76">
        <v>47421</v>
      </c>
      <c r="AU58" s="76">
        <v>0</v>
      </c>
      <c r="AV58" s="76">
        <v>2062090.1</v>
      </c>
      <c r="AW58" s="76">
        <v>101222.3</v>
      </c>
      <c r="AX58" s="76">
        <v>1633885.9</v>
      </c>
      <c r="AY58" s="76">
        <v>229796</v>
      </c>
      <c r="AZ58" s="76">
        <v>244071.4</v>
      </c>
      <c r="BA58" s="76">
        <v>1987</v>
      </c>
      <c r="BB58" s="76">
        <v>118031</v>
      </c>
      <c r="BC58" s="76">
        <v>253542.3</v>
      </c>
    </row>
    <row r="59" spans="26:55" x14ac:dyDescent="0.15">
      <c r="Z59" s="59" t="s">
        <v>15</v>
      </c>
      <c r="AA59" s="76">
        <v>182156980.90000001</v>
      </c>
      <c r="AB59" s="76">
        <v>8809864.0999999996</v>
      </c>
      <c r="AC59" s="76">
        <v>40705641.200000003</v>
      </c>
      <c r="AD59" s="76">
        <v>66301</v>
      </c>
      <c r="AE59" s="76">
        <v>349829</v>
      </c>
      <c r="AF59" s="76">
        <v>40771181.5</v>
      </c>
      <c r="AG59" s="76">
        <v>0</v>
      </c>
      <c r="AH59" s="76">
        <v>37747</v>
      </c>
      <c r="AI59" s="76">
        <v>12606924.300000001</v>
      </c>
      <c r="AJ59" s="76">
        <v>13664835.5</v>
      </c>
      <c r="AK59" s="76">
        <v>761541.8</v>
      </c>
      <c r="AL59" s="76">
        <v>287237.40000000002</v>
      </c>
      <c r="AM59" s="76">
        <v>98430.7</v>
      </c>
      <c r="AN59" s="76">
        <v>346052.9</v>
      </c>
      <c r="AO59" s="76">
        <v>13827346.1</v>
      </c>
      <c r="AP59" s="76">
        <v>693672.8</v>
      </c>
      <c r="AQ59" s="76">
        <v>1660067.3</v>
      </c>
      <c r="AR59" s="76">
        <v>20878754</v>
      </c>
      <c r="AS59" s="76">
        <v>6058862.9000000004</v>
      </c>
      <c r="AT59" s="76">
        <v>601225.5</v>
      </c>
      <c r="AU59" s="76">
        <v>11548</v>
      </c>
      <c r="AV59" s="76">
        <v>165269.79999999999</v>
      </c>
      <c r="AW59" s="76">
        <v>3339985.3</v>
      </c>
      <c r="AX59" s="76">
        <v>264923.59999999998</v>
      </c>
      <c r="AY59" s="76">
        <v>614952.69999999995</v>
      </c>
      <c r="AZ59" s="76">
        <v>96639.2</v>
      </c>
      <c r="BA59" s="76">
        <v>17880</v>
      </c>
      <c r="BB59" s="76">
        <v>334416</v>
      </c>
      <c r="BC59" s="76">
        <v>15085851.300000001</v>
      </c>
    </row>
    <row r="60" spans="26:55" x14ac:dyDescent="0.15">
      <c r="Z60" s="59" t="s">
        <v>16</v>
      </c>
      <c r="AA60" s="76">
        <v>12105138.6</v>
      </c>
      <c r="AB60" s="76">
        <v>33243.599999999999</v>
      </c>
      <c r="AC60" s="76">
        <v>18241.900000000001</v>
      </c>
      <c r="AD60" s="76">
        <v>0</v>
      </c>
      <c r="AE60" s="76">
        <v>0</v>
      </c>
      <c r="AF60" s="76">
        <v>2906121.7</v>
      </c>
      <c r="AG60" s="76">
        <v>6.1</v>
      </c>
      <c r="AH60" s="76">
        <v>0</v>
      </c>
      <c r="AI60" s="76">
        <v>5626028.9000000004</v>
      </c>
      <c r="AJ60" s="76">
        <v>12708.7</v>
      </c>
      <c r="AK60" s="76">
        <v>570582.6</v>
      </c>
      <c r="AL60" s="76">
        <v>68871.8</v>
      </c>
      <c r="AM60" s="76">
        <v>32709.7</v>
      </c>
      <c r="AN60" s="76">
        <v>5632.1</v>
      </c>
      <c r="AO60" s="76">
        <v>1784165.1</v>
      </c>
      <c r="AP60" s="76">
        <v>77553.8</v>
      </c>
      <c r="AQ60" s="76">
        <v>3473</v>
      </c>
      <c r="AR60" s="76">
        <v>115362</v>
      </c>
      <c r="AS60" s="76">
        <v>145322.29999999999</v>
      </c>
      <c r="AT60" s="76">
        <v>565</v>
      </c>
      <c r="AU60" s="76">
        <v>0</v>
      </c>
      <c r="AV60" s="76">
        <v>14884</v>
      </c>
      <c r="AW60" s="76">
        <v>67233.899999999994</v>
      </c>
      <c r="AX60" s="76">
        <v>368408</v>
      </c>
      <c r="AY60" s="76">
        <v>0</v>
      </c>
      <c r="AZ60" s="76">
        <v>85212.9</v>
      </c>
      <c r="BA60" s="76">
        <v>0</v>
      </c>
      <c r="BB60" s="76">
        <v>81033</v>
      </c>
      <c r="BC60" s="76">
        <v>87778.5</v>
      </c>
    </row>
    <row r="61" spans="26:55" x14ac:dyDescent="0.15">
      <c r="Z61" s="59" t="s">
        <v>17</v>
      </c>
      <c r="AA61" s="76">
        <v>10218071.9</v>
      </c>
      <c r="AB61" s="76">
        <v>16777</v>
      </c>
      <c r="AC61" s="76">
        <v>3820</v>
      </c>
      <c r="AD61" s="76">
        <v>0</v>
      </c>
      <c r="AE61" s="76">
        <v>0</v>
      </c>
      <c r="AF61" s="76">
        <v>2323886</v>
      </c>
      <c r="AG61" s="76">
        <v>0</v>
      </c>
      <c r="AH61" s="76">
        <v>0</v>
      </c>
      <c r="AI61" s="76">
        <v>5249148.8</v>
      </c>
      <c r="AJ61" s="76">
        <v>3705.7</v>
      </c>
      <c r="AK61" s="76">
        <v>320950.3</v>
      </c>
      <c r="AL61" s="76">
        <v>36444.699999999997</v>
      </c>
      <c r="AM61" s="76">
        <v>18586.3</v>
      </c>
      <c r="AN61" s="76">
        <v>8615.7000000000007</v>
      </c>
      <c r="AO61" s="76">
        <v>1619623</v>
      </c>
      <c r="AP61" s="76">
        <v>0</v>
      </c>
      <c r="AQ61" s="76">
        <v>25584</v>
      </c>
      <c r="AR61" s="76">
        <v>143024</v>
      </c>
      <c r="AS61" s="76">
        <v>90979.6</v>
      </c>
      <c r="AT61" s="76">
        <v>0</v>
      </c>
      <c r="AU61" s="76">
        <v>0</v>
      </c>
      <c r="AV61" s="76">
        <v>2367</v>
      </c>
      <c r="AW61" s="76">
        <v>95017.8</v>
      </c>
      <c r="AX61" s="76">
        <v>12065.5</v>
      </c>
      <c r="AY61" s="76">
        <v>0</v>
      </c>
      <c r="AZ61" s="76">
        <v>164462.5</v>
      </c>
      <c r="BA61" s="76">
        <v>1200</v>
      </c>
      <c r="BB61" s="76">
        <v>2719</v>
      </c>
      <c r="BC61" s="76">
        <v>79095</v>
      </c>
    </row>
    <row r="62" spans="26:55" x14ac:dyDescent="0.15">
      <c r="Z62" s="59" t="s">
        <v>18</v>
      </c>
      <c r="AA62" s="76">
        <v>36105076.100000001</v>
      </c>
      <c r="AB62" s="76">
        <v>117251.4</v>
      </c>
      <c r="AC62" s="76">
        <v>400638.3</v>
      </c>
      <c r="AD62" s="76">
        <v>0</v>
      </c>
      <c r="AE62" s="76">
        <v>0</v>
      </c>
      <c r="AF62" s="76">
        <v>12143839.6</v>
      </c>
      <c r="AG62" s="76">
        <v>0</v>
      </c>
      <c r="AH62" s="76">
        <v>0</v>
      </c>
      <c r="AI62" s="76">
        <v>6677850</v>
      </c>
      <c r="AJ62" s="76">
        <v>3395749.6</v>
      </c>
      <c r="AK62" s="76">
        <v>586724</v>
      </c>
      <c r="AL62" s="76">
        <v>40190</v>
      </c>
      <c r="AM62" s="76">
        <v>76685.7</v>
      </c>
      <c r="AN62" s="76">
        <v>126688.6</v>
      </c>
      <c r="AO62" s="76">
        <v>3251508.8</v>
      </c>
      <c r="AP62" s="76">
        <v>220271</v>
      </c>
      <c r="AQ62" s="76">
        <v>253678</v>
      </c>
      <c r="AR62" s="76">
        <v>7721656.0999999996</v>
      </c>
      <c r="AS62" s="76">
        <v>453725.7</v>
      </c>
      <c r="AT62" s="76">
        <v>150810.6</v>
      </c>
      <c r="AU62" s="76">
        <v>0</v>
      </c>
      <c r="AV62" s="76">
        <v>42222.400000000001</v>
      </c>
      <c r="AW62" s="76">
        <v>104509.1</v>
      </c>
      <c r="AX62" s="76">
        <v>9889</v>
      </c>
      <c r="AY62" s="76">
        <v>0</v>
      </c>
      <c r="AZ62" s="76">
        <v>80818.8</v>
      </c>
      <c r="BA62" s="76">
        <v>0</v>
      </c>
      <c r="BB62" s="76">
        <v>45720.6</v>
      </c>
      <c r="BC62" s="76">
        <v>204648.8</v>
      </c>
    </row>
    <row r="63" spans="26:55" x14ac:dyDescent="0.15">
      <c r="Z63" s="59" t="s">
        <v>19</v>
      </c>
      <c r="AA63" s="76">
        <v>218333485</v>
      </c>
      <c r="AB63" s="76">
        <v>6513082.5</v>
      </c>
      <c r="AC63" s="76">
        <v>19664058.399999999</v>
      </c>
      <c r="AD63" s="76">
        <v>2011490</v>
      </c>
      <c r="AE63" s="76">
        <v>1472772</v>
      </c>
      <c r="AF63" s="76">
        <v>143687051.69999999</v>
      </c>
      <c r="AG63" s="76">
        <v>0</v>
      </c>
      <c r="AH63" s="76">
        <v>0</v>
      </c>
      <c r="AI63" s="76">
        <v>12014349.4</v>
      </c>
      <c r="AJ63" s="76">
        <v>5638027.7000000002</v>
      </c>
      <c r="AK63" s="76">
        <v>677657.1</v>
      </c>
      <c r="AL63" s="76">
        <v>265621.09999999998</v>
      </c>
      <c r="AM63" s="76">
        <v>82509.600000000006</v>
      </c>
      <c r="AN63" s="76">
        <v>210711</v>
      </c>
      <c r="AO63" s="76">
        <v>11194724.199999999</v>
      </c>
      <c r="AP63" s="76">
        <v>647202</v>
      </c>
      <c r="AQ63" s="76">
        <v>150029.9</v>
      </c>
      <c r="AR63" s="76">
        <v>3086441.4</v>
      </c>
      <c r="AS63" s="76">
        <v>2338101.2000000002</v>
      </c>
      <c r="AT63" s="76">
        <v>578793.5</v>
      </c>
      <c r="AU63" s="76">
        <v>20860</v>
      </c>
      <c r="AV63" s="76">
        <v>65405.1</v>
      </c>
      <c r="AW63" s="76">
        <v>2312727</v>
      </c>
      <c r="AX63" s="76">
        <v>2566778.6</v>
      </c>
      <c r="AY63" s="76">
        <v>23790</v>
      </c>
      <c r="AZ63" s="76">
        <v>172706.3</v>
      </c>
      <c r="BA63" s="76">
        <v>0</v>
      </c>
      <c r="BB63" s="76">
        <v>1449490.2</v>
      </c>
      <c r="BC63" s="76">
        <v>1489105.1</v>
      </c>
    </row>
  </sheetData>
  <mergeCells count="6">
    <mergeCell ref="Z23:Z24"/>
    <mergeCell ref="A2:A3"/>
    <mergeCell ref="A1:F1"/>
    <mergeCell ref="Z2:Z3"/>
    <mergeCell ref="Z45:Z46"/>
    <mergeCell ref="J3:K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25" workbookViewId="0">
      <selection activeCell="B27" sqref="B27:L34"/>
    </sheetView>
  </sheetViews>
  <sheetFormatPr defaultRowHeight="13.5" x14ac:dyDescent="0.25"/>
  <cols>
    <col min="2" max="2" width="13" bestFit="1" customWidth="1"/>
    <col min="3" max="3" width="14.42578125" bestFit="1" customWidth="1"/>
    <col min="4" max="5" width="12.85546875" bestFit="1" customWidth="1"/>
    <col min="6" max="7" width="14.42578125" bestFit="1" customWidth="1"/>
    <col min="8" max="9" width="12.85546875" bestFit="1" customWidth="1"/>
    <col min="10" max="10" width="13.42578125" bestFit="1" customWidth="1"/>
    <col min="11" max="11" width="13.140625" customWidth="1"/>
    <col min="12" max="12" width="11.42578125" bestFit="1" customWidth="1"/>
    <col min="13" max="13" width="17" customWidth="1"/>
    <col min="14" max="14" width="14.5703125" customWidth="1"/>
    <col min="16" max="16" width="12.42578125" bestFit="1" customWidth="1"/>
    <col min="18" max="18" width="12.42578125" bestFit="1" customWidth="1"/>
    <col min="20" max="20" width="12.42578125" bestFit="1" customWidth="1"/>
    <col min="22" max="22" width="12.42578125" bestFit="1" customWidth="1"/>
    <col min="24" max="24" width="12.42578125" bestFit="1" customWidth="1"/>
  </cols>
  <sheetData>
    <row r="1" spans="1:13" x14ac:dyDescent="0.25">
      <c r="A1" s="43" t="s">
        <v>79</v>
      </c>
      <c r="B1" s="38"/>
      <c r="C1" s="39"/>
      <c r="D1" s="39"/>
      <c r="E1" s="39"/>
      <c r="F1" s="39"/>
      <c r="G1" s="39"/>
      <c r="H1" s="39"/>
      <c r="I1" s="39"/>
      <c r="J1" s="39"/>
    </row>
    <row r="2" spans="1:13" x14ac:dyDescent="0.25">
      <c r="A2" s="150" t="s">
        <v>75</v>
      </c>
      <c r="B2" s="151"/>
      <c r="C2" s="39"/>
      <c r="D2" s="39"/>
      <c r="E2" s="39"/>
      <c r="F2" s="40"/>
      <c r="G2" s="40"/>
      <c r="H2" s="40"/>
      <c r="I2" s="40"/>
      <c r="J2" s="39"/>
    </row>
    <row r="3" spans="1:13" x14ac:dyDescent="0.25">
      <c r="A3" s="147" t="s">
        <v>38</v>
      </c>
      <c r="B3" s="147" t="s">
        <v>73</v>
      </c>
      <c r="C3" s="53" t="s">
        <v>3</v>
      </c>
      <c r="D3" s="53" t="s">
        <v>21</v>
      </c>
      <c r="E3" s="53" t="s">
        <v>22</v>
      </c>
      <c r="F3" s="54" t="s">
        <v>23</v>
      </c>
      <c r="G3" s="54" t="s">
        <v>24</v>
      </c>
      <c r="H3" s="54" t="s">
        <v>25</v>
      </c>
      <c r="I3" s="54" t="s">
        <v>26</v>
      </c>
      <c r="J3" s="53" t="s">
        <v>33</v>
      </c>
    </row>
    <row r="4" spans="1:13" x14ac:dyDescent="0.25">
      <c r="A4" s="147"/>
      <c r="B4" s="148"/>
      <c r="C4" s="53" t="s">
        <v>1</v>
      </c>
      <c r="D4" s="53" t="s">
        <v>1</v>
      </c>
      <c r="E4" s="53" t="s">
        <v>1</v>
      </c>
      <c r="F4" s="53" t="s">
        <v>1</v>
      </c>
      <c r="G4" s="53" t="s">
        <v>1</v>
      </c>
      <c r="H4" s="53" t="s">
        <v>1</v>
      </c>
      <c r="I4" s="53" t="s">
        <v>1</v>
      </c>
      <c r="J4" s="53" t="s">
        <v>1</v>
      </c>
    </row>
    <row r="5" spans="1:13" s="73" customFormat="1" x14ac:dyDescent="0.25">
      <c r="A5" s="114">
        <v>2022</v>
      </c>
      <c r="B5" s="41" t="s">
        <v>74</v>
      </c>
      <c r="C5" s="109">
        <v>771325955.4000001</v>
      </c>
      <c r="D5" s="109">
        <v>20369346.699999999</v>
      </c>
      <c r="E5" s="109">
        <v>66101187.5</v>
      </c>
      <c r="F5" s="109">
        <v>340841906</v>
      </c>
      <c r="G5" s="109">
        <v>111866241.3</v>
      </c>
      <c r="H5" s="109">
        <v>59451773.200000003</v>
      </c>
      <c r="I5" s="109">
        <v>43860878.299999997</v>
      </c>
      <c r="J5" s="109">
        <v>128834622.39999998</v>
      </c>
    </row>
    <row r="6" spans="1:13" x14ac:dyDescent="0.25">
      <c r="A6" s="110">
        <v>2021</v>
      </c>
      <c r="B6" s="41" t="s">
        <v>74</v>
      </c>
      <c r="C6" s="109">
        <v>770170750.79999995</v>
      </c>
      <c r="D6" s="109">
        <v>20303225.399999999</v>
      </c>
      <c r="E6" s="109">
        <v>66632316.199999996</v>
      </c>
      <c r="F6" s="109">
        <v>341051690.60000002</v>
      </c>
      <c r="G6" s="109">
        <v>111288528.59999999</v>
      </c>
      <c r="H6" s="109">
        <v>59280665.300000004</v>
      </c>
      <c r="I6" s="109">
        <v>43864117.700000003</v>
      </c>
      <c r="J6" s="109">
        <v>127750207</v>
      </c>
    </row>
    <row r="7" spans="1:13" x14ac:dyDescent="0.15">
      <c r="A7" s="55">
        <v>2020</v>
      </c>
      <c r="B7" s="41" t="s">
        <v>74</v>
      </c>
      <c r="C7" s="89">
        <v>770074758.5999999</v>
      </c>
      <c r="D7" s="89">
        <v>20445862.400000002</v>
      </c>
      <c r="E7" s="89">
        <v>67461271.400000006</v>
      </c>
      <c r="F7" s="89">
        <v>341638534</v>
      </c>
      <c r="G7" s="89">
        <v>110871085.89999999</v>
      </c>
      <c r="H7" s="89">
        <v>58962844.200000003</v>
      </c>
      <c r="I7" s="89">
        <v>43860232.000000007</v>
      </c>
      <c r="J7" s="30">
        <v>126834928.69999999</v>
      </c>
    </row>
    <row r="8" spans="1:13" x14ac:dyDescent="0.15">
      <c r="A8" s="55">
        <v>2019</v>
      </c>
      <c r="B8" s="41" t="s">
        <v>74</v>
      </c>
      <c r="C8" s="89">
        <v>770073413.20000005</v>
      </c>
      <c r="D8" s="89">
        <v>20596199.299999997</v>
      </c>
      <c r="E8" s="89">
        <v>68563455.600000009</v>
      </c>
      <c r="F8" s="89">
        <v>343070710.19999999</v>
      </c>
      <c r="G8" s="89">
        <v>109628705.59999999</v>
      </c>
      <c r="H8" s="89">
        <v>58395424.799999997</v>
      </c>
      <c r="I8" s="89">
        <v>43876667.300000004</v>
      </c>
      <c r="J8" s="30">
        <v>125942250.40000001</v>
      </c>
    </row>
    <row r="9" spans="1:13" x14ac:dyDescent="0.15">
      <c r="A9" s="55">
        <v>2018</v>
      </c>
      <c r="B9" s="41" t="s">
        <v>74</v>
      </c>
      <c r="C9" s="89">
        <v>769939357.5999999</v>
      </c>
      <c r="D9" s="89">
        <v>20690487.200000003</v>
      </c>
      <c r="E9" s="89">
        <v>71135817.700000003</v>
      </c>
      <c r="F9" s="89">
        <v>344463240.19999999</v>
      </c>
      <c r="G9" s="89">
        <v>109259908.2</v>
      </c>
      <c r="H9" s="89">
        <v>57746205.5</v>
      </c>
      <c r="I9" s="89">
        <v>43749812.100000001</v>
      </c>
      <c r="J9" s="30">
        <v>122893886.69999999</v>
      </c>
    </row>
    <row r="10" spans="1:13" x14ac:dyDescent="0.15">
      <c r="A10" s="55">
        <v>2017</v>
      </c>
      <c r="B10" s="41" t="s">
        <v>74</v>
      </c>
      <c r="C10" s="89">
        <v>770035675.79999995</v>
      </c>
      <c r="D10" s="89">
        <v>20541979.699999999</v>
      </c>
      <c r="E10" s="89">
        <v>71575021.800000012</v>
      </c>
      <c r="F10" s="89">
        <v>345625410.40000004</v>
      </c>
      <c r="G10" s="89">
        <v>109070323.90000002</v>
      </c>
      <c r="H10" s="89">
        <v>57532738.5</v>
      </c>
      <c r="I10" s="89">
        <v>43757808</v>
      </c>
      <c r="J10" s="30">
        <v>121932393.49999997</v>
      </c>
    </row>
    <row r="11" spans="1:13" x14ac:dyDescent="0.25">
      <c r="A11" s="55">
        <v>2016</v>
      </c>
      <c r="B11" s="41" t="s">
        <v>74</v>
      </c>
      <c r="C11" s="77">
        <v>769885000.29999995</v>
      </c>
      <c r="D11" s="77">
        <v>21082258.199999999</v>
      </c>
      <c r="E11" s="77">
        <v>74641972.200000003</v>
      </c>
      <c r="F11" s="77">
        <v>346724061.60000002</v>
      </c>
      <c r="G11" s="77">
        <v>107884267</v>
      </c>
      <c r="H11" s="77">
        <v>56670697.099999994</v>
      </c>
      <c r="I11" s="77">
        <v>43744851.300000004</v>
      </c>
      <c r="J11" s="77">
        <v>119136892.90000002</v>
      </c>
    </row>
    <row r="12" spans="1:13" x14ac:dyDescent="0.15">
      <c r="A12" s="55">
        <v>2015</v>
      </c>
      <c r="B12" s="41" t="s">
        <v>74</v>
      </c>
      <c r="C12" s="30">
        <v>769832905.5</v>
      </c>
      <c r="D12" s="30">
        <v>22056558</v>
      </c>
      <c r="E12" s="30">
        <v>75879153.300000012</v>
      </c>
      <c r="F12" s="30">
        <v>347760917.79999995</v>
      </c>
      <c r="G12" s="30">
        <v>106291513.5</v>
      </c>
      <c r="H12" s="30">
        <v>55718400.399999991</v>
      </c>
      <c r="I12" s="30">
        <v>43731274.300000004</v>
      </c>
      <c r="J12" s="30">
        <v>118395088.2</v>
      </c>
    </row>
    <row r="13" spans="1:13" x14ac:dyDescent="0.15">
      <c r="A13" s="55">
        <v>2014</v>
      </c>
      <c r="B13" s="41" t="s">
        <v>74</v>
      </c>
      <c r="C13" s="30">
        <v>769817002.79999995</v>
      </c>
      <c r="D13" s="30">
        <v>22258196.100000001</v>
      </c>
      <c r="E13" s="30">
        <v>77237583.299999997</v>
      </c>
      <c r="F13" s="30">
        <v>349027877.19999999</v>
      </c>
      <c r="G13" s="30">
        <v>105490836.90000001</v>
      </c>
      <c r="H13" s="30">
        <v>54652980</v>
      </c>
      <c r="I13" s="30">
        <v>43731410.900000006</v>
      </c>
      <c r="J13" s="30">
        <v>117418118.40000001</v>
      </c>
    </row>
    <row r="14" spans="1:13" x14ac:dyDescent="0.15">
      <c r="A14" s="55">
        <v>2013</v>
      </c>
      <c r="B14" s="41" t="s">
        <v>74</v>
      </c>
      <c r="C14" s="30">
        <v>769863403.29999995</v>
      </c>
      <c r="D14" s="30">
        <v>23142835</v>
      </c>
      <c r="E14" s="30">
        <v>80605618.299999997</v>
      </c>
      <c r="F14" s="30">
        <v>351564440.10000002</v>
      </c>
      <c r="G14" s="30">
        <v>105034052.90000001</v>
      </c>
      <c r="H14" s="30">
        <v>53087671.399999999</v>
      </c>
      <c r="I14" s="30">
        <v>43565143.600000001</v>
      </c>
      <c r="J14" s="30">
        <v>112863642</v>
      </c>
      <c r="M14" s="73"/>
    </row>
    <row r="15" spans="1:13" x14ac:dyDescent="0.25">
      <c r="A15" s="55">
        <v>2012</v>
      </c>
      <c r="B15" s="41" t="s">
        <v>74</v>
      </c>
      <c r="C15" s="42">
        <v>769692609.10000002</v>
      </c>
      <c r="D15" s="42">
        <v>23309032.300000001</v>
      </c>
      <c r="E15" s="42">
        <v>81612495.200000003</v>
      </c>
      <c r="F15" s="42">
        <v>352054047.89999998</v>
      </c>
      <c r="G15" s="42">
        <v>104074139</v>
      </c>
      <c r="H15" s="42">
        <v>52663449.299999997</v>
      </c>
      <c r="I15" s="42">
        <v>43281841.299999997</v>
      </c>
      <c r="J15" s="42">
        <v>112697604.09999999</v>
      </c>
      <c r="M15" s="73"/>
    </row>
    <row r="17" spans="1:23" x14ac:dyDescent="0.25">
      <c r="A17" s="152" t="s">
        <v>38</v>
      </c>
      <c r="B17" s="149">
        <f>M37</f>
        <v>2012</v>
      </c>
      <c r="C17" s="149"/>
      <c r="D17" s="149">
        <f>L37</f>
        <v>2013</v>
      </c>
      <c r="E17" s="149"/>
      <c r="F17" s="149">
        <f>K37</f>
        <v>2014</v>
      </c>
      <c r="G17" s="149"/>
      <c r="H17" s="149">
        <f>J37</f>
        <v>2015</v>
      </c>
      <c r="I17" s="149"/>
      <c r="J17" s="149">
        <f>I37</f>
        <v>2016</v>
      </c>
      <c r="K17" s="149"/>
      <c r="L17" s="149">
        <f>H37</f>
        <v>2017</v>
      </c>
      <c r="M17" s="149"/>
      <c r="N17" s="149">
        <f>G37</f>
        <v>2018</v>
      </c>
      <c r="O17" s="149"/>
      <c r="P17" s="149">
        <f>F37</f>
        <v>2019</v>
      </c>
      <c r="Q17" s="149"/>
      <c r="R17" s="149">
        <f>E37</f>
        <v>2020</v>
      </c>
      <c r="S17" s="149"/>
      <c r="T17" s="149">
        <f>D37</f>
        <v>2021</v>
      </c>
      <c r="U17" s="149"/>
      <c r="V17" s="149">
        <f>C37</f>
        <v>2022</v>
      </c>
      <c r="W17" s="149"/>
    </row>
    <row r="18" spans="1:23" x14ac:dyDescent="0.25">
      <c r="A18" s="152"/>
      <c r="B18" s="45" t="s">
        <v>1</v>
      </c>
      <c r="C18" s="45" t="s">
        <v>39</v>
      </c>
      <c r="D18" s="45" t="s">
        <v>1</v>
      </c>
      <c r="E18" s="45" t="s">
        <v>39</v>
      </c>
      <c r="F18" s="45" t="s">
        <v>1</v>
      </c>
      <c r="G18" s="45" t="s">
        <v>39</v>
      </c>
      <c r="H18" s="45" t="s">
        <v>1</v>
      </c>
      <c r="I18" s="45" t="s">
        <v>39</v>
      </c>
      <c r="J18" s="45" t="s">
        <v>1</v>
      </c>
      <c r="K18" s="45" t="s">
        <v>39</v>
      </c>
      <c r="L18" s="45" t="s">
        <v>1</v>
      </c>
      <c r="M18" s="45" t="s">
        <v>39</v>
      </c>
      <c r="N18" s="45" t="s">
        <v>1</v>
      </c>
      <c r="O18" s="45" t="s">
        <v>39</v>
      </c>
      <c r="P18" s="45" t="s">
        <v>1</v>
      </c>
      <c r="Q18" s="45" t="s">
        <v>39</v>
      </c>
      <c r="R18" s="45" t="s">
        <v>1</v>
      </c>
      <c r="S18" s="45" t="s">
        <v>39</v>
      </c>
      <c r="T18" s="45" t="s">
        <v>1</v>
      </c>
      <c r="U18" s="45" t="s">
        <v>39</v>
      </c>
      <c r="V18" s="45" t="s">
        <v>1</v>
      </c>
      <c r="W18" s="45" t="s">
        <v>39</v>
      </c>
    </row>
    <row r="19" spans="1:23" x14ac:dyDescent="0.15">
      <c r="A19" s="46" t="s">
        <v>21</v>
      </c>
      <c r="B19" s="42">
        <f>M40</f>
        <v>23309032.300000001</v>
      </c>
      <c r="C19" s="48">
        <v>100</v>
      </c>
      <c r="D19" s="42">
        <f>L40</f>
        <v>23142835</v>
      </c>
      <c r="E19" s="49">
        <f t="shared" ref="E19:E25" si="0">D19/B19*100</f>
        <v>99.286983269571422</v>
      </c>
      <c r="F19" s="42">
        <f>K40</f>
        <v>22258196.100000001</v>
      </c>
      <c r="G19" s="49">
        <f t="shared" ref="G19:G25" si="1">F19/B19*100</f>
        <v>95.49172103554038</v>
      </c>
      <c r="H19" s="30">
        <f>J40</f>
        <v>22056558</v>
      </c>
      <c r="I19" s="49">
        <f t="shared" ref="I19:I25" si="2">H19/B19*100</f>
        <v>94.626656808914362</v>
      </c>
      <c r="J19" s="30">
        <f>I40</f>
        <v>21082258.199999999</v>
      </c>
      <c r="K19" s="49">
        <f t="shared" ref="K19:K25" si="3">J19/B19*100</f>
        <v>90.44673296025249</v>
      </c>
      <c r="L19" s="30">
        <f>H40</f>
        <v>20541979.699999999</v>
      </c>
      <c r="M19" s="49">
        <f t="shared" ref="M19:M25" si="4">L19/B19*100</f>
        <v>88.128839651571454</v>
      </c>
      <c r="N19" s="77">
        <f>G40</f>
        <v>20690487.200000003</v>
      </c>
      <c r="O19" s="49">
        <f t="shared" ref="O19:O25" si="5">N19/B19*100</f>
        <v>88.765963913482594</v>
      </c>
      <c r="P19" s="89">
        <f>F40</f>
        <v>20596199.299999997</v>
      </c>
      <c r="Q19" s="49">
        <f t="shared" ref="Q19:Q25" si="6">P19/B19*100</f>
        <v>88.361451624913641</v>
      </c>
      <c r="R19" s="89">
        <f>E40</f>
        <v>20445862.400000002</v>
      </c>
      <c r="S19" s="49">
        <f t="shared" ref="S19:S25" si="7">R19/B19*100</f>
        <v>87.71647890333054</v>
      </c>
      <c r="T19" s="89">
        <f>D40</f>
        <v>20303225.399999999</v>
      </c>
      <c r="U19" s="49">
        <f t="shared" ref="U19:U25" si="8">T19/B19*100</f>
        <v>87.104540157164735</v>
      </c>
      <c r="V19" s="89">
        <f>C40</f>
        <v>20369346.699999999</v>
      </c>
      <c r="W19" s="49">
        <f t="shared" ref="W19:W25" si="9">V19/B19*100</f>
        <v>87.388212594308328</v>
      </c>
    </row>
    <row r="20" spans="1:23" x14ac:dyDescent="0.15">
      <c r="A20" s="46" t="s">
        <v>22</v>
      </c>
      <c r="B20" s="42">
        <f t="shared" ref="B20:B25" si="10">M41</f>
        <v>81612495.200000003</v>
      </c>
      <c r="C20" s="48">
        <v>100</v>
      </c>
      <c r="D20" s="42">
        <f t="shared" ref="D20:D25" si="11">L41</f>
        <v>80605618.299999997</v>
      </c>
      <c r="E20" s="49">
        <f t="shared" si="0"/>
        <v>98.76627114814643</v>
      </c>
      <c r="F20" s="42">
        <f t="shared" ref="F20:F25" si="12">K41</f>
        <v>77237583.299999997</v>
      </c>
      <c r="G20" s="49">
        <f t="shared" si="1"/>
        <v>94.639409211446335</v>
      </c>
      <c r="H20" s="30">
        <f t="shared" ref="H20:H25" si="13">J41</f>
        <v>75879153.300000012</v>
      </c>
      <c r="I20" s="49">
        <f t="shared" si="2"/>
        <v>92.97492144315666</v>
      </c>
      <c r="J20" s="30">
        <f t="shared" ref="J20:J25" si="14">I41</f>
        <v>74641972.200000003</v>
      </c>
      <c r="K20" s="49">
        <f t="shared" si="3"/>
        <v>91.459000263479268</v>
      </c>
      <c r="L20" s="30">
        <f t="shared" ref="L20:L25" si="15">H41</f>
        <v>71575021.800000012</v>
      </c>
      <c r="M20" s="49">
        <f t="shared" si="4"/>
        <v>87.701058060530926</v>
      </c>
      <c r="N20" s="77">
        <f t="shared" ref="N20:N25" si="16">G41</f>
        <v>71135817.700000003</v>
      </c>
      <c r="O20" s="49">
        <f t="shared" si="5"/>
        <v>87.162900148652739</v>
      </c>
      <c r="P20" s="89">
        <f t="shared" ref="P20:P25" si="17">F41</f>
        <v>68563455.600000009</v>
      </c>
      <c r="Q20" s="49">
        <f t="shared" si="6"/>
        <v>84.010978260103499</v>
      </c>
      <c r="R20" s="89">
        <f t="shared" ref="R20:R25" si="18">E41</f>
        <v>67461271.400000006</v>
      </c>
      <c r="S20" s="49">
        <f t="shared" si="7"/>
        <v>82.660469128751743</v>
      </c>
      <c r="T20" s="89">
        <f t="shared" ref="T20:T25" si="19">D41</f>
        <v>66632316.199999996</v>
      </c>
      <c r="U20" s="49">
        <f t="shared" si="8"/>
        <v>81.644748192921313</v>
      </c>
      <c r="V20" s="89">
        <f t="shared" ref="V20:V25" si="20">C41</f>
        <v>66101187.5</v>
      </c>
      <c r="W20" s="49">
        <f t="shared" si="9"/>
        <v>80.993954832543821</v>
      </c>
    </row>
    <row r="21" spans="1:23" x14ac:dyDescent="0.15">
      <c r="A21" s="46" t="s">
        <v>23</v>
      </c>
      <c r="B21" s="42">
        <f t="shared" si="10"/>
        <v>352054047.89999998</v>
      </c>
      <c r="C21" s="48">
        <v>100</v>
      </c>
      <c r="D21" s="42">
        <f t="shared" si="11"/>
        <v>351564440.10000002</v>
      </c>
      <c r="E21" s="49">
        <f t="shared" si="0"/>
        <v>99.860928228798826</v>
      </c>
      <c r="F21" s="42">
        <f t="shared" si="12"/>
        <v>349027877.19999999</v>
      </c>
      <c r="G21" s="49">
        <f t="shared" si="1"/>
        <v>99.140424398454982</v>
      </c>
      <c r="H21" s="30">
        <f t="shared" si="13"/>
        <v>347760917.79999995</v>
      </c>
      <c r="I21" s="49">
        <f t="shared" si="2"/>
        <v>98.780548008009418</v>
      </c>
      <c r="J21" s="30">
        <f t="shared" si="14"/>
        <v>346724061.60000002</v>
      </c>
      <c r="K21" s="49">
        <f t="shared" si="3"/>
        <v>98.486031809094854</v>
      </c>
      <c r="L21" s="30">
        <f t="shared" si="15"/>
        <v>345625410.40000004</v>
      </c>
      <c r="M21" s="49">
        <f t="shared" si="4"/>
        <v>98.173962907585718</v>
      </c>
      <c r="N21" s="77">
        <f t="shared" si="16"/>
        <v>344463240.19999999</v>
      </c>
      <c r="O21" s="49">
        <f t="shared" si="5"/>
        <v>97.843851605945417</v>
      </c>
      <c r="P21" s="89">
        <f t="shared" si="17"/>
        <v>343070710.19999999</v>
      </c>
      <c r="Q21" s="49">
        <f t="shared" si="6"/>
        <v>97.448307226238256</v>
      </c>
      <c r="R21" s="89">
        <f t="shared" si="18"/>
        <v>341638534</v>
      </c>
      <c r="S21" s="49">
        <f t="shared" si="7"/>
        <v>97.041501450664057</v>
      </c>
      <c r="T21" s="89">
        <f t="shared" si="19"/>
        <v>341051690.60000002</v>
      </c>
      <c r="U21" s="49">
        <f t="shared" si="8"/>
        <v>96.874810170305111</v>
      </c>
      <c r="V21" s="89">
        <f t="shared" si="20"/>
        <v>340841906</v>
      </c>
      <c r="W21" s="49">
        <f t="shared" si="9"/>
        <v>96.815221422142329</v>
      </c>
    </row>
    <row r="22" spans="1:23" x14ac:dyDescent="0.15">
      <c r="A22" s="46" t="s">
        <v>40</v>
      </c>
      <c r="B22" s="42">
        <f t="shared" si="10"/>
        <v>104074139</v>
      </c>
      <c r="C22" s="48">
        <v>100</v>
      </c>
      <c r="D22" s="42">
        <f t="shared" si="11"/>
        <v>105034052.90000001</v>
      </c>
      <c r="E22" s="49">
        <f t="shared" si="0"/>
        <v>100.92233662389462</v>
      </c>
      <c r="F22" s="42">
        <f t="shared" si="12"/>
        <v>105490836.90000001</v>
      </c>
      <c r="G22" s="49">
        <f t="shared" si="1"/>
        <v>101.3612391258889</v>
      </c>
      <c r="H22" s="30">
        <f t="shared" si="13"/>
        <v>106291513.5</v>
      </c>
      <c r="I22" s="49">
        <f t="shared" si="2"/>
        <v>102.13057203384599</v>
      </c>
      <c r="J22" s="30">
        <f t="shared" si="14"/>
        <v>107884267</v>
      </c>
      <c r="K22" s="49">
        <f t="shared" si="3"/>
        <v>103.66097479797551</v>
      </c>
      <c r="L22" s="30">
        <f t="shared" si="15"/>
        <v>109070323.90000002</v>
      </c>
      <c r="M22" s="49">
        <f t="shared" si="4"/>
        <v>104.8006017133613</v>
      </c>
      <c r="N22" s="77">
        <f t="shared" si="16"/>
        <v>109259908.2</v>
      </c>
      <c r="O22" s="49">
        <f t="shared" si="5"/>
        <v>104.98276445025408</v>
      </c>
      <c r="P22" s="89">
        <f t="shared" si="17"/>
        <v>109628705.59999999</v>
      </c>
      <c r="Q22" s="49">
        <f t="shared" si="6"/>
        <v>105.33712472029192</v>
      </c>
      <c r="R22" s="89">
        <f t="shared" si="18"/>
        <v>110871085.89999999</v>
      </c>
      <c r="S22" s="49">
        <f t="shared" si="7"/>
        <v>106.53087017131125</v>
      </c>
      <c r="T22" s="89">
        <f t="shared" si="19"/>
        <v>111288528.59999999</v>
      </c>
      <c r="U22" s="49">
        <f t="shared" si="8"/>
        <v>106.93197144777724</v>
      </c>
      <c r="V22" s="89">
        <f t="shared" si="20"/>
        <v>111866241.3</v>
      </c>
      <c r="W22" s="49">
        <f t="shared" si="9"/>
        <v>107.48706871358311</v>
      </c>
    </row>
    <row r="23" spans="1:23" x14ac:dyDescent="0.15">
      <c r="A23" s="46" t="s">
        <v>25</v>
      </c>
      <c r="B23" s="42">
        <f t="shared" si="10"/>
        <v>52663449.299999997</v>
      </c>
      <c r="C23" s="48">
        <v>100</v>
      </c>
      <c r="D23" s="42">
        <f t="shared" si="11"/>
        <v>53087671.399999999</v>
      </c>
      <c r="E23" s="49">
        <f t="shared" si="0"/>
        <v>100.80553420947307</v>
      </c>
      <c r="F23" s="42">
        <f t="shared" si="12"/>
        <v>54652980</v>
      </c>
      <c r="G23" s="49">
        <f t="shared" si="1"/>
        <v>103.77782072090747</v>
      </c>
      <c r="H23" s="30">
        <f t="shared" si="13"/>
        <v>55718400.399999991</v>
      </c>
      <c r="I23" s="49">
        <f t="shared" si="2"/>
        <v>105.80089443552644</v>
      </c>
      <c r="J23" s="30">
        <f t="shared" si="14"/>
        <v>56670697.099999994</v>
      </c>
      <c r="K23" s="49">
        <f t="shared" si="3"/>
        <v>107.60916319243069</v>
      </c>
      <c r="L23" s="30">
        <f t="shared" si="15"/>
        <v>57532738.5</v>
      </c>
      <c r="M23" s="49">
        <f t="shared" si="4"/>
        <v>109.24605065699713</v>
      </c>
      <c r="N23" s="77">
        <f t="shared" si="16"/>
        <v>57746205.5</v>
      </c>
      <c r="O23" s="49">
        <f t="shared" si="5"/>
        <v>109.65139250763055</v>
      </c>
      <c r="P23" s="89">
        <f t="shared" si="17"/>
        <v>58395424.799999997</v>
      </c>
      <c r="Q23" s="49">
        <f t="shared" si="6"/>
        <v>110.8841626900424</v>
      </c>
      <c r="R23" s="89">
        <f t="shared" si="18"/>
        <v>58962844.200000003</v>
      </c>
      <c r="S23" s="49">
        <f t="shared" si="7"/>
        <v>111.96160711789915</v>
      </c>
      <c r="T23" s="89">
        <f t="shared" si="19"/>
        <v>59280665.300000004</v>
      </c>
      <c r="U23" s="49">
        <f t="shared" si="8"/>
        <v>112.5651017697392</v>
      </c>
      <c r="V23" s="89">
        <f t="shared" si="20"/>
        <v>59451773.200000003</v>
      </c>
      <c r="W23" s="49">
        <f t="shared" si="9"/>
        <v>112.89001003585992</v>
      </c>
    </row>
    <row r="24" spans="1:23" x14ac:dyDescent="0.15">
      <c r="A24" s="46" t="s">
        <v>26</v>
      </c>
      <c r="B24" s="42">
        <f t="shared" si="10"/>
        <v>43281841.299999997</v>
      </c>
      <c r="C24" s="48">
        <v>100</v>
      </c>
      <c r="D24" s="42">
        <f t="shared" si="11"/>
        <v>43565143.600000001</v>
      </c>
      <c r="E24" s="49">
        <f t="shared" si="0"/>
        <v>100.65455232839182</v>
      </c>
      <c r="F24" s="42">
        <f t="shared" si="12"/>
        <v>43731410.900000006</v>
      </c>
      <c r="G24" s="49">
        <f t="shared" si="1"/>
        <v>101.03870257479089</v>
      </c>
      <c r="H24" s="30">
        <f t="shared" si="13"/>
        <v>43731274.300000004</v>
      </c>
      <c r="I24" s="49">
        <f t="shared" si="2"/>
        <v>101.03838696899435</v>
      </c>
      <c r="J24" s="30">
        <f t="shared" si="14"/>
        <v>43744851.300000004</v>
      </c>
      <c r="K24" s="49">
        <f t="shared" si="3"/>
        <v>101.06975578231699</v>
      </c>
      <c r="L24" s="30">
        <f t="shared" si="15"/>
        <v>43757808</v>
      </c>
      <c r="M24" s="49">
        <f t="shared" si="4"/>
        <v>101.09969143110371</v>
      </c>
      <c r="N24" s="77">
        <f t="shared" si="16"/>
        <v>43749812.100000001</v>
      </c>
      <c r="O24" s="49">
        <f t="shared" si="5"/>
        <v>101.08121740190383</v>
      </c>
      <c r="P24" s="89">
        <f t="shared" si="17"/>
        <v>43876667.300000004</v>
      </c>
      <c r="Q24" s="49">
        <f t="shared" si="6"/>
        <v>101.37430844468255</v>
      </c>
      <c r="R24" s="89">
        <f t="shared" si="18"/>
        <v>43860232.000000007</v>
      </c>
      <c r="S24" s="49">
        <f t="shared" si="7"/>
        <v>101.33633570714102</v>
      </c>
      <c r="T24" s="89">
        <f t="shared" si="19"/>
        <v>43864117.700000003</v>
      </c>
      <c r="U24" s="49">
        <f t="shared" si="8"/>
        <v>101.34531337510357</v>
      </c>
      <c r="V24" s="89">
        <f t="shared" si="20"/>
        <v>43860878.299999997</v>
      </c>
      <c r="W24" s="49">
        <f t="shared" si="9"/>
        <v>101.33782894305838</v>
      </c>
    </row>
    <row r="25" spans="1:23" x14ac:dyDescent="0.15">
      <c r="A25" s="47" t="s">
        <v>33</v>
      </c>
      <c r="B25" s="42">
        <f t="shared" si="10"/>
        <v>112697604.09999999</v>
      </c>
      <c r="C25" s="48">
        <v>100</v>
      </c>
      <c r="D25" s="42">
        <f t="shared" si="11"/>
        <v>112863642</v>
      </c>
      <c r="E25" s="49">
        <f t="shared" si="0"/>
        <v>100.14733046130482</v>
      </c>
      <c r="F25" s="42">
        <f t="shared" si="12"/>
        <v>117418118.40000001</v>
      </c>
      <c r="G25" s="49">
        <f t="shared" si="1"/>
        <v>104.18865541791939</v>
      </c>
      <c r="H25" s="30">
        <f t="shared" si="13"/>
        <v>118395088.2</v>
      </c>
      <c r="I25" s="49">
        <f t="shared" si="2"/>
        <v>105.0555503335674</v>
      </c>
      <c r="J25" s="30">
        <f t="shared" si="14"/>
        <v>119136892.90000002</v>
      </c>
      <c r="K25" s="49">
        <f t="shared" si="3"/>
        <v>105.7137761280943</v>
      </c>
      <c r="L25" s="30">
        <f t="shared" si="15"/>
        <v>121932393.49999997</v>
      </c>
      <c r="M25" s="49">
        <f t="shared" si="4"/>
        <v>108.19430854253625</v>
      </c>
      <c r="N25" s="77">
        <f t="shared" si="16"/>
        <v>122893886.69999999</v>
      </c>
      <c r="O25" s="49">
        <f t="shared" si="5"/>
        <v>109.04747060190607</v>
      </c>
      <c r="P25" s="89">
        <f t="shared" si="17"/>
        <v>125942250.40000001</v>
      </c>
      <c r="Q25" s="49">
        <f t="shared" si="6"/>
        <v>111.75237610929834</v>
      </c>
      <c r="R25" s="89">
        <f t="shared" si="18"/>
        <v>126834928.69999999</v>
      </c>
      <c r="S25" s="49">
        <f t="shared" si="7"/>
        <v>112.54447662210771</v>
      </c>
      <c r="T25" s="89">
        <f t="shared" si="19"/>
        <v>127750207</v>
      </c>
      <c r="U25" s="49">
        <f t="shared" si="8"/>
        <v>113.35663079992666</v>
      </c>
      <c r="V25" s="89">
        <f t="shared" si="20"/>
        <v>128834622.39999998</v>
      </c>
      <c r="W25" s="49">
        <f t="shared" si="9"/>
        <v>114.31886545314762</v>
      </c>
    </row>
    <row r="26" spans="1:23" x14ac:dyDescent="0.25">
      <c r="A26" s="7"/>
      <c r="B26" s="7"/>
      <c r="C26" s="7"/>
      <c r="D26" s="7"/>
      <c r="E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x14ac:dyDescent="0.25">
      <c r="A27" s="50" t="s">
        <v>76</v>
      </c>
      <c r="B27" s="105">
        <f>M37</f>
        <v>2012</v>
      </c>
      <c r="C27" s="105">
        <f>L37</f>
        <v>2013</v>
      </c>
      <c r="D27" s="105">
        <f>K37</f>
        <v>2014</v>
      </c>
      <c r="E27" s="105">
        <f>J37</f>
        <v>2015</v>
      </c>
      <c r="F27" s="105">
        <f>I37</f>
        <v>2016</v>
      </c>
      <c r="G27" s="105">
        <f>H37</f>
        <v>2017</v>
      </c>
      <c r="H27" s="105">
        <f>G37</f>
        <v>2018</v>
      </c>
      <c r="I27" s="105">
        <f>F37</f>
        <v>2019</v>
      </c>
      <c r="J27" s="105">
        <f>E37</f>
        <v>2020</v>
      </c>
      <c r="K27" s="105">
        <f>D37</f>
        <v>2021</v>
      </c>
      <c r="L27" s="105">
        <f>C37</f>
        <v>2022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</row>
    <row r="28" spans="1:23" x14ac:dyDescent="0.25">
      <c r="A28" s="46" t="s">
        <v>21</v>
      </c>
      <c r="B28" s="48">
        <v>100</v>
      </c>
      <c r="C28" s="49">
        <f>E19</f>
        <v>99.286983269571422</v>
      </c>
      <c r="D28" s="49">
        <f>G19</f>
        <v>95.49172103554038</v>
      </c>
      <c r="E28" s="49">
        <f>I19</f>
        <v>94.626656808914362</v>
      </c>
      <c r="F28" s="49">
        <f>K19</f>
        <v>90.44673296025249</v>
      </c>
      <c r="G28" s="49">
        <f>M19</f>
        <v>88.128839651571454</v>
      </c>
      <c r="H28" s="49">
        <f>O19</f>
        <v>88.765963913482594</v>
      </c>
      <c r="I28" s="49">
        <f>Q19</f>
        <v>88.361451624913641</v>
      </c>
      <c r="J28" s="49">
        <f>S19</f>
        <v>87.71647890333054</v>
      </c>
      <c r="K28" s="49">
        <f>U19</f>
        <v>87.104540157164735</v>
      </c>
      <c r="L28" s="49">
        <f>W19</f>
        <v>87.388212594308328</v>
      </c>
      <c r="M28" s="44"/>
      <c r="N28" s="44"/>
      <c r="O28" s="44"/>
      <c r="P28" s="44"/>
      <c r="Q28" s="44"/>
      <c r="R28" s="44"/>
      <c r="S28" s="44"/>
      <c r="T28" s="44"/>
      <c r="U28" s="44"/>
      <c r="V28" s="44"/>
    </row>
    <row r="29" spans="1:23" x14ac:dyDescent="0.25">
      <c r="A29" s="46" t="s">
        <v>22</v>
      </c>
      <c r="B29" s="48">
        <v>100</v>
      </c>
      <c r="C29" s="49">
        <f t="shared" ref="C29:C34" si="21">E20</f>
        <v>98.76627114814643</v>
      </c>
      <c r="D29" s="49">
        <f t="shared" ref="D29:D34" si="22">G20</f>
        <v>94.639409211446335</v>
      </c>
      <c r="E29" s="49">
        <f t="shared" ref="E29:E34" si="23">I20</f>
        <v>92.97492144315666</v>
      </c>
      <c r="F29" s="49">
        <f t="shared" ref="F29:F34" si="24">K20</f>
        <v>91.459000263479268</v>
      </c>
      <c r="G29" s="49">
        <f t="shared" ref="G29:G34" si="25">M20</f>
        <v>87.701058060530926</v>
      </c>
      <c r="H29" s="49">
        <f t="shared" ref="H29:H34" si="26">O20</f>
        <v>87.162900148652739</v>
      </c>
      <c r="I29" s="49">
        <f t="shared" ref="I29:I34" si="27">Q20</f>
        <v>84.010978260103499</v>
      </c>
      <c r="J29" s="49">
        <f t="shared" ref="J29:J34" si="28">S20</f>
        <v>82.660469128751743</v>
      </c>
      <c r="K29" s="49">
        <f t="shared" ref="K29:K34" si="29">U20</f>
        <v>81.644748192921313</v>
      </c>
      <c r="L29" s="49">
        <f t="shared" ref="L29:L34" si="30">W20</f>
        <v>80.993954832543821</v>
      </c>
      <c r="M29" s="7" t="s">
        <v>86</v>
      </c>
      <c r="N29" s="7"/>
      <c r="O29" s="7"/>
      <c r="P29" s="7"/>
      <c r="Q29" s="7"/>
      <c r="R29" s="7"/>
      <c r="S29" s="7"/>
      <c r="T29" s="7"/>
      <c r="U29" s="7"/>
      <c r="V29" s="7"/>
    </row>
    <row r="30" spans="1:23" x14ac:dyDescent="0.25">
      <c r="A30" s="46" t="s">
        <v>23</v>
      </c>
      <c r="B30" s="48">
        <v>100</v>
      </c>
      <c r="C30" s="49">
        <f t="shared" si="21"/>
        <v>99.860928228798826</v>
      </c>
      <c r="D30" s="49">
        <f t="shared" si="22"/>
        <v>99.140424398454982</v>
      </c>
      <c r="E30" s="49">
        <f t="shared" si="23"/>
        <v>98.780548008009418</v>
      </c>
      <c r="F30" s="49">
        <f t="shared" si="24"/>
        <v>98.486031809094854</v>
      </c>
      <c r="G30" s="49">
        <f t="shared" si="25"/>
        <v>98.173962907585718</v>
      </c>
      <c r="H30" s="49">
        <f t="shared" si="26"/>
        <v>97.843851605945417</v>
      </c>
      <c r="I30" s="49">
        <f t="shared" si="27"/>
        <v>97.448307226238256</v>
      </c>
      <c r="J30" s="49">
        <f t="shared" si="28"/>
        <v>97.041501450664057</v>
      </c>
      <c r="K30" s="49">
        <f t="shared" si="29"/>
        <v>96.874810170305111</v>
      </c>
      <c r="L30" s="49">
        <f t="shared" si="30"/>
        <v>96.815221422142329</v>
      </c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3" x14ac:dyDescent="0.25">
      <c r="A31" s="46" t="s">
        <v>40</v>
      </c>
      <c r="B31" s="48">
        <v>100</v>
      </c>
      <c r="C31" s="49">
        <f t="shared" si="21"/>
        <v>100.92233662389462</v>
      </c>
      <c r="D31" s="49">
        <f t="shared" si="22"/>
        <v>101.3612391258889</v>
      </c>
      <c r="E31" s="49">
        <f t="shared" si="23"/>
        <v>102.13057203384599</v>
      </c>
      <c r="F31" s="49">
        <f t="shared" si="24"/>
        <v>103.66097479797551</v>
      </c>
      <c r="G31" s="49">
        <f t="shared" si="25"/>
        <v>104.8006017133613</v>
      </c>
      <c r="H31" s="49">
        <f t="shared" si="26"/>
        <v>104.98276445025408</v>
      </c>
      <c r="I31" s="49">
        <f t="shared" si="27"/>
        <v>105.33712472029192</v>
      </c>
      <c r="J31" s="49">
        <f t="shared" si="28"/>
        <v>106.53087017131125</v>
      </c>
      <c r="K31" s="49">
        <f t="shared" si="29"/>
        <v>106.93197144777724</v>
      </c>
      <c r="L31" s="49">
        <f t="shared" si="30"/>
        <v>107.48706871358311</v>
      </c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3" x14ac:dyDescent="0.25">
      <c r="A32" s="46" t="s">
        <v>25</v>
      </c>
      <c r="B32" s="48">
        <v>100</v>
      </c>
      <c r="C32" s="49">
        <f t="shared" si="21"/>
        <v>100.80553420947307</v>
      </c>
      <c r="D32" s="49">
        <f t="shared" si="22"/>
        <v>103.77782072090747</v>
      </c>
      <c r="E32" s="49">
        <f t="shared" si="23"/>
        <v>105.80089443552644</v>
      </c>
      <c r="F32" s="49">
        <f t="shared" si="24"/>
        <v>107.60916319243069</v>
      </c>
      <c r="G32" s="49">
        <f t="shared" si="25"/>
        <v>109.24605065699713</v>
      </c>
      <c r="H32" s="49">
        <f t="shared" si="26"/>
        <v>109.65139250763055</v>
      </c>
      <c r="I32" s="49">
        <f t="shared" si="27"/>
        <v>110.8841626900424</v>
      </c>
      <c r="J32" s="49">
        <f t="shared" si="28"/>
        <v>111.96160711789915</v>
      </c>
      <c r="K32" s="49">
        <f t="shared" si="29"/>
        <v>112.5651017697392</v>
      </c>
      <c r="L32" s="49">
        <f t="shared" si="30"/>
        <v>112.89001003585992</v>
      </c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x14ac:dyDescent="0.25">
      <c r="A33" s="46" t="s">
        <v>26</v>
      </c>
      <c r="B33" s="48">
        <v>100</v>
      </c>
      <c r="C33" s="49">
        <f t="shared" si="21"/>
        <v>100.65455232839182</v>
      </c>
      <c r="D33" s="49">
        <f t="shared" si="22"/>
        <v>101.03870257479089</v>
      </c>
      <c r="E33" s="49">
        <f t="shared" si="23"/>
        <v>101.03838696899435</v>
      </c>
      <c r="F33" s="49">
        <f t="shared" si="24"/>
        <v>101.06975578231699</v>
      </c>
      <c r="G33" s="49">
        <f t="shared" si="25"/>
        <v>101.09969143110371</v>
      </c>
      <c r="H33" s="49">
        <f t="shared" si="26"/>
        <v>101.08121740190383</v>
      </c>
      <c r="I33" s="49">
        <f t="shared" si="27"/>
        <v>101.37430844468255</v>
      </c>
      <c r="J33" s="49">
        <f t="shared" si="28"/>
        <v>101.33633570714102</v>
      </c>
      <c r="K33" s="49">
        <f t="shared" si="29"/>
        <v>101.34531337510357</v>
      </c>
      <c r="L33" s="49">
        <f t="shared" si="30"/>
        <v>101.33782894305838</v>
      </c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25">
      <c r="A34" s="47" t="s">
        <v>33</v>
      </c>
      <c r="B34" s="48">
        <v>100</v>
      </c>
      <c r="C34" s="49">
        <f t="shared" si="21"/>
        <v>100.14733046130482</v>
      </c>
      <c r="D34" s="49">
        <f t="shared" si="22"/>
        <v>104.18865541791939</v>
      </c>
      <c r="E34" s="49">
        <f t="shared" si="23"/>
        <v>105.0555503335674</v>
      </c>
      <c r="F34" s="49">
        <f t="shared" si="24"/>
        <v>105.7137761280943</v>
      </c>
      <c r="G34" s="49">
        <f t="shared" si="25"/>
        <v>108.19430854253625</v>
      </c>
      <c r="H34" s="49">
        <f t="shared" si="26"/>
        <v>109.04747060190607</v>
      </c>
      <c r="I34" s="49">
        <f t="shared" si="27"/>
        <v>111.75237610929834</v>
      </c>
      <c r="J34" s="49">
        <f t="shared" si="28"/>
        <v>112.54447662210771</v>
      </c>
      <c r="K34" s="49">
        <f t="shared" si="29"/>
        <v>113.35663079992666</v>
      </c>
      <c r="L34" s="49">
        <f t="shared" si="30"/>
        <v>114.31886545314762</v>
      </c>
      <c r="M34" s="7"/>
      <c r="N34" s="7"/>
      <c r="O34" s="7"/>
      <c r="P34" s="7"/>
      <c r="Q34" s="7"/>
      <c r="R34" s="7"/>
      <c r="S34" s="7"/>
      <c r="T34" s="7"/>
      <c r="U34" s="7"/>
      <c r="V34" s="7"/>
    </row>
    <row r="36" spans="1:22" x14ac:dyDescent="0.25">
      <c r="A36" s="111" t="s">
        <v>90</v>
      </c>
      <c r="B36" s="111" t="s">
        <v>90</v>
      </c>
    </row>
    <row r="37" spans="1:22" x14ac:dyDescent="0.25">
      <c r="A37" s="147" t="s">
        <v>38</v>
      </c>
      <c r="B37" s="147"/>
      <c r="C37" s="114">
        <v>2022</v>
      </c>
      <c r="D37" s="110">
        <v>2021</v>
      </c>
      <c r="E37" s="55">
        <v>2020</v>
      </c>
      <c r="F37" s="55">
        <v>2019</v>
      </c>
      <c r="G37" s="55">
        <v>2018</v>
      </c>
      <c r="H37" s="55">
        <v>2017</v>
      </c>
      <c r="I37" s="55">
        <v>2016</v>
      </c>
      <c r="J37" s="55">
        <v>2015</v>
      </c>
      <c r="K37" s="55">
        <v>2014</v>
      </c>
      <c r="L37" s="55">
        <v>2013</v>
      </c>
      <c r="M37" s="55">
        <v>2012</v>
      </c>
    </row>
    <row r="38" spans="1:22" x14ac:dyDescent="0.25">
      <c r="A38" s="147" t="s">
        <v>73</v>
      </c>
      <c r="B38" s="148"/>
      <c r="C38" s="41" t="s">
        <v>74</v>
      </c>
      <c r="D38" s="41" t="s">
        <v>74</v>
      </c>
      <c r="E38" s="41" t="s">
        <v>74</v>
      </c>
      <c r="F38" s="41" t="s">
        <v>74</v>
      </c>
      <c r="G38" s="41" t="s">
        <v>74</v>
      </c>
      <c r="H38" s="41" t="s">
        <v>74</v>
      </c>
      <c r="I38" s="41" t="s">
        <v>74</v>
      </c>
      <c r="J38" s="41" t="s">
        <v>74</v>
      </c>
      <c r="K38" s="41" t="s">
        <v>74</v>
      </c>
      <c r="L38" s="41" t="s">
        <v>74</v>
      </c>
      <c r="M38" s="41" t="s">
        <v>74</v>
      </c>
    </row>
    <row r="39" spans="1:22" x14ac:dyDescent="0.15">
      <c r="A39" s="100" t="s">
        <v>3</v>
      </c>
      <c r="B39" s="100" t="s">
        <v>1</v>
      </c>
      <c r="C39" s="109">
        <v>771325955.4000001</v>
      </c>
      <c r="D39" s="109">
        <v>770170750.79999995</v>
      </c>
      <c r="E39" s="89">
        <v>770074758.5999999</v>
      </c>
      <c r="F39" s="89">
        <v>770073413.20000005</v>
      </c>
      <c r="G39" s="89">
        <v>769939357.5999999</v>
      </c>
      <c r="H39" s="89">
        <v>770035675.79999995</v>
      </c>
      <c r="I39" s="77">
        <v>769885000.29999995</v>
      </c>
      <c r="J39" s="30">
        <v>769832905.5</v>
      </c>
      <c r="K39" s="30">
        <v>769817002.79999995</v>
      </c>
      <c r="L39" s="30">
        <v>769863403.29999995</v>
      </c>
      <c r="M39" s="42">
        <v>769692609.10000002</v>
      </c>
    </row>
    <row r="40" spans="1:22" x14ac:dyDescent="0.15">
      <c r="A40" s="100" t="s">
        <v>21</v>
      </c>
      <c r="B40" s="100" t="s">
        <v>1</v>
      </c>
      <c r="C40" s="109">
        <v>20369346.699999999</v>
      </c>
      <c r="D40" s="109">
        <v>20303225.399999999</v>
      </c>
      <c r="E40" s="89">
        <v>20445862.400000002</v>
      </c>
      <c r="F40" s="89">
        <v>20596199.299999997</v>
      </c>
      <c r="G40" s="89">
        <v>20690487.200000003</v>
      </c>
      <c r="H40" s="89">
        <v>20541979.699999999</v>
      </c>
      <c r="I40" s="77">
        <v>21082258.199999999</v>
      </c>
      <c r="J40" s="30">
        <v>22056558</v>
      </c>
      <c r="K40" s="30">
        <v>22258196.100000001</v>
      </c>
      <c r="L40" s="30">
        <v>23142835</v>
      </c>
      <c r="M40" s="42">
        <v>23309032.300000001</v>
      </c>
    </row>
    <row r="41" spans="1:22" x14ac:dyDescent="0.15">
      <c r="A41" s="100" t="s">
        <v>22</v>
      </c>
      <c r="B41" s="100" t="s">
        <v>1</v>
      </c>
      <c r="C41" s="109">
        <v>66101187.5</v>
      </c>
      <c r="D41" s="109">
        <v>66632316.199999996</v>
      </c>
      <c r="E41" s="89">
        <v>67461271.400000006</v>
      </c>
      <c r="F41" s="89">
        <v>68563455.600000009</v>
      </c>
      <c r="G41" s="89">
        <v>71135817.700000003</v>
      </c>
      <c r="H41" s="89">
        <v>71575021.800000012</v>
      </c>
      <c r="I41" s="77">
        <v>74641972.200000003</v>
      </c>
      <c r="J41" s="30">
        <v>75879153.300000012</v>
      </c>
      <c r="K41" s="30">
        <v>77237583.299999997</v>
      </c>
      <c r="L41" s="30">
        <v>80605618.299999997</v>
      </c>
      <c r="M41" s="42">
        <v>81612495.200000003</v>
      </c>
    </row>
    <row r="42" spans="1:22" x14ac:dyDescent="0.15">
      <c r="A42" s="54" t="s">
        <v>23</v>
      </c>
      <c r="B42" s="100" t="s">
        <v>1</v>
      </c>
      <c r="C42" s="109">
        <v>340841906</v>
      </c>
      <c r="D42" s="109">
        <v>341051690.60000002</v>
      </c>
      <c r="E42" s="89">
        <v>341638534</v>
      </c>
      <c r="F42" s="89">
        <v>343070710.19999999</v>
      </c>
      <c r="G42" s="89">
        <v>344463240.19999999</v>
      </c>
      <c r="H42" s="89">
        <v>345625410.40000004</v>
      </c>
      <c r="I42" s="77">
        <v>346724061.60000002</v>
      </c>
      <c r="J42" s="30">
        <v>347760917.79999995</v>
      </c>
      <c r="K42" s="30">
        <v>349027877.19999999</v>
      </c>
      <c r="L42" s="30">
        <v>351564440.10000002</v>
      </c>
      <c r="M42" s="42">
        <v>352054047.89999998</v>
      </c>
    </row>
    <row r="43" spans="1:22" x14ac:dyDescent="0.15">
      <c r="A43" s="54" t="s">
        <v>24</v>
      </c>
      <c r="B43" s="100" t="s">
        <v>1</v>
      </c>
      <c r="C43" s="109">
        <v>111866241.3</v>
      </c>
      <c r="D43" s="109">
        <v>111288528.59999999</v>
      </c>
      <c r="E43" s="89">
        <v>110871085.89999999</v>
      </c>
      <c r="F43" s="89">
        <v>109628705.59999999</v>
      </c>
      <c r="G43" s="89">
        <v>109259908.2</v>
      </c>
      <c r="H43" s="89">
        <v>109070323.90000002</v>
      </c>
      <c r="I43" s="77">
        <v>107884267</v>
      </c>
      <c r="J43" s="30">
        <v>106291513.5</v>
      </c>
      <c r="K43" s="30">
        <v>105490836.90000001</v>
      </c>
      <c r="L43" s="30">
        <v>105034052.90000001</v>
      </c>
      <c r="M43" s="42">
        <v>104074139</v>
      </c>
    </row>
    <row r="44" spans="1:22" x14ac:dyDescent="0.15">
      <c r="A44" s="54" t="s">
        <v>25</v>
      </c>
      <c r="B44" s="100" t="s">
        <v>1</v>
      </c>
      <c r="C44" s="109">
        <v>59451773.200000003</v>
      </c>
      <c r="D44" s="109">
        <v>59280665.300000004</v>
      </c>
      <c r="E44" s="89">
        <v>58962844.200000003</v>
      </c>
      <c r="F44" s="89">
        <v>58395424.799999997</v>
      </c>
      <c r="G44" s="89">
        <v>57746205.5</v>
      </c>
      <c r="H44" s="89">
        <v>57532738.5</v>
      </c>
      <c r="I44" s="77">
        <v>56670697.099999994</v>
      </c>
      <c r="J44" s="30">
        <v>55718400.399999991</v>
      </c>
      <c r="K44" s="30">
        <v>54652980</v>
      </c>
      <c r="L44" s="30">
        <v>53087671.399999999</v>
      </c>
      <c r="M44" s="42">
        <v>52663449.299999997</v>
      </c>
    </row>
    <row r="45" spans="1:22" x14ac:dyDescent="0.15">
      <c r="A45" s="54" t="s">
        <v>26</v>
      </c>
      <c r="B45" s="100" t="s">
        <v>1</v>
      </c>
      <c r="C45" s="109">
        <v>43860878.299999997</v>
      </c>
      <c r="D45" s="109">
        <v>43864117.700000003</v>
      </c>
      <c r="E45" s="89">
        <v>43860232.000000007</v>
      </c>
      <c r="F45" s="89">
        <v>43876667.300000004</v>
      </c>
      <c r="G45" s="89">
        <v>43749812.100000001</v>
      </c>
      <c r="H45" s="89">
        <v>43757808</v>
      </c>
      <c r="I45" s="77">
        <v>43744851.300000004</v>
      </c>
      <c r="J45" s="30">
        <v>43731274.300000004</v>
      </c>
      <c r="K45" s="30">
        <v>43731410.900000006</v>
      </c>
      <c r="L45" s="30">
        <v>43565143.600000001</v>
      </c>
      <c r="M45" s="42">
        <v>43281841.299999997</v>
      </c>
    </row>
    <row r="46" spans="1:22" x14ac:dyDescent="0.15">
      <c r="A46" s="100" t="s">
        <v>33</v>
      </c>
      <c r="B46" s="100" t="s">
        <v>1</v>
      </c>
      <c r="C46" s="109">
        <v>128834622.39999998</v>
      </c>
      <c r="D46" s="109">
        <v>127750207</v>
      </c>
      <c r="E46" s="30">
        <v>126834928.69999999</v>
      </c>
      <c r="F46" s="30">
        <v>125942250.40000001</v>
      </c>
      <c r="G46" s="30">
        <v>122893886.69999999</v>
      </c>
      <c r="H46" s="30">
        <v>121932393.49999997</v>
      </c>
      <c r="I46" s="77">
        <v>119136892.90000002</v>
      </c>
      <c r="J46" s="30">
        <v>118395088.2</v>
      </c>
      <c r="K46" s="30">
        <v>117418118.40000001</v>
      </c>
      <c r="L46" s="30">
        <v>112863642</v>
      </c>
      <c r="M46" s="42">
        <v>112697604.09999999</v>
      </c>
    </row>
  </sheetData>
  <mergeCells count="17">
    <mergeCell ref="A2:B2"/>
    <mergeCell ref="A3:A4"/>
    <mergeCell ref="B3:B4"/>
    <mergeCell ref="J17:K17"/>
    <mergeCell ref="A17:A18"/>
    <mergeCell ref="B17:C17"/>
    <mergeCell ref="D17:E17"/>
    <mergeCell ref="F17:G17"/>
    <mergeCell ref="A38:B38"/>
    <mergeCell ref="V17:W17"/>
    <mergeCell ref="N17:O17"/>
    <mergeCell ref="P17:Q17"/>
    <mergeCell ref="R17:S17"/>
    <mergeCell ref="T17:U17"/>
    <mergeCell ref="L17:M17"/>
    <mergeCell ref="H17:I17"/>
    <mergeCell ref="A37:B37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1.구군별 면적 및 지번수</vt:lpstr>
      <vt:lpstr>2.구군별 면적 및 지번수 현황</vt:lpstr>
      <vt:lpstr>3.지적통계체계표</vt:lpstr>
      <vt:lpstr>4.지목별현황</vt:lpstr>
      <vt:lpstr>5.구군별 지적공부등록지 현황</vt:lpstr>
      <vt:lpstr>6.구군별 지목별 면적 현황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DanMi</dc:creator>
  <cp:lastModifiedBy>rose</cp:lastModifiedBy>
  <cp:lastPrinted>2014-02-25T06:39:38Z</cp:lastPrinted>
  <dcterms:created xsi:type="dcterms:W3CDTF">2013-04-03T23:48:42Z</dcterms:created>
  <dcterms:modified xsi:type="dcterms:W3CDTF">2023-01-25T01:35:06Z</dcterms:modified>
</cp:coreProperties>
</file>