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drawings/drawing25.xml" ContentType="application/vnd.openxmlformats-officedocument.drawingml.chartshapes+xml"/>
  <Override PartName="/xl/charts/chart21.xml" ContentType="application/vnd.openxmlformats-officedocument.drawingml.chart+xml"/>
  <Override PartName="/xl/drawings/drawing26.xml" ContentType="application/vnd.openxmlformats-officedocument.drawingml.chartshapes+xml"/>
  <Override PartName="/xl/charts/chart22.xml" ContentType="application/vnd.openxmlformats-officedocument.drawingml.chart+xml"/>
  <Override PartName="/xl/drawings/drawing27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5" yWindow="6120" windowWidth="28830" windowHeight="6360" tabRatio="748"/>
  </bookViews>
  <sheets>
    <sheet name="1.구군별 면적 및 지번수" sheetId="3" r:id="rId1"/>
    <sheet name="2.구군별 면적 및 지번수 현황" sheetId="6" r:id="rId2"/>
    <sheet name="3.지적통계체계표" sheetId="2" r:id="rId3"/>
    <sheet name="4.지목별현황" sheetId="4" r:id="rId4"/>
    <sheet name="5.구군별 지적공부등록지 현황" sheetId="5" r:id="rId5"/>
    <sheet name="6.구군별 지목별 면적 현황 " sheetId="1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F27" i="7" l="1"/>
  <c r="V20" i="7"/>
  <c r="V21" i="7"/>
  <c r="V22" i="7"/>
  <c r="V23" i="7"/>
  <c r="V24" i="7"/>
  <c r="V25" i="7"/>
  <c r="V19" i="7"/>
  <c r="T20" i="7"/>
  <c r="T21" i="7"/>
  <c r="T22" i="7"/>
  <c r="T23" i="7"/>
  <c r="T24" i="7"/>
  <c r="T25" i="7"/>
  <c r="T19" i="7"/>
  <c r="R20" i="7"/>
  <c r="R21" i="7"/>
  <c r="R22" i="7"/>
  <c r="R23" i="7"/>
  <c r="R24" i="7"/>
  <c r="R25" i="7"/>
  <c r="R19" i="7"/>
  <c r="P20" i="7"/>
  <c r="P21" i="7"/>
  <c r="P22" i="7"/>
  <c r="P23" i="7"/>
  <c r="P24" i="7"/>
  <c r="P25" i="7"/>
  <c r="P19" i="7"/>
  <c r="N20" i="7"/>
  <c r="N21" i="7"/>
  <c r="N22" i="7"/>
  <c r="N23" i="7"/>
  <c r="N24" i="7"/>
  <c r="N25" i="7"/>
  <c r="N19" i="7"/>
  <c r="L20" i="7"/>
  <c r="L21" i="7"/>
  <c r="L22" i="7"/>
  <c r="L23" i="7"/>
  <c r="L24" i="7"/>
  <c r="L25" i="7"/>
  <c r="L19" i="7"/>
  <c r="J20" i="7"/>
  <c r="J21" i="7"/>
  <c r="J22" i="7"/>
  <c r="J23" i="7"/>
  <c r="J24" i="7"/>
  <c r="J25" i="7"/>
  <c r="J19" i="7"/>
  <c r="H20" i="7"/>
  <c r="H21" i="7"/>
  <c r="H22" i="7"/>
  <c r="H23" i="7"/>
  <c r="H24" i="7"/>
  <c r="H25" i="7"/>
  <c r="H19" i="7"/>
  <c r="F20" i="7"/>
  <c r="F21" i="7"/>
  <c r="F22" i="7"/>
  <c r="F23" i="7"/>
  <c r="F24" i="7"/>
  <c r="F25" i="7"/>
  <c r="F19" i="7"/>
  <c r="D20" i="7"/>
  <c r="D21" i="7"/>
  <c r="D22" i="7"/>
  <c r="D23" i="7"/>
  <c r="D24" i="7"/>
  <c r="D25" i="7"/>
  <c r="D19" i="7"/>
  <c r="B20" i="7"/>
  <c r="B21" i="7"/>
  <c r="B22" i="7"/>
  <c r="B23" i="7"/>
  <c r="B24" i="7"/>
  <c r="B25" i="7"/>
  <c r="B19" i="7"/>
  <c r="V17" i="7"/>
  <c r="L27" i="7" s="1"/>
  <c r="T17" i="7"/>
  <c r="K27" i="7" s="1"/>
  <c r="R17" i="7"/>
  <c r="J27" i="7" s="1"/>
  <c r="P17" i="7"/>
  <c r="I27" i="7" s="1"/>
  <c r="N17" i="7"/>
  <c r="H27" i="7" s="1"/>
  <c r="L17" i="7"/>
  <c r="G27" i="7" s="1"/>
  <c r="J17" i="7"/>
  <c r="H17" i="7"/>
  <c r="E27" i="7" s="1"/>
  <c r="F17" i="7"/>
  <c r="D27" i="7" s="1"/>
  <c r="D17" i="7"/>
  <c r="C27" i="7" s="1"/>
  <c r="B17" i="7"/>
  <c r="B27" i="7" s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R18" i="1"/>
  <c r="AS18" i="1"/>
  <c r="AT18" i="1"/>
  <c r="AU18" i="1"/>
  <c r="AV18" i="1"/>
  <c r="AW18" i="1"/>
  <c r="AX18" i="1"/>
  <c r="AY18" i="1"/>
  <c r="AZ18" i="1"/>
  <c r="AQ18" i="1"/>
  <c r="AP18" i="1"/>
  <c r="AO18" i="1"/>
  <c r="AN18" i="1"/>
  <c r="AL18" i="1"/>
  <c r="AM18" i="1"/>
  <c r="AK18" i="1"/>
  <c r="AJ18" i="1"/>
  <c r="AI18" i="1"/>
  <c r="AH18" i="1"/>
  <c r="AG18" i="1"/>
  <c r="AF18" i="1"/>
  <c r="AE18" i="1"/>
  <c r="AE6" i="1"/>
  <c r="AE7" i="1"/>
  <c r="AE8" i="1"/>
  <c r="AE9" i="1"/>
  <c r="AE10" i="1"/>
  <c r="AE11" i="1"/>
  <c r="AE12" i="1"/>
  <c r="AE5" i="1"/>
  <c r="AF6" i="1"/>
  <c r="AG6" i="1"/>
  <c r="AH6" i="1"/>
  <c r="AI6" i="1"/>
  <c r="AJ6" i="1"/>
  <c r="AK6" i="1"/>
  <c r="AF7" i="1"/>
  <c r="AG7" i="1"/>
  <c r="AH7" i="1"/>
  <c r="AI7" i="1"/>
  <c r="AJ7" i="1"/>
  <c r="AK7" i="1"/>
  <c r="AF8" i="1"/>
  <c r="AG8" i="1"/>
  <c r="AH8" i="1"/>
  <c r="AI8" i="1"/>
  <c r="AJ8" i="1"/>
  <c r="AK8" i="1"/>
  <c r="AF9" i="1"/>
  <c r="AG9" i="1"/>
  <c r="AH9" i="1"/>
  <c r="AI9" i="1"/>
  <c r="AJ9" i="1"/>
  <c r="AK9" i="1"/>
  <c r="AF10" i="1"/>
  <c r="AG10" i="1"/>
  <c r="AH10" i="1"/>
  <c r="AI10" i="1"/>
  <c r="AJ10" i="1"/>
  <c r="AK10" i="1"/>
  <c r="AF11" i="1"/>
  <c r="AG11" i="1"/>
  <c r="AH11" i="1"/>
  <c r="AI11" i="1"/>
  <c r="AJ11" i="1"/>
  <c r="AK11" i="1"/>
  <c r="AF12" i="1"/>
  <c r="AG12" i="1"/>
  <c r="AH12" i="1"/>
  <c r="AI12" i="1"/>
  <c r="AJ12" i="1"/>
  <c r="AK12" i="1"/>
  <c r="AK5" i="1"/>
  <c r="AJ5" i="1"/>
  <c r="AI5" i="1"/>
  <c r="AH5" i="1"/>
  <c r="BA18" i="1" l="1"/>
  <c r="BA25" i="1"/>
  <c r="BA23" i="1"/>
  <c r="BA20" i="1"/>
  <c r="BA22" i="1"/>
  <c r="BA24" i="1"/>
  <c r="BA21" i="1"/>
  <c r="BA19" i="1"/>
  <c r="AG5" i="1"/>
  <c r="AF5" i="1"/>
  <c r="AI4" i="1" l="1"/>
  <c r="AI17" i="1"/>
  <c r="AJ17" i="1"/>
  <c r="AK17" i="1"/>
  <c r="AL17" i="1"/>
  <c r="AM17" i="1"/>
  <c r="AZ17" i="1" l="1"/>
  <c r="AY17" i="1"/>
  <c r="AX17" i="1"/>
  <c r="AW17" i="1"/>
  <c r="AV17" i="1"/>
  <c r="AU17" i="1"/>
  <c r="AT17" i="1"/>
  <c r="AS17" i="1"/>
  <c r="AR17" i="1"/>
  <c r="AQ17" i="1"/>
  <c r="AP17" i="1"/>
  <c r="AK4" i="1"/>
  <c r="AO17" i="1"/>
  <c r="AN17" i="1"/>
  <c r="AJ4" i="1"/>
  <c r="AH17" i="1"/>
  <c r="AG17" i="1"/>
  <c r="AH4" i="1"/>
  <c r="AF17" i="1"/>
  <c r="AE17" i="1"/>
  <c r="AG4" i="1"/>
  <c r="AF4" i="1"/>
  <c r="AE4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E31" i="1"/>
  <c r="BA17" i="1" l="1"/>
  <c r="AL4" i="1" s="1"/>
  <c r="B4" i="4" l="1"/>
  <c r="B30" i="7" l="1"/>
  <c r="B31" i="7"/>
  <c r="B32" i="7"/>
  <c r="B33" i="7"/>
  <c r="B34" i="7"/>
  <c r="B35" i="7"/>
  <c r="B29" i="7"/>
  <c r="C4" i="5"/>
  <c r="C5" i="5"/>
  <c r="C6" i="5"/>
  <c r="C7" i="5"/>
  <c r="C8" i="5"/>
  <c r="C9" i="5"/>
  <c r="C10" i="5"/>
  <c r="C11" i="5"/>
  <c r="C12" i="5"/>
  <c r="F25" i="2" l="1"/>
  <c r="D39" i="2" s="1"/>
  <c r="F27" i="2" l="1"/>
  <c r="D41" i="2" s="1"/>
  <c r="F26" i="2"/>
  <c r="D40" i="2" s="1"/>
  <c r="AM4" i="1"/>
  <c r="G25" i="7"/>
  <c r="D35" i="7" s="1"/>
  <c r="U23" i="7"/>
  <c r="K33" i="7" s="1"/>
  <c r="S24" i="7"/>
  <c r="J34" i="7" s="1"/>
  <c r="Q22" i="7"/>
  <c r="I32" i="7" s="1"/>
  <c r="G21" i="7"/>
  <c r="D31" i="7" s="1"/>
  <c r="S20" i="7"/>
  <c r="J30" i="7" s="1"/>
  <c r="S19" i="7"/>
  <c r="J29" i="7" s="1"/>
  <c r="O4" i="4"/>
  <c r="M4" i="4"/>
  <c r="K4" i="4"/>
  <c r="I4" i="4"/>
  <c r="G4" i="4"/>
  <c r="E4" i="4"/>
  <c r="C4" i="4"/>
  <c r="R6" i="4" s="1"/>
  <c r="N4" i="4"/>
  <c r="L4" i="4"/>
  <c r="J4" i="4"/>
  <c r="H4" i="4"/>
  <c r="F4" i="4"/>
  <c r="D4" i="4"/>
  <c r="I5" i="1"/>
  <c r="I6" i="1"/>
  <c r="I7" i="1"/>
  <c r="I8" i="1"/>
  <c r="I9" i="1"/>
  <c r="I10" i="1"/>
  <c r="I11" i="1"/>
  <c r="I12" i="1"/>
  <c r="I4" i="1"/>
  <c r="K11" i="1" s="1"/>
  <c r="H5" i="1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B5" i="1"/>
  <c r="J5" i="1" s="1"/>
  <c r="B6" i="1"/>
  <c r="J6" i="1" s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C4" i="1"/>
  <c r="K5" i="1" s="1"/>
  <c r="D4" i="1"/>
  <c r="K6" i="1" s="1"/>
  <c r="E4" i="1"/>
  <c r="K7" i="1" s="1"/>
  <c r="F4" i="1"/>
  <c r="K8" i="1" s="1"/>
  <c r="G4" i="1"/>
  <c r="K9" i="1" s="1"/>
  <c r="H4" i="1"/>
  <c r="K10" i="1" s="1"/>
  <c r="B4" i="1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C29" i="5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G12" i="6"/>
  <c r="G11" i="6"/>
  <c r="G10" i="6"/>
  <c r="G9" i="6"/>
  <c r="G8" i="6"/>
  <c r="G7" i="6"/>
  <c r="G6" i="6"/>
  <c r="G5" i="6"/>
  <c r="E12" i="6"/>
  <c r="E11" i="6"/>
  <c r="E10" i="6"/>
  <c r="E9" i="6"/>
  <c r="E8" i="6"/>
  <c r="E7" i="6"/>
  <c r="E6" i="6"/>
  <c r="E5" i="6"/>
  <c r="F5" i="6"/>
  <c r="F6" i="6"/>
  <c r="F7" i="6"/>
  <c r="F8" i="6"/>
  <c r="F9" i="6"/>
  <c r="F10" i="6"/>
  <c r="F11" i="6"/>
  <c r="F12" i="6"/>
  <c r="F4" i="6"/>
  <c r="D5" i="6"/>
  <c r="D6" i="6"/>
  <c r="D7" i="6"/>
  <c r="D8" i="6"/>
  <c r="H8" i="6" s="1"/>
  <c r="D9" i="6"/>
  <c r="D10" i="6"/>
  <c r="D11" i="6"/>
  <c r="D12" i="6"/>
  <c r="D4" i="6"/>
  <c r="AD4" i="3"/>
  <c r="AD5" i="3"/>
  <c r="AD6" i="3"/>
  <c r="AD7" i="3"/>
  <c r="AD8" i="3"/>
  <c r="AD9" i="3"/>
  <c r="AD10" i="3"/>
  <c r="AD11" i="3"/>
  <c r="AD12" i="3"/>
  <c r="AC5" i="3"/>
  <c r="AC6" i="3"/>
  <c r="AC7" i="3"/>
  <c r="AC8" i="3"/>
  <c r="AC9" i="3"/>
  <c r="AC10" i="3"/>
  <c r="AC11" i="3"/>
  <c r="Y11" i="3" s="1"/>
  <c r="AC12" i="3"/>
  <c r="Y12" i="3" s="1"/>
  <c r="AC4" i="3"/>
  <c r="F32" i="2"/>
  <c r="D46" i="2" s="1"/>
  <c r="F31" i="2"/>
  <c r="D45" i="2" s="1"/>
  <c r="F30" i="2"/>
  <c r="D44" i="2" s="1"/>
  <c r="F29" i="2"/>
  <c r="D43" i="2" s="1"/>
  <c r="F28" i="2"/>
  <c r="D42" i="2" s="1"/>
  <c r="F24" i="2"/>
  <c r="D38" i="2" s="1"/>
  <c r="F23" i="2"/>
  <c r="D37" i="2" s="1"/>
  <c r="F13" i="2"/>
  <c r="D36" i="2" s="1"/>
  <c r="H12" i="6" l="1"/>
  <c r="R8" i="4"/>
  <c r="R9" i="4"/>
  <c r="R11" i="4"/>
  <c r="I8" i="6"/>
  <c r="I7" i="6"/>
  <c r="H7" i="6"/>
  <c r="Y8" i="3"/>
  <c r="Y7" i="3"/>
  <c r="Y10" i="3"/>
  <c r="Y9" i="3"/>
  <c r="Y5" i="3"/>
  <c r="Y6" i="3"/>
  <c r="R12" i="4"/>
  <c r="E32" i="5"/>
  <c r="E36" i="5"/>
  <c r="H11" i="6"/>
  <c r="H9" i="6"/>
  <c r="H6" i="6"/>
  <c r="I12" i="6"/>
  <c r="I6" i="6"/>
  <c r="H10" i="6"/>
  <c r="I11" i="6"/>
  <c r="E30" i="5"/>
  <c r="E34" i="5"/>
  <c r="K4" i="1"/>
  <c r="J4" i="1"/>
  <c r="R7" i="4"/>
  <c r="I10" i="6"/>
  <c r="I9" i="6"/>
  <c r="E31" i="5"/>
  <c r="E35" i="5"/>
  <c r="R10" i="4"/>
  <c r="H5" i="6"/>
  <c r="I5" i="6"/>
  <c r="E33" i="5"/>
  <c r="E37" i="5"/>
  <c r="G4" i="6"/>
  <c r="F33" i="2"/>
  <c r="D47" i="2" s="1"/>
  <c r="E4" i="6"/>
  <c r="D4" i="5"/>
  <c r="E4" i="5" s="1"/>
  <c r="D29" i="5"/>
  <c r="E29" i="5" s="1"/>
  <c r="M23" i="7"/>
  <c r="G33" i="7" s="1"/>
  <c r="E23" i="7"/>
  <c r="C33" i="7" s="1"/>
  <c r="Q23" i="7"/>
  <c r="I33" i="7" s="1"/>
  <c r="O22" i="7"/>
  <c r="H32" i="7" s="1"/>
  <c r="I23" i="7"/>
  <c r="E33" i="7" s="1"/>
  <c r="I19" i="7"/>
  <c r="E29" i="7" s="1"/>
  <c r="U24" i="7"/>
  <c r="K34" i="7" s="1"/>
  <c r="W22" i="7"/>
  <c r="L32" i="7" s="1"/>
  <c r="E24" i="7"/>
  <c r="C34" i="7" s="1"/>
  <c r="G19" i="7"/>
  <c r="D29" i="7" s="1"/>
  <c r="I24" i="7"/>
  <c r="E34" i="7" s="1"/>
  <c r="S22" i="7"/>
  <c r="J32" i="7" s="1"/>
  <c r="G22" i="7"/>
  <c r="D32" i="7" s="1"/>
  <c r="Q19" i="7"/>
  <c r="I29" i="7" s="1"/>
  <c r="M24" i="7"/>
  <c r="G34" i="7" s="1"/>
  <c r="E19" i="7"/>
  <c r="C29" i="7" s="1"/>
  <c r="O19" i="7"/>
  <c r="H29" i="7" s="1"/>
  <c r="K22" i="7"/>
  <c r="F32" i="7" s="1"/>
  <c r="Q24" i="7"/>
  <c r="I34" i="7" s="1"/>
  <c r="U22" i="7"/>
  <c r="K32" i="7" s="1"/>
  <c r="K25" i="7"/>
  <c r="F35" i="7" s="1"/>
  <c r="K21" i="7"/>
  <c r="F31" i="7" s="1"/>
  <c r="O25" i="7"/>
  <c r="H35" i="7" s="1"/>
  <c r="O21" i="7"/>
  <c r="H31" i="7" s="1"/>
  <c r="S25" i="7"/>
  <c r="J35" i="7" s="1"/>
  <c r="S21" i="7"/>
  <c r="J31" i="7" s="1"/>
  <c r="U20" i="7"/>
  <c r="K30" i="7" s="1"/>
  <c r="G23" i="7"/>
  <c r="D33" i="7" s="1"/>
  <c r="M20" i="7"/>
  <c r="G30" i="7" s="1"/>
  <c r="Q20" i="7"/>
  <c r="I30" i="7" s="1"/>
  <c r="U25" i="7"/>
  <c r="K35" i="7" s="1"/>
  <c r="U21" i="7"/>
  <c r="K31" i="7" s="1"/>
  <c r="W23" i="7"/>
  <c r="L33" i="7" s="1"/>
  <c r="E20" i="7"/>
  <c r="C30" i="7" s="1"/>
  <c r="I20" i="7"/>
  <c r="E30" i="7" s="1"/>
  <c r="W24" i="7"/>
  <c r="L34" i="7" s="1"/>
  <c r="W20" i="7"/>
  <c r="L30" i="7" s="1"/>
  <c r="E25" i="7"/>
  <c r="C35" i="7" s="1"/>
  <c r="E21" i="7"/>
  <c r="C31" i="7" s="1"/>
  <c r="G24" i="7"/>
  <c r="D34" i="7" s="1"/>
  <c r="G20" i="7"/>
  <c r="D30" i="7" s="1"/>
  <c r="M19" i="7"/>
  <c r="G29" i="7" s="1"/>
  <c r="I25" i="7"/>
  <c r="E35" i="7" s="1"/>
  <c r="I21" i="7"/>
  <c r="E31" i="7" s="1"/>
  <c r="K23" i="7"/>
  <c r="F33" i="7" s="1"/>
  <c r="M25" i="7"/>
  <c r="G35" i="7" s="1"/>
  <c r="M21" i="7"/>
  <c r="G31" i="7" s="1"/>
  <c r="O23" i="7"/>
  <c r="H33" i="7" s="1"/>
  <c r="Q25" i="7"/>
  <c r="I35" i="7" s="1"/>
  <c r="Q21" i="7"/>
  <c r="I31" i="7" s="1"/>
  <c r="S23" i="7"/>
  <c r="J33" i="7" s="1"/>
  <c r="U19" i="7"/>
  <c r="K29" i="7" s="1"/>
  <c r="W19" i="7"/>
  <c r="L29" i="7" s="1"/>
  <c r="W25" i="7"/>
  <c r="L35" i="7" s="1"/>
  <c r="W21" i="7"/>
  <c r="L31" i="7" s="1"/>
  <c r="E22" i="7"/>
  <c r="C32" i="7" s="1"/>
  <c r="K19" i="7"/>
  <c r="F29" i="7" s="1"/>
  <c r="I22" i="7"/>
  <c r="E32" i="7" s="1"/>
  <c r="K24" i="7"/>
  <c r="F34" i="7" s="1"/>
  <c r="K20" i="7"/>
  <c r="F30" i="7" s="1"/>
  <c r="M22" i="7"/>
  <c r="G32" i="7" s="1"/>
  <c r="O24" i="7"/>
  <c r="H34" i="7" s="1"/>
  <c r="O20" i="7"/>
  <c r="H30" i="7" s="1"/>
</calcChain>
</file>

<file path=xl/sharedStrings.xml><?xml version="1.0" encoding="utf-8"?>
<sst xmlns="http://schemas.openxmlformats.org/spreadsheetml/2006/main" count="448" uniqueCount="80">
  <si>
    <t>1. 구·군별 면적 및 지번수</t>
  </si>
  <si>
    <t xml:space="preserve">                   지목별 
행정구역명</t>
  </si>
  <si>
    <t>계</t>
  </si>
  <si>
    <t>면적</t>
  </si>
  <si>
    <t>지번수</t>
  </si>
  <si>
    <t>합계</t>
  </si>
  <si>
    <t>중구</t>
  </si>
  <si>
    <t>동구</t>
  </si>
  <si>
    <t>서구</t>
  </si>
  <si>
    <t>남구</t>
  </si>
  <si>
    <t>북구</t>
  </si>
  <si>
    <t>수성구</t>
  </si>
  <si>
    <t>달서구</t>
  </si>
  <si>
    <t>달성군</t>
  </si>
  <si>
    <t>지적공부등록지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</si>
  <si>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</si>
  <si>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</si>
  <si>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</si>
  <si>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</si>
  <si>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</si>
  <si>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</si>
  <si>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</si>
  <si>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</si>
  <si>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</si>
  <si>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전</t>
  </si>
  <si>
    <t>답</t>
  </si>
  <si>
    <t>임야</t>
  </si>
  <si>
    <t>대</t>
  </si>
  <si>
    <t>도로</t>
  </si>
  <si>
    <t>하천</t>
  </si>
  <si>
    <t>변동률</t>
  </si>
  <si>
    <t>대지</t>
  </si>
  <si>
    <t>기타</t>
    <phoneticPr fontId="4" type="noConversion"/>
  </si>
  <si>
    <t>면적</t>
    <phoneticPr fontId="4" type="noConversion"/>
  </si>
  <si>
    <t>%</t>
    <phoneticPr fontId="4" type="noConversion"/>
  </si>
  <si>
    <t>5-1. 토지대장등록지 현황</t>
    <phoneticPr fontId="4" type="noConversion"/>
  </si>
  <si>
    <t>5-2. 임야대장등록지 현황</t>
    <phoneticPr fontId="4" type="noConversion"/>
  </si>
  <si>
    <t>6. 구·군별 지목별 면적 현황</t>
    <phoneticPr fontId="4" type="noConversion"/>
  </si>
  <si>
    <t>2. 구·군별 면적 및 지번수 현황</t>
    <phoneticPr fontId="4" type="noConversion"/>
  </si>
  <si>
    <t>3. 지적통계도표</t>
    <phoneticPr fontId="4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</si>
  <si>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</si>
  <si>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</si>
  <si>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</si>
  <si>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</si>
  <si>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</si>
  <si>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</si>
  <si>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</si>
  <si>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</si>
  <si>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</si>
  <si>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</si>
  <si>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</si>
  <si>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</si>
  <si>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</si>
  <si>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</si>
  <si>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</si>
  <si>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</si>
  <si>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</si>
  <si>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</si>
  <si>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</si>
  <si>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</si>
  <si>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</si>
  <si>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</si>
  <si>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년도</t>
  </si>
  <si>
    <t>행정구역</t>
  </si>
  <si>
    <t>대구광역시</t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</si>
  <si>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</si>
  <si>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기타</t>
    <phoneticPr fontId="4" type="noConversion"/>
  </si>
  <si>
    <t>기타 합계</t>
    <phoneticPr fontId="4" type="noConversion"/>
  </si>
  <si>
    <t>변동률</t>
    <phoneticPr fontId="4" type="noConversion"/>
  </si>
  <si>
    <t>4-1. 지목별 현황</t>
    <phoneticPr fontId="4" type="noConversion"/>
  </si>
  <si>
    <t>4-2. 최근 10년간 주요지목별 변동추이</t>
  </si>
  <si>
    <t>1-3 지적공부등록지(2004-2014)</t>
    <phoneticPr fontId="4" type="noConversion"/>
  </si>
  <si>
    <t>개인</t>
  </si>
  <si>
    <t>종중</t>
  </si>
  <si>
    <t>종교단체</t>
  </si>
  <si>
    <t>기타단체</t>
  </si>
  <si>
    <t>기타</t>
    <phoneticPr fontId="6" type="noConversion"/>
  </si>
  <si>
    <t>4. 지목별현황에 붙여넣기</t>
    <phoneticPr fontId="4" type="noConversion"/>
  </si>
  <si>
    <t>기타</t>
    <phoneticPr fontId="4" type="noConversion"/>
  </si>
  <si>
    <t>도표(수정금지)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</si>
</sst>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0.0_);[Red]\(0.0\)"/>
    <numFmt numFmtId="181" formatCode="_-* #,##0.0_-;\-* #,##0.0_-;_-* &quot;-&quot;_-;_-@_-"/>
    <numFmt numFmtId="182" formatCode="_(* #,##0.00_);_(* \(#,##0.00\);_(* &quot;-&quot;??_);_(@_)"/>
  </numFmts>
  <fonts count="29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8"/>
      <color rgb="FFFF0000"/>
      <name val="굴림"/>
      <family val="3"/>
      <charset val="129"/>
    </font>
    <font>
      <sz val="11"/>
      <color rgb="FFFF0000"/>
      <name val="굴림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sz val="9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B9B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31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41" fontId="13" fillId="0" borderId="0" applyFont="0" applyFill="0" applyBorder="0" applyAlignment="0" applyProtection="0">
      <alignment vertical="center"/>
    </xf>
    <xf numFmtId="0" fontId="5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182" fontId="17" fillId="0" borderId="0"/>
    <xf numFmtId="182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41" fontId="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9" fillId="0" borderId="0" xfId="5" applyNumberFormat="1" applyFont="1" applyBorder="1"/>
    <xf numFmtId="178" fontId="7" fillId="0" borderId="0" xfId="5" applyNumberFormat="1" applyFont="1" applyBorder="1"/>
    <xf numFmtId="177" fontId="6" fillId="0" borderId="0" xfId="5" applyNumberFormat="1" applyFont="1" applyBorder="1"/>
    <xf numFmtId="178" fontId="8" fillId="0" borderId="0" xfId="5" applyNumberFormat="1" applyFont="1" applyBorder="1"/>
    <xf numFmtId="0" fontId="10" fillId="0" borderId="0" xfId="12" applyFont="1" applyAlignment="1">
      <alignment horizontal="center" vertical="center"/>
    </xf>
    <xf numFmtId="0" fontId="10" fillId="0" borderId="0" xfId="12" applyFont="1" applyAlignment="1">
      <alignment vertical="center"/>
    </xf>
    <xf numFmtId="0" fontId="10" fillId="0" borderId="4" xfId="12" applyNumberFormat="1" applyFont="1" applyFill="1" applyBorder="1" applyAlignment="1">
      <alignment horizontal="center" vertical="center"/>
    </xf>
    <xf numFmtId="0" fontId="10" fillId="0" borderId="2" xfId="12" applyFont="1" applyBorder="1" applyAlignment="1">
      <alignment horizontal="center" vertical="center"/>
    </xf>
    <xf numFmtId="177" fontId="10" fillId="0" borderId="2" xfId="12" applyNumberFormat="1" applyFont="1" applyBorder="1">
      <alignment vertical="center"/>
    </xf>
    <xf numFmtId="0" fontId="12" fillId="0" borderId="0" xfId="0" applyFont="1">
      <alignment vertical="center"/>
    </xf>
    <xf numFmtId="177" fontId="12" fillId="0" borderId="2" xfId="0" applyNumberFormat="1" applyFont="1" applyBorder="1">
      <alignment vertical="center"/>
    </xf>
    <xf numFmtId="180" fontId="12" fillId="0" borderId="2" xfId="0" applyNumberFormat="1" applyFont="1" applyBorder="1">
      <alignment vertical="center"/>
    </xf>
    <xf numFmtId="0" fontId="12" fillId="0" borderId="2" xfId="0" applyFont="1" applyBorder="1">
      <alignment vertical="center"/>
    </xf>
    <xf numFmtId="179" fontId="10" fillId="0" borderId="2" xfId="4" applyNumberFormat="1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0" xfId="1" applyFont="1"/>
    <xf numFmtId="176" fontId="12" fillId="0" borderId="0" xfId="0" applyNumberFormat="1" applyFont="1">
      <alignment vertical="center"/>
    </xf>
    <xf numFmtId="177" fontId="10" fillId="0" borderId="2" xfId="1" applyNumberFormat="1" applyFont="1" applyFill="1" applyBorder="1" applyAlignment="1" applyProtection="1">
      <alignment horizontal="right" vertical="center"/>
      <protection locked="0"/>
    </xf>
    <xf numFmtId="176" fontId="12" fillId="0" borderId="2" xfId="0" applyNumberFormat="1" applyFont="1" applyBorder="1">
      <alignment vertical="center"/>
    </xf>
    <xf numFmtId="177" fontId="12" fillId="0" borderId="0" xfId="0" applyNumberFormat="1" applyFont="1">
      <alignment vertical="center"/>
    </xf>
    <xf numFmtId="177" fontId="10" fillId="0" borderId="0" xfId="1" applyNumberFormat="1" applyFont="1" applyBorder="1" applyAlignment="1">
      <alignment horizontal="left" vertical="center"/>
    </xf>
    <xf numFmtId="177" fontId="10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7" fontId="10" fillId="3" borderId="2" xfId="10" applyNumberFormat="1" applyFont="1" applyFill="1" applyBorder="1" applyAlignment="1">
      <alignment horizontal="center" vertical="center"/>
    </xf>
    <xf numFmtId="177" fontId="10" fillId="3" borderId="2" xfId="1" applyNumberFormat="1" applyFont="1" applyFill="1" applyBorder="1" applyAlignment="1" applyProtection="1">
      <alignment horizontal="center" vertical="center"/>
      <protection locked="0"/>
    </xf>
    <xf numFmtId="177" fontId="10" fillId="3" borderId="2" xfId="10" applyNumberFormat="1" applyFont="1" applyFill="1" applyBorder="1" applyAlignment="1" applyProtection="1">
      <alignment horizontal="center" vertical="center"/>
      <protection locked="0"/>
    </xf>
    <xf numFmtId="0" fontId="10" fillId="2" borderId="2" xfId="1" applyFont="1" applyFill="1" applyBorder="1" applyAlignment="1" applyProtection="1">
      <alignment horizontal="center" vertical="center" wrapText="1"/>
      <protection locked="0"/>
    </xf>
    <xf numFmtId="177" fontId="10" fillId="0" borderId="2" xfId="10" applyNumberFormat="1" applyFont="1" applyBorder="1"/>
    <xf numFmtId="0" fontId="10" fillId="2" borderId="2" xfId="6" applyFont="1" applyFill="1" applyBorder="1" applyAlignment="1">
      <alignment horizontal="center"/>
    </xf>
    <xf numFmtId="177" fontId="10" fillId="3" borderId="2" xfId="6" applyNumberFormat="1" applyFont="1" applyFill="1" applyBorder="1" applyAlignment="1" applyProtection="1">
      <alignment horizontal="center" vertical="center"/>
      <protection locked="0"/>
    </xf>
    <xf numFmtId="178" fontId="10" fillId="3" borderId="2" xfId="6" applyNumberFormat="1" applyFont="1" applyFill="1" applyBorder="1" applyAlignment="1" applyProtection="1">
      <alignment horizontal="center" vertical="center"/>
      <protection locked="0"/>
    </xf>
    <xf numFmtId="0" fontId="10" fillId="2" borderId="2" xfId="6" applyFont="1" applyFill="1" applyBorder="1" applyAlignment="1" applyProtection="1">
      <alignment horizontal="center" vertical="center" wrapText="1"/>
      <protection locked="0"/>
    </xf>
    <xf numFmtId="0" fontId="10" fillId="2" borderId="2" xfId="1" applyFont="1" applyFill="1" applyBorder="1" applyAlignment="1">
      <alignment horizontal="center"/>
    </xf>
    <xf numFmtId="178" fontId="10" fillId="3" borderId="2" xfId="1" applyNumberFormat="1" applyFont="1" applyFill="1" applyBorder="1" applyAlignment="1" applyProtection="1">
      <alignment horizontal="center" vertical="center"/>
      <protection locked="0"/>
    </xf>
    <xf numFmtId="0" fontId="10" fillId="3" borderId="2" xfId="1" applyFont="1" applyFill="1" applyBorder="1" applyAlignment="1" applyProtection="1">
      <alignment horizontal="left" vertical="center"/>
      <protection locked="0"/>
    </xf>
    <xf numFmtId="0" fontId="10" fillId="0" borderId="4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3" borderId="2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/>
      <protection locked="0"/>
    </xf>
    <xf numFmtId="0" fontId="10" fillId="2" borderId="2" xfId="10" applyFont="1" applyFill="1" applyBorder="1" applyAlignment="1">
      <alignment horizontal="center"/>
    </xf>
    <xf numFmtId="0" fontId="10" fillId="2" borderId="2" xfId="11" applyFont="1" applyFill="1" applyBorder="1" applyAlignment="1">
      <alignment horizontal="center"/>
    </xf>
    <xf numFmtId="0" fontId="10" fillId="2" borderId="2" xfId="10" applyFont="1" applyFill="1" applyBorder="1" applyAlignment="1" applyProtection="1">
      <alignment horizontal="center" vertical="center" wrapText="1"/>
      <protection locked="0"/>
    </xf>
    <xf numFmtId="177" fontId="10" fillId="3" borderId="2" xfId="11" applyNumberFormat="1" applyFont="1" applyFill="1" applyBorder="1" applyAlignment="1">
      <alignment horizontal="center" vertical="center"/>
    </xf>
    <xf numFmtId="177" fontId="10" fillId="3" borderId="2" xfId="11" applyNumberFormat="1" applyFont="1" applyFill="1" applyBorder="1" applyAlignment="1" applyProtection="1">
      <alignment horizontal="center" vertical="center"/>
      <protection locked="0"/>
    </xf>
    <xf numFmtId="0" fontId="10" fillId="2" borderId="2" xfId="11" applyFont="1" applyFill="1" applyBorder="1" applyAlignment="1" applyProtection="1">
      <alignment horizontal="center" vertical="center" wrapText="1"/>
      <protection locked="0"/>
    </xf>
    <xf numFmtId="0" fontId="11" fillId="0" borderId="0" xfId="12" applyFont="1" applyAlignment="1">
      <alignment horizontal="left" vertical="center"/>
    </xf>
    <xf numFmtId="49" fontId="10" fillId="3" borderId="2" xfId="4" applyNumberFormat="1" applyFont="1" applyFill="1" applyBorder="1" applyAlignment="1">
      <alignment horizontal="center" vertical="center"/>
    </xf>
    <xf numFmtId="180" fontId="12" fillId="0" borderId="0" xfId="0" applyNumberFormat="1" applyFont="1">
      <alignment vertical="center"/>
    </xf>
    <xf numFmtId="0" fontId="10" fillId="4" borderId="2" xfId="12" applyFont="1" applyFill="1" applyBorder="1" applyAlignment="1">
      <alignment horizontal="center" vertical="center"/>
    </xf>
    <xf numFmtId="0" fontId="10" fillId="4" borderId="2" xfId="12" applyNumberFormat="1" applyFont="1" applyFill="1" applyBorder="1" applyAlignment="1">
      <alignment horizontal="center" vertical="center"/>
    </xf>
    <xf numFmtId="0" fontId="10" fillId="5" borderId="2" xfId="12" applyFont="1" applyFill="1" applyBorder="1" applyAlignment="1">
      <alignment horizontal="center" vertical="center"/>
    </xf>
    <xf numFmtId="177" fontId="10" fillId="6" borderId="2" xfId="6" applyNumberFormat="1" applyFont="1" applyFill="1" applyBorder="1" applyAlignment="1">
      <alignment horizontal="center" vertical="center"/>
    </xf>
    <xf numFmtId="177" fontId="10" fillId="6" borderId="2" xfId="6" applyNumberFormat="1" applyFont="1" applyFill="1" applyBorder="1" applyAlignment="1" applyProtection="1">
      <alignment horizontal="center" vertical="center"/>
      <protection locked="0"/>
    </xf>
    <xf numFmtId="177" fontId="12" fillId="7" borderId="0" xfId="0" applyNumberFormat="1" applyFont="1" applyFill="1">
      <alignment vertical="center"/>
    </xf>
    <xf numFmtId="0" fontId="16" fillId="0" borderId="0" xfId="12" applyFont="1" applyFill="1" applyAlignment="1">
      <alignment vertical="center"/>
    </xf>
    <xf numFmtId="0" fontId="15" fillId="0" borderId="0" xfId="12" applyFont="1" applyFill="1" applyAlignment="1">
      <alignment vertical="center"/>
    </xf>
    <xf numFmtId="0" fontId="18" fillId="2" borderId="2" xfId="84" applyFont="1" applyFill="1" applyBorder="1" applyAlignment="1" applyProtection="1">
      <alignment horizontal="center"/>
      <protection locked="0"/>
    </xf>
    <xf numFmtId="0" fontId="18" fillId="2" borderId="2" xfId="83" applyFont="1" applyFill="1" applyBorder="1" applyAlignment="1" applyProtection="1">
      <alignment horizontal="center"/>
      <protection locked="0"/>
    </xf>
    <xf numFmtId="41" fontId="19" fillId="0" borderId="2" xfId="36" applyFont="1" applyBorder="1"/>
    <xf numFmtId="181" fontId="19" fillId="0" borderId="2" xfId="36" applyNumberFormat="1" applyFont="1" applyBorder="1"/>
    <xf numFmtId="0" fontId="18" fillId="2" borderId="2" xfId="77" applyFont="1" applyFill="1" applyBorder="1" applyAlignment="1" applyProtection="1">
      <alignment horizontal="center"/>
      <protection locked="0"/>
    </xf>
    <xf numFmtId="0" fontId="21" fillId="0" borderId="0" xfId="0" applyFont="1">
      <alignment vertical="center"/>
    </xf>
    <xf numFmtId="177" fontId="22" fillId="0" borderId="0" xfId="0" applyNumberFormat="1" applyFont="1">
      <alignment vertical="center"/>
    </xf>
    <xf numFmtId="177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177" fontId="9" fillId="0" borderId="2" xfId="109" applyNumberFormat="1" applyFont="1" applyBorder="1" applyAlignment="1"/>
    <xf numFmtId="177" fontId="9" fillId="0" borderId="2" xfId="99" applyNumberFormat="1" applyFont="1" applyBorder="1" applyAlignment="1"/>
    <xf numFmtId="177" fontId="9" fillId="0" borderId="2" xfId="96" applyNumberFormat="1" applyFont="1" applyBorder="1" applyAlignment="1"/>
    <xf numFmtId="177" fontId="9" fillId="0" borderId="2" xfId="94" applyNumberFormat="1" applyFont="1" applyBorder="1" applyAlignment="1"/>
    <xf numFmtId="177" fontId="9" fillId="0" borderId="2" xfId="106" applyNumberFormat="1" applyFont="1" applyBorder="1" applyAlignment="1"/>
    <xf numFmtId="177" fontId="12" fillId="0" borderId="2" xfId="0" applyNumberFormat="1" applyFont="1" applyFill="1" applyBorder="1">
      <alignment vertical="center"/>
    </xf>
    <xf numFmtId="41" fontId="14" fillId="0" borderId="2" xfId="36" applyFont="1" applyBorder="1"/>
    <xf numFmtId="181" fontId="14" fillId="0" borderId="2" xfId="36" applyNumberFormat="1" applyFont="1" applyBorder="1"/>
    <xf numFmtId="177" fontId="14" fillId="0" borderId="2" xfId="0" applyNumberFormat="1" applyFont="1" applyBorder="1" applyAlignment="1"/>
    <xf numFmtId="178" fontId="14" fillId="0" borderId="2" xfId="0" applyNumberFormat="1" applyFont="1" applyBorder="1" applyAlignment="1"/>
    <xf numFmtId="181" fontId="20" fillId="0" borderId="2" xfId="36" applyNumberFormat="1" applyFont="1" applyBorder="1" applyAlignment="1">
      <alignment vertical="center"/>
    </xf>
    <xf numFmtId="177" fontId="7" fillId="0" borderId="2" xfId="0" applyNumberFormat="1" applyFont="1" applyBorder="1" applyAlignment="1"/>
    <xf numFmtId="177" fontId="10" fillId="0" borderId="2" xfId="12" applyNumberFormat="1" applyFont="1" applyFill="1" applyBorder="1" applyAlignment="1">
      <alignment horizontal="right" vertical="center"/>
    </xf>
    <xf numFmtId="0" fontId="3" fillId="2" borderId="2" xfId="77" applyFont="1" applyFill="1" applyBorder="1" applyAlignment="1" applyProtection="1">
      <alignment horizontal="center"/>
      <protection locked="0"/>
    </xf>
    <xf numFmtId="181" fontId="19" fillId="0" borderId="2" xfId="36" applyNumberFormat="1" applyFont="1" applyBorder="1" applyAlignment="1"/>
    <xf numFmtId="3" fontId="19" fillId="0" borderId="2" xfId="11" applyNumberFormat="1" applyFont="1" applyBorder="1" applyAlignment="1"/>
    <xf numFmtId="0" fontId="20" fillId="0" borderId="2" xfId="11" applyFont="1" applyBorder="1" applyAlignment="1">
      <alignment vertical="center"/>
    </xf>
    <xf numFmtId="181" fontId="20" fillId="0" borderId="2" xfId="121" applyNumberFormat="1" applyFont="1" applyFill="1" applyBorder="1">
      <alignment vertical="center"/>
    </xf>
    <xf numFmtId="181" fontId="12" fillId="0" borderId="0" xfId="0" applyNumberFormat="1" applyFont="1" applyFill="1">
      <alignment vertical="center"/>
    </xf>
    <xf numFmtId="181" fontId="10" fillId="0" borderId="2" xfId="119" applyNumberFormat="1" applyFont="1" applyFill="1" applyBorder="1" applyAlignment="1">
      <alignment vertical="center"/>
    </xf>
    <xf numFmtId="181" fontId="23" fillId="0" borderId="2" xfId="120" applyNumberFormat="1" applyFont="1" applyBorder="1">
      <alignment vertical="center"/>
    </xf>
    <xf numFmtId="177" fontId="12" fillId="8" borderId="0" xfId="0" applyNumberFormat="1" applyFont="1" applyFill="1">
      <alignment vertical="center"/>
    </xf>
    <xf numFmtId="41" fontId="20" fillId="0" borderId="2" xfId="128" applyFont="1" applyBorder="1">
      <alignment vertical="center"/>
    </xf>
    <xf numFmtId="181" fontId="20" fillId="0" borderId="2" xfId="128" applyNumberFormat="1" applyFont="1" applyBorder="1">
      <alignment vertical="center"/>
    </xf>
    <xf numFmtId="49" fontId="10" fillId="3" borderId="2" xfId="4" applyNumberFormat="1" applyFont="1" applyFill="1" applyBorder="1" applyAlignment="1">
      <alignment horizontal="center" vertical="center"/>
    </xf>
    <xf numFmtId="0" fontId="10" fillId="0" borderId="2" xfId="12" applyFont="1" applyFill="1" applyBorder="1" applyAlignment="1">
      <alignment horizontal="center" vertical="center"/>
    </xf>
    <xf numFmtId="41" fontId="10" fillId="0" borderId="2" xfId="119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0" fillId="3" borderId="2" xfId="4" applyNumberFormat="1" applyFont="1" applyFill="1" applyBorder="1" applyAlignment="1">
      <alignment horizontal="center" vertical="center"/>
    </xf>
    <xf numFmtId="0" fontId="25" fillId="0" borderId="0" xfId="0" applyFont="1" applyFill="1">
      <alignment vertical="center"/>
    </xf>
    <xf numFmtId="176" fontId="26" fillId="3" borderId="2" xfId="1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77" fontId="3" fillId="0" borderId="0" xfId="0" applyNumberFormat="1" applyFont="1" applyFill="1">
      <alignment vertical="center"/>
    </xf>
    <xf numFmtId="0" fontId="10" fillId="4" borderId="2" xfId="12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28" fillId="9" borderId="0" xfId="0" applyFont="1" applyFill="1">
      <alignment vertical="center"/>
    </xf>
    <xf numFmtId="0" fontId="11" fillId="6" borderId="2" xfId="12" applyFont="1" applyFill="1" applyBorder="1" applyAlignment="1">
      <alignment horizontal="center" vertical="center"/>
    </xf>
    <xf numFmtId="0" fontId="10" fillId="3" borderId="2" xfId="4" applyNumberFormat="1" applyFont="1" applyFill="1" applyBorder="1" applyAlignment="1">
      <alignment horizontal="center" vertical="center"/>
    </xf>
    <xf numFmtId="177" fontId="10" fillId="6" borderId="2" xfId="11" applyNumberFormat="1" applyFont="1" applyFill="1" applyBorder="1" applyAlignment="1">
      <alignment horizontal="center" vertical="center"/>
    </xf>
    <xf numFmtId="177" fontId="10" fillId="6" borderId="2" xfId="11" applyNumberFormat="1" applyFont="1" applyFill="1" applyBorder="1" applyAlignment="1" applyProtection="1">
      <alignment horizontal="center" vertical="center"/>
      <protection locked="0"/>
    </xf>
    <xf numFmtId="0" fontId="11" fillId="10" borderId="2" xfId="12" applyFont="1" applyFill="1" applyBorder="1" applyAlignment="1">
      <alignment horizontal="center" vertical="center"/>
    </xf>
    <xf numFmtId="0" fontId="10" fillId="3" borderId="3" xfId="6" applyFont="1" applyFill="1" applyBorder="1" applyAlignment="1" applyProtection="1">
      <alignment horizontal="left" vertical="center" wrapText="1"/>
      <protection locked="0"/>
    </xf>
    <xf numFmtId="0" fontId="10" fillId="3" borderId="3" xfId="6" applyFont="1" applyFill="1" applyBorder="1" applyAlignment="1" applyProtection="1">
      <alignment horizontal="left" vertical="center"/>
      <protection locked="0"/>
    </xf>
    <xf numFmtId="176" fontId="10" fillId="3" borderId="2" xfId="6" applyNumberFormat="1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10" fillId="3" borderId="3" xfId="1" applyFont="1" applyFill="1" applyBorder="1" applyAlignment="1" applyProtection="1">
      <alignment horizontal="left" vertical="center" wrapText="1"/>
      <protection locked="0"/>
    </xf>
    <xf numFmtId="0" fontId="10" fillId="3" borderId="3" xfId="1" applyFont="1" applyFill="1" applyBorder="1" applyAlignment="1" applyProtection="1">
      <alignment horizontal="left" vertical="center"/>
      <protection locked="0"/>
    </xf>
    <xf numFmtId="176" fontId="10" fillId="3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0" fillId="9" borderId="0" xfId="0" applyFont="1" applyFill="1" applyAlignment="1">
      <alignment horizontal="center" vertical="center" wrapText="1"/>
    </xf>
    <xf numFmtId="0" fontId="10" fillId="3" borderId="10" xfId="1" applyFont="1" applyFill="1" applyBorder="1" applyAlignment="1">
      <alignment horizontal="left" vertical="center" wrapText="1"/>
    </xf>
    <xf numFmtId="0" fontId="10" fillId="3" borderId="11" xfId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3" borderId="15" xfId="1" applyFont="1" applyFill="1" applyBorder="1" applyAlignment="1">
      <alignment horizontal="left" vertical="center"/>
    </xf>
    <xf numFmtId="0" fontId="10" fillId="2" borderId="8" xfId="1" applyFont="1" applyFill="1" applyBorder="1" applyAlignment="1" applyProtection="1">
      <alignment horizontal="center" vertical="center" wrapText="1"/>
      <protection locked="0"/>
    </xf>
    <xf numFmtId="0" fontId="10" fillId="2" borderId="9" xfId="1" applyFont="1" applyFill="1" applyBorder="1" applyAlignment="1" applyProtection="1">
      <alignment horizontal="center" vertical="center" wrapText="1"/>
      <protection locked="0"/>
    </xf>
    <xf numFmtId="0" fontId="10" fillId="2" borderId="5" xfId="1" applyFont="1" applyFill="1" applyBorder="1" applyAlignment="1" applyProtection="1">
      <alignment horizontal="center"/>
      <protection locked="0"/>
    </xf>
    <xf numFmtId="0" fontId="10" fillId="2" borderId="6" xfId="1" applyFont="1" applyFill="1" applyBorder="1" applyAlignment="1" applyProtection="1">
      <alignment horizontal="center"/>
      <protection locked="0"/>
    </xf>
    <xf numFmtId="0" fontId="10" fillId="2" borderId="7" xfId="1" applyFont="1" applyFill="1" applyBorder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177" fontId="10" fillId="0" borderId="4" xfId="1" applyNumberFormat="1" applyFont="1" applyBorder="1" applyAlignment="1">
      <alignment horizontal="left" vertical="center"/>
    </xf>
    <xf numFmtId="49" fontId="10" fillId="3" borderId="8" xfId="4" applyNumberFormat="1" applyFont="1" applyFill="1" applyBorder="1" applyAlignment="1">
      <alignment horizontal="center" vertical="center"/>
    </xf>
    <xf numFmtId="49" fontId="10" fillId="3" borderId="1" xfId="4" applyNumberFormat="1" applyFont="1" applyFill="1" applyBorder="1" applyAlignment="1">
      <alignment horizontal="center" vertical="center"/>
    </xf>
    <xf numFmtId="0" fontId="10" fillId="3" borderId="3" xfId="11" applyFont="1" applyFill="1" applyBorder="1" applyAlignment="1" applyProtection="1">
      <alignment horizontal="left" vertical="center" wrapText="1"/>
      <protection locked="0"/>
    </xf>
    <xf numFmtId="0" fontId="10" fillId="3" borderId="3" xfId="11" applyFont="1" applyFill="1" applyBorder="1" applyAlignment="1" applyProtection="1">
      <alignment horizontal="left" vertical="center"/>
      <protection locked="0"/>
    </xf>
    <xf numFmtId="0" fontId="10" fillId="3" borderId="3" xfId="10" applyFont="1" applyFill="1" applyBorder="1" applyAlignment="1" applyProtection="1">
      <alignment horizontal="left" vertical="center" wrapText="1"/>
      <protection locked="0"/>
    </xf>
    <xf numFmtId="0" fontId="10" fillId="3" borderId="3" xfId="10" applyFont="1" applyFill="1" applyBorder="1" applyAlignment="1" applyProtection="1">
      <alignment horizontal="left" vertical="center"/>
      <protection locked="0"/>
    </xf>
    <xf numFmtId="177" fontId="10" fillId="9" borderId="16" xfId="1" applyNumberFormat="1" applyFont="1" applyFill="1" applyBorder="1" applyAlignment="1" applyProtection="1">
      <alignment horizontal="center" vertical="center" wrapText="1"/>
      <protection locked="0"/>
    </xf>
    <xf numFmtId="177" fontId="10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12" applyFont="1" applyFill="1" applyBorder="1" applyAlignment="1">
      <alignment horizontal="center" vertical="center"/>
    </xf>
    <xf numFmtId="0" fontId="10" fillId="4" borderId="2" xfId="12" applyFont="1" applyFill="1" applyBorder="1" applyAlignment="1">
      <alignment horizontal="center" vertical="center"/>
    </xf>
    <xf numFmtId="0" fontId="11" fillId="0" borderId="4" xfId="12" applyFont="1" applyBorder="1" applyAlignment="1">
      <alignment horizontal="center" vertical="center"/>
    </xf>
    <xf numFmtId="0" fontId="10" fillId="0" borderId="4" xfId="12" applyFont="1" applyBorder="1" applyAlignment="1">
      <alignment horizontal="center" vertical="center"/>
    </xf>
    <xf numFmtId="0" fontId="10" fillId="3" borderId="2" xfId="4" applyNumberFormat="1" applyFont="1" applyFill="1" applyBorder="1" applyAlignment="1">
      <alignment horizontal="center" vertical="center"/>
    </xf>
    <xf numFmtId="49" fontId="10" fillId="3" borderId="2" xfId="4" applyNumberFormat="1" applyFont="1" applyFill="1" applyBorder="1" applyAlignment="1">
      <alignment horizontal="center" vertical="center"/>
    </xf>
  </cellXfs>
  <cellStyles count="131">
    <cellStyle name="백분율 2" xfId="3"/>
    <cellStyle name="쉼표 [0]" xfId="119" builtinId="6"/>
    <cellStyle name="쉼표 [0] 10" xfId="16"/>
    <cellStyle name="쉼표 [0] 11" xfId="37"/>
    <cellStyle name="쉼표 [0] 12" xfId="38"/>
    <cellStyle name="쉼표 [0] 13" xfId="88"/>
    <cellStyle name="쉼표 [0] 14" xfId="89"/>
    <cellStyle name="쉼표 [0] 15" xfId="39"/>
    <cellStyle name="쉼표 [0] 16" xfId="40"/>
    <cellStyle name="쉼표 [0] 17" xfId="90"/>
    <cellStyle name="쉼표 [0] 19" xfId="91"/>
    <cellStyle name="쉼표 [0] 2" xfId="36"/>
    <cellStyle name="쉼표 [0] 2 2" xfId="41"/>
    <cellStyle name="쉼표 [0] 2 3" xfId="113"/>
    <cellStyle name="쉼표 [0] 2 4" xfId="114"/>
    <cellStyle name="쉼표 [0] 20" xfId="92"/>
    <cellStyle name="쉼표 [0] 23" xfId="120"/>
    <cellStyle name="쉼표 [0] 24" xfId="121"/>
    <cellStyle name="쉼표 [0] 25" xfId="122"/>
    <cellStyle name="쉼표 [0] 26" xfId="128"/>
    <cellStyle name="쉼표 [0] 27" xfId="130"/>
    <cellStyle name="쉼표 [0] 3 6" xfId="123"/>
    <cellStyle name="쉼표 [0] 5" xfId="14"/>
    <cellStyle name="쉼표 [0] 5 10" xfId="42"/>
    <cellStyle name="쉼표 [0] 5 11" xfId="93"/>
    <cellStyle name="쉼표 [0] 5 2" xfId="17"/>
    <cellStyle name="쉼표 [0] 5 3" xfId="43"/>
    <cellStyle name="쉼표 [0] 5 4" xfId="44"/>
    <cellStyle name="쉼표 [0] 5 5" xfId="45"/>
    <cellStyle name="쉼표 [0] 5 6" xfId="46"/>
    <cellStyle name="쉼표 [0] 5 7" xfId="47"/>
    <cellStyle name="쉼표 [0] 5 8" xfId="48"/>
    <cellStyle name="쉼표 [0] 5 9" xfId="49"/>
    <cellStyle name="쉼표 [0] 7" xfId="18"/>
    <cellStyle name="쉼표 [0] 7 10" xfId="50"/>
    <cellStyle name="쉼표 [0] 7 11" xfId="95"/>
    <cellStyle name="쉼표 [0] 7 2" xfId="19"/>
    <cellStyle name="쉼표 [0] 7 3" xfId="51"/>
    <cellStyle name="쉼표 [0] 7 4" xfId="52"/>
    <cellStyle name="쉼표 [0] 7 5" xfId="53"/>
    <cellStyle name="쉼표 [0] 7 6" xfId="54"/>
    <cellStyle name="쉼표 [0] 7 7" xfId="55"/>
    <cellStyle name="쉼표 [0] 7 8" xfId="56"/>
    <cellStyle name="쉼표 [0] 7 9" xfId="57"/>
    <cellStyle name="쉼표 [0] 8" xfId="20"/>
    <cellStyle name="쉼표 [0] 8 2" xfId="21"/>
    <cellStyle name="쉼표 [0] 8 3" xfId="58"/>
    <cellStyle name="쉼표 [0] 8 4" xfId="59"/>
    <cellStyle name="쉼표 [0] 8 5" xfId="60"/>
    <cellStyle name="쉼표 [0] 8 6" xfId="61"/>
    <cellStyle name="쉼표 [0] 8 7" xfId="62"/>
    <cellStyle name="쉼표 [0] 8 8" xfId="63"/>
    <cellStyle name="쉼표 [0] 8 9" xfId="97"/>
    <cellStyle name="쉼표 [0] 9" xfId="22"/>
    <cellStyle name="쉼표 [0] 9 10" xfId="64"/>
    <cellStyle name="쉼표 [0] 9 11" xfId="98"/>
    <cellStyle name="쉼표 [0] 9 2" xfId="23"/>
    <cellStyle name="쉼표 [0] 9 3" xfId="65"/>
    <cellStyle name="쉼표 [0] 9 4" xfId="66"/>
    <cellStyle name="쉼표 [0] 9 5" xfId="67"/>
    <cellStyle name="쉼표 [0] 9 6" xfId="68"/>
    <cellStyle name="쉼표 [0] 9 7" xfId="69"/>
    <cellStyle name="쉼표 [0] 9 8" xfId="70"/>
    <cellStyle name="쉼표 [0] 9 9" xfId="71"/>
    <cellStyle name="표준" xfId="0" builtinId="0"/>
    <cellStyle name="표준 10" xfId="11"/>
    <cellStyle name="표준 11" xfId="12"/>
    <cellStyle name="표준 11 2" xfId="32"/>
    <cellStyle name="표준 11 3" xfId="72"/>
    <cellStyle name="표준 11 4" xfId="73"/>
    <cellStyle name="표준 12" xfId="13"/>
    <cellStyle name="표준 12 2" xfId="33"/>
    <cellStyle name="표준 12 3" xfId="74"/>
    <cellStyle name="표준 12 4" xfId="75"/>
    <cellStyle name="표준 13" xfId="15"/>
    <cellStyle name="표준 14" xfId="29"/>
    <cellStyle name="표준 15" xfId="30"/>
    <cellStyle name="표준 16" xfId="31"/>
    <cellStyle name="표준 17" xfId="127"/>
    <cellStyle name="표준 19" xfId="108"/>
    <cellStyle name="표준 2" xfId="1"/>
    <cellStyle name="표준 2 10" xfId="76"/>
    <cellStyle name="표준 2 11" xfId="77"/>
    <cellStyle name="표준 2 12" xfId="78"/>
    <cellStyle name="표준 2 13" xfId="79"/>
    <cellStyle name="표준 2 14" xfId="80"/>
    <cellStyle name="표준 2 15" xfId="81"/>
    <cellStyle name="표준 2 16" xfId="82"/>
    <cellStyle name="표준 2 17" xfId="83"/>
    <cellStyle name="표준 2 18" xfId="84"/>
    <cellStyle name="표준 2 19" xfId="85"/>
    <cellStyle name="표준 2 2" xfId="24"/>
    <cellStyle name="표준 2 20" xfId="86"/>
    <cellStyle name="표준 2 21" xfId="101"/>
    <cellStyle name="표준 2 22" xfId="102"/>
    <cellStyle name="표준 2 23" xfId="103"/>
    <cellStyle name="표준 2 24" xfId="104"/>
    <cellStyle name="표준 2 25" xfId="105"/>
    <cellStyle name="표준 2 26" xfId="115"/>
    <cellStyle name="표준 2 27" xfId="116"/>
    <cellStyle name="표준 2 3" xfId="25"/>
    <cellStyle name="표준 2 4" xfId="26"/>
    <cellStyle name="표준 2 5" xfId="27"/>
    <cellStyle name="표준 2 6" xfId="28"/>
    <cellStyle name="표준 2 7" xfId="34"/>
    <cellStyle name="표준 2 8" xfId="35"/>
    <cellStyle name="표준 2 9" xfId="87"/>
    <cellStyle name="표준 20" xfId="100"/>
    <cellStyle name="표준 22" xfId="110"/>
    <cellStyle name="표준 23" xfId="107"/>
    <cellStyle name="표준 24" xfId="111"/>
    <cellStyle name="표준 25" xfId="109"/>
    <cellStyle name="표준 26" xfId="99"/>
    <cellStyle name="표준 27" xfId="96"/>
    <cellStyle name="표준 28" xfId="94"/>
    <cellStyle name="표준 28 2" xfId="124"/>
    <cellStyle name="표준 29" xfId="106"/>
    <cellStyle name="표준 29 2" xfId="125"/>
    <cellStyle name="표준 3" xfId="2"/>
    <cellStyle name="표준 3 2" xfId="117"/>
    <cellStyle name="표준 3 3" xfId="118"/>
    <cellStyle name="표준 30" xfId="112"/>
    <cellStyle name="표준 30 2" xfId="126"/>
    <cellStyle name="표준 31" xfId="129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_최근 10년간 주요 지목별 변동 추이" xfId="4"/>
  </cellStyles>
  <dxfs count="0"/>
  <tableStyles count="0" defaultTableStyle="TableStyleMedium9" defaultPivotStyle="PivotStyleLight16"/>
  <colors>
    <mruColors>
      <color rgb="FFE6B9B8"/>
      <color rgb="FFFCD5B5"/>
      <color rgb="FFDBEEF4"/>
      <color rgb="FFCCC1DA"/>
      <color rgb="FFD7E4BD"/>
      <color rgb="FFF2DCDB"/>
      <color rgb="FFFFFF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3566885389326364"/>
          <c:y val="5.1400554097404488E-2"/>
          <c:w val="0.15584645669291497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24-4944-A38A-68DD5CDAD8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24-4944-A38A-68DD5CDAD895}"/>
              </c:ext>
            </c:extLst>
          </c:dPt>
          <c:dLbls>
            <c:dLbl>
              <c:idx val="0"/>
              <c:tx>
                <c:strRef>
                  <c:f>'2.구군별 면적 및 지번수 현황'!$H$5</c:f>
                  <c:strCache>
                    <c:ptCount val="1"/>
                    <c:pt idx="0">
                      <c:v>7.1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{2FBF8EE6-A913-4CAC-B316-42A7E472161F}</c15:txfldGUID>
                      <c15:f>'2.구군별 면적 및 지번수 현황'!$H$5</c15:f>
                      <c15:dlblFieldTableCache>
                        <c:ptCount val="1"/>
                        <c:pt idx="0">
                          <c:v>7.1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24-4944-A38A-68DD5CDAD895}"/>
                </c:ext>
              </c:extLst>
            </c:dLbl>
            <c:dLbl>
              <c:idx val="1"/>
              <c:tx>
                <c:strRef>
                  <c:f>'2.구군별 면적 및 지번수 현황'!$I$5</c:f>
                  <c:strCache>
                    <c:ptCount val="1"/>
                    <c:pt idx="0">
                      <c:v>30.1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{85C6DB60-A0BB-4431-AD8E-D8B440FD405C}</c15:txfldGUID>
                      <c15:f>'2.구군별 면적 및 지번수 현황'!$I$5</c15:f>
                      <c15:dlblFieldTableCache>
                        <c:ptCount val="1"/>
                        <c:pt idx="0">
                          <c:v>31.2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24-4944-A38A-68DD5CDAD8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현황'!$D$5,'2.구군별 면적 및 지번수 현황'!$F$5)</c:f>
              <c:numCache>
                <c:formatCode>#,##0.0_ </c:formatCode>
                <c:ptCount val="2"/>
                <c:pt idx="0">
                  <c:v>7.0559476999999999</c:v>
                </c:pt>
                <c:pt idx="1">
                  <c:v>30.060000000000002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24-4944-A38A-68DD5CDAD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70368"/>
        <c:axId val="229004800"/>
        <c:axId val="0"/>
      </c:bar3DChart>
      <c:catAx>
        <c:axId val="209770368"/>
        <c:scaling>
          <c:orientation val="minMax"/>
        </c:scaling>
        <c:delete val="1"/>
        <c:axPos val="b"/>
        <c:majorTickMark val="out"/>
        <c:minorTickMark val="none"/>
        <c:tickLblPos val="none"/>
        <c:crossAx val="229004800"/>
        <c:crosses val="autoZero"/>
        <c:auto val="1"/>
        <c:lblAlgn val="ctr"/>
        <c:lblOffset val="100"/>
        <c:noMultiLvlLbl val="0"/>
      </c:catAx>
      <c:valAx>
        <c:axId val="229004800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209770368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3-1</a:t>
            </a:r>
            <a:r>
              <a:rPr lang="en-US" altLang="en-US" baseline="0"/>
              <a:t> </a:t>
            </a:r>
            <a:r>
              <a:rPr lang="ko-KR" altLang="en-US" baseline="0"/>
              <a:t>토지ㆍ임야대장별 지적공부등록 현황</a:t>
            </a:r>
            <a:endParaRPr lang="en-US" alt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B7DEE8"/>
            </a:solidFill>
          </c:spPr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3C-4BE7-8B5A-D31FAB93946A}"/>
              </c:ext>
            </c:extLst>
          </c:dPt>
          <c:dLbls>
            <c:dLbl>
              <c:idx val="0"/>
              <c:layout>
                <c:manualLayout>
                  <c:x val="-0.25838926174497029"/>
                  <c:y val="1.3205602684577401E-3"/>
                </c:manualLayout>
              </c:layout>
              <c:tx>
                <c:strRef>
                  <c:f>'3.지적통계체계표'!$D$36</c:f>
                  <c:strCache>
                    <c:ptCount val="1"/>
                    <c:pt idx="0">
                      <c:v>토지대장등록지
404,192,700.1㎡
(45.7%)
568,549필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{CED32F94-74F3-486C-85AB-62E7C79ECF5A}</c15:txfldGUID>
                      <c15:f>'3.지적통계체계표'!$D$36</c15:f>
                      <c15:dlblFieldTableCache>
                        <c:ptCount val="1"/>
                        <c:pt idx="0">
                          <c:v>토지대장등록지
402,155,092.0㎡
(45.5%)
571,357필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F3C-4BE7-8B5A-D31FAB93946A}"/>
                </c:ext>
              </c:extLst>
            </c:dLbl>
            <c:dLbl>
              <c:idx val="1"/>
              <c:layout>
                <c:manualLayout>
                  <c:x val="0.25331096196868397"/>
                  <c:y val="-0.14441868847632194"/>
                </c:manualLayout>
              </c:layout>
              <c:tx>
                <c:strRef>
                  <c:f>'3.지적통계체계표'!$D$37</c:f>
                  <c:strCache>
                    <c:ptCount val="1"/>
                    <c:pt idx="0">
                      <c:v>임야대장등록지
481,029,508.0㎡
(54.3%)
34,730필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{3094690B-BD90-4FF7-B106-6F6F97671591}</c15:txfldGUID>
                      <c15:f>'3.지적통계체계표'!$D$37</c15:f>
                      <c15:dlblFieldTableCache>
                        <c:ptCount val="1"/>
                        <c:pt idx="0">
                          <c:v>임야대장등록지
481,332,385.0㎡
(54.5%)
34,490필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F3C-4BE7-8B5A-D31FAB93946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('3.지적통계체계표'!$D$13,'3.지적통계체계표'!$D$23)</c:f>
              <c:numCache>
                <c:formatCode>_-* #,##0.0_-;\-* #,##0.0_-;_-* "-"_-;_-@_-</c:formatCode>
                <c:ptCount val="2"/>
                <c:pt idx="0">
                  <c:v>404192700.09999996</c:v>
                </c:pt>
                <c:pt idx="1">
                  <c:v>481029508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F3C-4BE7-8B5A-D31FAB93946A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'3.지적통계체계표'!$D$33</c:f>
              <c:numCache>
                <c:formatCode>_-* #,##0.0_-;\-* #,##0.0_-;_-* "-"_-;_-@_-</c:formatCode>
                <c:ptCount val="1"/>
                <c:pt idx="0">
                  <c:v>885222208.0999999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3C-4BE7-8B5A-D31FAB93946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3-2 </a:t>
            </a:r>
            <a:r>
              <a:rPr lang="ko-KR" altLang="en-US"/>
              <a:t>소유구분별 지적공부등록지 현황</a:t>
            </a:r>
            <a:endParaRPr lang="en-US" alt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21072365954258"/>
          <c:y val="0.27160717221362446"/>
          <c:w val="0.82326579547926859"/>
          <c:h val="0.7105509543488496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92-47F5-93EB-F7192E582A7A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92-47F5-93EB-F7192E582A7A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E92-47F5-93EB-F7192E582A7A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E92-47F5-93EB-F7192E582A7A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E92-47F5-93EB-F7192E582A7A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E92-47F5-93EB-F7192E582A7A}"/>
              </c:ext>
            </c:extLst>
          </c:dPt>
          <c:dLbls>
            <c:dLbl>
              <c:idx val="0"/>
              <c:layout>
                <c:manualLayout>
                  <c:x val="-0.17636684303350969"/>
                  <c:y val="-8.8847396702382536E-2"/>
                </c:manualLayout>
              </c:layout>
              <c:tx>
                <c:strRef>
                  <c:f>'3.지적통계체계표'!$D$38</c:f>
                  <c:strCache>
                    <c:ptCount val="1"/>
                    <c:pt idx="0">
                      <c:v>개인
473,431,652.4㎡
(53.5%)
368,265필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{06044F9D-0023-471C-A701-8224A8F98355}</c15:txfldGUID>
                      <c15:f>'3.지적통계체계표'!$D$38</c15:f>
                      <c15:dlblFieldTableCache>
                        <c:ptCount val="1"/>
                        <c:pt idx="0">
                          <c:v>개인
480,303,310.7㎡
(54.4%)
377,190필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92-47F5-93EB-F7192E582A7A}"/>
                </c:ext>
              </c:extLst>
            </c:dLbl>
            <c:dLbl>
              <c:idx val="1"/>
              <c:layout>
                <c:manualLayout>
                  <c:x val="0.23059636064010525"/>
                  <c:y val="-0.15869842014056482"/>
                </c:manualLayout>
              </c:layout>
              <c:tx>
                <c:strRef>
                  <c:f>'3.지적통계체계표'!$D$39</c:f>
                  <c:strCache>
                    <c:ptCount val="1"/>
                    <c:pt idx="0">
                      <c:v>국유지
127,350,889.6㎡
(14.4%)
79,957필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{502064BE-35A9-48AE-8F7C-823E601E5C28}</c15:txfldGUID>
                      <c15:f>'3.지적통계체계표'!$D$39</c15:f>
                      <c15:dlblFieldTableCache>
                        <c:ptCount val="1"/>
                        <c:pt idx="0">
                          <c:v>국유지
125,569,954.7㎡
(14.2%)
79,543필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E92-47F5-93EB-F7192E582A7A}"/>
                </c:ext>
              </c:extLst>
            </c:dLbl>
            <c:dLbl>
              <c:idx val="2"/>
              <c:layout>
                <c:manualLayout>
                  <c:x val="0.10811000476792257"/>
                  <c:y val="-5.7945769038064636E-2"/>
                </c:manualLayout>
              </c:layout>
              <c:tx>
                <c:strRef>
                  <c:f>'3.지적통계체계표'!$D$40</c:f>
                  <c:strCache>
                    <c:ptCount val="1"/>
                    <c:pt idx="0">
                      <c:v>도유지
81,245,182.4㎡
(9.2%)
30,103필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{9E94E7DB-9324-41F0-9169-2062B45B8362}</c15:txfldGUID>
                      <c15:f>'3.지적통계체계표'!$D$40</c15:f>
                      <c15:dlblFieldTableCache>
                        <c:ptCount val="1"/>
                        <c:pt idx="0">
                          <c:v>도유지
79,899,887.1㎡
(9.0%)
29,484필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E92-47F5-93EB-F7192E582A7A}"/>
                </c:ext>
              </c:extLst>
            </c:dLbl>
            <c:dLbl>
              <c:idx val="3"/>
              <c:layout>
                <c:manualLayout>
                  <c:x val="9.5788026496687988E-3"/>
                  <c:y val="-8.3117981530767507E-2"/>
                </c:manualLayout>
              </c:layout>
              <c:tx>
                <c:strRef>
                  <c:f>'3.지적통계체계표'!$D$41</c:f>
                  <c:strCache>
                    <c:ptCount val="1"/>
                    <c:pt idx="0">
                      <c:v>군유지
33,394,522.2㎡
(3.8%)
59,952필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{ED4CD891-65EC-49E1-B00E-604F052737C2}</c15:txfldGUID>
                      <c15:f>'3.지적통계체계표'!$D$41</c15:f>
                      <c15:dlblFieldTableCache>
                        <c:ptCount val="1"/>
                        <c:pt idx="0">
                          <c:v>군유지
31,614,778.4㎡
(3.6%)
58,040필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E92-47F5-93EB-F7192E582A7A}"/>
                </c:ext>
              </c:extLst>
            </c:dLbl>
            <c:dLbl>
              <c:idx val="4"/>
              <c:layout>
                <c:manualLayout>
                  <c:x val="5.3315742939539994E-2"/>
                  <c:y val="-0.11108953762566014"/>
                </c:manualLayout>
              </c:layout>
              <c:tx>
                <c:strRef>
                  <c:f>'3.지적통계체계표'!$D$42</c:f>
                  <c:strCache>
                    <c:ptCount val="1"/>
                    <c:pt idx="0">
                      <c:v>법인
75,664,025.8㎡
(8.5%)
54,232필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{7A23C8B2-3094-4DDB-9938-5420D9C9BA68}</c15:txfldGUID>
                      <c15:f>'3.지적통계체계표'!$D$42</c15:f>
                      <c15:dlblFieldTableCache>
                        <c:ptCount val="1"/>
                        <c:pt idx="0">
                          <c:v>법인
72,015,702.8㎡
(8.2%)
50,072필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E92-47F5-93EB-F7192E582A7A}"/>
                </c:ext>
              </c:extLst>
            </c:dLbl>
            <c:dLbl>
              <c:idx val="5"/>
              <c:layout>
                <c:manualLayout>
                  <c:x val="7.5832372805251194E-2"/>
                  <c:y val="-3.5490160927782448E-2"/>
                </c:manualLayout>
              </c:layout>
              <c:tx>
                <c:strRef>
                  <c:f>'3.지적통계체계표'!$D$43</c:f>
                  <c:strCache>
                    <c:ptCount val="1"/>
                    <c:pt idx="0">
                      <c:v>종중
66,337,319.8㎡
(7.5%)
5,721필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{373E2FB9-C82D-471A-ACD3-45CE3C0522D0}</c15:txfldGUID>
                      <c15:f>'3.지적통계체계표'!$D$43</c15:f>
                      <c15:dlblFieldTableCache>
                        <c:ptCount val="1"/>
                        <c:pt idx="0">
                          <c:v>종중
65,964,214.7㎡
(7.5%)
5,831필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E92-47F5-93EB-F7192E582A7A}"/>
                </c:ext>
              </c:extLst>
            </c:dLbl>
            <c:dLbl>
              <c:idx val="6"/>
              <c:layout>
                <c:manualLayout>
                  <c:x val="9.4221000152758708E-2"/>
                  <c:y val="-8.4808619588050652E-2"/>
                </c:manualLayout>
              </c:layout>
              <c:tx>
                <c:strRef>
                  <c:f>'3.지적통계체계표'!$D$44</c:f>
                  <c:strCache>
                    <c:ptCount val="1"/>
                    <c:pt idx="0">
                      <c:v>종교단체
21,803,367.9㎡
(2.5%)
2,980필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{FDCB5175-36B6-4083-9F31-62E7886806AD}</c15:txfldGUID>
                      <c15:f>'3.지적통계체계표'!$D$44</c15:f>
                      <c15:dlblFieldTableCache>
                        <c:ptCount val="1"/>
                        <c:pt idx="0">
                          <c:v>종교단체
22,038,164.4㎡
(2.5%)
3,006필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E92-47F5-93EB-F7192E582A7A}"/>
                </c:ext>
              </c:extLst>
            </c:dLbl>
            <c:dLbl>
              <c:idx val="7"/>
              <c:layout>
                <c:manualLayout>
                  <c:x val="0.17387521004318898"/>
                  <c:y val="-0.11334408943190336"/>
                </c:manualLayout>
              </c:layout>
              <c:tx>
                <c:strRef>
                  <c:f>'3.지적통계체계표'!$D$45</c:f>
                  <c:strCache>
                    <c:ptCount val="1"/>
                    <c:pt idx="0">
                      <c:v>기타단체
2,779,869.9㎡
(0.3%)
1,207필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{48C22832-E7BF-44A8-9622-7B5857F135D2}</c15:txfldGUID>
                      <c15:f>'3.지적통계체계표'!$D$45</c15:f>
                      <c15:dlblFieldTableCache>
                        <c:ptCount val="1"/>
                        <c:pt idx="0">
                          <c:v>기타단체
2,903,797.7㎡
(0.3%)
1,811필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E92-47F5-93EB-F7192E582A7A}"/>
                </c:ext>
              </c:extLst>
            </c:dLbl>
            <c:dLbl>
              <c:idx val="8"/>
              <c:layout>
                <c:manualLayout>
                  <c:x val="0.2554495502876955"/>
                  <c:y val="2.5524129974121002E-2"/>
                </c:manualLayout>
              </c:layout>
              <c:tx>
                <c:strRef>
                  <c:f>'3.지적통계체계표'!$D$46</c:f>
                  <c:strCache>
                    <c:ptCount val="1"/>
                    <c:pt idx="0">
                      <c:v>기타
3,215,378.1㎡
(0.4%)
862필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{69550440-4C2A-4861-A551-2C7312CCD5CE}</c15:txfldGUID>
                      <c15:f>'3.지적통계체계표'!$D$46</c15:f>
                      <c15:dlblFieldTableCache>
                        <c:ptCount val="1"/>
                        <c:pt idx="0">
                          <c:v>기타
3,177,666.5㎡
(0.4%)
870필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E92-47F5-93EB-F7192E582A7A}"/>
                </c:ext>
              </c:extLst>
            </c:dLbl>
            <c:dLbl>
              <c:idx val="9"/>
              <c:layout>
                <c:manualLayout>
                  <c:x val="7.3363977650941964E-2"/>
                  <c:y val="-5.587032020997378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92-47F5-93EB-F7192E582A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'3.지적통계체계표'!$C$24:$C$32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'3.지적통계체계표'!$D$24:$D$32</c:f>
              <c:numCache>
                <c:formatCode>_-* #,##0.0_-;\-* #,##0.0_-;_-* "-"_-;_-@_-</c:formatCode>
                <c:ptCount val="9"/>
                <c:pt idx="0">
                  <c:v>473431652.39999998</c:v>
                </c:pt>
                <c:pt idx="1">
                  <c:v>127350889.59999999</c:v>
                </c:pt>
                <c:pt idx="2">
                  <c:v>81245182.400000006</c:v>
                </c:pt>
                <c:pt idx="3">
                  <c:v>33394522.199999999</c:v>
                </c:pt>
                <c:pt idx="4">
                  <c:v>75664025.799999997</c:v>
                </c:pt>
                <c:pt idx="5">
                  <c:v>66337319.799999997</c:v>
                </c:pt>
                <c:pt idx="6">
                  <c:v>21803367.899999999</c:v>
                </c:pt>
                <c:pt idx="7">
                  <c:v>2779869.9</c:v>
                </c:pt>
                <c:pt idx="8">
                  <c:v>3215378.1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E92-47F5-93EB-F7192E582A7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 </a:t>
            </a:r>
            <a:r>
              <a:rPr lang="ko-KR" altLang="en-US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2293463317085382E-2"/>
                  <c:y val="-1.7873768137473382E-2"/>
                </c:manualLayout>
              </c:layout>
              <c:tx>
                <c:strRef>
                  <c:f>'4.지목별현황'!$R$6</c:f>
                  <c:strCache>
                    <c:ptCount val="1"/>
                    <c:pt idx="0">
                      <c:v>전
38.5㎢
(4.3%)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{EE92DBF4-2488-4ADF-9856-A909007B20D2}</c15:txfldGUID>
                      <c15:f>'4.지목별현황'!$R$6</c15:f>
                      <c15:dlblFieldTableCache>
                        <c:ptCount val="1"/>
                        <c:pt idx="0">
                          <c:v>전
39.2㎢
(4.4%)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745-4F6C-978E-63C693987C89}"/>
                </c:ext>
              </c:extLst>
            </c:dLbl>
            <c:dLbl>
              <c:idx val="1"/>
              <c:tx>
                <c:strRef>
                  <c:f>'4.지목별현황'!$R$7</c:f>
                  <c:strCache>
                    <c:ptCount val="1"/>
                    <c:pt idx="0">
                      <c:v>답
71.2㎢
(8.0%)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{E72BFF3D-2AEB-438E-8590-C1B8DE345AD7}</c15:txfldGUID>
                      <c15:f>'4.지목별현황'!$R$7</c15:f>
                      <c15:dlblFieldTableCache>
                        <c:ptCount val="1"/>
                        <c:pt idx="0">
                          <c:v>답
72.5㎢
(8.2%)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745-4F6C-978E-63C693987C89}"/>
                </c:ext>
              </c:extLst>
            </c:dLbl>
            <c:dLbl>
              <c:idx val="2"/>
              <c:layout>
                <c:manualLayout>
                  <c:x val="-0.15272940950224015"/>
                  <c:y val="-0.34644109344822466"/>
                </c:manualLayout>
              </c:layout>
              <c:tx>
                <c:strRef>
                  <c:f>'4.지목별현황'!$R$8</c:f>
                  <c:strCache>
                    <c:ptCount val="1"/>
                    <c:pt idx="0">
                      <c:v>임야
471.6㎢
(53.3%)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{C8F9A841-AF2E-4EE4-A003-0D735F21832D}</c15:txfldGUID>
                      <c15:f>'4.지목별현황'!$R$8</c15:f>
                      <c15:dlblFieldTableCache>
                        <c:ptCount val="1"/>
                        <c:pt idx="0">
                          <c:v>임야
472.3㎢
(53.5%)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745-4F6C-978E-63C693987C89}"/>
                </c:ext>
              </c:extLst>
            </c:dLbl>
            <c:dLbl>
              <c:idx val="3"/>
              <c:tx>
                <c:strRef>
                  <c:f>'4.지목별현황'!$R$9</c:f>
                  <c:strCache>
                    <c:ptCount val="1"/>
                    <c:pt idx="0">
                      <c:v>대
91.1㎢
(10.3%)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{553A1C29-CCEC-48F8-906D-941DEA294D15}</c15:txfldGUID>
                      <c15:f>'4.지목별현황'!$R$9</c15:f>
                      <c15:dlblFieldTableCache>
                        <c:ptCount val="1"/>
                        <c:pt idx="0">
                          <c:v>대
90.2㎢
(10.2%)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745-4F6C-978E-63C693987C89}"/>
                </c:ext>
              </c:extLst>
            </c:dLbl>
            <c:dLbl>
              <c:idx val="4"/>
              <c:tx>
                <c:strRef>
                  <c:f>'4.지목별현황'!$R$10</c:f>
                  <c:strCache>
                    <c:ptCount val="1"/>
                    <c:pt idx="0">
                      <c:v>도로
61.0㎢
(6.9%)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{ACB2B558-0E6E-436C-AC10-10C352248767}</c15:txfldGUID>
                      <c15:f>'4.지목별현황'!$R$10</c15:f>
                      <c15:dlblFieldTableCache>
                        <c:ptCount val="1"/>
                        <c:pt idx="0">
                          <c:v>도로
59.6㎢
(6.7%)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745-4F6C-978E-63C693987C89}"/>
                </c:ext>
              </c:extLst>
            </c:dLbl>
            <c:dLbl>
              <c:idx val="5"/>
              <c:tx>
                <c:strRef>
                  <c:f>'4.지목별현황'!$R$11</c:f>
                  <c:strCache>
                    <c:ptCount val="1"/>
                    <c:pt idx="0">
                      <c:v>하천
45.6㎢
(5.2%)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{ADD6EA14-1BFB-44C9-9AE8-A8654036AAFD}</c15:txfldGUID>
                      <c15:f>'4.지목별현황'!$R$11</c15:f>
                      <c15:dlblFieldTableCache>
                        <c:ptCount val="1"/>
                        <c:pt idx="0">
                          <c:v>하천
44.2㎢
(5.0%)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745-4F6C-978E-63C693987C89}"/>
                </c:ext>
              </c:extLst>
            </c:dLbl>
            <c:dLbl>
              <c:idx val="6"/>
              <c:tx>
                <c:strRef>
                  <c:f>'4.지목별현황'!$R$12</c:f>
                  <c:strCache>
                    <c:ptCount val="1"/>
                    <c:pt idx="0">
                      <c:v>기타
106.1㎢
(12.0%)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{2739741C-2D73-4643-9413-BE6742D249A5}</c15:txfldGUID>
                      <c15:f>'4.지목별현황'!$R$12</c15:f>
                      <c15:dlblFieldTableCache>
                        <c:ptCount val="1"/>
                        <c:pt idx="0">
                          <c:v>기타
105.6㎢
(12.0%)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745-4F6C-978E-63C693987C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('4.지목별현황'!$B$4,'4.지목별현황'!$D$4,'4.지목별현황'!$F$4,'4.지목별현황'!$H$4,'4.지목별현황'!$J$4,'4.지목별현황'!$L$4,'4.지목별현황'!$N$4)</c:f>
              <c:numCache>
                <c:formatCode>#,##0.0_ </c:formatCode>
                <c:ptCount val="7"/>
                <c:pt idx="0">
                  <c:v>38.502993199999999</c:v>
                </c:pt>
                <c:pt idx="1">
                  <c:v>71.215252599999985</c:v>
                </c:pt>
                <c:pt idx="2">
                  <c:v>471.60340829999996</c:v>
                </c:pt>
                <c:pt idx="3">
                  <c:v>91.121552300000005</c:v>
                </c:pt>
                <c:pt idx="4">
                  <c:v>61.029225199999999</c:v>
                </c:pt>
                <c:pt idx="5">
                  <c:v>45.647669400000005</c:v>
                </c:pt>
                <c:pt idx="6" formatCode="#,##0.0_);[Red]\(#,##0.0\)">
                  <c:v>106.10210709999998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745-4F6C-978E-63C693987C8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'4.지목별현황'!$A$32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'4.지목별현황'!$B$32:$L$32</c:f>
              <c:numCache>
                <c:formatCode>0.0_);[Red]\(0.0\)</c:formatCode>
                <c:ptCount val="11"/>
                <c:pt idx="0">
                  <c:v>100</c:v>
                </c:pt>
                <c:pt idx="1">
                  <c:v>98.236391208086303</c:v>
                </c:pt>
                <c:pt idx="2">
                  <c:v>93.335119095707554</c:v>
                </c:pt>
                <c:pt idx="3">
                  <c:v>91.482370374735083</c:v>
                </c:pt>
                <c:pt idx="4">
                  <c:v>90.583188815393726</c:v>
                </c:pt>
                <c:pt idx="5">
                  <c:v>88.227058783091678</c:v>
                </c:pt>
                <c:pt idx="6">
                  <c:v>87.538873305488224</c:v>
                </c:pt>
                <c:pt idx="7">
                  <c:v>86.472678265050163</c:v>
                </c:pt>
                <c:pt idx="8">
                  <c:v>86.278870861790196</c:v>
                </c:pt>
                <c:pt idx="9">
                  <c:v>85.256534453532609</c:v>
                </c:pt>
                <c:pt idx="10">
                  <c:v>84.780760235814881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4-4619-80E3-9DE96B947620}"/>
            </c:ext>
          </c:extLst>
        </c:ser>
        <c:ser>
          <c:idx val="1"/>
          <c:order val="1"/>
          <c:tx>
            <c:strRef>
              <c:f>'4.지목별현황'!$A$33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0.0_);[Red]\(0.0\)</c:formatCode>
                <c:ptCount val="11"/>
                <c:pt idx="0">
                  <c:v>100</c:v>
                </c:pt>
                <c:pt idx="1">
                  <c:v>99.094907090596934</c:v>
                </c:pt>
                <c:pt idx="2">
                  <c:v>93.160792770774066</c:v>
                </c:pt>
                <c:pt idx="3">
                  <c:v>91.733901544186111</c:v>
                </c:pt>
                <c:pt idx="4">
                  <c:v>90.4972386076427</c:v>
                </c:pt>
                <c:pt idx="5">
                  <c:v>86.702362880340047</c:v>
                </c:pt>
                <c:pt idx="6">
                  <c:v>85.958218844670014</c:v>
                </c:pt>
                <c:pt idx="7">
                  <c:v>85.15675042912217</c:v>
                </c:pt>
                <c:pt idx="8">
                  <c:v>84.870573143438747</c:v>
                </c:pt>
                <c:pt idx="9">
                  <c:v>83.812026812210604</c:v>
                </c:pt>
                <c:pt idx="10">
                  <c:v>83.36829214928359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14-4619-80E3-9DE96B947620}"/>
            </c:ext>
          </c:extLst>
        </c:ser>
        <c:ser>
          <c:idx val="2"/>
          <c:order val="2"/>
          <c:tx>
            <c:strRef>
              <c:f>'4.지목별현황'!$A$34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0.0_);[Red]\(0.0\)</c:formatCode>
                <c:ptCount val="11"/>
                <c:pt idx="0">
                  <c:v>100</c:v>
                </c:pt>
                <c:pt idx="1">
                  <c:v>99.966285516058434</c:v>
                </c:pt>
                <c:pt idx="2">
                  <c:v>99.641940951715725</c:v>
                </c:pt>
                <c:pt idx="3">
                  <c:v>99.526016838029648</c:v>
                </c:pt>
                <c:pt idx="4">
                  <c:v>99.309922952935366</c:v>
                </c:pt>
                <c:pt idx="5">
                  <c:v>98.869654379419075</c:v>
                </c:pt>
                <c:pt idx="6">
                  <c:v>98.770029515373764</c:v>
                </c:pt>
                <c:pt idx="7">
                  <c:v>98.73233513206462</c:v>
                </c:pt>
                <c:pt idx="8">
                  <c:v>98.721009737636294</c:v>
                </c:pt>
                <c:pt idx="9">
                  <c:v>98.590146395697531</c:v>
                </c:pt>
                <c:pt idx="10">
                  <c:v>98.576918768941226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14-4619-80E3-9DE96B947620}"/>
            </c:ext>
          </c:extLst>
        </c:ser>
        <c:ser>
          <c:idx val="3"/>
          <c:order val="3"/>
          <c:tx>
            <c:strRef>
              <c:f>'4.지목별현황'!$A$35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100.95000818770907</c:v>
                </c:pt>
                <c:pt idx="2">
                  <c:v>104.15280249669824</c:v>
                </c:pt>
                <c:pt idx="3">
                  <c:v>105.18738952343227</c:v>
                </c:pt>
                <c:pt idx="4">
                  <c:v>106.31026090259776</c:v>
                </c:pt>
                <c:pt idx="5">
                  <c:v>108.41458704728895</c:v>
                </c:pt>
                <c:pt idx="6">
                  <c:v>109.19635518722446</c:v>
                </c:pt>
                <c:pt idx="7">
                  <c:v>110.15098419395308</c:v>
                </c:pt>
                <c:pt idx="8">
                  <c:v>110.32961976925048</c:v>
                </c:pt>
                <c:pt idx="9">
                  <c:v>110.85717336791259</c:v>
                </c:pt>
                <c:pt idx="10">
                  <c:v>111.48786028978716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14-4619-80E3-9DE96B947620}"/>
            </c:ext>
          </c:extLst>
        </c:ser>
        <c:ser>
          <c:idx val="4"/>
          <c:order val="4"/>
          <c:tx>
            <c:strRef>
              <c:f>'4.지목별현황'!$A$36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100.92530292875178</c:v>
                </c:pt>
                <c:pt idx="2">
                  <c:v>104.22905406232299</c:v>
                </c:pt>
                <c:pt idx="3">
                  <c:v>105.87916936987052</c:v>
                </c:pt>
                <c:pt idx="4">
                  <c:v>106.2543773193306</c:v>
                </c:pt>
                <c:pt idx="5">
                  <c:v>107.98881525619659</c:v>
                </c:pt>
                <c:pt idx="6">
                  <c:v>108.48178340923837</c:v>
                </c:pt>
                <c:pt idx="7">
                  <c:v>109.24874129748407</c:v>
                </c:pt>
                <c:pt idx="8">
                  <c:v>109.47425130994723</c:v>
                </c:pt>
                <c:pt idx="9">
                  <c:v>111.75072761256568</c:v>
                </c:pt>
                <c:pt idx="10">
                  <c:v>112.16042749077313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14-4619-80E3-9DE96B947620}"/>
            </c:ext>
          </c:extLst>
        </c:ser>
        <c:ser>
          <c:idx val="5"/>
          <c:order val="5"/>
          <c:tx>
            <c:strRef>
              <c:f>'4.지목별현황'!$A$37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0.0_);[Red]\(0.0\)</c:formatCode>
                <c:ptCount val="11"/>
                <c:pt idx="0">
                  <c:v>100</c:v>
                </c:pt>
                <c:pt idx="1">
                  <c:v>99.532516006804727</c:v>
                </c:pt>
                <c:pt idx="2">
                  <c:v>100.23794643016768</c:v>
                </c:pt>
                <c:pt idx="3">
                  <c:v>100.17142394049299</c:v>
                </c:pt>
                <c:pt idx="4">
                  <c:v>100.10022416443138</c:v>
                </c:pt>
                <c:pt idx="5">
                  <c:v>100.26130066593841</c:v>
                </c:pt>
                <c:pt idx="6">
                  <c:v>100.25212317206646</c:v>
                </c:pt>
                <c:pt idx="7">
                  <c:v>100.15705198100831</c:v>
                </c:pt>
                <c:pt idx="8">
                  <c:v>100.13815578028242</c:v>
                </c:pt>
                <c:pt idx="9">
                  <c:v>100.11000182200813</c:v>
                </c:pt>
                <c:pt idx="10">
                  <c:v>103.49858096880983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114-4619-80E3-9DE96B947620}"/>
            </c:ext>
          </c:extLst>
        </c:ser>
        <c:ser>
          <c:idx val="6"/>
          <c:order val="6"/>
          <c:tx>
            <c:strRef>
              <c:f>'4.지목별현황'!$A$38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0.0_);[Red]\(0.0\)</c:formatCode>
                <c:ptCount val="11"/>
                <c:pt idx="0">
                  <c:v>100</c:v>
                </c:pt>
                <c:pt idx="1">
                  <c:v>100.54409657013525</c:v>
                </c:pt>
                <c:pt idx="2">
                  <c:v>104.9817051011084</c:v>
                </c:pt>
                <c:pt idx="3">
                  <c:v>105.96259404015215</c:v>
                </c:pt>
                <c:pt idx="4">
                  <c:v>107.45700884691752</c:v>
                </c:pt>
                <c:pt idx="5">
                  <c:v>111.41415981586459</c:v>
                </c:pt>
                <c:pt idx="6">
                  <c:v>111.87927567099756</c:v>
                </c:pt>
                <c:pt idx="7">
                  <c:v>112.08280043437074</c:v>
                </c:pt>
                <c:pt idx="8">
                  <c:v>112.18526484537506</c:v>
                </c:pt>
                <c:pt idx="9">
                  <c:v>112.76728958913745</c:v>
                </c:pt>
                <c:pt idx="10">
                  <c:v>112.71361103693897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14-4619-80E3-9DE96B94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84416"/>
        <c:axId val="189498496"/>
      </c:lineChart>
      <c:catAx>
        <c:axId val="1894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498496"/>
        <c:crosses val="autoZero"/>
        <c:auto val="1"/>
        <c:lblAlgn val="ctr"/>
        <c:lblOffset val="100"/>
        <c:noMultiLvlLbl val="0"/>
      </c:catAx>
      <c:valAx>
        <c:axId val="189498496"/>
        <c:scaling>
          <c:orientation val="minMax"/>
          <c:max val="125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0.0_);[Red]\(0.0\)" sourceLinked="1"/>
        <c:majorTickMark val="out"/>
        <c:minorTickMark val="none"/>
        <c:tickLblPos val="nextTo"/>
        <c:crossAx val="1894844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5-1 </a:t>
            </a:r>
            <a:r>
              <a:rPr lang="ko-KR" altLang="en-US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'5.구군별 지적공부등록지 현황'!$E$5</c:f>
                  <c:strCache>
                    <c:ptCount val="1"/>
                    <c:pt idx="0">
                      <c:v>7.1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{349B3BD3-B78A-49FD-82A3-1D3332001225}</c15:txfldGUID>
                      <c15:f>'5.구군별 지적공부등록지 현황'!$E$5</c15:f>
                      <c15:dlblFieldTableCache>
                        <c:ptCount val="1"/>
                        <c:pt idx="0">
                          <c:v>7.1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803-4AA8-8B44-DF362E030C38}"/>
                </c:ext>
              </c:extLst>
            </c:dLbl>
            <c:dLbl>
              <c:idx val="1"/>
              <c:tx>
                <c:strRef>
                  <c:f>'5.구군별 지적공부등록지 현황'!$E$6</c:f>
                  <c:strCache>
                    <c:ptCount val="1"/>
                    <c:pt idx="0">
                      <c:v>71.3
(17.6)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{7CC98DA5-EC65-4985-9F62-6392B5EF2A8E}</c15:txfldGUID>
                      <c15:f>'5.구군별 지적공부등록지 현황'!$E$6</c15:f>
                      <c15:dlblFieldTableCache>
                        <c:ptCount val="1"/>
                        <c:pt idx="0">
                          <c:v>71.2
(17.7)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803-4AA8-8B44-DF362E030C38}"/>
                </c:ext>
              </c:extLst>
            </c:dLbl>
            <c:dLbl>
              <c:idx val="2"/>
              <c:tx>
                <c:strRef>
                  <c:f>'5.구군별 지적공부등록지 현황'!$E$7</c:f>
                  <c:strCache>
                    <c:ptCount val="1"/>
                    <c:pt idx="0">
                      <c:v>15.2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{F3D3135F-6578-4C4A-9F1F-E59D0C394DE9}</c15:txfldGUID>
                      <c15:f>'5.구군별 지적공부등록지 현황'!$E$7</c15:f>
                      <c15:dlblFieldTableCache>
                        <c:ptCount val="1"/>
                        <c:pt idx="0">
                          <c:v>15.1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803-4AA8-8B44-DF362E030C38}"/>
                </c:ext>
              </c:extLst>
            </c:dLbl>
            <c:dLbl>
              <c:idx val="3"/>
              <c:tx>
                <c:strRef>
                  <c:f>'5.구군별 지적공부등록지 현황'!$E$8</c:f>
                  <c:strCache>
                    <c:ptCount val="1"/>
                    <c:pt idx="0">
                      <c:v>10.6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{6CFB449E-647C-4023-A983-333D72A6B4B8}</c15:txfldGUID>
                      <c15:f>'5.구군별 지적공부등록지 현황'!$E$8</c15:f>
                      <c15:dlblFieldTableCache>
                        <c:ptCount val="1"/>
                        <c:pt idx="0">
                          <c:v>10.6
(2.6)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803-4AA8-8B44-DF362E030C38}"/>
                </c:ext>
              </c:extLst>
            </c:dLbl>
            <c:dLbl>
              <c:idx val="4"/>
              <c:tx>
                <c:strRef>
                  <c:f>'5.구군별 지적공부등록지 현황'!$E$9</c:f>
                  <c:strCache>
                    <c:ptCount val="1"/>
                    <c:pt idx="0">
                      <c:v>47.2
(11.7)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{4D09F66A-E04C-4F76-86F8-F856AEC4D318}</c15:txfldGUID>
                      <c15:f>'5.구군별 지적공부등록지 현황'!$E$9</c15:f>
                      <c15:dlblFieldTableCache>
                        <c:ptCount val="1"/>
                        <c:pt idx="0">
                          <c:v>47.1
(11.7)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803-4AA8-8B44-DF362E030C38}"/>
                </c:ext>
              </c:extLst>
            </c:dLbl>
            <c:dLbl>
              <c:idx val="5"/>
              <c:tx>
                <c:strRef>
                  <c:f>'5.구군별 지적공부등록지 현황'!$E$10</c:f>
                  <c:strCache>
                    <c:ptCount val="1"/>
                    <c:pt idx="0">
                      <c:v>38.1
(9.4)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{172BF442-9A43-4CC3-A071-761141946B00}</c15:txfldGUID>
                      <c15:f>'5.구군별 지적공부등록지 현황'!$E$10</c15:f>
                      <c15:dlblFieldTableCache>
                        <c:ptCount val="1"/>
                        <c:pt idx="0">
                          <c:v>38.0
(9.4)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803-4AA8-8B44-DF362E030C38}"/>
                </c:ext>
              </c:extLst>
            </c:dLbl>
            <c:dLbl>
              <c:idx val="6"/>
              <c:tx>
                <c:strRef>
                  <c:f>'5.구군별 지적공부등록지 현황'!$E$11</c:f>
                  <c:strCache>
                    <c:ptCount val="1"/>
                    <c:pt idx="0">
                      <c:v>41.8
(10.4)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{3C325F9C-283D-4758-A352-138BEB1877EA}</c15:txfldGUID>
                      <c15:f>'5.구군별 지적공부등록지 현황'!$E$11</c15:f>
                      <c15:dlblFieldTableCache>
                        <c:ptCount val="1"/>
                        <c:pt idx="0">
                          <c:v>41.8
(10.4)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803-4AA8-8B44-DF362E030C38}"/>
                </c:ext>
              </c:extLst>
            </c:dLbl>
            <c:dLbl>
              <c:idx val="7"/>
              <c:tx>
                <c:strRef>
                  <c:f>'5.구군별 지적공부등록지 현황'!$E$12</c:f>
                  <c:strCache>
                    <c:ptCount val="1"/>
                    <c:pt idx="0">
                      <c:v>172.9
(42.8)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{62321983-0655-457C-8098-A049CDB79B04}</c15:txfldGUID>
                      <c15:f>'5.구군별 지적공부등록지 현황'!$E$12</c15:f>
                      <c15:dlblFieldTableCache>
                        <c:ptCount val="1"/>
                        <c:pt idx="0">
                          <c:v>171.2
(42.6)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803-4AA8-8B44-DF362E030C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현황'!$A$5:$A$12</c:f>
              <c:strCache>
                <c:ptCount val="8"/>
                <c:pt idx="0">
                  <c:v>중구</c:v>
                </c:pt>
                <c:pt idx="1">
                  <c:v>동구</c:v>
                </c:pt>
                <c:pt idx="2">
                  <c:v>서구</c:v>
                </c:pt>
                <c:pt idx="3">
                  <c:v>남구</c:v>
                </c:pt>
                <c:pt idx="4">
                  <c:v>북구</c:v>
                </c:pt>
                <c:pt idx="5">
                  <c:v>수성구</c:v>
                </c:pt>
                <c:pt idx="6">
                  <c:v>달서구</c:v>
                </c:pt>
                <c:pt idx="7">
                  <c:v>달성군</c:v>
                </c:pt>
              </c:strCache>
            </c:strRef>
          </c:cat>
          <c:val>
            <c:numRef>
              <c:f>'5.구군별 지적공부등록지 현황'!$C$5:$C$12</c:f>
              <c:numCache>
                <c:formatCode>#,##0.0_ </c:formatCode>
                <c:ptCount val="8"/>
                <c:pt idx="0">
                  <c:v>7.0559476999999999</c:v>
                </c:pt>
                <c:pt idx="1">
                  <c:v>71.28606090000001</c:v>
                </c:pt>
                <c:pt idx="2">
                  <c:v>15.2375039</c:v>
                </c:pt>
                <c:pt idx="3">
                  <c:v>10.610684099999999</c:v>
                </c:pt>
                <c:pt idx="4">
                  <c:v>47.190243299999992</c:v>
                </c:pt>
                <c:pt idx="5">
                  <c:v>38.067100499999995</c:v>
                </c:pt>
                <c:pt idx="6">
                  <c:v>41.845142099999997</c:v>
                </c:pt>
                <c:pt idx="7">
                  <c:v>172.90001759999998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803-4AA8-8B44-DF362E030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31040"/>
        <c:axId val="191433728"/>
        <c:axId val="0"/>
      </c:bar3DChart>
      <c:catAx>
        <c:axId val="1914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433728"/>
        <c:crosses val="autoZero"/>
        <c:auto val="1"/>
        <c:lblAlgn val="ctr"/>
        <c:lblOffset val="100"/>
        <c:noMultiLvlLbl val="0"/>
      </c:catAx>
      <c:valAx>
        <c:axId val="191433728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9143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tx>
                <c:strRef>
                  <c:f>'5.구군별 지적공부등록지 현황'!$E$30</c:f>
                  <c:strCache>
                    <c:ptCount val="1"/>
                    <c:pt idx="0">
                      <c:v>0.0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{4559558E-4895-4276-AC19-8E06907C75E1}</c15:txfldGUID>
                      <c15:f>'5.구군별 지적공부등록지 현황'!$E$30</c15:f>
                      <c15:dlblFieldTableCache>
                        <c:ptCount val="1"/>
                        <c:pt idx="0">
                          <c:v>0.0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DD8-489A-B5BC-83B271F8E479}"/>
                </c:ext>
              </c:extLst>
            </c:dLbl>
            <c:dLbl>
              <c:idx val="1"/>
              <c:tx>
                <c:strRef>
                  <c:f>'5.구군별 지적공부등록지 현황'!$E$31</c:f>
                  <c:strCache>
                    <c:ptCount val="1"/>
                    <c:pt idx="0">
                      <c:v>110.9
(23.0)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{34B4288B-DD09-4B5C-8AD2-1018DBF2D4A3}</c15:txfldGUID>
                      <c15:f>'5.구군별 지적공부등록지 현황'!$E$31</c15:f>
                      <c15:dlblFieldTableCache>
                        <c:ptCount val="1"/>
                        <c:pt idx="0">
                          <c:v>110.9
(23.0)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DD8-489A-B5BC-83B271F8E479}"/>
                </c:ext>
              </c:extLst>
            </c:dLbl>
            <c:dLbl>
              <c:idx val="2"/>
              <c:tx>
                <c:strRef>
                  <c:f>'5.구군별 지적공부등록지 현황'!$E$32</c:f>
                  <c:strCache>
                    <c:ptCount val="1"/>
                    <c:pt idx="0">
                      <c:v>2.1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{9BA45A08-290D-4822-A24D-47C63336E922}</c15:txfldGUID>
                      <c15:f>'5.구군별 지적공부등록지 현황'!$E$32</c15:f>
                      <c15:dlblFieldTableCache>
                        <c:ptCount val="1"/>
                        <c:pt idx="0">
                          <c:v>2.2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DD8-489A-B5BC-83B271F8E479}"/>
                </c:ext>
              </c:extLst>
            </c:dLbl>
            <c:dLbl>
              <c:idx val="3"/>
              <c:tx>
                <c:strRef>
                  <c:f>'5.구군별 지적공부등록지 현황'!$E$33</c:f>
                  <c:strCache>
                    <c:ptCount val="1"/>
                    <c:pt idx="0">
                      <c:v>6.8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{02BA184B-F8BF-4541-B4B5-02DA4AC3339C}</c15:txfldGUID>
                      <c15:f>'5.구군별 지적공부등록지 현황'!$E$33</c15:f>
                      <c15:dlblFieldTableCache>
                        <c:ptCount val="1"/>
                        <c:pt idx="0">
                          <c:v>6.8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D8-489A-B5BC-83B271F8E479}"/>
                </c:ext>
              </c:extLst>
            </c:dLbl>
            <c:dLbl>
              <c:idx val="4"/>
              <c:tx>
                <c:strRef>
                  <c:f>'5.구군별 지적공부등록지 현황'!$E$34</c:f>
                  <c:strCache>
                    <c:ptCount val="1"/>
                    <c:pt idx="0">
                      <c:v>46.8
(9.7)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{3D73E817-65ED-4BA5-9016-AE8AFD0C933E}</c15:txfldGUID>
                      <c15:f>'5.구군별 지적공부등록지 현황'!$E$34</c15:f>
                      <c15:dlblFieldTableCache>
                        <c:ptCount val="1"/>
                        <c:pt idx="0">
                          <c:v>46.8
(9.7)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DD8-489A-B5BC-83B271F8E479}"/>
                </c:ext>
              </c:extLst>
            </c:dLbl>
            <c:dLbl>
              <c:idx val="5"/>
              <c:tx>
                <c:strRef>
                  <c:f>'5.구군별 지적공부등록지 현황'!$E$35</c:f>
                  <c:strCache>
                    <c:ptCount val="1"/>
                    <c:pt idx="0">
                      <c:v>38.5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{EA4044B1-3A3C-4E2F-B0A3-B1D1A64C2BC0}</c15:txfldGUID>
                      <c15:f>'5.구군별 지적공부등록지 현황'!$E$35</c15:f>
                      <c15:dlblFieldTableCache>
                        <c:ptCount val="1"/>
                        <c:pt idx="0">
                          <c:v>38.6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DD8-489A-B5BC-83B271F8E479}"/>
                </c:ext>
              </c:extLst>
            </c:dLbl>
            <c:dLbl>
              <c:idx val="6"/>
              <c:tx>
                <c:strRef>
                  <c:f>'5.구군별 지적공부등록지 현황'!$E$36</c:f>
                  <c:strCache>
                    <c:ptCount val="1"/>
                    <c:pt idx="0">
                      <c:v>20.5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{21CE61FC-B697-4E19-BB5F-EB295C4A4022}</c15:txfldGUID>
                      <c15:f>'5.구군별 지적공부등록지 현황'!$E$36</c15:f>
                      <c15:dlblFieldTableCache>
                        <c:ptCount val="1"/>
                        <c:pt idx="0">
                          <c:v>20.5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DD8-489A-B5BC-83B271F8E479}"/>
                </c:ext>
              </c:extLst>
            </c:dLbl>
            <c:dLbl>
              <c:idx val="7"/>
              <c:tx>
                <c:strRef>
                  <c:f>'5.구군별 지적공부등록지 현황'!$E$37</c:f>
                  <c:strCache>
                    <c:ptCount val="1"/>
                    <c:pt idx="0">
                      <c:v>255.5
(53.1)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{0F180FAA-F80C-40A7-AC27-774F564C2CCE}</c15:txfldGUID>
                      <c15:f>'5.구군별 지적공부등록지 현황'!$E$37</c15:f>
                      <c15:dlblFieldTableCache>
                        <c:ptCount val="1"/>
                        <c:pt idx="0">
                          <c:v>255.5
(53.1)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DD8-489A-B5BC-83B271F8E4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현황'!$A$30:$A$37</c:f>
              <c:strCache>
                <c:ptCount val="8"/>
                <c:pt idx="0">
                  <c:v>중구</c:v>
                </c:pt>
                <c:pt idx="1">
                  <c:v>동구</c:v>
                </c:pt>
                <c:pt idx="2">
                  <c:v>서구</c:v>
                </c:pt>
                <c:pt idx="3">
                  <c:v>남구</c:v>
                </c:pt>
                <c:pt idx="4">
                  <c:v>북구</c:v>
                </c:pt>
                <c:pt idx="5">
                  <c:v>수성구</c:v>
                </c:pt>
                <c:pt idx="6">
                  <c:v>달서구</c:v>
                </c:pt>
                <c:pt idx="7">
                  <c:v>달성군</c:v>
                </c:pt>
              </c:strCache>
            </c:strRef>
          </c:cat>
          <c:val>
            <c:numRef>
              <c:f>'5.구군별 지적공부등록지 현황'!$C$30:$C$37</c:f>
              <c:numCache>
                <c:formatCode>#,##0.0_ </c:formatCode>
                <c:ptCount val="8"/>
                <c:pt idx="0">
                  <c:v>0</c:v>
                </c:pt>
                <c:pt idx="1">
                  <c:v>110.862797</c:v>
                </c:pt>
                <c:pt idx="2">
                  <c:v>2.0859359999999998</c:v>
                </c:pt>
                <c:pt idx="3">
                  <c:v>6.8198169999999996</c:v>
                </c:pt>
                <c:pt idx="4">
                  <c:v>46.799740999999997</c:v>
                </c:pt>
                <c:pt idx="5">
                  <c:v>38.467222</c:v>
                </c:pt>
                <c:pt idx="6">
                  <c:v>20.529636</c:v>
                </c:pt>
                <c:pt idx="7">
                  <c:v>255.464359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DD8-489A-B5BC-83B271F8E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49344"/>
        <c:axId val="191464576"/>
        <c:axId val="0"/>
      </c:bar3DChart>
      <c:catAx>
        <c:axId val="1914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464576"/>
        <c:crosses val="autoZero"/>
        <c:auto val="1"/>
        <c:lblAlgn val="ctr"/>
        <c:lblOffset val="100"/>
        <c:noMultiLvlLbl val="0"/>
      </c:catAx>
      <c:valAx>
        <c:axId val="19146457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9144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33814974159196"/>
          <c:y val="0.14016971179573426"/>
          <c:w val="0.72379792732094062"/>
          <c:h val="0.73260556022730172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'6.구군별 지목별 면적 현황 '!$K$5</c:f>
                  <c:strCache>
                    <c:ptCount val="1"/>
                    <c:pt idx="0">
                      <c:v>전
38.5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{BC077F4A-25A1-477F-B6FE-C3F289163781}</c15:txfldGUID>
                      <c15:f>'6.구군별 지목별 면적 현황 '!$K$5</c15:f>
                      <c15:dlblFieldTableCache>
                        <c:ptCount val="1"/>
                        <c:pt idx="0">
                          <c:v>전
39.2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4E-44B9-AF4A-D275A65B042E}"/>
                </c:ext>
              </c:extLst>
            </c:dLbl>
            <c:dLbl>
              <c:idx val="1"/>
              <c:layout>
                <c:manualLayout>
                  <c:x val="-7.1211150330346681E-2"/>
                  <c:y val="2.042759218204521E-2"/>
                </c:manualLayout>
              </c:layout>
              <c:tx>
                <c:strRef>
                  <c:f>'6.구군별 지목별 면적 현황 '!$K$6</c:f>
                  <c:strCache>
                    <c:ptCount val="1"/>
                    <c:pt idx="0">
                      <c:v>답
71.2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{3B58E87B-2F9A-4424-A5E9-0C0B505884B2}</c15:txfldGUID>
                      <c15:f>'6.구군별 지목별 면적 현황 '!$K$6</c15:f>
                      <c15:dlblFieldTableCache>
                        <c:ptCount val="1"/>
                        <c:pt idx="0">
                          <c:v>답
72.5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4E-44B9-AF4A-D275A65B042E}"/>
                </c:ext>
              </c:extLst>
            </c:dLbl>
            <c:dLbl>
              <c:idx val="2"/>
              <c:layout>
                <c:manualLayout>
                  <c:x val="-0.19732986984874312"/>
                  <c:y val="-0.22318833932166246"/>
                </c:manualLayout>
              </c:layout>
              <c:tx>
                <c:strRef>
                  <c:f>'6.구군별 지목별 면적 현황 '!$K$7</c:f>
                  <c:strCache>
                    <c:ptCount val="1"/>
                    <c:pt idx="0">
                      <c:v>임야
471.6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{4890C0A6-FA17-4C23-9503-C9E2EC51EF86}</c15:txfldGUID>
                      <c15:f>'6.구군별 지목별 면적 현황 '!$K$7</c15:f>
                      <c15:dlblFieldTableCache>
                        <c:ptCount val="1"/>
                        <c:pt idx="0">
                          <c:v>임야
472.3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4E-44B9-AF4A-D275A65B042E}"/>
                </c:ext>
              </c:extLst>
            </c:dLbl>
            <c:dLbl>
              <c:idx val="3"/>
              <c:layout>
                <c:manualLayout>
                  <c:x val="3.4878372162242678E-3"/>
                  <c:y val="1.3224778941467319E-2"/>
                </c:manualLayout>
              </c:layout>
              <c:tx>
                <c:strRef>
                  <c:f>'6.구군별 지목별 면적 현황 '!$K$8</c:f>
                  <c:strCache>
                    <c:ptCount val="1"/>
                    <c:pt idx="0">
                      <c:v>대
91.1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{B16C8238-57D5-4B19-AD26-6DE978F25D8B}</c15:txfldGUID>
                      <c15:f>'6.구군별 지목별 면적 현황 '!$K$8</c15:f>
                      <c15:dlblFieldTableCache>
                        <c:ptCount val="1"/>
                        <c:pt idx="0">
                          <c:v>대
90.2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4E-44B9-AF4A-D275A65B042E}"/>
                </c:ext>
              </c:extLst>
            </c:dLbl>
            <c:dLbl>
              <c:idx val="4"/>
              <c:tx>
                <c:strRef>
                  <c:f>'6.구군별 지목별 면적 현황 '!$K$9</c:f>
                  <c:strCache>
                    <c:ptCount val="1"/>
                    <c:pt idx="0">
                      <c:v>도로
61.0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{0E3C59C7-4526-4293-9C2B-27680F6A689E}</c15:txfldGUID>
                      <c15:f>'6.구군별 지목별 면적 현황 '!$K$9</c15:f>
                      <c15:dlblFieldTableCache>
                        <c:ptCount val="1"/>
                        <c:pt idx="0">
                          <c:v>도로
59.6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C4E-44B9-AF4A-D275A65B042E}"/>
                </c:ext>
              </c:extLst>
            </c:dLbl>
            <c:dLbl>
              <c:idx val="5"/>
              <c:layout>
                <c:manualLayout>
                  <c:x val="-1.6267554184592921E-2"/>
                  <c:y val="-0.14951864026705425"/>
                </c:manualLayout>
              </c:layout>
              <c:tx>
                <c:strRef>
                  <c:f>'6.구군별 지목별 면적 현황 '!$K$10</c:f>
                  <c:strCache>
                    <c:ptCount val="1"/>
                    <c:pt idx="0">
                      <c:v>하천
45.6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{F3842175-6324-4E0B-B35D-A9A8D0DFA016}</c15:txfldGUID>
                      <c15:f>'6.구군별 지목별 면적 현황 '!$K$10</c15:f>
                      <c15:dlblFieldTableCache>
                        <c:ptCount val="1"/>
                        <c:pt idx="0">
                          <c:v>하천
44.2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4E-44B9-AF4A-D275A65B042E}"/>
                </c:ext>
              </c:extLst>
            </c:dLbl>
            <c:dLbl>
              <c:idx val="6"/>
              <c:layout>
                <c:manualLayout>
                  <c:x val="8.1627837757393767E-2"/>
                  <c:y val="8.0901052416991505E-3"/>
                </c:manualLayout>
              </c:layout>
              <c:tx>
                <c:strRef>
                  <c:f>'6.구군별 지목별 면적 현황 '!$K$11</c:f>
                  <c:strCache>
                    <c:ptCount val="1"/>
                    <c:pt idx="0">
                      <c:v>기타
106.1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{4207DEF9-8C2D-4F5E-9F0D-075770C36ADC}</c15:txfldGUID>
                      <c15:f>'6.구군별 지목별 면적 현황 '!$K$11</c15:f>
                      <c15:dlblFieldTableCache>
                        <c:ptCount val="1"/>
                        <c:pt idx="0">
                          <c:v>기타
105.6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4E-44B9-AF4A-D275A65B04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('6.구군별 지목별 면적 현황 '!$C$2,'6.구군별 지목별 면적 현황 '!$D$2,'6.구군별 지목별 면적 현황 '!$E$2,'6.구군별 지목별 면적 현황 '!$F$2,'6.구군별 지목별 면적 현황 '!$G$2,'6.구군별 지목별 면적 현황 '!$H$2,'6.구군별 지목별 면적 현황 '!$I$2)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('6.구군별 지목별 면적 현황 '!$C$4,'6.구군별 지목별 면적 현황 '!$D$4,'6.구군별 지목별 면적 현황 '!$E$4,'6.구군별 지목별 면적 현황 '!$F$4,'6.구군별 지목별 면적 현황 '!$G$4,'6.구군별 지목별 면적 현황 '!$H$4,'6.구군별 지목별 면적 현황 '!$I$4)</c:f>
              <c:numCache>
                <c:formatCode>#,##0.0_ </c:formatCode>
                <c:ptCount val="7"/>
                <c:pt idx="0">
                  <c:v>38.502993199999999</c:v>
                </c:pt>
                <c:pt idx="1">
                  <c:v>71.215252599999985</c:v>
                </c:pt>
                <c:pt idx="2">
                  <c:v>471.60340829999996</c:v>
                </c:pt>
                <c:pt idx="3">
                  <c:v>91.121552300000005</c:v>
                </c:pt>
                <c:pt idx="4">
                  <c:v>61.029225199999999</c:v>
                </c:pt>
                <c:pt idx="5">
                  <c:v>45.647669400000005</c:v>
                </c:pt>
                <c:pt idx="6">
                  <c:v>106.10210709999998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C4E-44B9-AF4A-D275A65B042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4898155336216775E-2"/>
          <c:y val="2.7669976682282809E-2"/>
          <c:w val="0.92518477443840663"/>
          <c:h val="0.8924884922897946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549407705539396"/>
                  <c:y val="-3.83368692321725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D-4DB5-B928-BB3933571D87}"/>
                </c:ext>
              </c:extLst>
            </c:dLbl>
            <c:dLbl>
              <c:idx val="1"/>
              <c:layout>
                <c:manualLayout>
                  <c:x val="5.6506084204585173E-2"/>
                  <c:y val="-1.28359438555104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D-4DB5-B928-BB3933571D87}"/>
                </c:ext>
              </c:extLst>
            </c:dLbl>
            <c:dLbl>
              <c:idx val="2"/>
              <c:layout>
                <c:manualLayout>
                  <c:x val="0.34850632945413496"/>
                  <c:y val="-2.19434172043184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D-4DB5-B928-BB3933571D87}"/>
                </c:ext>
              </c:extLst>
            </c:dLbl>
            <c:dLbl>
              <c:idx val="3"/>
              <c:layout>
                <c:manualLayout>
                  <c:x val="-0.31482015452293832"/>
                  <c:y val="-0.136704815999189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D-4DB5-B928-BB3933571D87}"/>
                </c:ext>
              </c:extLst>
            </c:dLbl>
            <c:dLbl>
              <c:idx val="4"/>
              <c:layout>
                <c:manualLayout>
                  <c:x val="0.16458541273890059"/>
                  <c:y val="-9.71321005063881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DD-4DB5-B928-BB3933571D87}"/>
                </c:ext>
              </c:extLst>
            </c:dLbl>
            <c:dLbl>
              <c:idx val="5"/>
              <c:layout>
                <c:manualLayout>
                  <c:x val="6.2159842233988225E-2"/>
                  <c:y val="-9.81163163468682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DD-4DB5-B928-BB3933571D87}"/>
                </c:ext>
              </c:extLst>
            </c:dLbl>
            <c:dLbl>
              <c:idx val="6"/>
              <c:layout>
                <c:manualLayout>
                  <c:x val="9.8892978614359764E-2"/>
                  <c:y val="9.55793525809281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DD-4DB5-B928-BB3933571D8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('6.구군별 지목별 면적 현황 '!$C$5,'6.구군별 지목별 면적 현황 '!$D$5,'6.구군별 지목별 면적 현황 '!$E$5,'6.구군별 지목별 면적 현황 '!$F$5,'6.구군별 지목별 면적 현황 '!$G$5,'6.구군별 지목별 면적 현황 '!$H$5,'6.구군별 지목별 면적 현황 '!$I$5)</c:f>
              <c:numCache>
                <c:formatCode>#,##0.0_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4.2224890999999998</c:v>
                </c:pt>
                <c:pt idx="4">
                  <c:v>1.7102086000000001</c:v>
                </c:pt>
                <c:pt idx="5">
                  <c:v>0.24642899999999998</c:v>
                </c:pt>
                <c:pt idx="6">
                  <c:v>0.87682099999999985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CDD-4DB5-B928-BB3933571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4200377306479678"/>
                  <c:y val="-0.377094017094019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6E-410A-A905-BA4C1B3F03F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'!$C$6:$I$6</c:f>
              <c:numCache>
                <c:formatCode>#,##0.0_ </c:formatCode>
                <c:ptCount val="7"/>
                <c:pt idx="0">
                  <c:v>8.2866289000000002</c:v>
                </c:pt>
                <c:pt idx="1">
                  <c:v>12.588013800000001</c:v>
                </c:pt>
                <c:pt idx="2">
                  <c:v>109.6051769</c:v>
                </c:pt>
                <c:pt idx="3">
                  <c:v>15.438261499999999</c:v>
                </c:pt>
                <c:pt idx="4">
                  <c:v>10.7675933</c:v>
                </c:pt>
                <c:pt idx="5">
                  <c:v>6.8952508999999997</c:v>
                </c:pt>
                <c:pt idx="6">
                  <c:v>18.567932599999999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E-410A-A905-BA4C1B3F0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0.18112360954880638"/>
                  <c:y val="-0.177938678712291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BD-4A1E-84C5-A04E1B76CCDE}"/>
                </c:ext>
              </c:extLst>
            </c:dLbl>
            <c:dLbl>
              <c:idx val="5"/>
              <c:layout>
                <c:manualLayout>
                  <c:x val="4.4177811106945047E-3"/>
                  <c:y val="-7.70364135739256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BD-4A1E-84C5-A04E1B76CCDE}"/>
                </c:ext>
              </c:extLst>
            </c:dLbl>
            <c:dLbl>
              <c:idx val="6"/>
              <c:layout>
                <c:manualLayout>
                  <c:x val="0.18351081114860643"/>
                  <c:y val="6.39468516809926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BD-4A1E-84C5-A04E1B76CCD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'!$C$7:$I$7</c:f>
              <c:numCache>
                <c:formatCode>#,##0.0_ </c:formatCode>
                <c:ptCount val="7"/>
                <c:pt idx="0">
                  <c:v>0.38372400000000001</c:v>
                </c:pt>
                <c:pt idx="1">
                  <c:v>0.17722099999999999</c:v>
                </c:pt>
                <c:pt idx="2">
                  <c:v>1.850673</c:v>
                </c:pt>
                <c:pt idx="3">
                  <c:v>6.0324176999999999</c:v>
                </c:pt>
                <c:pt idx="4">
                  <c:v>3.4146595</c:v>
                </c:pt>
                <c:pt idx="5">
                  <c:v>0.69673119999999988</c:v>
                </c:pt>
                <c:pt idx="6">
                  <c:v>4.7680134999999995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BD-4A1E-84C5-A04E1B76C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3011329833770753"/>
          <c:y val="5.1400554097404488E-2"/>
          <c:w val="0.13933114610673691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3A-4CE0-9C5A-7D807DB4B3F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3A-4CE0-9C5A-7D807DB4B3FB}"/>
              </c:ext>
            </c:extLst>
          </c:dPt>
          <c:dLbls>
            <c:dLbl>
              <c:idx val="0"/>
              <c:tx>
                <c:strRef>
                  <c:f>'2.구군별 면적 및 지번수 현황'!$H$6</c:f>
                  <c:strCache>
                    <c:ptCount val="1"/>
                    <c:pt idx="0">
                      <c:v>182.1
(20.6)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{DEA16B00-564F-42EB-88CA-23C630911043}</c15:txfldGUID>
                      <c15:f>'2.구군별 면적 및 지번수 현황'!$H$6</c15:f>
                      <c15:dlblFieldTableCache>
                        <c:ptCount val="1"/>
                        <c:pt idx="0">
                          <c:v>182.1
(20.6)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33A-4CE0-9C5A-7D807DB4B3FB}"/>
                </c:ext>
              </c:extLst>
            </c:dLbl>
            <c:dLbl>
              <c:idx val="1"/>
              <c:tx>
                <c:strRef>
                  <c:f>'2.구군별 면적 및 지번수 현황'!$I$6</c:f>
                  <c:strCache>
                    <c:ptCount val="1"/>
                    <c:pt idx="0">
                      <c:v>98.0
(16.2)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{0D565E12-9EAB-48CE-B3C9-567D089FA7AB}</c15:txfldGUID>
                      <c15:f>'2.구군별 면적 및 지번수 현황'!$I$6</c15:f>
                      <c15:dlblFieldTableCache>
                        <c:ptCount val="1"/>
                        <c:pt idx="0">
                          <c:v>99.2
(16.4)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33A-4CE0-9C5A-7D807DB4B3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현황'!$D$6,'2.구군별 면적 및 지번수 현황'!$F$6)</c:f>
              <c:numCache>
                <c:formatCode>#,##0.0_ </c:formatCode>
                <c:ptCount val="2"/>
                <c:pt idx="0">
                  <c:v>182.1488579</c:v>
                </c:pt>
                <c:pt idx="1">
                  <c:v>97.972999999999999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3A-4CE0-9C5A-7D807DB4B3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6602496"/>
        <c:axId val="236802432"/>
        <c:axId val="0"/>
      </c:bar3DChart>
      <c:catAx>
        <c:axId val="236602496"/>
        <c:scaling>
          <c:orientation val="minMax"/>
        </c:scaling>
        <c:delete val="1"/>
        <c:axPos val="b"/>
        <c:majorTickMark val="out"/>
        <c:minorTickMark val="none"/>
        <c:tickLblPos val="none"/>
        <c:crossAx val="236802432"/>
        <c:crosses val="autoZero"/>
        <c:auto val="1"/>
        <c:lblAlgn val="ctr"/>
        <c:lblOffset val="100"/>
        <c:noMultiLvlLbl val="0"/>
      </c:catAx>
      <c:valAx>
        <c:axId val="236802432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236602496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9918359030511537"/>
                  <c:y val="5.87120094679158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6B-4E62-BAD8-5E04239542D1}"/>
                </c:ext>
              </c:extLst>
            </c:dLbl>
            <c:dLbl>
              <c:idx val="4"/>
              <c:layout>
                <c:manualLayout>
                  <c:x val="0.11821876198059512"/>
                  <c:y val="-0.117913925142918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6B-4E62-BAD8-5E04239542D1}"/>
                </c:ext>
              </c:extLst>
            </c:dLbl>
            <c:dLbl>
              <c:idx val="6"/>
              <c:layout>
                <c:manualLayout>
                  <c:x val="0.16068526154195514"/>
                  <c:y val="4.55322405433639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6B-4E62-BAD8-5E04239542D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'!$C$8:$I$8</c:f>
              <c:numCache>
                <c:formatCode>#,##0.0_ </c:formatCode>
                <c:ptCount val="7"/>
                <c:pt idx="0">
                  <c:v>4.4458299999999999E-2</c:v>
                </c:pt>
                <c:pt idx="1">
                  <c:v>4.4999999999999999E-4</c:v>
                </c:pt>
                <c:pt idx="2">
                  <c:v>4.0928543999999993</c:v>
                </c:pt>
                <c:pt idx="3">
                  <c:v>6.1300694</c:v>
                </c:pt>
                <c:pt idx="4">
                  <c:v>2.2388859999999999</c:v>
                </c:pt>
                <c:pt idx="5">
                  <c:v>0.36847999999999997</c:v>
                </c:pt>
                <c:pt idx="6">
                  <c:v>4.5553029999999994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6B-4E62-BAD8-5E0423954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'!$C$9:$I$9</c:f>
              <c:numCache>
                <c:formatCode>#,##0.0_ </c:formatCode>
                <c:ptCount val="7"/>
                <c:pt idx="0">
                  <c:v>4.1461182000000001</c:v>
                </c:pt>
                <c:pt idx="1">
                  <c:v>3.2870920999999997</c:v>
                </c:pt>
                <c:pt idx="2">
                  <c:v>45.830162600000001</c:v>
                </c:pt>
                <c:pt idx="3">
                  <c:v>14.168431199999999</c:v>
                </c:pt>
                <c:pt idx="4">
                  <c:v>8.9621919999999999</c:v>
                </c:pt>
                <c:pt idx="5">
                  <c:v>5.9672392999999992</c:v>
                </c:pt>
                <c:pt idx="6">
                  <c:v>11.6287489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0-4F45-A597-315895CA72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1.6318182999402301E-2"/>
                  <c:y val="-7.04461942257219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C4-476E-B1F2-D5DBB729741B}"/>
                </c:ext>
              </c:extLst>
            </c:dLbl>
            <c:dLbl>
              <c:idx val="5"/>
              <c:layout>
                <c:manualLayout>
                  <c:x val="2.936254255346795E-2"/>
                  <c:y val="-2.7652887139107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C4-476E-B1F2-D5DBB72974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'!$C$10:$I$10</c:f>
              <c:numCache>
                <c:formatCode>#,##0.0_ </c:formatCode>
                <c:ptCount val="7"/>
                <c:pt idx="0">
                  <c:v>3.1101397</c:v>
                </c:pt>
                <c:pt idx="1">
                  <c:v>3.46835</c:v>
                </c:pt>
                <c:pt idx="2">
                  <c:v>37.366507299999995</c:v>
                </c:pt>
                <c:pt idx="3">
                  <c:v>14.104080699999999</c:v>
                </c:pt>
                <c:pt idx="4">
                  <c:v>7.5406956999999997</c:v>
                </c:pt>
                <c:pt idx="5">
                  <c:v>2.5893912000000001</c:v>
                </c:pt>
                <c:pt idx="6">
                  <c:v>8.3551579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C4-476E-B1F2-D5DBB7297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'!$C$11:$I$11</c:f>
              <c:numCache>
                <c:formatCode>#,##0.0_ </c:formatCode>
                <c:ptCount val="7"/>
                <c:pt idx="0">
                  <c:v>0.67693340000000002</c:v>
                </c:pt>
                <c:pt idx="1">
                  <c:v>1.196027</c:v>
                </c:pt>
                <c:pt idx="2">
                  <c:v>19.212186499999998</c:v>
                </c:pt>
                <c:pt idx="3">
                  <c:v>14.702556399999999</c:v>
                </c:pt>
                <c:pt idx="4">
                  <c:v>8.5506767999999997</c:v>
                </c:pt>
                <c:pt idx="5">
                  <c:v>2.0336612000000001</c:v>
                </c:pt>
                <c:pt idx="6">
                  <c:v>16.002736800000005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E-47BB-AEA8-D5A721F7F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 '!$C$12:$I$12</c:f>
              <c:numCache>
                <c:formatCode>#,##0.0_ </c:formatCode>
                <c:ptCount val="7"/>
                <c:pt idx="0">
                  <c:v>21.854990699999998</c:v>
                </c:pt>
                <c:pt idx="1">
                  <c:v>50.4980987</c:v>
                </c:pt>
                <c:pt idx="2">
                  <c:v>253.6458476</c:v>
                </c:pt>
                <c:pt idx="3">
                  <c:v>16.323246300000001</c:v>
                </c:pt>
                <c:pt idx="4">
                  <c:v>17.8443133</c:v>
                </c:pt>
                <c:pt idx="5">
                  <c:v>26.8504866</c:v>
                </c:pt>
                <c:pt idx="6">
                  <c:v>41.347393400000001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44-4BE2-8FFA-BA2BA5287A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2777777777777772"/>
          <c:y val="3.7037037037037056E-2"/>
          <c:w val="0.1583333333333347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774-4B97-A522-6F52D59942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774-4B97-A522-6F52D59942A4}"/>
              </c:ext>
            </c:extLst>
          </c:dPt>
          <c:dLbls>
            <c:dLbl>
              <c:idx val="0"/>
              <c:tx>
                <c:strRef>
                  <c:f>'2.구군별 면적 및 지번수 현황'!$H$7</c:f>
                  <c:strCache>
                    <c:ptCount val="1"/>
                    <c:pt idx="0">
                      <c:v>17.3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{A8EC4D3F-58B4-4257-9EF2-BCDE8D72C105}</c15:txfldGUID>
                      <c15:f>'2.구군별 면적 및 지번수 현황'!$H$7</c15:f>
                      <c15:dlblFieldTableCache>
                        <c:ptCount val="1"/>
                        <c:pt idx="0">
                          <c:v>17.3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774-4B97-A522-6F52D59942A4}"/>
                </c:ext>
              </c:extLst>
            </c:dLbl>
            <c:dLbl>
              <c:idx val="1"/>
              <c:tx>
                <c:strRef>
                  <c:f>'2.구군별 면적 및 지번수 현황'!$I$7</c:f>
                  <c:strCache>
                    <c:ptCount val="1"/>
                    <c:pt idx="0">
                      <c:v>47.8
(7.9)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{6D78368A-9CDD-4D04-B21C-0CD83B6C1341}</c15:txfldGUID>
                      <c15:f>'2.구군별 면적 및 지번수 현황'!$I$7</c15:f>
                      <c15:dlblFieldTableCache>
                        <c:ptCount val="1"/>
                        <c:pt idx="0">
                          <c:v>47.8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774-4B97-A522-6F52D59942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현황'!$D$7,'2.구군별 면적 및 지번수 현황'!$F$7)</c:f>
              <c:numCache>
                <c:formatCode>#,##0.0_ </c:formatCode>
                <c:ptCount val="2"/>
                <c:pt idx="0">
                  <c:v>17.323439899999997</c:v>
                </c:pt>
                <c:pt idx="1">
                  <c:v>47.813000000000002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74-4B97-A522-6F52D5994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475136"/>
        <c:axId val="238688128"/>
        <c:axId val="0"/>
      </c:bar3DChart>
      <c:catAx>
        <c:axId val="238475136"/>
        <c:scaling>
          <c:orientation val="minMax"/>
        </c:scaling>
        <c:delete val="1"/>
        <c:axPos val="b"/>
        <c:majorTickMark val="out"/>
        <c:minorTickMark val="none"/>
        <c:tickLblPos val="none"/>
        <c:crossAx val="238688128"/>
        <c:crosses val="autoZero"/>
        <c:auto val="1"/>
        <c:lblAlgn val="ctr"/>
        <c:lblOffset val="100"/>
        <c:noMultiLvlLbl val="0"/>
      </c:catAx>
      <c:valAx>
        <c:axId val="238688128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238475136"/>
        <c:crosses val="autoZero"/>
        <c:crossBetween val="between"/>
        <c:majorUnit val="2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66666666666654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F6-4BFD-B8AC-17D7D1A5080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F6-4BFD-B8AC-17D7D1A5080F}"/>
              </c:ext>
            </c:extLst>
          </c:dPt>
          <c:dLbls>
            <c:dLbl>
              <c:idx val="0"/>
              <c:tx>
                <c:strRef>
                  <c:f>'2.구군별 면적 및 지번수 현황'!$H$8</c:f>
                  <c:strCache>
                    <c:ptCount val="1"/>
                    <c:pt idx="0">
                      <c:v>17.4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{806E7274-5C95-41FC-9BCC-EA526D48460E}</c15:txfldGUID>
                      <c15:f>'2.구군별 면적 및 지번수 현황'!$H$8</c15:f>
                      <c15:dlblFieldTableCache>
                        <c:ptCount val="1"/>
                        <c:pt idx="0">
                          <c:v>17.4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DF6-4BFD-B8AC-17D7D1A5080F}"/>
                </c:ext>
              </c:extLst>
            </c:dLbl>
            <c:dLbl>
              <c:idx val="1"/>
              <c:tx>
                <c:strRef>
                  <c:f>'2.구군별 면적 및 지번수 현황'!$I$8</c:f>
                  <c:strCache>
                    <c:ptCount val="1"/>
                    <c:pt idx="0">
                      <c:v>35.5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{D80D497C-7AA2-4AD2-91E3-C3942D875D8E}</c15:txfldGUID>
                      <c15:f>'2.구군별 면적 및 지번수 현황'!$I$8</c15:f>
                      <c15:dlblFieldTableCache>
                        <c:ptCount val="1"/>
                        <c:pt idx="0">
                          <c:v>35.8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F6-4BFD-B8AC-17D7D1A508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현황'!$D$8,'2.구군별 면적 및 지번수 현황'!$F$8)</c:f>
              <c:numCache>
                <c:formatCode>#,##0.0_ </c:formatCode>
                <c:ptCount val="2"/>
                <c:pt idx="0">
                  <c:v>17.430501100000001</c:v>
                </c:pt>
                <c:pt idx="1">
                  <c:v>35.494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F6-4BFD-B8AC-17D7D1A508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9617536"/>
        <c:axId val="266737152"/>
        <c:axId val="0"/>
      </c:bar3DChart>
      <c:catAx>
        <c:axId val="239617536"/>
        <c:scaling>
          <c:orientation val="minMax"/>
        </c:scaling>
        <c:delete val="1"/>
        <c:axPos val="b"/>
        <c:majorTickMark val="out"/>
        <c:minorTickMark val="none"/>
        <c:tickLblPos val="none"/>
        <c:crossAx val="266737152"/>
        <c:crosses val="autoZero"/>
        <c:auto val="1"/>
        <c:lblAlgn val="ctr"/>
        <c:lblOffset val="100"/>
        <c:noMultiLvlLbl val="0"/>
      </c:catAx>
      <c:valAx>
        <c:axId val="266737152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239617536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2500000000000062"/>
          <c:y val="5.0925925925925923E-2"/>
          <c:w val="0.1444444444444464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96-4E24-96C8-78A4FA07B6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96-4E24-96C8-78A4FA07B66D}"/>
              </c:ext>
            </c:extLst>
          </c:dPt>
          <c:dLbls>
            <c:dLbl>
              <c:idx val="0"/>
              <c:tx>
                <c:strRef>
                  <c:f>'2.구군별 면적 및 지번수 현황'!$H$9</c:f>
                  <c:strCache>
                    <c:ptCount val="1"/>
                    <c:pt idx="0">
                      <c:v>94.0
(10.6)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{F7DE6F68-CD23-4DC3-8E4F-B2E0897B7D12}</c15:txfldGUID>
                      <c15:f>'2.구군별 면적 및 지번수 현황'!$H$9</c15:f>
                      <c15:dlblFieldTableCache>
                        <c:ptCount val="1"/>
                        <c:pt idx="0">
                          <c:v>94.0
(10.6)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796-4E24-96C8-78A4FA07B66D}"/>
                </c:ext>
              </c:extLst>
            </c:dLbl>
            <c:dLbl>
              <c:idx val="1"/>
              <c:tx>
                <c:strRef>
                  <c:f>'2.구군별 면적 및 지번수 현황'!$I$9</c:f>
                  <c:strCache>
                    <c:ptCount val="1"/>
                    <c:pt idx="0">
                      <c:v>73.3
(12.2)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{813E64A1-F4E1-4E27-9CE1-AE63A832BA5C}</c15:txfldGUID>
                      <c15:f>'2.구군별 면적 및 지번수 현황'!$I$9</c15:f>
                      <c15:dlblFieldTableCache>
                        <c:ptCount val="1"/>
                        <c:pt idx="0">
                          <c:v>72.8
(12.0)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796-4E24-96C8-78A4FA07B6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현황'!$D$9,'2.구군별 면적 및 지번수 현황'!$F$9)</c:f>
              <c:numCache>
                <c:formatCode>#,##0.0_ </c:formatCode>
                <c:ptCount val="2"/>
                <c:pt idx="0">
                  <c:v>93.989984299999989</c:v>
                </c:pt>
                <c:pt idx="1">
                  <c:v>73.299000000000007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96-4E24-96C8-78A4FA07B6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0758144"/>
        <c:axId val="170761600"/>
        <c:axId val="0"/>
      </c:bar3DChart>
      <c:catAx>
        <c:axId val="170758144"/>
        <c:scaling>
          <c:orientation val="minMax"/>
        </c:scaling>
        <c:delete val="1"/>
        <c:axPos val="b"/>
        <c:majorTickMark val="out"/>
        <c:minorTickMark val="none"/>
        <c:tickLblPos val="none"/>
        <c:crossAx val="170761600"/>
        <c:crosses val="autoZero"/>
        <c:auto val="1"/>
        <c:lblAlgn val="ctr"/>
        <c:lblOffset val="100"/>
        <c:noMultiLvlLbl val="0"/>
      </c:catAx>
      <c:valAx>
        <c:axId val="170761600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170758144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2222222222222219"/>
          <c:y val="3.7037037037037056E-2"/>
          <c:w val="0.1472222222222231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67-40E5-A176-AA64F4C7057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67-40E5-A176-AA64F4C7057D}"/>
              </c:ext>
            </c:extLst>
          </c:dPt>
          <c:dLbls>
            <c:dLbl>
              <c:idx val="0"/>
              <c:tx>
                <c:strRef>
                  <c:f>'2.구군별 면적 및 지번수 현황'!$H$10</c:f>
                  <c:strCache>
                    <c:ptCount val="1"/>
                    <c:pt idx="0">
                      <c:v>76.5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{AE265FE2-2422-4266-816D-5E0071BB9CA6}</c15:txfldGUID>
                      <c15:f>'2.구군별 면적 및 지번수 현황'!$H$10</c15:f>
                      <c15:dlblFieldTableCache>
                        <c:ptCount val="1"/>
                        <c:pt idx="0">
                          <c:v>76.5
(8.7)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467-40E5-A176-AA64F4C7057D}"/>
                </c:ext>
              </c:extLst>
            </c:dLbl>
            <c:dLbl>
              <c:idx val="1"/>
              <c:tx>
                <c:strRef>
                  <c:f>'2.구군별 면적 및 지번수 현황'!$I$10</c:f>
                  <c:strCache>
                    <c:ptCount val="1"/>
                    <c:pt idx="0">
                      <c:v>62.5
(10.4)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{5209372C-5A69-4212-9009-CA5FD65E6B99}</c15:txfldGUID>
                      <c15:f>'2.구군별 면적 및 지번수 현황'!$I$10</c15:f>
                      <c15:dlblFieldTableCache>
                        <c:ptCount val="1"/>
                        <c:pt idx="0">
                          <c:v>63.2
(10.4)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67-40E5-A176-AA64F4C705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현황'!$D$10,'2.구군별 면적 및 지번수 현황'!$F$10)</c:f>
              <c:numCache>
                <c:formatCode>#,##0.0_ </c:formatCode>
                <c:ptCount val="2"/>
                <c:pt idx="0">
                  <c:v>76.534322500000002</c:v>
                </c:pt>
                <c:pt idx="1">
                  <c:v>62.469000000000001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67-40E5-A176-AA64F4C70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04256"/>
        <c:axId val="179512064"/>
        <c:axId val="0"/>
      </c:bar3DChart>
      <c:catAx>
        <c:axId val="179504256"/>
        <c:scaling>
          <c:orientation val="minMax"/>
        </c:scaling>
        <c:delete val="1"/>
        <c:axPos val="b"/>
        <c:majorTickMark val="out"/>
        <c:minorTickMark val="none"/>
        <c:tickLblPos val="none"/>
        <c:crossAx val="179512064"/>
        <c:crosses val="autoZero"/>
        <c:auto val="1"/>
        <c:lblAlgn val="ctr"/>
        <c:lblOffset val="100"/>
        <c:noMultiLvlLbl val="0"/>
      </c:catAx>
      <c:valAx>
        <c:axId val="179512064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179504256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2777777777777772"/>
          <c:y val="5.0925925925925923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81-45EC-A43E-A6A3D922A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81-45EC-A43E-A6A3D922A708}"/>
              </c:ext>
            </c:extLst>
          </c:dPt>
          <c:dLbls>
            <c:dLbl>
              <c:idx val="0"/>
              <c:tx>
                <c:strRef>
                  <c:f>'2.구군별 면적 및 지번수 현황'!$H$11</c:f>
                  <c:strCache>
                    <c:ptCount val="1"/>
                    <c:pt idx="0">
                      <c:v>62.4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{014F7828-215A-471A-9D47-2EE5ACE7E648}</c15:txfldGUID>
                      <c15:f>'2.구군별 면적 및 지번수 현황'!$H$11</c15:f>
                      <c15:dlblFieldTableCache>
                        <c:ptCount val="1"/>
                        <c:pt idx="0">
                          <c:v>62.3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881-45EC-A43E-A6A3D922A708}"/>
                </c:ext>
              </c:extLst>
            </c:dLbl>
            <c:dLbl>
              <c:idx val="1"/>
              <c:tx>
                <c:strRef>
                  <c:f>'2.구군별 면적 및 지번수 현황'!$I$11</c:f>
                  <c:strCache>
                    <c:ptCount val="1"/>
                    <c:pt idx="0">
                      <c:v>53.0
(8.8)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{09B28C11-919D-4274-937D-59E410D55A40}</c15:txfldGUID>
                      <c15:f>'2.구군별 면적 및 지번수 현황'!$I$11</c15:f>
                      <c15:dlblFieldTableCache>
                        <c:ptCount val="1"/>
                        <c:pt idx="0">
                          <c:v>53.2
(8.8)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881-45EC-A43E-A6A3D922A7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현황'!$D$11,'2.구군별 면적 및 지번수 현황'!$F$11)</c:f>
              <c:numCache>
                <c:formatCode>#,##0.0_ </c:formatCode>
                <c:ptCount val="2"/>
                <c:pt idx="0">
                  <c:v>62.3747781</c:v>
                </c:pt>
                <c:pt idx="1">
                  <c:v>52.972000000000001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81-45EC-A43E-A6A3D922A7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21408"/>
        <c:axId val="179529216"/>
        <c:axId val="0"/>
      </c:bar3DChart>
      <c:catAx>
        <c:axId val="179521408"/>
        <c:scaling>
          <c:orientation val="minMax"/>
        </c:scaling>
        <c:delete val="1"/>
        <c:axPos val="b"/>
        <c:majorTickMark val="out"/>
        <c:minorTickMark val="none"/>
        <c:tickLblPos val="none"/>
        <c:crossAx val="179529216"/>
        <c:crosses val="autoZero"/>
        <c:auto val="1"/>
        <c:lblAlgn val="ctr"/>
        <c:lblOffset val="100"/>
        <c:noMultiLvlLbl val="0"/>
      </c:catAx>
      <c:valAx>
        <c:axId val="179529216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179521408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944444444444464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8C-4899-8855-A1E9B3A41E3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8C-4899-8855-A1E9B3A41E30}"/>
              </c:ext>
            </c:extLst>
          </c:dPt>
          <c:dLbls>
            <c:dLbl>
              <c:idx val="0"/>
              <c:tx>
                <c:strRef>
                  <c:f>'2.구군별 면적 및 지번수 현황'!$H$12</c:f>
                  <c:strCache>
                    <c:ptCount val="1"/>
                    <c:pt idx="0">
                      <c:v>428.4
(48.4)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{2AC24609-347B-4F8E-98AB-D9D2C8BC0970}</c15:txfldGUID>
                      <c15:f>'2.구군별 면적 및 지번수 현황'!$H$12</c15:f>
                      <c15:dlblFieldTableCache>
                        <c:ptCount val="1"/>
                        <c:pt idx="0">
                          <c:v>426.7
(48.3)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F8C-4899-8855-A1E9B3A41E30}"/>
                </c:ext>
              </c:extLst>
            </c:dLbl>
            <c:dLbl>
              <c:idx val="1"/>
              <c:tx>
                <c:strRef>
                  <c:f>'2.구군별 면적 및 지번수 현황'!$I$12</c:f>
                  <c:strCache>
                    <c:ptCount val="1"/>
                    <c:pt idx="0">
                      <c:v>203.2
(33.7)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{796C3100-3EF7-4711-B8FA-C88CDC2603CC}</c15:txfldGUID>
                      <c15:f>'2.구군별 면적 및 지번수 현황'!$I$12</c15:f>
                      <c15:dlblFieldTableCache>
                        <c:ptCount val="1"/>
                        <c:pt idx="0">
                          <c:v>202.8
(33.5)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F8C-4899-8855-A1E9B3A41E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현황'!$D$12,'2.구군별 면적 및 지번수 현황'!$F$12)</c:f>
              <c:numCache>
                <c:formatCode>#,##0.0_ </c:formatCode>
                <c:ptCount val="2"/>
                <c:pt idx="0">
                  <c:v>428.36437660000001</c:v>
                </c:pt>
                <c:pt idx="1">
                  <c:v>203.19900000000001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F8C-4899-8855-A1E9B3A41E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38560"/>
        <c:axId val="179554560"/>
        <c:axId val="0"/>
      </c:bar3DChart>
      <c:catAx>
        <c:axId val="179538560"/>
        <c:scaling>
          <c:orientation val="minMax"/>
        </c:scaling>
        <c:delete val="1"/>
        <c:axPos val="b"/>
        <c:majorTickMark val="out"/>
        <c:minorTickMark val="none"/>
        <c:tickLblPos val="none"/>
        <c:crossAx val="179554560"/>
        <c:crosses val="autoZero"/>
        <c:auto val="1"/>
        <c:lblAlgn val="ctr"/>
        <c:lblOffset val="100"/>
        <c:noMultiLvlLbl val="0"/>
      </c:catAx>
      <c:valAx>
        <c:axId val="179554560"/>
        <c:scaling>
          <c:orientation val="minMax"/>
          <c:max val="440"/>
        </c:scaling>
        <c:delete val="1"/>
        <c:axPos val="l"/>
        <c:numFmt formatCode="#,##0.0_ " sourceLinked="1"/>
        <c:majorTickMark val="out"/>
        <c:minorTickMark val="none"/>
        <c:tickLblPos val="none"/>
        <c:crossAx val="179538560"/>
        <c:crosses val="autoZero"/>
        <c:crossBetween val="between"/>
        <c:majorUnit val="4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4022453397704866E-2"/>
          <c:y val="5.7694285676219398E-2"/>
          <c:w val="0.88542176753453261"/>
          <c:h val="0.728943602861828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15-4F04-94F0-9D22254EC8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F15-4F04-94F0-9D22254EC822}"/>
              </c:ext>
            </c:extLst>
          </c:dPt>
          <c:val>
            <c:numRef>
              <c:f>('2.구군별 면적 및 지번수 현황'!$D$4,'2.구군별 면적 및 지번수 현황'!$F$4)</c:f>
              <c:numCache>
                <c:formatCode>#,##0.0_ </c:formatCode>
                <c:ptCount val="2"/>
                <c:pt idx="0">
                  <c:v>885.22220809999999</c:v>
                </c:pt>
                <c:pt idx="1">
                  <c:v>603.279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15-4F04-94F0-9D22254E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8678528"/>
        <c:axId val="188680064"/>
        <c:axId val="0"/>
      </c:bar3DChart>
      <c:catAx>
        <c:axId val="188678528"/>
        <c:scaling>
          <c:orientation val="minMax"/>
        </c:scaling>
        <c:delete val="1"/>
        <c:axPos val="b"/>
        <c:majorTickMark val="out"/>
        <c:minorTickMark val="none"/>
        <c:tickLblPos val="none"/>
        <c:crossAx val="188680064"/>
        <c:crosses val="autoZero"/>
        <c:auto val="1"/>
        <c:lblAlgn val="ctr"/>
        <c:lblOffset val="100"/>
        <c:noMultiLvlLbl val="0"/>
      </c:catAx>
      <c:valAx>
        <c:axId val="188680064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1886785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image" Target="../media/image2.jpe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13</xdr:row>
      <xdr:rowOff>0</xdr:rowOff>
    </xdr:from>
    <xdr:to>
      <xdr:col>24</xdr:col>
      <xdr:colOff>495300</xdr:colOff>
      <xdr:row>61</xdr:row>
      <xdr:rowOff>133350</xdr:rowOff>
    </xdr:to>
    <xdr:pic>
      <xdr:nvPicPr>
        <xdr:cNvPr id="3" name="그림 2" descr="27000_대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228850"/>
          <a:ext cx="14735175" cy="8362950"/>
        </a:xfrm>
        <a:prstGeom prst="rect">
          <a:avLst/>
        </a:prstGeom>
      </xdr:spPr>
    </xdr:pic>
    <xdr:clientData/>
  </xdr:twoCellAnchor>
  <xdr:twoCellAnchor>
    <xdr:from>
      <xdr:col>22</xdr:col>
      <xdr:colOff>180975</xdr:colOff>
      <xdr:row>13</xdr:row>
      <xdr:rowOff>95250</xdr:rowOff>
    </xdr:from>
    <xdr:to>
      <xdr:col>24</xdr:col>
      <xdr:colOff>171450</xdr:colOff>
      <xdr:row>15</xdr:row>
      <xdr:rowOff>24725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3592175" y="2324100"/>
          <a:ext cx="1209675" cy="2723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xdr:txBody>
    </xdr:sp>
    <xdr:clientData/>
  </xdr:twoCellAnchor>
  <xdr:twoCellAnchor>
    <xdr:from>
      <xdr:col>12</xdr:col>
      <xdr:colOff>542925</xdr:colOff>
      <xdr:row>28</xdr:row>
      <xdr:rowOff>142875</xdr:rowOff>
    </xdr:from>
    <xdr:to>
      <xdr:col>13</xdr:col>
      <xdr:colOff>542925</xdr:colOff>
      <xdr:row>31</xdr:row>
      <xdr:rowOff>57150</xdr:rowOff>
    </xdr:to>
    <xdr:sp macro="" textlink="$Y$5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7858125" y="494347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B495FC0-CAD8-469E-A32C-BCCB5A27BC35}" type="TxLink">
            <a:rPr lang="en-US" altLang="ko-KR" sz="1000" b="0"/>
            <a:pPr algn="ctr"/>
            <a:t>7.1
(30.1)</a:t>
          </a:fld>
          <a:endParaRPr lang="en-US" altLang="ko-KR" sz="1000" b="0"/>
        </a:p>
      </xdr:txBody>
    </xdr:sp>
    <xdr:clientData/>
  </xdr:twoCellAnchor>
  <xdr:twoCellAnchor>
    <xdr:from>
      <xdr:col>15</xdr:col>
      <xdr:colOff>57150</xdr:colOff>
      <xdr:row>20</xdr:row>
      <xdr:rowOff>114300</xdr:rowOff>
    </xdr:from>
    <xdr:to>
      <xdr:col>16</xdr:col>
      <xdr:colOff>57150</xdr:colOff>
      <xdr:row>23</xdr:row>
      <xdr:rowOff>28575</xdr:rowOff>
    </xdr:to>
    <xdr:sp macro="" textlink="$Y$6">
      <xdr:nvSpPr>
        <xdr:cNvPr id="6" name="TextBox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9201150" y="3543300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BC8FC53-EE1E-4D9E-A68A-A1F2BBC04814}" type="TxLink">
            <a:rPr lang="en-US" altLang="ko-KR" sz="1000" b="0"/>
            <a:pPr algn="ctr"/>
            <a:t>182.1
(98.0)</a:t>
          </a:fld>
          <a:endParaRPr lang="en-US" altLang="ko-KR" sz="1000" b="0"/>
        </a:p>
      </xdr:txBody>
    </xdr:sp>
    <xdr:clientData/>
  </xdr:twoCellAnchor>
  <xdr:twoCellAnchor>
    <xdr:from>
      <xdr:col>11</xdr:col>
      <xdr:colOff>447675</xdr:colOff>
      <xdr:row>27</xdr:row>
      <xdr:rowOff>152400</xdr:rowOff>
    </xdr:from>
    <xdr:to>
      <xdr:col>12</xdr:col>
      <xdr:colOff>447675</xdr:colOff>
      <xdr:row>30</xdr:row>
      <xdr:rowOff>66675</xdr:rowOff>
    </xdr:to>
    <xdr:sp macro="" textlink="$Y$7">
      <xdr:nvSpPr>
        <xdr:cNvPr id="7" name="TextBox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7153275" y="4781550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727E9E7-2A5B-48E9-B501-9C6FA5AA617F}" type="TxLink">
            <a:rPr lang="en-US" altLang="ko-KR" sz="1000" b="0"/>
            <a:pPr algn="ctr"/>
            <a:t>17.3
(47.8)</a:t>
          </a:fld>
          <a:endParaRPr lang="en-US" altLang="ko-KR" sz="1000" b="0"/>
        </a:p>
      </xdr:txBody>
    </xdr:sp>
    <xdr:clientData/>
  </xdr:twoCellAnchor>
  <xdr:twoCellAnchor>
    <xdr:from>
      <xdr:col>12</xdr:col>
      <xdr:colOff>342900</xdr:colOff>
      <xdr:row>32</xdr:row>
      <xdr:rowOff>28575</xdr:rowOff>
    </xdr:from>
    <xdr:to>
      <xdr:col>13</xdr:col>
      <xdr:colOff>342900</xdr:colOff>
      <xdr:row>34</xdr:row>
      <xdr:rowOff>114300</xdr:rowOff>
    </xdr:to>
    <xdr:sp macro="" textlink="$Y$8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7658100" y="551497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BE8185F-C4C5-4967-80E2-F25C10975F52}" type="TxLink">
            <a:rPr lang="en-US" altLang="ko-KR" sz="1000" b="0"/>
            <a:pPr algn="ctr"/>
            <a:t>17.4
(35.5)</a:t>
          </a:fld>
          <a:endParaRPr lang="en-US" altLang="ko-KR" sz="1000" b="0"/>
        </a:p>
      </xdr:txBody>
    </xdr:sp>
    <xdr:clientData/>
  </xdr:twoCellAnchor>
  <xdr:twoCellAnchor>
    <xdr:from>
      <xdr:col>12</xdr:col>
      <xdr:colOff>304800</xdr:colOff>
      <xdr:row>21</xdr:row>
      <xdr:rowOff>85725</xdr:rowOff>
    </xdr:from>
    <xdr:to>
      <xdr:col>13</xdr:col>
      <xdr:colOff>304800</xdr:colOff>
      <xdr:row>24</xdr:row>
      <xdr:rowOff>0</xdr:rowOff>
    </xdr:to>
    <xdr:sp macro="" textlink="$Y$9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7620000" y="368617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536E379-D779-4C92-A460-41FCDD34A30D}" type="TxLink">
            <a:rPr lang="en-US" altLang="ko-KR" sz="1000" b="0"/>
            <a:pPr algn="ctr"/>
            <a:t>94.0
(73.3)</a:t>
          </a:fld>
          <a:endParaRPr lang="en-US" altLang="ko-KR" sz="1000" b="0"/>
        </a:p>
      </xdr:txBody>
    </xdr:sp>
    <xdr:clientData/>
  </xdr:twoCellAnchor>
  <xdr:twoCellAnchor>
    <xdr:from>
      <xdr:col>14</xdr:col>
      <xdr:colOff>304800</xdr:colOff>
      <xdr:row>32</xdr:row>
      <xdr:rowOff>9525</xdr:rowOff>
    </xdr:from>
    <xdr:to>
      <xdr:col>15</xdr:col>
      <xdr:colOff>304800</xdr:colOff>
      <xdr:row>34</xdr:row>
      <xdr:rowOff>95250</xdr:rowOff>
    </xdr:to>
    <xdr:sp macro="" textlink="$Y$10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8839200" y="549592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65F0D1A-E8EB-44A8-89E3-0067288CDF89}" type="TxLink">
            <a:rPr lang="en-US" altLang="ko-KR" sz="1000" b="0"/>
            <a:pPr algn="ctr"/>
            <a:t>76.5
(62.5)</a:t>
          </a:fld>
          <a:endParaRPr lang="en-US" altLang="ko-KR" sz="1000" b="0"/>
        </a:p>
      </xdr:txBody>
    </xdr:sp>
    <xdr:clientData/>
  </xdr:twoCellAnchor>
  <xdr:twoCellAnchor>
    <xdr:from>
      <xdr:col>11</xdr:col>
      <xdr:colOff>47625</xdr:colOff>
      <xdr:row>32</xdr:row>
      <xdr:rowOff>161925</xdr:rowOff>
    </xdr:from>
    <xdr:to>
      <xdr:col>12</xdr:col>
      <xdr:colOff>47625</xdr:colOff>
      <xdr:row>35</xdr:row>
      <xdr:rowOff>76200</xdr:rowOff>
    </xdr:to>
    <xdr:sp macro="" textlink="$Y$11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6753225" y="564832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82DDB43-54AE-4BB1-8CA6-C6731550F107}" type="TxLink">
            <a:rPr lang="en-US" altLang="ko-KR" sz="1000" b="0"/>
            <a:pPr algn="ctr"/>
            <a:t>62.4
(53.0)</a:t>
          </a:fld>
          <a:endParaRPr lang="en-US" altLang="ko-KR" sz="1000" b="0"/>
        </a:p>
      </xdr:txBody>
    </xdr:sp>
    <xdr:clientData/>
  </xdr:twoCellAnchor>
  <xdr:twoCellAnchor>
    <xdr:from>
      <xdr:col>14</xdr:col>
      <xdr:colOff>142875</xdr:colOff>
      <xdr:row>43</xdr:row>
      <xdr:rowOff>9525</xdr:rowOff>
    </xdr:from>
    <xdr:to>
      <xdr:col>15</xdr:col>
      <xdr:colOff>142875</xdr:colOff>
      <xdr:row>45</xdr:row>
      <xdr:rowOff>95250</xdr:rowOff>
    </xdr:to>
    <xdr:sp macro="" textlink="$Y$12">
      <xdr:nvSpPr>
        <xdr:cNvPr id="12" name="TextBox 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8677275" y="738187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1B7BC47-9E05-418B-93FA-77C786B0B6A3}" type="TxLink">
            <a:rPr lang="en-US" altLang="ko-KR" sz="1000" b="0"/>
            <a:pPr algn="ctr"/>
            <a:t>428.4
(203.2)</a:t>
          </a:fld>
          <a:endParaRPr lang="en-US" altLang="ko-KR" sz="1000" b="0"/>
        </a:p>
      </xdr:txBody>
    </xdr:sp>
    <xdr:clientData/>
  </xdr:twoCellAnchor>
  <xdr:twoCellAnchor>
    <xdr:from>
      <xdr:col>0</xdr:col>
      <xdr:colOff>228600</xdr:colOff>
      <xdr:row>13</xdr:row>
      <xdr:rowOff>0</xdr:rowOff>
    </xdr:from>
    <xdr:to>
      <xdr:col>5</xdr:col>
      <xdr:colOff>294977</xdr:colOff>
      <xdr:row>14</xdr:row>
      <xdr:rowOff>163354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228600" y="2228850"/>
          <a:ext cx="3114377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</a:t>
          </a:r>
        </a:p>
      </xdr:txBody>
    </xdr:sp>
    <xdr:clientData/>
  </xdr:twoCellAnchor>
  <xdr:twoCellAnchor>
    <xdr:from>
      <xdr:col>9</xdr:col>
      <xdr:colOff>104775</xdr:colOff>
      <xdr:row>30</xdr:row>
      <xdr:rowOff>47625</xdr:rowOff>
    </xdr:from>
    <xdr:to>
      <xdr:col>10</xdr:col>
      <xdr:colOff>104775</xdr:colOff>
      <xdr:row>32</xdr:row>
      <xdr:rowOff>133350</xdr:rowOff>
    </xdr:to>
    <xdr:sp macro="" textlink="$Y$12">
      <xdr:nvSpPr>
        <xdr:cNvPr id="15" name="TextBox 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5591175" y="5191125"/>
          <a:ext cx="609600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188C108-7A49-4B88-95D0-C326765E8F53}" type="TxLink">
            <a:rPr lang="en-US" altLang="ko-KR" sz="1000" b="0"/>
            <a:pPr algn="ctr"/>
            <a:t>428.4
(203.2)</a:t>
          </a:fld>
          <a:endParaRPr lang="en-US" altLang="ko-KR" sz="1000" b="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0.78542</cdr:x>
      <cdr:y>0.79861</cdr:y>
    </cdr:from>
    <cdr:to>
      <cdr:x>0.98542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90925" y="2190750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달성군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0.17518</cdr:x>
      <cdr:y>0.77803</cdr:y>
    </cdr:from>
    <cdr:to>
      <cdr:x>0.70297</cdr:x>
      <cdr:y>0.91371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597" y="1459911"/>
          <a:ext cx="688726" cy="25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00" b="1"/>
            <a:t>면적</a:t>
          </a:r>
        </a:p>
      </cdr:txBody>
    </cdr:sp>
  </cdr:relSizeAnchor>
  <cdr:relSizeAnchor xmlns:cdr="http://schemas.openxmlformats.org/drawingml/2006/chartDrawing">
    <cdr:from>
      <cdr:x>0.46715</cdr:x>
      <cdr:y>0.77642</cdr:y>
    </cdr:from>
    <cdr:to>
      <cdr:x>0.9927</cdr:x>
      <cdr:y>0.88059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9597" y="1456897"/>
          <a:ext cx="685803" cy="195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1000" b="1"/>
            <a:t>지번수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38099</xdr:rowOff>
    </xdr:from>
    <xdr:to>
      <xdr:col>15</xdr:col>
      <xdr:colOff>247650</xdr:colOff>
      <xdr:row>32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438149</xdr:colOff>
      <xdr:row>1</xdr:row>
      <xdr:rowOff>19049</xdr:rowOff>
    </xdr:from>
    <xdr:to>
      <xdr:col>24</xdr:col>
      <xdr:colOff>352424</xdr:colOff>
      <xdr:row>32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0.04698</cdr:x>
      <cdr:y>0.81431</cdr:y>
    </cdr:from>
    <cdr:to>
      <cdr:x>0.30369</cdr:x>
      <cdr:y>1</cdr:y>
    </cdr:to>
    <cdr:sp macro="" textlink="'3.지적통계체계표'!$D$47">
      <cdr:nvSpPr>
        <cdr:cNvPr id="2" name="TextBox 1"/>
        <cdr:cNvSpPr txBox="1"/>
      </cdr:nvSpPr>
      <cdr:spPr>
        <a:xfrm xmlns:a="http://schemas.openxmlformats.org/drawingml/2006/main">
          <a:off x="266699" y="4010025"/>
          <a:ext cx="14573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C27C958B-E9C2-46A0-95C0-0C5252412ACE}" type="TxLink">
            <a:rPr lang="ko-KR" altLang="en-US" sz="1050" b="1"/>
            <a:pPr algn="ctr"/>
            <a:t>총계
885,222,208.1㎡(100.0%)
603,279필</a:t>
          </a:fld>
          <a:endParaRPr lang="en-US" altLang="ko-KR" sz="1050" b="1"/>
        </a:p>
      </cdr:txBody>
    </cdr:sp>
  </cdr:relSizeAnchor>
  <cdr:relSizeAnchor xmlns:cdr="http://schemas.openxmlformats.org/drawingml/2006/chartDrawing">
    <cdr:from>
      <cdr:x>0.79195</cdr:x>
      <cdr:y>0.11025</cdr:y>
    </cdr:from>
    <cdr:to>
      <cdr:x>0.9849</cdr:x>
      <cdr:y>0.17215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95800" y="54292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0.79718</cdr:x>
      <cdr:y>0.10367</cdr:y>
    </cdr:from>
    <cdr:to>
      <cdr:x>1</cdr:x>
      <cdr:y>0.16543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05300" y="457200"/>
          <a:ext cx="1095376" cy="272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4</xdr:row>
      <xdr:rowOff>66675</xdr:rowOff>
    </xdr:from>
    <xdr:to>
      <xdr:col>14</xdr:col>
      <xdr:colOff>361949</xdr:colOff>
      <xdr:row>27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38</xdr:row>
      <xdr:rowOff>104774</xdr:rowOff>
    </xdr:from>
    <xdr:to>
      <xdr:col>17</xdr:col>
      <xdr:colOff>66675</xdr:colOff>
      <xdr:row>58</xdr:row>
      <xdr:rowOff>114299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0.86024</cdr:x>
      <cdr:y>0.02594</cdr:y>
    </cdr:from>
    <cdr:to>
      <cdr:x>0.9905</cdr:x>
      <cdr:y>0.10849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38850" y="104775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50"/>
            <a:t>단위 </a:t>
          </a:r>
          <a:r>
            <a:rPr lang="en-US" altLang="ko-KR" sz="1050"/>
            <a:t>: </a:t>
          </a:r>
          <a:r>
            <a:rPr lang="ko-KR" altLang="ko-KR" sz="1050"/>
            <a:t>㎢</a:t>
          </a:r>
          <a:r>
            <a:rPr lang="en-US" altLang="ko-KR" sz="1050"/>
            <a:t>(%)</a:t>
          </a:r>
          <a:endParaRPr lang="ko-KR" altLang="en-US" sz="105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142874</xdr:rowOff>
    </xdr:from>
    <xdr:to>
      <xdr:col>15</xdr:col>
      <xdr:colOff>561975</xdr:colOff>
      <xdr:row>23</xdr:row>
      <xdr:rowOff>38099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25</xdr:row>
      <xdr:rowOff>142874</xdr:rowOff>
    </xdr:from>
    <xdr:to>
      <xdr:col>15</xdr:col>
      <xdr:colOff>600074</xdr:colOff>
      <xdr:row>51</xdr:row>
      <xdr:rowOff>57149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0.84911</cdr:x>
      <cdr:y>0.01489</cdr:y>
    </cdr:from>
    <cdr:to>
      <cdr:x>0.99112</cdr:x>
      <cdr:y>0.09926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7350" y="57151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50"/>
            <a:t>단위 </a:t>
          </a:r>
          <a:r>
            <a:rPr lang="en-US" altLang="ko-KR" sz="1050"/>
            <a:t>: </a:t>
          </a:r>
          <a:r>
            <a:rPr lang="ko-KR" altLang="en-US" sz="1050"/>
            <a:t>㎢</a:t>
          </a:r>
          <a:r>
            <a:rPr lang="en-US" altLang="ko-KR" sz="1050"/>
            <a:t>(%)</a:t>
          </a:r>
          <a:endParaRPr lang="ko-KR" altLang="en-US" sz="105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0.85125</cdr:x>
      <cdr:y>0.01743</cdr:y>
    </cdr:from>
    <cdr:to>
      <cdr:x>0.99264</cdr:x>
      <cdr:y>0.0915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05450" y="7620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ko-KR" altLang="en-US" sz="1050"/>
            <a:t>단위 </a:t>
          </a:r>
          <a:r>
            <a:rPr lang="en-US" altLang="ko-KR" sz="1050"/>
            <a:t>: </a:t>
          </a:r>
          <a:r>
            <a:rPr lang="ko-KR" altLang="en-US" sz="1050"/>
            <a:t>㎢</a:t>
          </a:r>
          <a:r>
            <a:rPr lang="en-US" altLang="ko-KR" sz="1050"/>
            <a:t>(%)</a:t>
          </a:r>
          <a:endParaRPr lang="ko-KR" altLang="en-US" sz="105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47625</xdr:rowOff>
    </xdr:from>
    <xdr:to>
      <xdr:col>22</xdr:col>
      <xdr:colOff>352425</xdr:colOff>
      <xdr:row>61</xdr:row>
      <xdr:rowOff>9525</xdr:rowOff>
    </xdr:to>
    <xdr:pic>
      <xdr:nvPicPr>
        <xdr:cNvPr id="6" name="그림 5" descr="27000_대구.jp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105025"/>
          <a:ext cx="14735175" cy="8362950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17</xdr:row>
      <xdr:rowOff>19050</xdr:rowOff>
    </xdr:from>
    <xdr:to>
      <xdr:col>12</xdr:col>
      <xdr:colOff>504825</xdr:colOff>
      <xdr:row>33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12</xdr:row>
      <xdr:rowOff>9525</xdr:rowOff>
    </xdr:from>
    <xdr:to>
      <xdr:col>14</xdr:col>
      <xdr:colOff>333375</xdr:colOff>
      <xdr:row>28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314325</xdr:colOff>
      <xdr:row>16</xdr:row>
      <xdr:rowOff>104775</xdr:rowOff>
    </xdr:from>
    <xdr:to>
      <xdr:col>11</xdr:col>
      <xdr:colOff>9525</xdr:colOff>
      <xdr:row>32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21</xdr:row>
      <xdr:rowOff>85725</xdr:rowOff>
    </xdr:from>
    <xdr:to>
      <xdr:col>11</xdr:col>
      <xdr:colOff>590550</xdr:colOff>
      <xdr:row>37</xdr:row>
      <xdr:rowOff>85725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295275</xdr:colOff>
      <xdr:row>11</xdr:row>
      <xdr:rowOff>142875</xdr:rowOff>
    </xdr:from>
    <xdr:to>
      <xdr:col>11</xdr:col>
      <xdr:colOff>600075</xdr:colOff>
      <xdr:row>27</xdr:row>
      <xdr:rowOff>142875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22</xdr:row>
      <xdr:rowOff>85725</xdr:rowOff>
    </xdr:from>
    <xdr:to>
      <xdr:col>14</xdr:col>
      <xdr:colOff>161925</xdr:colOff>
      <xdr:row>38</xdr:row>
      <xdr:rowOff>85725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800100</xdr:colOff>
      <xdr:row>21</xdr:row>
      <xdr:rowOff>104775</xdr:rowOff>
    </xdr:from>
    <xdr:to>
      <xdr:col>10</xdr:col>
      <xdr:colOff>238125</xdr:colOff>
      <xdr:row>37</xdr:row>
      <xdr:rowOff>104775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1152525</xdr:colOff>
      <xdr:row>36</xdr:row>
      <xdr:rowOff>161925</xdr:rowOff>
    </xdr:from>
    <xdr:to>
      <xdr:col>9</xdr:col>
      <xdr:colOff>95250</xdr:colOff>
      <xdr:row>52</xdr:row>
      <xdr:rowOff>161925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342899</xdr:colOff>
      <xdr:row>18</xdr:row>
      <xdr:rowOff>47624</xdr:rowOff>
    </xdr:from>
    <xdr:to>
      <xdr:col>2</xdr:col>
      <xdr:colOff>28574</xdr:colOff>
      <xdr:row>29</xdr:row>
      <xdr:rowOff>38099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285750</xdr:colOff>
      <xdr:row>12</xdr:row>
      <xdr:rowOff>123825</xdr:rowOff>
    </xdr:from>
    <xdr:to>
      <xdr:col>23</xdr:col>
      <xdr:colOff>219075</xdr:colOff>
      <xdr:row>15</xdr:row>
      <xdr:rowOff>9525</xdr:rowOff>
    </xdr:to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 txBox="1"/>
      </xdr:nvSpPr>
      <xdr:spPr>
        <a:xfrm>
          <a:off x="12877800" y="2181225"/>
          <a:ext cx="176212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 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38100</xdr:colOff>
      <xdr:row>12</xdr:row>
      <xdr:rowOff>47625</xdr:rowOff>
    </xdr:from>
    <xdr:to>
      <xdr:col>3</xdr:col>
      <xdr:colOff>304800</xdr:colOff>
      <xdr:row>15</xdr:row>
      <xdr:rowOff>0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 txBox="1"/>
      </xdr:nvSpPr>
      <xdr:spPr>
        <a:xfrm>
          <a:off x="38100" y="2105025"/>
          <a:ext cx="2495550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 현황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13</xdr:row>
      <xdr:rowOff>9525</xdr:rowOff>
    </xdr:from>
    <xdr:to>
      <xdr:col>27</xdr:col>
      <xdr:colOff>247650</xdr:colOff>
      <xdr:row>61</xdr:row>
      <xdr:rowOff>142875</xdr:rowOff>
    </xdr:to>
    <xdr:pic>
      <xdr:nvPicPr>
        <xdr:cNvPr id="2" name="그림 1" descr="27000_대구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2238375"/>
          <a:ext cx="14735175" cy="83629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95250</xdr:rowOff>
    </xdr:from>
    <xdr:to>
      <xdr:col>5</xdr:col>
      <xdr:colOff>161925</xdr:colOff>
      <xdr:row>25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171451</xdr:colOff>
      <xdr:row>26</xdr:row>
      <xdr:rowOff>28576</xdr:rowOff>
    </xdr:from>
    <xdr:to>
      <xdr:col>17</xdr:col>
      <xdr:colOff>142875</xdr:colOff>
      <xdr:row>36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523874</xdr:colOff>
      <xdr:row>19</xdr:row>
      <xdr:rowOff>0</xdr:rowOff>
    </xdr:from>
    <xdr:to>
      <xdr:col>19</xdr:col>
      <xdr:colOff>552450</xdr:colOff>
      <xdr:row>25</xdr:row>
      <xdr:rowOff>85725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285751</xdr:colOff>
      <xdr:row>26</xdr:row>
      <xdr:rowOff>152401</xdr:rowOff>
    </xdr:from>
    <xdr:to>
      <xdr:col>15</xdr:col>
      <xdr:colOff>266701</xdr:colOff>
      <xdr:row>33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590552</xdr:colOff>
      <xdr:row>32</xdr:row>
      <xdr:rowOff>76202</xdr:rowOff>
    </xdr:from>
    <xdr:to>
      <xdr:col>17</xdr:col>
      <xdr:colOff>47626</xdr:colOff>
      <xdr:row>39</xdr:row>
      <xdr:rowOff>28576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266700</xdr:colOff>
      <xdr:row>19</xdr:row>
      <xdr:rowOff>104775</xdr:rowOff>
    </xdr:from>
    <xdr:to>
      <xdr:col>17</xdr:col>
      <xdr:colOff>95250</xdr:colOff>
      <xdr:row>27</xdr:row>
      <xdr:rowOff>9525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381001</xdr:colOff>
      <xdr:row>30</xdr:row>
      <xdr:rowOff>1</xdr:rowOff>
    </xdr:from>
    <xdr:to>
      <xdr:col>19</xdr:col>
      <xdr:colOff>476251</xdr:colOff>
      <xdr:row>38</xdr:row>
      <xdr:rowOff>152401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104775</xdr:colOff>
      <xdr:row>31</xdr:row>
      <xdr:rowOff>142875</xdr:rowOff>
    </xdr:from>
    <xdr:to>
      <xdr:col>14</xdr:col>
      <xdr:colOff>581025</xdr:colOff>
      <xdr:row>39</xdr:row>
      <xdr:rowOff>123825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381000</xdr:colOff>
      <xdr:row>32</xdr:row>
      <xdr:rowOff>142875</xdr:rowOff>
    </xdr:from>
    <xdr:to>
      <xdr:col>15</xdr:col>
      <xdr:colOff>76200</xdr:colOff>
      <xdr:row>35</xdr:row>
      <xdr:rowOff>142875</xdr:rowOff>
    </xdr:to>
    <xdr:sp macro="" textlink="$J$11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 txBox="1"/>
      </xdr:nvSpPr>
      <xdr:spPr>
        <a:xfrm>
          <a:off x="6591300" y="5629275"/>
          <a:ext cx="914400" cy="5143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88D4D66-4ECD-4923-B166-A3862C344E95}" type="TxLink">
            <a:rPr lang="ko-KR" altLang="en-US" sz="1050" b="1">
              <a:solidFill>
                <a:srgbClr val="FF0000"/>
              </a:solidFill>
            </a:rPr>
            <a:pPr algn="ctr"/>
            <a:t>달서구62.4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485775</xdr:colOff>
      <xdr:row>38</xdr:row>
      <xdr:rowOff>114300</xdr:rowOff>
    </xdr:from>
    <xdr:to>
      <xdr:col>15</xdr:col>
      <xdr:colOff>190500</xdr:colOff>
      <xdr:row>48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523875</xdr:colOff>
      <xdr:row>42</xdr:row>
      <xdr:rowOff>19050</xdr:rowOff>
    </xdr:from>
    <xdr:to>
      <xdr:col>16</xdr:col>
      <xdr:colOff>219075</xdr:colOff>
      <xdr:row>45</xdr:row>
      <xdr:rowOff>19050</xdr:rowOff>
    </xdr:to>
    <xdr:sp macro="" textlink="$J$12">
      <xdr:nvSpPr>
        <xdr:cNvPr id="13" name="TextBox 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 txBox="1"/>
      </xdr:nvSpPr>
      <xdr:spPr>
        <a:xfrm>
          <a:off x="7343775" y="7219950"/>
          <a:ext cx="914400" cy="5143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15DB59E-B042-4E69-86B1-08CA88697EB7}" type="TxLink">
            <a:rPr lang="ko-KR" altLang="en-US" sz="1050" b="1">
              <a:solidFill>
                <a:srgbClr val="FF0000"/>
              </a:solidFill>
            </a:rPr>
            <a:pPr algn="ctr"/>
            <a:t>달성군428.4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133350</xdr:colOff>
      <xdr:row>14</xdr:row>
      <xdr:rowOff>76200</xdr:rowOff>
    </xdr:from>
    <xdr:to>
      <xdr:col>12</xdr:col>
      <xdr:colOff>76200</xdr:colOff>
      <xdr:row>17</xdr:row>
      <xdr:rowOff>5209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 txBox="1"/>
      </xdr:nvSpPr>
      <xdr:spPr>
        <a:xfrm>
          <a:off x="2343150" y="2476500"/>
          <a:ext cx="3333750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  <xdr:twoCellAnchor>
    <xdr:from>
      <xdr:col>25</xdr:col>
      <xdr:colOff>361950</xdr:colOff>
      <xdr:row>13</xdr:row>
      <xdr:rowOff>152400</xdr:rowOff>
    </xdr:from>
    <xdr:to>
      <xdr:col>27</xdr:col>
      <xdr:colOff>85721</xdr:colOff>
      <xdr:row>15</xdr:row>
      <xdr:rowOff>76197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 txBox="1"/>
      </xdr:nvSpPr>
      <xdr:spPr>
        <a:xfrm>
          <a:off x="13887450" y="2381250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0.03569</cdr:x>
      <cdr:y>0.66019</cdr:y>
    </cdr:from>
    <cdr:to>
      <cdr:x>0.30928</cdr:x>
      <cdr:y>0.93204</cdr:y>
    </cdr:to>
    <cdr:sp macro="" textlink="'6.구군별 지목별 면적 현황 '!$K$4">
      <cdr:nvSpPr>
        <cdr:cNvPr id="2" name="TextBox 1"/>
        <cdr:cNvSpPr txBox="1"/>
      </cdr:nvSpPr>
      <cdr:spPr>
        <a:xfrm xmlns:a="http://schemas.openxmlformats.org/drawingml/2006/main">
          <a:off x="65952" y="1295400"/>
          <a:ext cx="505548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57EADA-72A6-4DD4-84F6-D3C28C7E96F5}" type="TxLink">
            <a:rPr lang="ko-KR" altLang="en-US" sz="1050" b="1">
              <a:solidFill>
                <a:srgbClr val="FF0000"/>
              </a:solidFill>
            </a:rPr>
            <a:pPr/>
            <a:t>총계
885.2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0.136</cdr:x>
      <cdr:y>0.43716</cdr:y>
    </cdr:from>
    <cdr:to>
      <cdr:x>0.904</cdr:x>
      <cdr:y>0.59563</cdr:y>
    </cdr:to>
    <cdr:sp macro="" textlink="'6.구군별 지목별 면적 현황 '!$J$5">
      <cdr:nvSpPr>
        <cdr:cNvPr id="2" name="TextBox 1"/>
        <cdr:cNvSpPr txBox="1"/>
      </cdr:nvSpPr>
      <cdr:spPr>
        <a:xfrm xmlns:a="http://schemas.openxmlformats.org/drawingml/2006/main">
          <a:off x="161924" y="762000"/>
          <a:ext cx="914400" cy="2762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fld id="{9D36CF3A-F311-4CF5-813C-A4F0790A0121}" type="TxLink">
            <a:rPr lang="ko-KR" altLang="en-US" sz="1050" b="1">
              <a:solidFill>
                <a:srgbClr val="FF0000"/>
              </a:solidFill>
            </a:rPr>
            <a:pPr algn="ctr"/>
            <a:t>중구7.1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0.24103</cdr:x>
      <cdr:y>0.7265</cdr:y>
    </cdr:from>
    <cdr:to>
      <cdr:x>0.73333</cdr:x>
      <cdr:y>1</cdr:y>
    </cdr:to>
    <cdr:sp macro="" textlink="'6.구군별 지목별 면적 현황 '!$J$6">
      <cdr:nvSpPr>
        <cdr:cNvPr id="2" name="TextBox 1"/>
        <cdr:cNvSpPr txBox="1"/>
      </cdr:nvSpPr>
      <cdr:spPr>
        <a:xfrm xmlns:a="http://schemas.openxmlformats.org/drawingml/2006/main">
          <a:off x="447683" y="809630"/>
          <a:ext cx="914387" cy="304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15C193B-65BA-43CC-86BD-5066D2256D7E}" type="TxLink">
            <a:rPr lang="ko-KR" altLang="en-US" sz="1050" b="1">
              <a:solidFill>
                <a:srgbClr val="FF0000"/>
              </a:solidFill>
            </a:rPr>
            <a:pPr algn="ctr"/>
            <a:t>동구182.1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0.31913</cdr:x>
      <cdr:y>0.66241</cdr:y>
    </cdr:from>
    <cdr:to>
      <cdr:x>0.88054</cdr:x>
      <cdr:y>0.89529</cdr:y>
    </cdr:to>
    <cdr:sp macro="" textlink="'6.구군별 지목별 면적 현황 '!$J$7">
      <cdr:nvSpPr>
        <cdr:cNvPr id="2" name="TextBox 1"/>
        <cdr:cNvSpPr txBox="1"/>
      </cdr:nvSpPr>
      <cdr:spPr>
        <a:xfrm xmlns:a="http://schemas.openxmlformats.org/drawingml/2006/main">
          <a:off x="383000" y="744512"/>
          <a:ext cx="673776" cy="26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B9B54B1F-0CDB-4F51-95F3-511EC784DE05}" type="TxLink">
            <a:rPr lang="ko-KR" altLang="en-US" sz="1050" b="1">
              <a:solidFill>
                <a:srgbClr val="FF0000"/>
              </a:solidFill>
            </a:rPr>
            <a:pPr algn="ctr"/>
            <a:t>서구17.3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0.22472</cdr:x>
      <cdr:y>0.60914</cdr:y>
    </cdr:from>
    <cdr:to>
      <cdr:x>0.76405</cdr:x>
      <cdr:y>0.82831</cdr:y>
    </cdr:to>
    <cdr:sp macro="" textlink="'6.구군별 지목별 면적 현황 '!$J$8">
      <cdr:nvSpPr>
        <cdr:cNvPr id="2" name="TextBox 1"/>
        <cdr:cNvSpPr txBox="1"/>
      </cdr:nvSpPr>
      <cdr:spPr>
        <a:xfrm xmlns:a="http://schemas.openxmlformats.org/drawingml/2006/main">
          <a:off x="288960" y="702044"/>
          <a:ext cx="693506" cy="252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9BA44857-FCF8-4FC1-8626-A35B3D5B446B}" type="TxLink">
            <a:rPr lang="ko-KR" altLang="en-US" sz="1050" b="1">
              <a:solidFill>
                <a:srgbClr val="FF0000"/>
              </a:solidFill>
            </a:rPr>
            <a:pPr algn="ctr"/>
            <a:t>남구17.4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0.21264</cdr:x>
      <cdr:y>0.70149</cdr:y>
    </cdr:from>
    <cdr:to>
      <cdr:x>0.84483</cdr:x>
      <cdr:y>1</cdr:y>
    </cdr:to>
    <cdr:sp macro="" textlink="'6.구군별 지목별 면적 현황 '!$J$9">
      <cdr:nvSpPr>
        <cdr:cNvPr id="2" name="TextBox 1"/>
        <cdr:cNvSpPr txBox="1"/>
      </cdr:nvSpPr>
      <cdr:spPr>
        <a:xfrm xmlns:a="http://schemas.openxmlformats.org/drawingml/2006/main">
          <a:off x="352426" y="895350"/>
          <a:ext cx="1047749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8DBDBD3A-A0B4-4580-8013-630A674E4277}" type="TxLink">
            <a:rPr lang="ko-KR" altLang="en-US" sz="1050" b="1">
              <a:solidFill>
                <a:srgbClr val="FF0000"/>
              </a:solidFill>
            </a:rPr>
            <a:pPr algn="ctr"/>
            <a:t>북구94.0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0.29258</cdr:x>
      <cdr:y>0.68125</cdr:y>
    </cdr:from>
    <cdr:to>
      <cdr:x>0.71179</cdr:x>
      <cdr:y>1</cdr:y>
    </cdr:to>
    <cdr:sp macro="" textlink="'6.구군별 지목별 면적 현황 '!$J$10">
      <cdr:nvSpPr>
        <cdr:cNvPr id="2" name="TextBox 1"/>
        <cdr:cNvSpPr txBox="1"/>
      </cdr:nvSpPr>
      <cdr:spPr>
        <a:xfrm xmlns:a="http://schemas.openxmlformats.org/drawingml/2006/main">
          <a:off x="562932" y="1038224"/>
          <a:ext cx="806588" cy="485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D834424C-4889-4A49-897E-72DBEEAB9B82}" type="TxLink">
            <a:rPr lang="ko-KR" altLang="en-US" sz="1050" b="1">
              <a:solidFill>
                <a:srgbClr val="FF0000"/>
              </a:solidFill>
            </a:rPr>
            <a:pPr algn="ctr"/>
            <a:t>수성구76.5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0.72083</cdr:x>
      <cdr:y>0.80208</cdr:y>
    </cdr:from>
    <cdr:to>
      <cdr:x>0.92083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5650" y="2200275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중구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0.79514</cdr:y>
    </cdr:from>
    <cdr:to>
      <cdr:x>1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2181224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000" b="1"/>
            <a:t>동구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0.78472</cdr:y>
    </cdr:from>
    <cdr:to>
      <cdr:x>1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4275" y="2152650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서구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0.79514</cdr:y>
    </cdr:from>
    <cdr:to>
      <cdr:x>1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7150" y="2181225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남구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</cdr:x>
      <cdr:y>0.79167</cdr:y>
    </cdr:from>
    <cdr:to>
      <cdr:x>1</cdr:x>
      <cdr:y>0.97569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2171700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북구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0.79514</cdr:y>
    </cdr:from>
    <cdr:to>
      <cdr:x>1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67125" y="2181225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수성구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0.79167</cdr:x>
      <cdr:y>0.78819</cdr:y>
    </cdr:from>
    <cdr:to>
      <cdr:x>0.99167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500" y="2162175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/>
            <a:t>달서구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D1" zoomScaleNormal="100" workbookViewId="0">
      <selection activeCell="S9" sqref="S9"/>
    </sheetView>
  </sheetViews>
  <sheetFormatPr defaultRowHeight="13.5" x14ac:dyDescent="0.25"/>
  <cols>
    <col min="2" max="3" width="9.140625" style="3"/>
    <col min="23" max="23" width="9.140625" customWidth="1"/>
    <col min="24" max="24" width="6.7109375" customWidth="1"/>
    <col min="25" max="25" width="14" customWidth="1"/>
    <col min="27" max="27" width="20.42578125" bestFit="1" customWidth="1"/>
    <col min="28" max="28" width="13" bestFit="1" customWidth="1"/>
  </cols>
  <sheetData>
    <row r="1" spans="1:30" x14ac:dyDescent="0.25">
      <c r="A1" s="7"/>
      <c r="B1" s="8"/>
      <c r="C1" s="8"/>
      <c r="D1" s="7"/>
      <c r="Z1" s="18" t="s">
        <v>0</v>
      </c>
      <c r="AA1" s="18"/>
      <c r="AB1" s="18"/>
      <c r="AC1" s="18"/>
      <c r="AD1" s="18"/>
    </row>
    <row r="2" spans="1:30" x14ac:dyDescent="0.25">
      <c r="A2" s="7"/>
      <c r="B2" s="8"/>
      <c r="C2" s="8"/>
      <c r="D2" s="7"/>
      <c r="W2" s="71"/>
      <c r="Z2" s="117"/>
      <c r="AA2" s="119" t="s">
        <v>2</v>
      </c>
      <c r="AB2" s="120"/>
      <c r="AC2" s="18"/>
      <c r="AD2" s="18"/>
    </row>
    <row r="3" spans="1:30" x14ac:dyDescent="0.25">
      <c r="A3" s="7"/>
      <c r="B3" s="8"/>
      <c r="C3" s="8"/>
      <c r="D3" s="7"/>
      <c r="Z3" s="118"/>
      <c r="AA3" s="38" t="s">
        <v>3</v>
      </c>
      <c r="AB3" s="39" t="s">
        <v>4</v>
      </c>
      <c r="AC3" s="18"/>
      <c r="AD3" s="18"/>
    </row>
    <row r="4" spans="1:30" x14ac:dyDescent="0.15">
      <c r="A4" s="7"/>
      <c r="B4" s="9"/>
      <c r="C4" s="10"/>
      <c r="D4" s="7"/>
      <c r="N4" s="102"/>
      <c r="X4" s="71"/>
      <c r="Y4" s="110" t="s">
        <v>79</v>
      </c>
      <c r="Z4" s="40" t="s">
        <v>5</v>
      </c>
      <c r="AA4" s="83">
        <v>885222208.10000002</v>
      </c>
      <c r="AB4" s="84">
        <v>603279</v>
      </c>
      <c r="AC4" s="28">
        <f>AA4*0.000001</f>
        <v>885.22220809999999</v>
      </c>
      <c r="AD4" s="28">
        <f>AB4*0.001</f>
        <v>603.279</v>
      </c>
    </row>
    <row r="5" spans="1:30" x14ac:dyDescent="0.15">
      <c r="A5" s="7"/>
      <c r="B5" s="11"/>
      <c r="C5" s="12"/>
      <c r="D5" s="7"/>
      <c r="Y5" s="105" t="str">
        <f>FIXED(AC5,1)&amp;CHAR(10)&amp;"("&amp;FIXED(AD5,1)&amp;")"</f>
        <v>7.1
(30.1)</v>
      </c>
      <c r="Z5" s="37" t="s">
        <v>6</v>
      </c>
      <c r="AA5" s="98">
        <v>7055947.7000000002</v>
      </c>
      <c r="AB5" s="97">
        <v>30060</v>
      </c>
      <c r="AC5" s="28">
        <f t="shared" ref="AC5:AC12" si="0">AA5*0.000001</f>
        <v>7.0559476999999999</v>
      </c>
      <c r="AD5" s="96">
        <f t="shared" ref="AD5:AD12" si="1">AB5*0.001</f>
        <v>30.060000000000002</v>
      </c>
    </row>
    <row r="6" spans="1:30" x14ac:dyDescent="0.15">
      <c r="A6" s="7"/>
      <c r="B6" s="11"/>
      <c r="C6" s="12"/>
      <c r="D6" s="7"/>
      <c r="Y6" s="105" t="str">
        <f t="shared" ref="Y6:Y12" si="2">FIXED(AC6,1)&amp;CHAR(10)&amp;"("&amp;FIXED(AD6,1)&amp;")"</f>
        <v>182.1
(98.0)</v>
      </c>
      <c r="Z6" s="37" t="s">
        <v>7</v>
      </c>
      <c r="AA6" s="98">
        <v>182148857.90000001</v>
      </c>
      <c r="AB6" s="97">
        <v>97973</v>
      </c>
      <c r="AC6" s="28">
        <f t="shared" si="0"/>
        <v>182.1488579</v>
      </c>
      <c r="AD6" s="96">
        <f t="shared" si="1"/>
        <v>97.972999999999999</v>
      </c>
    </row>
    <row r="7" spans="1:30" x14ac:dyDescent="0.15">
      <c r="A7" s="7"/>
      <c r="B7" s="11"/>
      <c r="C7" s="12"/>
      <c r="D7" s="7"/>
      <c r="Y7" s="105" t="str">
        <f t="shared" si="2"/>
        <v>17.3
(47.8)</v>
      </c>
      <c r="Z7" s="37" t="s">
        <v>8</v>
      </c>
      <c r="AA7" s="98">
        <v>17323439.899999999</v>
      </c>
      <c r="AB7" s="97">
        <v>47813</v>
      </c>
      <c r="AC7" s="28">
        <f t="shared" si="0"/>
        <v>17.323439899999997</v>
      </c>
      <c r="AD7" s="96">
        <f t="shared" si="1"/>
        <v>47.813000000000002</v>
      </c>
    </row>
    <row r="8" spans="1:30" x14ac:dyDescent="0.15">
      <c r="A8" s="7"/>
      <c r="B8" s="11"/>
      <c r="C8" s="12"/>
      <c r="D8" s="7"/>
      <c r="Y8" s="105" t="str">
        <f t="shared" si="2"/>
        <v>17.4
(35.5)</v>
      </c>
      <c r="Z8" s="37" t="s">
        <v>9</v>
      </c>
      <c r="AA8" s="98">
        <v>17430501.100000001</v>
      </c>
      <c r="AB8" s="97">
        <v>35494</v>
      </c>
      <c r="AC8" s="28">
        <f t="shared" si="0"/>
        <v>17.430501100000001</v>
      </c>
      <c r="AD8" s="96">
        <f t="shared" si="1"/>
        <v>35.494</v>
      </c>
    </row>
    <row r="9" spans="1:30" x14ac:dyDescent="0.15">
      <c r="A9" s="7"/>
      <c r="B9" s="11"/>
      <c r="C9" s="12"/>
      <c r="D9" s="7"/>
      <c r="Y9" s="105" t="str">
        <f t="shared" si="2"/>
        <v>94.0
(73.3)</v>
      </c>
      <c r="Z9" s="37" t="s">
        <v>10</v>
      </c>
      <c r="AA9" s="98">
        <v>93989984.299999997</v>
      </c>
      <c r="AB9" s="97">
        <v>73299</v>
      </c>
      <c r="AC9" s="28">
        <f t="shared" si="0"/>
        <v>93.989984299999989</v>
      </c>
      <c r="AD9" s="96">
        <f t="shared" si="1"/>
        <v>73.299000000000007</v>
      </c>
    </row>
    <row r="10" spans="1:30" x14ac:dyDescent="0.15">
      <c r="A10" s="7"/>
      <c r="B10" s="11"/>
      <c r="C10" s="12"/>
      <c r="D10" s="7"/>
      <c r="Y10" s="105" t="str">
        <f t="shared" si="2"/>
        <v>76.5
(62.5)</v>
      </c>
      <c r="Z10" s="37" t="s">
        <v>11</v>
      </c>
      <c r="AA10" s="98">
        <v>76534322.5</v>
      </c>
      <c r="AB10" s="97">
        <v>62469</v>
      </c>
      <c r="AC10" s="28">
        <f t="shared" si="0"/>
        <v>76.534322500000002</v>
      </c>
      <c r="AD10" s="96">
        <f t="shared" si="1"/>
        <v>62.469000000000001</v>
      </c>
    </row>
    <row r="11" spans="1:30" x14ac:dyDescent="0.15">
      <c r="A11" s="7"/>
      <c r="B11" s="11"/>
      <c r="C11" s="12"/>
      <c r="D11" s="7"/>
      <c r="Y11" s="105" t="str">
        <f t="shared" si="2"/>
        <v>62.4
(53.0)</v>
      </c>
      <c r="Z11" s="37" t="s">
        <v>12</v>
      </c>
      <c r="AA11" s="98">
        <v>62374778.100000001</v>
      </c>
      <c r="AB11" s="97">
        <v>52972</v>
      </c>
      <c r="AC11" s="28">
        <f t="shared" si="0"/>
        <v>62.3747781</v>
      </c>
      <c r="AD11" s="96">
        <f t="shared" si="1"/>
        <v>52.972000000000001</v>
      </c>
    </row>
    <row r="12" spans="1:30" x14ac:dyDescent="0.15">
      <c r="A12" s="7"/>
      <c r="B12" s="11"/>
      <c r="C12" s="12"/>
      <c r="D12" s="7"/>
      <c r="Y12" s="105" t="str">
        <f t="shared" si="2"/>
        <v>428.4
(203.2)</v>
      </c>
      <c r="Z12" s="37" t="s">
        <v>13</v>
      </c>
      <c r="AA12" s="98">
        <v>428364376.60000002</v>
      </c>
      <c r="AB12" s="97">
        <v>203199</v>
      </c>
      <c r="AC12" s="28">
        <f t="shared" si="0"/>
        <v>428.36437660000001</v>
      </c>
      <c r="AD12" s="96">
        <f t="shared" si="1"/>
        <v>203.19900000000001</v>
      </c>
    </row>
    <row r="13" spans="1:30" x14ac:dyDescent="0.25">
      <c r="AA13" s="5"/>
      <c r="AB13" s="6"/>
    </row>
    <row r="14" spans="1:30" x14ac:dyDescent="0.25">
      <c r="AA14" s="5"/>
      <c r="AB14" s="6"/>
    </row>
  </sheetData>
  <mergeCells count="2">
    <mergeCell ref="Z2:Z3"/>
    <mergeCell ref="AA2:AB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D11" sqref="D11"/>
    </sheetView>
  </sheetViews>
  <sheetFormatPr defaultRowHeight="13.5" x14ac:dyDescent="0.25"/>
  <cols>
    <col min="1" max="1" width="9.140625" style="1"/>
    <col min="2" max="2" width="20.42578125" style="1" bestFit="1" customWidth="1"/>
    <col min="3" max="3" width="13" style="1" bestFit="1" customWidth="1"/>
    <col min="4" max="7" width="9.140625" style="2"/>
    <col min="8" max="16384" width="9.140625" style="1"/>
  </cols>
  <sheetData>
    <row r="1" spans="1:11" x14ac:dyDescent="0.25">
      <c r="A1" s="125" t="s">
        <v>38</v>
      </c>
      <c r="B1" s="125"/>
      <c r="C1" s="125"/>
      <c r="D1" s="28"/>
      <c r="E1" s="72"/>
      <c r="F1" s="28"/>
      <c r="G1" s="28"/>
    </row>
    <row r="2" spans="1:11" x14ac:dyDescent="0.25">
      <c r="A2" s="121"/>
      <c r="B2" s="123" t="s">
        <v>2</v>
      </c>
      <c r="C2" s="124"/>
      <c r="D2" s="28"/>
      <c r="E2" s="28"/>
      <c r="F2" s="28"/>
      <c r="G2" s="28"/>
      <c r="I2" s="71"/>
    </row>
    <row r="3" spans="1:11" x14ac:dyDescent="0.25">
      <c r="A3" s="122"/>
      <c r="B3" s="33" t="s">
        <v>3</v>
      </c>
      <c r="C3" s="42" t="s">
        <v>4</v>
      </c>
      <c r="D3" s="28"/>
      <c r="E3" s="28"/>
      <c r="F3" s="28"/>
      <c r="G3" s="28"/>
      <c r="H3" s="126" t="s">
        <v>79</v>
      </c>
      <c r="I3" s="126"/>
      <c r="K3" s="102"/>
    </row>
    <row r="4" spans="1:11" x14ac:dyDescent="0.15">
      <c r="A4" s="35" t="s">
        <v>5</v>
      </c>
      <c r="B4" s="83">
        <v>885222208.10000002</v>
      </c>
      <c r="C4" s="84">
        <v>603279</v>
      </c>
      <c r="D4" s="28">
        <f>B4*0.000001</f>
        <v>885.22220809999999</v>
      </c>
      <c r="E4" s="28">
        <f>SUM(E5:E12)</f>
        <v>100</v>
      </c>
      <c r="F4" s="28">
        <f>C4*0.001</f>
        <v>603.279</v>
      </c>
      <c r="G4" s="28">
        <f>SUM(G5:G12)</f>
        <v>100</v>
      </c>
    </row>
    <row r="5" spans="1:11" x14ac:dyDescent="0.15">
      <c r="A5" s="41" t="s">
        <v>6</v>
      </c>
      <c r="B5" s="98">
        <v>7055947.7000000002</v>
      </c>
      <c r="C5" s="97">
        <v>30060</v>
      </c>
      <c r="D5" s="73">
        <f t="shared" ref="D5:D12" si="0">B5*0.000001</f>
        <v>7.0559476999999999</v>
      </c>
      <c r="E5" s="73">
        <f>B5/B4*100</f>
        <v>0.79708209254539153</v>
      </c>
      <c r="F5" s="73">
        <f t="shared" ref="F5:F12" si="1">C5*0.001</f>
        <v>30.060000000000002</v>
      </c>
      <c r="G5" s="73">
        <f>C5/C4*100</f>
        <v>4.98276916650505</v>
      </c>
      <c r="H5" s="105" t="str">
        <f>FIXED(D5,1)&amp;CHAR(10)&amp;"("&amp;FIXED(E5,1)&amp;")"</f>
        <v>7.1
(0.8)</v>
      </c>
      <c r="I5" s="105" t="str">
        <f>FIXED(F5,1)&amp;CHAR(10)&amp;"("&amp;FIXED(G5,1)&amp;")"</f>
        <v>30.1
(5.0)</v>
      </c>
    </row>
    <row r="6" spans="1:11" x14ac:dyDescent="0.15">
      <c r="A6" s="41" t="s">
        <v>7</v>
      </c>
      <c r="B6" s="98">
        <v>182148857.90000001</v>
      </c>
      <c r="C6" s="97">
        <v>97973</v>
      </c>
      <c r="D6" s="73">
        <f t="shared" si="0"/>
        <v>182.1488579</v>
      </c>
      <c r="E6" s="73">
        <f>B6/B4*100</f>
        <v>20.576625420520784</v>
      </c>
      <c r="F6" s="73">
        <f t="shared" si="1"/>
        <v>97.972999999999999</v>
      </c>
      <c r="G6" s="73">
        <f>C6/C4*100</f>
        <v>16.240081289088465</v>
      </c>
      <c r="H6" s="105" t="str">
        <f t="shared" ref="H6:H12" si="2">FIXED(D6,1)&amp;CHAR(10)&amp;"("&amp;FIXED(E6,1)&amp;")"</f>
        <v>182.1
(20.6)</v>
      </c>
      <c r="I6" s="105" t="str">
        <f t="shared" ref="I6:I12" si="3">FIXED(F6,1)&amp;CHAR(10)&amp;"("&amp;FIXED(G6,1)&amp;")"</f>
        <v>98.0
(16.2)</v>
      </c>
    </row>
    <row r="7" spans="1:11" x14ac:dyDescent="0.15">
      <c r="A7" s="41" t="s">
        <v>8</v>
      </c>
      <c r="B7" s="98">
        <v>17323439.899999999</v>
      </c>
      <c r="C7" s="97">
        <v>47813</v>
      </c>
      <c r="D7" s="73">
        <f t="shared" si="0"/>
        <v>17.323439899999997</v>
      </c>
      <c r="E7" s="73">
        <f>B7/B4*100</f>
        <v>1.9569594776866508</v>
      </c>
      <c r="F7" s="73">
        <f t="shared" si="1"/>
        <v>47.813000000000002</v>
      </c>
      <c r="G7" s="73">
        <f>C7/C4*100</f>
        <v>7.9255203645411161</v>
      </c>
      <c r="H7" s="105" t="str">
        <f t="shared" si="2"/>
        <v>17.3
(2.0)</v>
      </c>
      <c r="I7" s="105" t="str">
        <f t="shared" si="3"/>
        <v>47.8
(7.9)</v>
      </c>
    </row>
    <row r="8" spans="1:11" x14ac:dyDescent="0.15">
      <c r="A8" s="41" t="s">
        <v>9</v>
      </c>
      <c r="B8" s="98">
        <v>17430501.100000001</v>
      </c>
      <c r="C8" s="97">
        <v>35494</v>
      </c>
      <c r="D8" s="73">
        <f t="shared" si="0"/>
        <v>17.430501100000001</v>
      </c>
      <c r="E8" s="73">
        <f>B8/B4*100</f>
        <v>1.9690537517593489</v>
      </c>
      <c r="F8" s="73">
        <f t="shared" si="1"/>
        <v>35.494</v>
      </c>
      <c r="G8" s="73">
        <f>C8/C4*100</f>
        <v>5.8835132666643464</v>
      </c>
      <c r="H8" s="105" t="str">
        <f t="shared" si="2"/>
        <v>17.4
(2.0)</v>
      </c>
      <c r="I8" s="105" t="str">
        <f t="shared" si="3"/>
        <v>35.5
(5.9)</v>
      </c>
    </row>
    <row r="9" spans="1:11" x14ac:dyDescent="0.15">
      <c r="A9" s="41" t="s">
        <v>10</v>
      </c>
      <c r="B9" s="98">
        <v>93989984.299999997</v>
      </c>
      <c r="C9" s="97">
        <v>73299</v>
      </c>
      <c r="D9" s="73">
        <f t="shared" si="0"/>
        <v>93.989984299999989</v>
      </c>
      <c r="E9" s="73">
        <f>B9/B4*100</f>
        <v>10.617671296536466</v>
      </c>
      <c r="F9" s="73">
        <f t="shared" si="1"/>
        <v>73.299000000000007</v>
      </c>
      <c r="G9" s="73">
        <f>C9/C4*100</f>
        <v>12.150099705111565</v>
      </c>
      <c r="H9" s="105" t="str">
        <f t="shared" si="2"/>
        <v>94.0
(10.6)</v>
      </c>
      <c r="I9" s="105" t="str">
        <f t="shared" si="3"/>
        <v>73.3
(12.2)</v>
      </c>
    </row>
    <row r="10" spans="1:11" x14ac:dyDescent="0.15">
      <c r="A10" s="41" t="s">
        <v>11</v>
      </c>
      <c r="B10" s="98">
        <v>76534322.5</v>
      </c>
      <c r="C10" s="97">
        <v>62469</v>
      </c>
      <c r="D10" s="73">
        <f t="shared" si="0"/>
        <v>76.534322500000002</v>
      </c>
      <c r="E10" s="73">
        <f>B10/B4*100</f>
        <v>8.6457752414808624</v>
      </c>
      <c r="F10" s="73">
        <f t="shared" si="1"/>
        <v>62.469000000000001</v>
      </c>
      <c r="G10" s="73">
        <f>C10/C4*100</f>
        <v>10.354910414584296</v>
      </c>
      <c r="H10" s="105" t="str">
        <f t="shared" si="2"/>
        <v>76.5
(8.6)</v>
      </c>
      <c r="I10" s="105" t="str">
        <f t="shared" si="3"/>
        <v>62.5
(10.4)</v>
      </c>
    </row>
    <row r="11" spans="1:11" x14ac:dyDescent="0.15">
      <c r="A11" s="41" t="s">
        <v>12</v>
      </c>
      <c r="B11" s="98">
        <v>62374778.100000001</v>
      </c>
      <c r="C11" s="97">
        <v>52972</v>
      </c>
      <c r="D11" s="28">
        <f t="shared" si="0"/>
        <v>62.3747781</v>
      </c>
      <c r="E11" s="28">
        <f>B11/B4*100</f>
        <v>7.0462283400998649</v>
      </c>
      <c r="F11" s="28">
        <f t="shared" si="1"/>
        <v>52.972000000000001</v>
      </c>
      <c r="G11" s="28">
        <f>C11/C4*100</f>
        <v>8.7806802491053055</v>
      </c>
      <c r="H11" s="105" t="str">
        <f t="shared" si="2"/>
        <v>62.4
(7.0)</v>
      </c>
      <c r="I11" s="105" t="str">
        <f t="shared" si="3"/>
        <v>53.0
(8.8)</v>
      </c>
    </row>
    <row r="12" spans="1:11" x14ac:dyDescent="0.15">
      <c r="A12" s="41" t="s">
        <v>13</v>
      </c>
      <c r="B12" s="98">
        <v>428364376.60000002</v>
      </c>
      <c r="C12" s="97">
        <v>203199</v>
      </c>
      <c r="D12" s="28">
        <f t="shared" si="0"/>
        <v>428.36437660000001</v>
      </c>
      <c r="E12" s="28">
        <f>B12/B4*100</f>
        <v>48.390604379370636</v>
      </c>
      <c r="F12" s="28">
        <f t="shared" si="1"/>
        <v>203.19900000000001</v>
      </c>
      <c r="G12" s="28">
        <f>C12/C4*100</f>
        <v>33.682425544399855</v>
      </c>
      <c r="H12" s="105" t="str">
        <f t="shared" si="2"/>
        <v>428.4
(48.4)</v>
      </c>
      <c r="I12" s="105" t="str">
        <f t="shared" si="3"/>
        <v>203.2
(33.7)</v>
      </c>
    </row>
  </sheetData>
  <mergeCells count="4">
    <mergeCell ref="A2:A3"/>
    <mergeCell ref="B2:C2"/>
    <mergeCell ref="A1:C1"/>
    <mergeCell ref="H3:I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E6" sqref="E6"/>
    </sheetView>
  </sheetViews>
  <sheetFormatPr defaultRowHeight="13.5" x14ac:dyDescent="0.25"/>
  <cols>
    <col min="4" max="4" width="16.5703125" bestFit="1" customWidth="1"/>
    <col min="5" max="5" width="12.85546875" customWidth="1"/>
    <col min="6" max="6" width="9.140625" style="3"/>
  </cols>
  <sheetData>
    <row r="1" spans="1:26" x14ac:dyDescent="0.25">
      <c r="A1" s="125" t="s">
        <v>39</v>
      </c>
      <c r="B1" s="125"/>
      <c r="C1" s="125"/>
      <c r="D1" s="125"/>
      <c r="E1" s="125"/>
      <c r="F1" s="72"/>
    </row>
    <row r="2" spans="1:26" x14ac:dyDescent="0.25">
      <c r="A2" s="127"/>
      <c r="B2" s="128"/>
      <c r="C2" s="129"/>
      <c r="D2" s="123" t="s">
        <v>5</v>
      </c>
      <c r="E2" s="124"/>
      <c r="F2" s="28"/>
    </row>
    <row r="3" spans="1:26" x14ac:dyDescent="0.25">
      <c r="A3" s="130"/>
      <c r="B3" s="131"/>
      <c r="C3" s="132"/>
      <c r="D3" s="33" t="s">
        <v>3</v>
      </c>
      <c r="E3" s="42" t="s">
        <v>4</v>
      </c>
      <c r="F3" s="28"/>
    </row>
    <row r="4" spans="1:26" x14ac:dyDescent="0.15">
      <c r="A4" s="133" t="s">
        <v>14</v>
      </c>
      <c r="B4" s="133" t="s">
        <v>15</v>
      </c>
      <c r="C4" s="70" t="s">
        <v>72</v>
      </c>
      <c r="D4" s="89">
        <v>178548752.40000001</v>
      </c>
      <c r="E4" s="90">
        <v>348421</v>
      </c>
      <c r="F4" s="28"/>
    </row>
    <row r="5" spans="1:26" x14ac:dyDescent="0.15">
      <c r="A5" s="134"/>
      <c r="B5" s="134"/>
      <c r="C5" s="70" t="s">
        <v>16</v>
      </c>
      <c r="D5" s="89">
        <v>94683157.599999994</v>
      </c>
      <c r="E5" s="90">
        <v>74518</v>
      </c>
      <c r="F5" s="28"/>
      <c r="Z5" s="102"/>
    </row>
    <row r="6" spans="1:26" x14ac:dyDescent="0.15">
      <c r="A6" s="134"/>
      <c r="B6" s="134"/>
      <c r="C6" s="70" t="s">
        <v>17</v>
      </c>
      <c r="D6" s="85">
        <v>52692632.399999999</v>
      </c>
      <c r="E6" s="91">
        <v>27507</v>
      </c>
      <c r="F6" s="28"/>
      <c r="Z6" s="71"/>
    </row>
    <row r="7" spans="1:26" x14ac:dyDescent="0.15">
      <c r="A7" s="134"/>
      <c r="B7" s="134"/>
      <c r="C7" s="70" t="s">
        <v>18</v>
      </c>
      <c r="D7" s="85">
        <v>18660287.199999999</v>
      </c>
      <c r="E7" s="91">
        <v>57305</v>
      </c>
      <c r="F7" s="28"/>
    </row>
    <row r="8" spans="1:26" x14ac:dyDescent="0.15">
      <c r="A8" s="134"/>
      <c r="B8" s="134"/>
      <c r="C8" s="70" t="s">
        <v>19</v>
      </c>
      <c r="D8" s="89">
        <v>53332386.799999997</v>
      </c>
      <c r="E8" s="90">
        <v>52370</v>
      </c>
      <c r="F8" s="28"/>
    </row>
    <row r="9" spans="1:26" x14ac:dyDescent="0.15">
      <c r="A9" s="134"/>
      <c r="B9" s="134"/>
      <c r="C9" s="70" t="s">
        <v>73</v>
      </c>
      <c r="D9" s="89">
        <v>3700156.8</v>
      </c>
      <c r="E9" s="90">
        <v>3773</v>
      </c>
      <c r="F9" s="28"/>
    </row>
    <row r="10" spans="1:26" x14ac:dyDescent="0.15">
      <c r="A10" s="134"/>
      <c r="B10" s="134"/>
      <c r="C10" s="70" t="s">
        <v>74</v>
      </c>
      <c r="D10" s="89">
        <v>1836627.9</v>
      </c>
      <c r="E10" s="90">
        <v>2790</v>
      </c>
      <c r="F10" s="28"/>
    </row>
    <row r="11" spans="1:26" x14ac:dyDescent="0.15">
      <c r="A11" s="134"/>
      <c r="B11" s="134"/>
      <c r="C11" s="70" t="s">
        <v>75</v>
      </c>
      <c r="D11" s="89">
        <v>469215.9</v>
      </c>
      <c r="E11" s="90">
        <v>1135</v>
      </c>
      <c r="F11" s="28"/>
    </row>
    <row r="12" spans="1:26" x14ac:dyDescent="0.25">
      <c r="A12" s="134"/>
      <c r="B12" s="134"/>
      <c r="C12" s="88" t="s">
        <v>76</v>
      </c>
      <c r="D12" s="89">
        <v>269483.09999999998</v>
      </c>
      <c r="E12" s="90">
        <v>730</v>
      </c>
      <c r="F12" s="28"/>
    </row>
    <row r="13" spans="1:26" x14ac:dyDescent="0.15">
      <c r="A13" s="134"/>
      <c r="B13" s="138"/>
      <c r="C13" s="70" t="s">
        <v>21</v>
      </c>
      <c r="D13" s="69">
        <v>404192700.09999996</v>
      </c>
      <c r="E13" s="68">
        <v>568549</v>
      </c>
      <c r="F13" s="28">
        <f>D13/D33*100</f>
        <v>45.660027098454812</v>
      </c>
    </row>
    <row r="14" spans="1:26" x14ac:dyDescent="0.15">
      <c r="A14" s="134"/>
      <c r="B14" s="133" t="s">
        <v>22</v>
      </c>
      <c r="C14" s="67" t="s">
        <v>72</v>
      </c>
      <c r="D14" s="89">
        <v>294882900</v>
      </c>
      <c r="E14" s="90">
        <v>19844</v>
      </c>
      <c r="F14" s="28"/>
    </row>
    <row r="15" spans="1:26" x14ac:dyDescent="0.15">
      <c r="A15" s="134"/>
      <c r="B15" s="134"/>
      <c r="C15" s="67" t="s">
        <v>16</v>
      </c>
      <c r="D15" s="89">
        <v>32667732</v>
      </c>
      <c r="E15" s="90">
        <v>5439</v>
      </c>
      <c r="F15" s="28"/>
    </row>
    <row r="16" spans="1:26" x14ac:dyDescent="0.15">
      <c r="A16" s="134"/>
      <c r="B16" s="134"/>
      <c r="C16" s="67" t="s">
        <v>17</v>
      </c>
      <c r="D16" s="89">
        <v>28552550</v>
      </c>
      <c r="E16" s="90">
        <v>2596</v>
      </c>
      <c r="F16" s="28"/>
    </row>
    <row r="17" spans="1:6" x14ac:dyDescent="0.15">
      <c r="A17" s="134"/>
      <c r="B17" s="134"/>
      <c r="C17" s="67" t="s">
        <v>18</v>
      </c>
      <c r="D17" s="89">
        <v>14734235</v>
      </c>
      <c r="E17" s="90">
        <v>2647</v>
      </c>
      <c r="F17" s="28"/>
    </row>
    <row r="18" spans="1:6" x14ac:dyDescent="0.15">
      <c r="A18" s="134"/>
      <c r="B18" s="134"/>
      <c r="C18" s="67" t="s">
        <v>19</v>
      </c>
      <c r="D18" s="89">
        <v>22331639</v>
      </c>
      <c r="E18" s="90">
        <v>1862</v>
      </c>
      <c r="F18" s="28"/>
    </row>
    <row r="19" spans="1:6" x14ac:dyDescent="0.15">
      <c r="A19" s="134"/>
      <c r="B19" s="134"/>
      <c r="C19" s="67" t="s">
        <v>73</v>
      </c>
      <c r="D19" s="89">
        <v>62637163</v>
      </c>
      <c r="E19" s="90">
        <v>1948</v>
      </c>
      <c r="F19" s="28"/>
    </row>
    <row r="20" spans="1:6" x14ac:dyDescent="0.15">
      <c r="A20" s="134"/>
      <c r="B20" s="134"/>
      <c r="C20" s="67" t="s">
        <v>74</v>
      </c>
      <c r="D20" s="89">
        <v>19966740</v>
      </c>
      <c r="E20" s="90">
        <v>190</v>
      </c>
      <c r="F20" s="28"/>
    </row>
    <row r="21" spans="1:6" x14ac:dyDescent="0.15">
      <c r="A21" s="134"/>
      <c r="B21" s="134"/>
      <c r="C21" s="67" t="s">
        <v>75</v>
      </c>
      <c r="D21" s="89">
        <v>2310654</v>
      </c>
      <c r="E21" s="90">
        <v>72</v>
      </c>
      <c r="F21" s="28"/>
    </row>
    <row r="22" spans="1:6" x14ac:dyDescent="0.25">
      <c r="A22" s="134"/>
      <c r="B22" s="134"/>
      <c r="C22" s="88" t="s">
        <v>76</v>
      </c>
      <c r="D22" s="89">
        <v>2945895</v>
      </c>
      <c r="E22" s="90">
        <v>132</v>
      </c>
      <c r="F22" s="28"/>
    </row>
    <row r="23" spans="1:6" x14ac:dyDescent="0.15">
      <c r="A23" s="134"/>
      <c r="B23" s="138"/>
      <c r="C23" s="67" t="s">
        <v>21</v>
      </c>
      <c r="D23" s="69">
        <v>481029508</v>
      </c>
      <c r="E23" s="68">
        <v>34730</v>
      </c>
      <c r="F23" s="28">
        <f>D23/D33*100</f>
        <v>54.339972901545195</v>
      </c>
    </row>
    <row r="24" spans="1:6" x14ac:dyDescent="0.15">
      <c r="A24" s="134"/>
      <c r="B24" s="133" t="s">
        <v>21</v>
      </c>
      <c r="C24" s="66" t="s">
        <v>72</v>
      </c>
      <c r="D24" s="69">
        <v>473431652.39999998</v>
      </c>
      <c r="E24" s="68">
        <v>368265</v>
      </c>
      <c r="F24" s="73">
        <f>D24/D33*100</f>
        <v>53.481673648490116</v>
      </c>
    </row>
    <row r="25" spans="1:6" x14ac:dyDescent="0.15">
      <c r="A25" s="134"/>
      <c r="B25" s="134"/>
      <c r="C25" s="66" t="s">
        <v>16</v>
      </c>
      <c r="D25" s="69">
        <v>127350889.59999999</v>
      </c>
      <c r="E25" s="68">
        <v>79957</v>
      </c>
      <c r="F25" s="73">
        <f>D25/D33*100</f>
        <v>14.386318873917553</v>
      </c>
    </row>
    <row r="26" spans="1:6" x14ac:dyDescent="0.15">
      <c r="A26" s="134"/>
      <c r="B26" s="134"/>
      <c r="C26" s="66" t="s">
        <v>17</v>
      </c>
      <c r="D26" s="69">
        <v>81245182.400000006</v>
      </c>
      <c r="E26" s="68">
        <v>30103</v>
      </c>
      <c r="F26" s="73">
        <f>D26/D33*100</f>
        <v>9.1779421772959022</v>
      </c>
    </row>
    <row r="27" spans="1:6" x14ac:dyDescent="0.15">
      <c r="A27" s="134"/>
      <c r="B27" s="134"/>
      <c r="C27" s="66" t="s">
        <v>18</v>
      </c>
      <c r="D27" s="69">
        <v>33394522.199999999</v>
      </c>
      <c r="E27" s="68">
        <v>59952</v>
      </c>
      <c r="F27" s="73">
        <f>D27/D33*100</f>
        <v>3.7724451436522881</v>
      </c>
    </row>
    <row r="28" spans="1:6" x14ac:dyDescent="0.15">
      <c r="A28" s="134"/>
      <c r="B28" s="134"/>
      <c r="C28" s="66" t="s">
        <v>19</v>
      </c>
      <c r="D28" s="69">
        <v>75664025.799999997</v>
      </c>
      <c r="E28" s="68">
        <v>54232</v>
      </c>
      <c r="F28" s="73">
        <f>D28/D33*100</f>
        <v>8.5474613162272295</v>
      </c>
    </row>
    <row r="29" spans="1:6" x14ac:dyDescent="0.15">
      <c r="A29" s="134"/>
      <c r="B29" s="134"/>
      <c r="C29" s="66" t="s">
        <v>73</v>
      </c>
      <c r="D29" s="69">
        <v>66337319.799999997</v>
      </c>
      <c r="E29" s="68">
        <v>5721</v>
      </c>
      <c r="F29" s="73">
        <f>D29/D33*100</f>
        <v>7.4938607722442203</v>
      </c>
    </row>
    <row r="30" spans="1:6" x14ac:dyDescent="0.15">
      <c r="A30" s="134"/>
      <c r="B30" s="134"/>
      <c r="C30" s="66" t="s">
        <v>74</v>
      </c>
      <c r="D30" s="69">
        <v>21803367.899999999</v>
      </c>
      <c r="E30" s="68">
        <v>2980</v>
      </c>
      <c r="F30" s="73">
        <f>D30/D33*100</f>
        <v>2.4630389636064081</v>
      </c>
    </row>
    <row r="31" spans="1:6" x14ac:dyDescent="0.15">
      <c r="A31" s="134"/>
      <c r="B31" s="134"/>
      <c r="C31" s="66" t="s">
        <v>75</v>
      </c>
      <c r="D31" s="69">
        <v>2779869.9</v>
      </c>
      <c r="E31" s="68">
        <v>1207</v>
      </c>
      <c r="F31" s="28">
        <f>D31/D33*100</f>
        <v>0.31403074556461752</v>
      </c>
    </row>
    <row r="32" spans="1:6" x14ac:dyDescent="0.25">
      <c r="A32" s="134"/>
      <c r="B32" s="134"/>
      <c r="C32" s="88" t="s">
        <v>76</v>
      </c>
      <c r="D32" s="69">
        <v>3215378.1</v>
      </c>
      <c r="E32" s="68">
        <v>862</v>
      </c>
      <c r="F32" s="28">
        <f>D32/D33*100</f>
        <v>0.3632283590016725</v>
      </c>
    </row>
    <row r="33" spans="1:6" x14ac:dyDescent="0.15">
      <c r="A33" s="135" t="s">
        <v>23</v>
      </c>
      <c r="B33" s="136"/>
      <c r="C33" s="137"/>
      <c r="D33" s="82">
        <v>885222208.0999999</v>
      </c>
      <c r="E33" s="81">
        <v>603279</v>
      </c>
      <c r="F33" s="28">
        <f>SUM(F24:F32)</f>
        <v>100</v>
      </c>
    </row>
    <row r="35" spans="1:6" x14ac:dyDescent="0.25">
      <c r="D35" s="110" t="s">
        <v>79</v>
      </c>
    </row>
    <row r="36" spans="1:6" x14ac:dyDescent="0.25">
      <c r="D36" t="str">
        <f>B4&amp;CHAR(10)&amp;FIXED(D13,1)&amp;"㎡"&amp;CHAR(10)&amp;"("&amp;FIXED(F13,1)&amp;"%)"&amp;CHAR(10)&amp;FIXED(E13,0)&amp;"필"</f>
        <v>토지대장등록지
404,192,700.1㎡
(45.7%)
568,549필</v>
      </c>
    </row>
    <row r="37" spans="1:6" x14ac:dyDescent="0.25">
      <c r="D37" t="str">
        <f>B14&amp;CHAR(10)&amp;FIXED(D23,1)&amp;"㎡"&amp;CHAR(10)&amp;"("&amp;FIXED(F23,1)&amp;"%)"&amp;CHAR(10)&amp;FIXED(E23,0)&amp;"필"</f>
        <v>임야대장등록지
481,029,508.0㎡
(54.3%)
34,730필</v>
      </c>
    </row>
    <row r="38" spans="1:6" x14ac:dyDescent="0.25">
      <c r="D38" t="str">
        <f>C24&amp;CHAR(10)&amp;FIXED(D24,1)&amp;"㎡"&amp;CHAR(10)&amp;"("&amp;FIXED(F24,1)&amp;"%)"&amp;CHAR(10)&amp;FIXED(E24,0)&amp;"필"</f>
        <v>개인
473,431,652.4㎡
(53.5%)
368,265필</v>
      </c>
    </row>
    <row r="39" spans="1:6" x14ac:dyDescent="0.25">
      <c r="D39" t="str">
        <f t="shared" ref="D39:D46" si="0">C25&amp;CHAR(10)&amp;FIXED(D25,1)&amp;"㎡"&amp;CHAR(10)&amp;"("&amp;FIXED(F25,1)&amp;"%)"&amp;CHAR(10)&amp;FIXED(E25,0)&amp;"필"</f>
        <v>국유지
127,350,889.6㎡
(14.4%)
79,957필</v>
      </c>
    </row>
    <row r="40" spans="1:6" x14ac:dyDescent="0.25">
      <c r="D40" t="str">
        <f t="shared" si="0"/>
        <v>도유지
81,245,182.4㎡
(9.2%)
30,103필</v>
      </c>
    </row>
    <row r="41" spans="1:6" x14ac:dyDescent="0.25">
      <c r="D41" t="str">
        <f t="shared" si="0"/>
        <v>군유지
33,394,522.2㎡
(3.8%)
59,952필</v>
      </c>
    </row>
    <row r="42" spans="1:6" x14ac:dyDescent="0.25">
      <c r="D42" t="str">
        <f t="shared" si="0"/>
        <v>법인
75,664,025.8㎡
(8.5%)
54,232필</v>
      </c>
    </row>
    <row r="43" spans="1:6" x14ac:dyDescent="0.25">
      <c r="D43" t="str">
        <f t="shared" si="0"/>
        <v>종중
66,337,319.8㎡
(7.5%)
5,721필</v>
      </c>
    </row>
    <row r="44" spans="1:6" x14ac:dyDescent="0.25">
      <c r="D44" t="str">
        <f t="shared" si="0"/>
        <v>종교단체
21,803,367.9㎡
(2.5%)
2,980필</v>
      </c>
    </row>
    <row r="45" spans="1:6" x14ac:dyDescent="0.25">
      <c r="D45" t="str">
        <f t="shared" si="0"/>
        <v>기타단체
2,779,869.9㎡
(0.3%)
1,207필</v>
      </c>
    </row>
    <row r="46" spans="1:6" x14ac:dyDescent="0.25">
      <c r="D46" t="str">
        <f t="shared" si="0"/>
        <v>기타
3,215,378.1㎡
(0.4%)
862필</v>
      </c>
    </row>
    <row r="47" spans="1:6" x14ac:dyDescent="0.25">
      <c r="D47" t="str">
        <f>A33&amp;CHAR(10)&amp;FIXED(D33,1)&amp;"㎡"&amp;"("&amp;FIXED(F33,1)&amp;"%)"&amp;CHAR(10)&amp;FIXED(E33,0)&amp;"필"</f>
        <v>총계
885,222,208.1㎡(100.0%)
603,279필</v>
      </c>
    </row>
  </sheetData>
  <mergeCells count="8">
    <mergeCell ref="A1:E1"/>
    <mergeCell ref="A2:C3"/>
    <mergeCell ref="A4:A32"/>
    <mergeCell ref="A33:C33"/>
    <mergeCell ref="D2:E2"/>
    <mergeCell ref="B4:B13"/>
    <mergeCell ref="B14:B23"/>
    <mergeCell ref="B24:B3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U7" sqref="U7"/>
    </sheetView>
  </sheetViews>
  <sheetFormatPr defaultRowHeight="13.5" x14ac:dyDescent="0.25"/>
  <cols>
    <col min="1" max="1" width="5.7109375" bestFit="1" customWidth="1"/>
    <col min="2" max="12" width="7.7109375" bestFit="1" customWidth="1"/>
    <col min="13" max="13" width="7.28515625" bestFit="1" customWidth="1"/>
    <col min="14" max="14" width="5.7109375" style="4" bestFit="1" customWidth="1"/>
    <col min="15" max="15" width="5.42578125" bestFit="1" customWidth="1"/>
    <col min="19" max="19" width="14.5703125" bestFit="1" customWidth="1"/>
    <col min="20" max="21" width="13.5703125" bestFit="1" customWidth="1"/>
    <col min="22" max="22" width="14.5703125" bestFit="1" customWidth="1"/>
    <col min="23" max="26" width="13.5703125" bestFit="1" customWidth="1"/>
  </cols>
  <sheetData>
    <row r="1" spans="1:26" s="18" customFormat="1" ht="10.5" x14ac:dyDescent="0.15">
      <c r="A1" s="125" t="s">
        <v>69</v>
      </c>
      <c r="B1" s="139"/>
      <c r="C1" s="139"/>
      <c r="D1" s="29"/>
      <c r="E1" s="29"/>
      <c r="F1" s="24"/>
      <c r="G1" s="24"/>
      <c r="H1" s="24"/>
      <c r="I1" s="24"/>
      <c r="J1" s="24"/>
      <c r="K1" s="24"/>
      <c r="L1" s="24"/>
      <c r="M1" s="24"/>
      <c r="N1" s="25"/>
      <c r="O1" s="24"/>
    </row>
    <row r="2" spans="1:26" s="18" customFormat="1" ht="10.5" x14ac:dyDescent="0.25">
      <c r="A2" s="121" t="s">
        <v>1</v>
      </c>
      <c r="B2" s="30" t="s">
        <v>24</v>
      </c>
      <c r="C2" s="30"/>
      <c r="D2" s="30" t="s">
        <v>25</v>
      </c>
      <c r="E2" s="30"/>
      <c r="F2" s="30" t="s">
        <v>26</v>
      </c>
      <c r="G2" s="30"/>
      <c r="H2" s="30" t="s">
        <v>27</v>
      </c>
      <c r="I2" s="30"/>
      <c r="J2" s="30" t="s">
        <v>28</v>
      </c>
      <c r="K2" s="30"/>
      <c r="L2" s="30" t="s">
        <v>29</v>
      </c>
      <c r="M2" s="30"/>
      <c r="N2" s="31" t="s">
        <v>32</v>
      </c>
      <c r="O2" s="30"/>
      <c r="S2" s="32" t="s">
        <v>2</v>
      </c>
      <c r="T2" s="32" t="s">
        <v>24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32</v>
      </c>
    </row>
    <row r="3" spans="1:26" s="18" customFormat="1" ht="10.5" x14ac:dyDescent="0.25">
      <c r="A3" s="122"/>
      <c r="B3" s="33" t="s">
        <v>33</v>
      </c>
      <c r="C3" s="33" t="s">
        <v>34</v>
      </c>
      <c r="D3" s="33" t="s">
        <v>33</v>
      </c>
      <c r="E3" s="33" t="s">
        <v>34</v>
      </c>
      <c r="F3" s="33" t="s">
        <v>33</v>
      </c>
      <c r="G3" s="33" t="s">
        <v>34</v>
      </c>
      <c r="H3" s="33" t="s">
        <v>33</v>
      </c>
      <c r="I3" s="33" t="s">
        <v>34</v>
      </c>
      <c r="J3" s="33" t="s">
        <v>33</v>
      </c>
      <c r="K3" s="33" t="s">
        <v>34</v>
      </c>
      <c r="L3" s="33" t="s">
        <v>33</v>
      </c>
      <c r="M3" s="33" t="s">
        <v>34</v>
      </c>
      <c r="N3" s="33" t="s">
        <v>33</v>
      </c>
      <c r="O3" s="33" t="s">
        <v>34</v>
      </c>
      <c r="S3" s="34" t="s">
        <v>3</v>
      </c>
      <c r="T3" s="34" t="s">
        <v>3</v>
      </c>
      <c r="U3" s="34" t="s">
        <v>3</v>
      </c>
      <c r="V3" s="34" t="s">
        <v>3</v>
      </c>
      <c r="W3" s="34" t="s">
        <v>3</v>
      </c>
      <c r="X3" s="34" t="s">
        <v>3</v>
      </c>
      <c r="Y3" s="34" t="s">
        <v>3</v>
      </c>
      <c r="Z3" s="34" t="s">
        <v>3</v>
      </c>
    </row>
    <row r="4" spans="1:26" s="18" customFormat="1" ht="10.5" x14ac:dyDescent="0.15">
      <c r="A4" s="35" t="s">
        <v>5</v>
      </c>
      <c r="B4" s="26">
        <f>T4*0.000001</f>
        <v>38.502993199999999</v>
      </c>
      <c r="C4" s="26">
        <f>T4/S4*100</f>
        <v>4.3495286096178098</v>
      </c>
      <c r="D4" s="26">
        <f>U4*0.000001</f>
        <v>71.215252599999985</v>
      </c>
      <c r="E4" s="26">
        <f>U4/S4*100</f>
        <v>8.0449012630233394</v>
      </c>
      <c r="F4" s="26">
        <f>V4*0.000001</f>
        <v>471.60340829999996</v>
      </c>
      <c r="G4" s="26">
        <f>V4/S4*100</f>
        <v>53.275144250190884</v>
      </c>
      <c r="H4" s="26">
        <f>W4*0.000001</f>
        <v>91.121552300000005</v>
      </c>
      <c r="I4" s="26">
        <f>W4/S4*100</f>
        <v>10.293636045979811</v>
      </c>
      <c r="J4" s="26">
        <f>X4*0.000001</f>
        <v>61.029225199999999</v>
      </c>
      <c r="K4" s="26">
        <f>X4/S4*100</f>
        <v>6.8942266293782115</v>
      </c>
      <c r="L4" s="26">
        <f>Y4*0.000001</f>
        <v>45.647669400000005</v>
      </c>
      <c r="M4" s="26">
        <f>Y4/S4*100</f>
        <v>5.1566340046953911</v>
      </c>
      <c r="N4" s="27">
        <f>Z4*0.000001</f>
        <v>106.10210709999998</v>
      </c>
      <c r="O4" s="26">
        <f>Z4/S4*100</f>
        <v>11.985929197114546</v>
      </c>
      <c r="P4" s="28"/>
      <c r="Q4" s="74"/>
      <c r="S4" s="75">
        <v>885222208.10000002</v>
      </c>
      <c r="T4" s="75">
        <v>38502993.200000003</v>
      </c>
      <c r="U4" s="75">
        <v>71215252.599999994</v>
      </c>
      <c r="V4" s="76">
        <v>471603408.29999995</v>
      </c>
      <c r="W4" s="77">
        <v>91121552.300000012</v>
      </c>
      <c r="X4" s="78">
        <v>61029225.200000003</v>
      </c>
      <c r="Y4" s="79">
        <v>45647669.400000006</v>
      </c>
      <c r="Z4" s="19">
        <v>106102107.09999999</v>
      </c>
    </row>
    <row r="5" spans="1:26" x14ac:dyDescent="0.25">
      <c r="Q5" s="110" t="s">
        <v>79</v>
      </c>
    </row>
    <row r="6" spans="1:26" x14ac:dyDescent="0.25">
      <c r="Q6" s="106" t="s">
        <v>24</v>
      </c>
      <c r="R6" s="107" t="str">
        <f>Q6&amp;CHAR(10)&amp;FIXED(B4,1)&amp;"㎢"&amp;CHAR(10)&amp;"("&amp;FIXED(C4,1)&amp;"%"&amp;")"</f>
        <v>전
38.5㎢
(4.3%)</v>
      </c>
    </row>
    <row r="7" spans="1:26" x14ac:dyDescent="0.25">
      <c r="Q7" s="106" t="s">
        <v>25</v>
      </c>
      <c r="R7" s="107" t="str">
        <f>Q7&amp;CHAR(10)&amp;FIXED(D4,1)&amp;"㎢"&amp;CHAR(10)&amp;"("&amp;FIXED(E4,1)&amp;"%"&amp;")"</f>
        <v>답
71.2㎢
(8.0%)</v>
      </c>
    </row>
    <row r="8" spans="1:26" x14ac:dyDescent="0.25">
      <c r="Q8" s="106" t="s">
        <v>26</v>
      </c>
      <c r="R8" s="107" t="str">
        <f>Q8&amp;CHAR(10)&amp;FIXED(F4,1)&amp;"㎢"&amp;CHAR(10)&amp;"("&amp;FIXED(G4,1)&amp;"%"&amp;")"</f>
        <v>임야
471.6㎢
(53.3%)</v>
      </c>
      <c r="T8" s="102"/>
    </row>
    <row r="9" spans="1:26" x14ac:dyDescent="0.25">
      <c r="Q9" s="106" t="s">
        <v>27</v>
      </c>
      <c r="R9" s="107" t="str">
        <f>Q9&amp;CHAR(10)&amp;FIXED(H4,1)&amp;"㎢"&amp;CHAR(10)&amp;"("&amp;FIXED(I4,1)&amp;"%"&amp;")"</f>
        <v>대
91.1㎢
(10.3%)</v>
      </c>
    </row>
    <row r="10" spans="1:26" x14ac:dyDescent="0.25">
      <c r="Q10" s="106" t="s">
        <v>28</v>
      </c>
      <c r="R10" s="107" t="str">
        <f>Q10&amp;CHAR(10)&amp;FIXED(J4,1)&amp;"㎢"&amp;CHAR(10)&amp;"("&amp;FIXED(K4,1)&amp;"%"&amp;")"</f>
        <v>도로
61.0㎢
(6.9%)</v>
      </c>
    </row>
    <row r="11" spans="1:26" x14ac:dyDescent="0.25">
      <c r="Q11" s="106" t="s">
        <v>29</v>
      </c>
      <c r="R11" s="107" t="str">
        <f>Q11&amp;CHAR(10)&amp;FIXED(L4,1)&amp;"㎢"&amp;CHAR(10)&amp;"("&amp;FIXED(M4,1)&amp;"%"&amp;")"</f>
        <v>하천
45.6㎢
(5.2%)</v>
      </c>
    </row>
    <row r="12" spans="1:26" x14ac:dyDescent="0.25">
      <c r="Q12" s="106" t="s">
        <v>78</v>
      </c>
      <c r="R12" s="107" t="str">
        <f>Q12&amp;CHAR(10)&amp;FIXED(N4,1)&amp;"㎢"&amp;CHAR(10)&amp;"("&amp;FIXED(O4,1)&amp;"%"&amp;")"</f>
        <v>기타
106.1㎢
(12.0%)</v>
      </c>
    </row>
    <row r="13" spans="1:26" x14ac:dyDescent="0.25">
      <c r="Q13" s="71"/>
    </row>
    <row r="29" spans="1:14" s="18" customFormat="1" ht="10.5" x14ac:dyDescent="0.25">
      <c r="A29" s="18" t="s">
        <v>70</v>
      </c>
      <c r="N29" s="25"/>
    </row>
    <row r="30" spans="1:14" x14ac:dyDescent="0.25">
      <c r="A30" s="140" t="s">
        <v>62</v>
      </c>
      <c r="B30" s="99">
        <v>2012</v>
      </c>
      <c r="C30" s="104">
        <v>2013</v>
      </c>
      <c r="D30" s="104">
        <v>2014</v>
      </c>
      <c r="E30" s="104">
        <v>2015</v>
      </c>
      <c r="F30" s="104">
        <v>2016</v>
      </c>
      <c r="G30" s="104">
        <v>2017</v>
      </c>
      <c r="H30" s="104">
        <v>2018</v>
      </c>
      <c r="I30" s="104">
        <v>2019</v>
      </c>
      <c r="J30" s="104">
        <v>2020</v>
      </c>
      <c r="K30" s="104">
        <v>2021</v>
      </c>
      <c r="L30" s="104">
        <v>2022</v>
      </c>
      <c r="N30"/>
    </row>
    <row r="31" spans="1:14" x14ac:dyDescent="0.25">
      <c r="A31" s="141"/>
      <c r="B31" s="99" t="s">
        <v>30</v>
      </c>
      <c r="C31" s="99" t="s">
        <v>30</v>
      </c>
      <c r="D31" s="99" t="s">
        <v>30</v>
      </c>
      <c r="E31" s="99" t="s">
        <v>30</v>
      </c>
      <c r="F31" s="99" t="s">
        <v>30</v>
      </c>
      <c r="G31" s="99" t="s">
        <v>30</v>
      </c>
      <c r="H31" s="99" t="s">
        <v>30</v>
      </c>
      <c r="I31" s="99" t="s">
        <v>30</v>
      </c>
      <c r="J31" s="99" t="s">
        <v>30</v>
      </c>
      <c r="K31" s="99" t="s">
        <v>30</v>
      </c>
      <c r="L31" s="99" t="s">
        <v>30</v>
      </c>
      <c r="N31"/>
    </row>
    <row r="32" spans="1:14" x14ac:dyDescent="0.25">
      <c r="A32" s="22" t="s">
        <v>24</v>
      </c>
      <c r="B32" s="20">
        <v>100</v>
      </c>
      <c r="C32" s="20">
        <v>98.236391208086303</v>
      </c>
      <c r="D32" s="20">
        <v>93.335119095707554</v>
      </c>
      <c r="E32" s="20">
        <v>91.482370374735083</v>
      </c>
      <c r="F32" s="20">
        <v>90.583188815393726</v>
      </c>
      <c r="G32" s="20">
        <v>88.227058783091678</v>
      </c>
      <c r="H32" s="20">
        <v>87.538873305488224</v>
      </c>
      <c r="I32" s="20">
        <v>86.472678265050163</v>
      </c>
      <c r="J32" s="20">
        <v>86.278870861790196</v>
      </c>
      <c r="K32" s="20">
        <v>85.256534453532609</v>
      </c>
      <c r="L32" s="20">
        <v>84.780760235814881</v>
      </c>
      <c r="N32"/>
    </row>
    <row r="33" spans="1:14" x14ac:dyDescent="0.25">
      <c r="A33" s="22" t="s">
        <v>25</v>
      </c>
      <c r="B33" s="20">
        <v>100</v>
      </c>
      <c r="C33" s="20">
        <v>99.094907090596934</v>
      </c>
      <c r="D33" s="20">
        <v>93.160792770774066</v>
      </c>
      <c r="E33" s="20">
        <v>91.733901544186111</v>
      </c>
      <c r="F33" s="20">
        <v>90.4972386076427</v>
      </c>
      <c r="G33" s="20">
        <v>86.702362880340047</v>
      </c>
      <c r="H33" s="20">
        <v>85.958218844670014</v>
      </c>
      <c r="I33" s="20">
        <v>85.15675042912217</v>
      </c>
      <c r="J33" s="20">
        <v>84.870573143438747</v>
      </c>
      <c r="K33" s="20">
        <v>83.812026812210604</v>
      </c>
      <c r="L33" s="20">
        <v>83.36829214928359</v>
      </c>
      <c r="N33"/>
    </row>
    <row r="34" spans="1:14" x14ac:dyDescent="0.25">
      <c r="A34" s="22" t="s">
        <v>26</v>
      </c>
      <c r="B34" s="20">
        <v>100</v>
      </c>
      <c r="C34" s="20">
        <v>99.966285516058434</v>
      </c>
      <c r="D34" s="20">
        <v>99.641940951715725</v>
      </c>
      <c r="E34" s="20">
        <v>99.526016838029648</v>
      </c>
      <c r="F34" s="20">
        <v>99.309922952935366</v>
      </c>
      <c r="G34" s="20">
        <v>98.869654379419075</v>
      </c>
      <c r="H34" s="20">
        <v>98.770029515373764</v>
      </c>
      <c r="I34" s="20">
        <v>98.73233513206462</v>
      </c>
      <c r="J34" s="20">
        <v>98.721009737636294</v>
      </c>
      <c r="K34" s="20">
        <v>98.590146395697531</v>
      </c>
      <c r="L34" s="20">
        <v>98.576918768941226</v>
      </c>
      <c r="N34"/>
    </row>
    <row r="35" spans="1:14" x14ac:dyDescent="0.25">
      <c r="A35" s="22" t="s">
        <v>31</v>
      </c>
      <c r="B35" s="20">
        <v>100</v>
      </c>
      <c r="C35" s="20">
        <v>100.95000818770907</v>
      </c>
      <c r="D35" s="20">
        <v>104.15280249669824</v>
      </c>
      <c r="E35" s="20">
        <v>105.18738952343227</v>
      </c>
      <c r="F35" s="20">
        <v>106.31026090259776</v>
      </c>
      <c r="G35" s="20">
        <v>108.41458704728895</v>
      </c>
      <c r="H35" s="20">
        <v>109.19635518722446</v>
      </c>
      <c r="I35" s="20">
        <v>110.15098419395308</v>
      </c>
      <c r="J35" s="20">
        <v>110.32961976925048</v>
      </c>
      <c r="K35" s="20">
        <v>110.85717336791259</v>
      </c>
      <c r="L35" s="20">
        <v>111.48786028978716</v>
      </c>
      <c r="N35"/>
    </row>
    <row r="36" spans="1:14" x14ac:dyDescent="0.25">
      <c r="A36" s="22" t="s">
        <v>28</v>
      </c>
      <c r="B36" s="20">
        <v>100</v>
      </c>
      <c r="C36" s="20">
        <v>100.92530292875178</v>
      </c>
      <c r="D36" s="20">
        <v>104.22905406232299</v>
      </c>
      <c r="E36" s="20">
        <v>105.87916936987052</v>
      </c>
      <c r="F36" s="20">
        <v>106.2543773193306</v>
      </c>
      <c r="G36" s="20">
        <v>107.98881525619659</v>
      </c>
      <c r="H36" s="20">
        <v>108.48178340923837</v>
      </c>
      <c r="I36" s="20">
        <v>109.24874129748407</v>
      </c>
      <c r="J36" s="20">
        <v>109.47425130994723</v>
      </c>
      <c r="K36" s="20">
        <v>111.75072761256568</v>
      </c>
      <c r="L36" s="20">
        <v>112.16042749077313</v>
      </c>
      <c r="N36"/>
    </row>
    <row r="37" spans="1:14" x14ac:dyDescent="0.25">
      <c r="A37" s="22" t="s">
        <v>29</v>
      </c>
      <c r="B37" s="20">
        <v>100</v>
      </c>
      <c r="C37" s="20">
        <v>99.532516006804727</v>
      </c>
      <c r="D37" s="20">
        <v>100.23794643016768</v>
      </c>
      <c r="E37" s="20">
        <v>100.17142394049299</v>
      </c>
      <c r="F37" s="20">
        <v>100.10022416443138</v>
      </c>
      <c r="G37" s="20">
        <v>100.26130066593841</v>
      </c>
      <c r="H37" s="20">
        <v>100.25212317206646</v>
      </c>
      <c r="I37" s="20">
        <v>100.15705198100831</v>
      </c>
      <c r="J37" s="20">
        <v>100.13815578028242</v>
      </c>
      <c r="K37" s="20">
        <v>100.11000182200813</v>
      </c>
      <c r="L37" s="20">
        <v>103.49858096880983</v>
      </c>
      <c r="N37"/>
    </row>
    <row r="38" spans="1:14" x14ac:dyDescent="0.25">
      <c r="A38" s="23" t="s">
        <v>20</v>
      </c>
      <c r="B38" s="20">
        <v>100</v>
      </c>
      <c r="C38" s="20">
        <v>100.54409657013525</v>
      </c>
      <c r="D38" s="20">
        <v>104.9817051011084</v>
      </c>
      <c r="E38" s="20">
        <v>105.96259404015215</v>
      </c>
      <c r="F38" s="20">
        <v>107.45700884691752</v>
      </c>
      <c r="G38" s="20">
        <v>111.41415981586459</v>
      </c>
      <c r="H38" s="20">
        <v>111.87927567099756</v>
      </c>
      <c r="I38" s="20">
        <v>112.08280043437074</v>
      </c>
      <c r="J38" s="20">
        <v>112.18526484537506</v>
      </c>
      <c r="K38" s="20">
        <v>112.76728958913745</v>
      </c>
      <c r="L38" s="20">
        <v>112.71361103693897</v>
      </c>
      <c r="N38"/>
    </row>
    <row r="39" spans="1:14" x14ac:dyDescent="0.25">
      <c r="N39"/>
    </row>
    <row r="40" spans="1:14" x14ac:dyDescent="0.25">
      <c r="N40"/>
    </row>
    <row r="41" spans="1:14" x14ac:dyDescent="0.25">
      <c r="N41"/>
    </row>
    <row r="42" spans="1:14" x14ac:dyDescent="0.25">
      <c r="N42"/>
    </row>
    <row r="43" spans="1:14" x14ac:dyDescent="0.25">
      <c r="N43"/>
    </row>
    <row r="44" spans="1:14" x14ac:dyDescent="0.25">
      <c r="N44"/>
    </row>
    <row r="45" spans="1:14" x14ac:dyDescent="0.25">
      <c r="N45"/>
    </row>
    <row r="46" spans="1:14" x14ac:dyDescent="0.25">
      <c r="N46"/>
    </row>
    <row r="47" spans="1:14" x14ac:dyDescent="0.25">
      <c r="N47"/>
    </row>
    <row r="48" spans="1:14" x14ac:dyDescent="0.25">
      <c r="N48"/>
    </row>
    <row r="49" spans="14:14" x14ac:dyDescent="0.25">
      <c r="N49"/>
    </row>
    <row r="50" spans="14:14" x14ac:dyDescent="0.25">
      <c r="N50"/>
    </row>
    <row r="51" spans="14:14" x14ac:dyDescent="0.25">
      <c r="N51"/>
    </row>
    <row r="52" spans="14:14" x14ac:dyDescent="0.25">
      <c r="N52"/>
    </row>
    <row r="53" spans="14:14" x14ac:dyDescent="0.25">
      <c r="N53"/>
    </row>
    <row r="54" spans="14:14" x14ac:dyDescent="0.25">
      <c r="N54"/>
    </row>
    <row r="55" spans="14:14" x14ac:dyDescent="0.25">
      <c r="N55"/>
    </row>
    <row r="56" spans="14:14" x14ac:dyDescent="0.25">
      <c r="N56"/>
    </row>
    <row r="57" spans="14:14" x14ac:dyDescent="0.25">
      <c r="N57"/>
    </row>
    <row r="58" spans="14:14" x14ac:dyDescent="0.25">
      <c r="N58"/>
    </row>
    <row r="59" spans="14:14" x14ac:dyDescent="0.25">
      <c r="N59"/>
    </row>
  </sheetData>
  <mergeCells count="3">
    <mergeCell ref="A1:C1"/>
    <mergeCell ref="A2:A3"/>
    <mergeCell ref="A30:A3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C15" sqref="C15"/>
    </sheetView>
  </sheetViews>
  <sheetFormatPr defaultRowHeight="13.5" x14ac:dyDescent="0.25"/>
  <cols>
    <col min="1" max="1" width="8.7109375" style="1" customWidth="1"/>
    <col min="2" max="2" width="16.5703125" style="1" customWidth="1"/>
    <col min="3" max="4" width="9.140625" style="2"/>
    <col min="5" max="19" width="9.140625" style="1"/>
    <col min="20" max="21" width="9.140625" style="2"/>
    <col min="22" max="16384" width="9.140625" style="1"/>
  </cols>
  <sheetData>
    <row r="1" spans="1:18" x14ac:dyDescent="0.25">
      <c r="A1" s="44" t="s">
        <v>35</v>
      </c>
      <c r="B1" s="45"/>
      <c r="C1" s="28"/>
      <c r="D1" s="28"/>
    </row>
    <row r="2" spans="1:18" x14ac:dyDescent="0.25">
      <c r="A2" s="121"/>
      <c r="B2" s="46"/>
      <c r="C2" s="30" t="s">
        <v>2</v>
      </c>
      <c r="D2" s="30" t="s">
        <v>2</v>
      </c>
    </row>
    <row r="3" spans="1:18" x14ac:dyDescent="0.25">
      <c r="A3" s="122"/>
      <c r="B3" s="43"/>
      <c r="C3" s="33" t="s">
        <v>3</v>
      </c>
      <c r="D3" s="33" t="s">
        <v>34</v>
      </c>
      <c r="E3" s="111" t="s">
        <v>79</v>
      </c>
      <c r="Q3" s="103"/>
      <c r="R3" s="103"/>
    </row>
    <row r="4" spans="1:18" x14ac:dyDescent="0.15">
      <c r="A4" s="21" t="s">
        <v>5</v>
      </c>
      <c r="B4" s="86">
        <v>404192700.10000002</v>
      </c>
      <c r="C4" s="19">
        <f>B4*0.000001</f>
        <v>404.19270010000002</v>
      </c>
      <c r="D4" s="19">
        <f>SUM(D5:D12)</f>
        <v>99.999999999999986</v>
      </c>
      <c r="E4" s="107" t="str">
        <f t="shared" ref="E4:E12" si="0">FIXED($C4,1)&amp;CHAR(10)&amp;"("&amp;FIXED($D4,1)&amp;")"</f>
        <v>404.2
(100.0)</v>
      </c>
      <c r="Q4" s="103"/>
      <c r="R4" s="102"/>
    </row>
    <row r="5" spans="1:18" x14ac:dyDescent="0.25">
      <c r="A5" s="21" t="s">
        <v>6</v>
      </c>
      <c r="B5" s="98">
        <v>7055947.7000000002</v>
      </c>
      <c r="C5" s="19">
        <f t="shared" ref="C5:C12" si="1">B5*0.000001</f>
        <v>7.0559476999999999</v>
      </c>
      <c r="D5" s="19">
        <f>B5/B4*100</f>
        <v>1.7456890483807133</v>
      </c>
      <c r="E5" s="107" t="str">
        <f t="shared" si="0"/>
        <v>7.1
(1.7)</v>
      </c>
      <c r="Q5" s="103"/>
      <c r="R5" s="103"/>
    </row>
    <row r="6" spans="1:18" x14ac:dyDescent="0.25">
      <c r="A6" s="21" t="s">
        <v>7</v>
      </c>
      <c r="B6" s="98">
        <v>71286060.900000006</v>
      </c>
      <c r="C6" s="19">
        <f t="shared" si="1"/>
        <v>71.28606090000001</v>
      </c>
      <c r="D6" s="19">
        <f>B6/B4*100</f>
        <v>17.636652240964111</v>
      </c>
      <c r="E6" s="107" t="str">
        <f t="shared" si="0"/>
        <v>71.3
(17.6)</v>
      </c>
      <c r="Q6" s="103"/>
      <c r="R6" s="103"/>
    </row>
    <row r="7" spans="1:18" x14ac:dyDescent="0.25">
      <c r="A7" s="21" t="s">
        <v>8</v>
      </c>
      <c r="B7" s="98">
        <v>15237503.9</v>
      </c>
      <c r="C7" s="19">
        <f t="shared" si="1"/>
        <v>15.2375039</v>
      </c>
      <c r="D7" s="19">
        <f>B7/B4*100</f>
        <v>3.769861231098468</v>
      </c>
      <c r="E7" s="107" t="str">
        <f t="shared" si="0"/>
        <v>15.2
(3.8)</v>
      </c>
      <c r="Q7" s="103"/>
      <c r="R7" s="103"/>
    </row>
    <row r="8" spans="1:18" x14ac:dyDescent="0.25">
      <c r="A8" s="21" t="s">
        <v>9</v>
      </c>
      <c r="B8" s="98">
        <v>10610684.1</v>
      </c>
      <c r="C8" s="19">
        <f t="shared" si="1"/>
        <v>10.610684099999999</v>
      </c>
      <c r="D8" s="19">
        <f>B8/B4*100</f>
        <v>2.6251548079356315</v>
      </c>
      <c r="E8" s="107" t="str">
        <f t="shared" si="0"/>
        <v>10.6
(2.6)</v>
      </c>
      <c r="Q8" s="103"/>
      <c r="R8" s="103"/>
    </row>
    <row r="9" spans="1:18" x14ac:dyDescent="0.25">
      <c r="A9" s="21" t="s">
        <v>10</v>
      </c>
      <c r="B9" s="98">
        <v>47190243.299999997</v>
      </c>
      <c r="C9" s="19">
        <f t="shared" si="1"/>
        <v>47.190243299999992</v>
      </c>
      <c r="D9" s="19">
        <f>B9/B4*100</f>
        <v>11.675184457394904</v>
      </c>
      <c r="E9" s="107" t="str">
        <f t="shared" si="0"/>
        <v>47.2
(11.7)</v>
      </c>
      <c r="Q9" s="103"/>
      <c r="R9" s="103"/>
    </row>
    <row r="10" spans="1:18" x14ac:dyDescent="0.25">
      <c r="A10" s="21" t="s">
        <v>11</v>
      </c>
      <c r="B10" s="98">
        <v>38067100.5</v>
      </c>
      <c r="C10" s="19">
        <f t="shared" si="1"/>
        <v>38.067100499999995</v>
      </c>
      <c r="D10" s="19">
        <f>B10/B4*100</f>
        <v>9.4180573994982932</v>
      </c>
      <c r="E10" s="107" t="str">
        <f t="shared" si="0"/>
        <v>38.1
(9.4)</v>
      </c>
      <c r="Q10" s="103"/>
      <c r="R10" s="103"/>
    </row>
    <row r="11" spans="1:18" x14ac:dyDescent="0.25">
      <c r="A11" s="21" t="s">
        <v>12</v>
      </c>
      <c r="B11" s="98">
        <v>41845142.100000001</v>
      </c>
      <c r="C11" s="19">
        <f t="shared" si="1"/>
        <v>41.845142099999997</v>
      </c>
      <c r="D11" s="19">
        <f>B11/B4*100</f>
        <v>10.352770371569607</v>
      </c>
      <c r="E11" s="107" t="str">
        <f t="shared" si="0"/>
        <v>41.8
(10.4)</v>
      </c>
      <c r="Q11" s="103"/>
      <c r="R11" s="103"/>
    </row>
    <row r="12" spans="1:18" x14ac:dyDescent="0.25">
      <c r="A12" s="21" t="s">
        <v>13</v>
      </c>
      <c r="B12" s="98">
        <v>172900017.59999999</v>
      </c>
      <c r="C12" s="19">
        <f t="shared" si="1"/>
        <v>172.90001759999998</v>
      </c>
      <c r="D12" s="19">
        <f>B12/B4*100</f>
        <v>42.776630443158261</v>
      </c>
      <c r="E12" s="107" t="str">
        <f t="shared" si="0"/>
        <v>172.9
(42.8)</v>
      </c>
      <c r="Q12" s="103"/>
      <c r="R12" s="103"/>
    </row>
    <row r="13" spans="1:18" x14ac:dyDescent="0.25">
      <c r="Q13" s="103"/>
      <c r="R13" s="103"/>
    </row>
    <row r="14" spans="1:18" x14ac:dyDescent="0.25">
      <c r="C14" s="1"/>
      <c r="D14" s="103"/>
      <c r="Q14" s="103"/>
      <c r="R14" s="103"/>
    </row>
    <row r="15" spans="1:18" x14ac:dyDescent="0.25">
      <c r="C15" s="1"/>
      <c r="D15" s="103"/>
      <c r="Q15" s="103"/>
      <c r="R15" s="103"/>
    </row>
    <row r="16" spans="1:18" x14ac:dyDescent="0.25">
      <c r="B16" s="71"/>
      <c r="C16" s="1"/>
      <c r="D16" s="1"/>
      <c r="Q16" s="103"/>
      <c r="R16" s="103"/>
    </row>
    <row r="17" spans="1:18" x14ac:dyDescent="0.25">
      <c r="C17" s="1"/>
      <c r="D17" s="1"/>
      <c r="Q17" s="103"/>
      <c r="R17" s="103"/>
    </row>
    <row r="18" spans="1:18" x14ac:dyDescent="0.25">
      <c r="B18" s="71"/>
      <c r="C18" s="1"/>
      <c r="D18" s="1"/>
      <c r="Q18" s="103"/>
      <c r="R18" s="103"/>
    </row>
    <row r="19" spans="1:18" x14ac:dyDescent="0.25">
      <c r="C19" s="1"/>
      <c r="D19" s="1"/>
      <c r="Q19" s="103"/>
      <c r="R19" s="103"/>
    </row>
    <row r="20" spans="1:18" x14ac:dyDescent="0.25">
      <c r="C20" s="1"/>
      <c r="D20" s="1"/>
      <c r="Q20" s="103"/>
      <c r="R20" s="103"/>
    </row>
    <row r="21" spans="1:18" x14ac:dyDescent="0.25">
      <c r="C21" s="1"/>
      <c r="D21" s="1"/>
      <c r="Q21" s="103"/>
      <c r="R21" s="103"/>
    </row>
    <row r="22" spans="1:18" x14ac:dyDescent="0.25">
      <c r="C22" s="1"/>
      <c r="D22" s="1"/>
      <c r="Q22" s="103"/>
      <c r="R22" s="103"/>
    </row>
    <row r="23" spans="1:18" x14ac:dyDescent="0.25">
      <c r="C23" s="1"/>
      <c r="D23" s="1"/>
      <c r="Q23" s="103"/>
      <c r="R23" s="103"/>
    </row>
    <row r="24" spans="1:18" x14ac:dyDescent="0.25">
      <c r="C24" s="1"/>
      <c r="D24" s="1"/>
      <c r="Q24" s="103"/>
      <c r="R24" s="103"/>
    </row>
    <row r="25" spans="1:18" x14ac:dyDescent="0.25">
      <c r="C25" s="1"/>
      <c r="D25" s="1"/>
      <c r="Q25" s="103"/>
      <c r="R25" s="103"/>
    </row>
    <row r="26" spans="1:18" x14ac:dyDescent="0.25">
      <c r="A26" s="44" t="s">
        <v>36</v>
      </c>
      <c r="B26" s="45"/>
      <c r="C26" s="28"/>
      <c r="D26" s="28"/>
      <c r="Q26" s="103"/>
      <c r="R26" s="103"/>
    </row>
    <row r="27" spans="1:18" ht="13.5" customHeight="1" x14ac:dyDescent="0.25">
      <c r="A27" s="47"/>
      <c r="B27" s="46"/>
      <c r="C27" s="30" t="s">
        <v>2</v>
      </c>
      <c r="D27" s="30" t="s">
        <v>2</v>
      </c>
      <c r="Q27" s="103"/>
      <c r="R27" s="103"/>
    </row>
    <row r="28" spans="1:18" x14ac:dyDescent="0.25">
      <c r="A28" s="48"/>
      <c r="B28" s="43"/>
      <c r="C28" s="33" t="s">
        <v>3</v>
      </c>
      <c r="D28" s="33" t="s">
        <v>34</v>
      </c>
      <c r="E28" s="111" t="s">
        <v>79</v>
      </c>
      <c r="Q28" s="103"/>
      <c r="R28" s="103"/>
    </row>
    <row r="29" spans="1:18" x14ac:dyDescent="0.15">
      <c r="A29" s="21" t="s">
        <v>5</v>
      </c>
      <c r="B29" s="86">
        <v>481029508</v>
      </c>
      <c r="C29" s="19">
        <f>B29*0.000001</f>
        <v>481.02950799999996</v>
      </c>
      <c r="D29" s="19">
        <f>SUM(D30:D37)</f>
        <v>100</v>
      </c>
      <c r="E29" s="107" t="str">
        <f t="shared" ref="E29:E37" si="2">FIXED($C29,1)&amp;CHAR(10)&amp;"("&amp;FIXED($D29,1)&amp;")"</f>
        <v>481.0
(100.0)</v>
      </c>
      <c r="Q29" s="103"/>
      <c r="R29" s="103"/>
    </row>
    <row r="30" spans="1:18" x14ac:dyDescent="0.25">
      <c r="A30" s="21" t="s">
        <v>6</v>
      </c>
      <c r="B30" s="92">
        <v>0</v>
      </c>
      <c r="C30" s="19">
        <f t="shared" ref="C30:C37" si="3">B30*0.000001</f>
        <v>0</v>
      </c>
      <c r="D30" s="19">
        <f>B30/B29*100</f>
        <v>0</v>
      </c>
      <c r="E30" s="107" t="str">
        <f t="shared" si="2"/>
        <v>0.0
(0.0)</v>
      </c>
      <c r="Q30" s="103"/>
      <c r="R30" s="102"/>
    </row>
    <row r="31" spans="1:18" x14ac:dyDescent="0.25">
      <c r="A31" s="21" t="s">
        <v>7</v>
      </c>
      <c r="B31" s="98">
        <v>110862797</v>
      </c>
      <c r="C31" s="19">
        <f t="shared" si="3"/>
        <v>110.862797</v>
      </c>
      <c r="D31" s="19">
        <f>B31/B29*100</f>
        <v>23.046984676873503</v>
      </c>
      <c r="E31" s="107" t="str">
        <f t="shared" si="2"/>
        <v>110.9
(23.0)</v>
      </c>
      <c r="Q31" s="103"/>
      <c r="R31" s="103"/>
    </row>
    <row r="32" spans="1:18" x14ac:dyDescent="0.25">
      <c r="A32" s="21" t="s">
        <v>8</v>
      </c>
      <c r="B32" s="98">
        <v>2085936</v>
      </c>
      <c r="C32" s="19">
        <f t="shared" si="3"/>
        <v>2.0859359999999998</v>
      </c>
      <c r="D32" s="19">
        <f>B32/B29*100</f>
        <v>0.43363992547417696</v>
      </c>
      <c r="E32" s="107" t="str">
        <f t="shared" si="2"/>
        <v>2.1
(0.4)</v>
      </c>
      <c r="Q32" s="103"/>
      <c r="R32" s="103"/>
    </row>
    <row r="33" spans="1:18" x14ac:dyDescent="0.25">
      <c r="A33" s="21" t="s">
        <v>9</v>
      </c>
      <c r="B33" s="98">
        <v>6819817</v>
      </c>
      <c r="C33" s="19">
        <f t="shared" si="3"/>
        <v>6.8198169999999996</v>
      </c>
      <c r="D33" s="19">
        <f>B33/B29*100</f>
        <v>1.4177543968882675</v>
      </c>
      <c r="E33" s="107" t="str">
        <f t="shared" si="2"/>
        <v>6.8
(1.4)</v>
      </c>
      <c r="Q33" s="103"/>
      <c r="R33" s="103"/>
    </row>
    <row r="34" spans="1:18" x14ac:dyDescent="0.25">
      <c r="A34" s="21" t="s">
        <v>10</v>
      </c>
      <c r="B34" s="98">
        <v>46799741</v>
      </c>
      <c r="C34" s="19">
        <f t="shared" si="3"/>
        <v>46.799740999999997</v>
      </c>
      <c r="D34" s="19">
        <f>B34/B29*100</f>
        <v>9.7290790318834244</v>
      </c>
      <c r="E34" s="107" t="str">
        <f t="shared" si="2"/>
        <v>46.8
(9.7)</v>
      </c>
      <c r="Q34" s="103"/>
      <c r="R34" s="103"/>
    </row>
    <row r="35" spans="1:18" x14ac:dyDescent="0.25">
      <c r="A35" s="21" t="s">
        <v>11</v>
      </c>
      <c r="B35" s="98">
        <v>38467222</v>
      </c>
      <c r="C35" s="19">
        <f t="shared" si="3"/>
        <v>38.467222</v>
      </c>
      <c r="D35" s="19">
        <f>B35/B29*100</f>
        <v>7.9968528666644705</v>
      </c>
      <c r="E35" s="107" t="str">
        <f t="shared" si="2"/>
        <v>38.5
(8.0)</v>
      </c>
      <c r="Q35" s="103"/>
      <c r="R35" s="103"/>
    </row>
    <row r="36" spans="1:18" x14ac:dyDescent="0.25">
      <c r="A36" s="21" t="s">
        <v>12</v>
      </c>
      <c r="B36" s="98">
        <v>20529636</v>
      </c>
      <c r="C36" s="19">
        <f t="shared" si="3"/>
        <v>20.529636</v>
      </c>
      <c r="D36" s="19">
        <f>B36/B29*100</f>
        <v>4.2678537716650844</v>
      </c>
      <c r="E36" s="107" t="str">
        <f t="shared" si="2"/>
        <v>20.5
(4.3)</v>
      </c>
      <c r="Q36" s="103"/>
      <c r="R36" s="103"/>
    </row>
    <row r="37" spans="1:18" x14ac:dyDescent="0.25">
      <c r="A37" s="21" t="s">
        <v>13</v>
      </c>
      <c r="B37" s="98">
        <v>255464359</v>
      </c>
      <c r="C37" s="19">
        <f t="shared" si="3"/>
        <v>255.464359</v>
      </c>
      <c r="D37" s="19">
        <f>B37/B29*100</f>
        <v>53.107835330551069</v>
      </c>
      <c r="E37" s="107" t="str">
        <f t="shared" si="2"/>
        <v>255.5
(53.1)</v>
      </c>
      <c r="Q37" s="103"/>
      <c r="R37" s="103"/>
    </row>
    <row r="39" spans="1:18" x14ac:dyDescent="0.25">
      <c r="D39" s="108"/>
    </row>
    <row r="40" spans="1:18" x14ac:dyDescent="0.25">
      <c r="D40" s="108"/>
    </row>
  </sheetData>
  <mergeCells count="1">
    <mergeCell ref="A2:A3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9"/>
  <sheetViews>
    <sheetView workbookViewId="0">
      <selection activeCell="AG11" sqref="AG11"/>
    </sheetView>
  </sheetViews>
  <sheetFormatPr defaultRowHeight="13.5" x14ac:dyDescent="0.25"/>
  <cols>
    <col min="1" max="1" width="7.7109375" bestFit="1" customWidth="1"/>
    <col min="2" max="2" width="6.85546875" bestFit="1" customWidth="1"/>
    <col min="3" max="4" width="5.85546875" bestFit="1" customWidth="1"/>
    <col min="5" max="5" width="6.85546875" bestFit="1" customWidth="1"/>
    <col min="6" max="9" width="5.85546875" bestFit="1" customWidth="1"/>
    <col min="10" max="10" width="9.140625" customWidth="1"/>
    <col min="31" max="31" width="14.140625" customWidth="1"/>
    <col min="32" max="32" width="13" customWidth="1"/>
    <col min="33" max="33" width="11.42578125" bestFit="1" customWidth="1"/>
    <col min="34" max="34" width="12.42578125" bestFit="1" customWidth="1"/>
    <col min="35" max="36" width="12.28515625" bestFit="1" customWidth="1"/>
    <col min="37" max="37" width="11.42578125" bestFit="1" customWidth="1"/>
    <col min="38" max="38" width="14.28515625" customWidth="1"/>
    <col min="39" max="39" width="13.140625" customWidth="1"/>
    <col min="40" max="41" width="10.42578125" bestFit="1" customWidth="1"/>
    <col min="42" max="42" width="11.42578125" bestFit="1" customWidth="1"/>
    <col min="43" max="43" width="10.42578125" bestFit="1" customWidth="1"/>
    <col min="44" max="44" width="8.28515625" bestFit="1" customWidth="1"/>
    <col min="45" max="47" width="10.42578125" bestFit="1" customWidth="1"/>
    <col min="49" max="49" width="10.42578125" bestFit="1" customWidth="1"/>
    <col min="50" max="50" width="8.28515625" bestFit="1" customWidth="1"/>
    <col min="51" max="51" width="10.42578125" bestFit="1" customWidth="1"/>
    <col min="52" max="52" width="11.42578125" bestFit="1" customWidth="1"/>
    <col min="53" max="53" width="13" bestFit="1" customWidth="1"/>
  </cols>
  <sheetData>
    <row r="1" spans="1:53" x14ac:dyDescent="0.15">
      <c r="A1" s="125" t="s">
        <v>37</v>
      </c>
      <c r="B1" s="139"/>
      <c r="C1" s="139"/>
      <c r="D1" s="29"/>
      <c r="E1" s="24"/>
      <c r="F1" s="24"/>
      <c r="G1" s="24"/>
      <c r="H1" s="24"/>
      <c r="I1" s="24"/>
      <c r="K1" s="71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1:53" x14ac:dyDescent="0.25">
      <c r="A2" s="121" t="s">
        <v>1</v>
      </c>
      <c r="B2" s="30"/>
      <c r="C2" s="30" t="s">
        <v>24</v>
      </c>
      <c r="D2" s="30" t="s">
        <v>25</v>
      </c>
      <c r="E2" s="30" t="s">
        <v>26</v>
      </c>
      <c r="F2" s="30" t="s">
        <v>27</v>
      </c>
      <c r="G2" s="30" t="s">
        <v>28</v>
      </c>
      <c r="H2" s="30" t="s">
        <v>29</v>
      </c>
      <c r="I2" s="30" t="s">
        <v>32</v>
      </c>
      <c r="AD2" s="144"/>
      <c r="AE2" s="32" t="s">
        <v>2</v>
      </c>
      <c r="AF2" s="32" t="s">
        <v>24</v>
      </c>
      <c r="AG2" s="32" t="s">
        <v>25</v>
      </c>
      <c r="AH2" s="32" t="s">
        <v>26</v>
      </c>
      <c r="AI2" s="32" t="s">
        <v>27</v>
      </c>
      <c r="AJ2" s="32" t="s">
        <v>28</v>
      </c>
      <c r="AK2" s="32" t="s">
        <v>29</v>
      </c>
      <c r="AL2" s="32" t="s">
        <v>66</v>
      </c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x14ac:dyDescent="0.25">
      <c r="A3" s="122"/>
      <c r="B3" s="33" t="s">
        <v>33</v>
      </c>
      <c r="C3" s="33" t="s">
        <v>3</v>
      </c>
      <c r="D3" s="33" t="s">
        <v>3</v>
      </c>
      <c r="E3" s="33" t="s">
        <v>3</v>
      </c>
      <c r="F3" s="33" t="s">
        <v>3</v>
      </c>
      <c r="G3" s="33" t="s">
        <v>3</v>
      </c>
      <c r="H3" s="33" t="s">
        <v>3</v>
      </c>
      <c r="I3" s="33" t="s">
        <v>3</v>
      </c>
      <c r="J3" s="146" t="s">
        <v>79</v>
      </c>
      <c r="K3" s="147"/>
      <c r="N3" s="102"/>
      <c r="AD3" s="145"/>
      <c r="AE3" s="34" t="s">
        <v>3</v>
      </c>
      <c r="AF3" s="34" t="s">
        <v>3</v>
      </c>
      <c r="AG3" s="34" t="s">
        <v>3</v>
      </c>
      <c r="AH3" s="34" t="s">
        <v>3</v>
      </c>
      <c r="AI3" s="34" t="s">
        <v>3</v>
      </c>
      <c r="AJ3" s="34" t="s">
        <v>3</v>
      </c>
      <c r="AK3" s="34" t="s">
        <v>3</v>
      </c>
      <c r="AL3" s="34" t="s">
        <v>3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x14ac:dyDescent="0.15">
      <c r="A4" s="35" t="s">
        <v>5</v>
      </c>
      <c r="B4" s="19">
        <f>AE4*0.000001</f>
        <v>885.22220809999999</v>
      </c>
      <c r="C4" s="19">
        <f t="shared" ref="C4:H12" si="0">AF4*0.000001</f>
        <v>38.502993199999999</v>
      </c>
      <c r="D4" s="19">
        <f t="shared" si="0"/>
        <v>71.215252599999985</v>
      </c>
      <c r="E4" s="19">
        <f t="shared" si="0"/>
        <v>471.60340829999996</v>
      </c>
      <c r="F4" s="19">
        <f t="shared" si="0"/>
        <v>91.121552300000005</v>
      </c>
      <c r="G4" s="19">
        <f t="shared" si="0"/>
        <v>61.029225199999999</v>
      </c>
      <c r="H4" s="19">
        <f t="shared" si="0"/>
        <v>45.647669400000005</v>
      </c>
      <c r="I4" s="19">
        <f>BA17*0.000001</f>
        <v>106.10210709999998</v>
      </c>
      <c r="J4" s="108" t="str">
        <f>A4&amp;FIXED($B4,1)</f>
        <v>합계885.2</v>
      </c>
      <c r="K4" s="2" t="str">
        <f>"총계"&amp;CHAR(10)&amp;FIXED(B4,1)</f>
        <v>총계
885.2</v>
      </c>
      <c r="AD4" s="51" t="s">
        <v>5</v>
      </c>
      <c r="AE4" s="86">
        <f>SUM(AE5:AE12)</f>
        <v>885222208.10000002</v>
      </c>
      <c r="AF4" s="86">
        <f t="shared" ref="AF4" si="1">SUM(AF5:AF12)</f>
        <v>38502993.200000003</v>
      </c>
      <c r="AG4" s="86">
        <f t="shared" ref="AG4:AI4" si="2">SUM(AG5:AG12)</f>
        <v>71215252.599999994</v>
      </c>
      <c r="AH4" s="86">
        <f t="shared" si="2"/>
        <v>471603408.29999995</v>
      </c>
      <c r="AI4" s="86">
        <f t="shared" si="2"/>
        <v>91121552.300000012</v>
      </c>
      <c r="AJ4" s="86">
        <f t="shared" ref="AJ4:AK4" si="3">SUM(AJ5:AJ12)</f>
        <v>61029225.200000003</v>
      </c>
      <c r="AK4" s="86">
        <f t="shared" si="3"/>
        <v>45647669.400000006</v>
      </c>
      <c r="AL4" s="19">
        <f>BA17</f>
        <v>106102107.09999999</v>
      </c>
      <c r="AM4" s="63">
        <f>SUM(AF4:AL4)</f>
        <v>885222208.0999999</v>
      </c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x14ac:dyDescent="0.15">
      <c r="A5" s="41" t="s">
        <v>6</v>
      </c>
      <c r="B5" s="80">
        <f t="shared" ref="B5:B12" si="4">AE5*0.000001</f>
        <v>7.0559476999999999</v>
      </c>
      <c r="C5" s="80">
        <f t="shared" si="0"/>
        <v>0</v>
      </c>
      <c r="D5" s="80">
        <f t="shared" si="0"/>
        <v>0</v>
      </c>
      <c r="E5" s="80">
        <f t="shared" si="0"/>
        <v>0</v>
      </c>
      <c r="F5" s="80">
        <f t="shared" si="0"/>
        <v>4.2224890999999998</v>
      </c>
      <c r="G5" s="80">
        <f t="shared" si="0"/>
        <v>1.7102086000000001</v>
      </c>
      <c r="H5" s="80">
        <f t="shared" si="0"/>
        <v>0.24642899999999998</v>
      </c>
      <c r="I5" s="80">
        <f t="shared" ref="I5:I12" si="5">BA18*0.000001</f>
        <v>0.87682099999999985</v>
      </c>
      <c r="J5" s="108" t="str">
        <f t="shared" ref="J5:J12" si="6">A5&amp;FIXED($B5,1)</f>
        <v>중구7.1</v>
      </c>
      <c r="K5" s="2" t="str">
        <f>C2&amp;CHAR(10)&amp;FIXED(C4,1)</f>
        <v>전
38.5</v>
      </c>
      <c r="AD5" s="49" t="s">
        <v>6</v>
      </c>
      <c r="AE5" s="95">
        <f>AE32</f>
        <v>7055947.7000000002</v>
      </c>
      <c r="AF5" s="95">
        <f>AF32</f>
        <v>0</v>
      </c>
      <c r="AG5" s="95">
        <f>AG32</f>
        <v>0</v>
      </c>
      <c r="AH5" s="95">
        <f>AJ32</f>
        <v>0</v>
      </c>
      <c r="AI5" s="95">
        <f>AM32</f>
        <v>4222489.0999999996</v>
      </c>
      <c r="AJ5" s="95">
        <f>AS32</f>
        <v>1710208.6</v>
      </c>
      <c r="AK5" s="95">
        <f>AV32</f>
        <v>246429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x14ac:dyDescent="0.15">
      <c r="A6" s="41" t="s">
        <v>7</v>
      </c>
      <c r="B6" s="80">
        <f t="shared" si="4"/>
        <v>182.1488579</v>
      </c>
      <c r="C6" s="80">
        <f t="shared" si="0"/>
        <v>8.2866289000000002</v>
      </c>
      <c r="D6" s="80">
        <f t="shared" si="0"/>
        <v>12.588013800000001</v>
      </c>
      <c r="E6" s="80">
        <f t="shared" si="0"/>
        <v>109.6051769</v>
      </c>
      <c r="F6" s="80">
        <f t="shared" si="0"/>
        <v>15.438261499999999</v>
      </c>
      <c r="G6" s="80">
        <f t="shared" si="0"/>
        <v>10.7675933</v>
      </c>
      <c r="H6" s="80">
        <f t="shared" si="0"/>
        <v>6.8952508999999997</v>
      </c>
      <c r="I6" s="80">
        <f t="shared" si="5"/>
        <v>18.567932599999999</v>
      </c>
      <c r="J6" s="108" t="str">
        <f t="shared" si="6"/>
        <v>동구182.1</v>
      </c>
      <c r="K6" s="2" t="str">
        <f>D2&amp;CHAR(10)&amp;FIXED(D4,1)</f>
        <v>답
71.2</v>
      </c>
      <c r="AD6" s="49" t="s">
        <v>7</v>
      </c>
      <c r="AE6" s="95">
        <f t="shared" ref="AE6:AE12" si="7">AE33</f>
        <v>182148857.90000001</v>
      </c>
      <c r="AF6" s="95">
        <f t="shared" ref="AF6:AG6" si="8">AF33</f>
        <v>8286628.9000000004</v>
      </c>
      <c r="AG6" s="95">
        <f t="shared" si="8"/>
        <v>12588013.800000001</v>
      </c>
      <c r="AH6" s="95">
        <f t="shared" ref="AH6:AH12" si="9">AJ33</f>
        <v>109605176.90000001</v>
      </c>
      <c r="AI6" s="95">
        <f t="shared" ref="AI6:AI12" si="10">AM33</f>
        <v>15438261.5</v>
      </c>
      <c r="AJ6" s="95">
        <f t="shared" ref="AJ6:AJ12" si="11">AS33</f>
        <v>10767593.300000001</v>
      </c>
      <c r="AK6" s="95">
        <f t="shared" ref="AK6:AK12" si="12">AV33</f>
        <v>6895250.9000000004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x14ac:dyDescent="0.15">
      <c r="A7" s="41" t="s">
        <v>8</v>
      </c>
      <c r="B7" s="80">
        <f t="shared" si="4"/>
        <v>17.323439899999997</v>
      </c>
      <c r="C7" s="80">
        <f t="shared" si="0"/>
        <v>0.38372400000000001</v>
      </c>
      <c r="D7" s="80">
        <f t="shared" si="0"/>
        <v>0.17722099999999999</v>
      </c>
      <c r="E7" s="80">
        <f t="shared" si="0"/>
        <v>1.850673</v>
      </c>
      <c r="F7" s="80">
        <f t="shared" si="0"/>
        <v>6.0324176999999999</v>
      </c>
      <c r="G7" s="80">
        <f t="shared" si="0"/>
        <v>3.4146595</v>
      </c>
      <c r="H7" s="80">
        <f t="shared" si="0"/>
        <v>0.69673119999999988</v>
      </c>
      <c r="I7" s="80">
        <f t="shared" si="5"/>
        <v>4.7680134999999995</v>
      </c>
      <c r="J7" s="108" t="str">
        <f t="shared" si="6"/>
        <v>서구17.3</v>
      </c>
      <c r="K7" s="2" t="str">
        <f>E2&amp;CHAR(10)&amp;FIXED(E4,1)</f>
        <v>임야
471.6</v>
      </c>
      <c r="AD7" s="49" t="s">
        <v>8</v>
      </c>
      <c r="AE7" s="95">
        <f t="shared" si="7"/>
        <v>17323439.899999999</v>
      </c>
      <c r="AF7" s="95">
        <f t="shared" ref="AF7:AG7" si="13">AF34</f>
        <v>383724</v>
      </c>
      <c r="AG7" s="95">
        <f t="shared" si="13"/>
        <v>177221</v>
      </c>
      <c r="AH7" s="95">
        <f t="shared" si="9"/>
        <v>1850673</v>
      </c>
      <c r="AI7" s="95">
        <f t="shared" si="10"/>
        <v>6032417.7000000002</v>
      </c>
      <c r="AJ7" s="95">
        <f t="shared" si="11"/>
        <v>3414659.5</v>
      </c>
      <c r="AK7" s="95">
        <f t="shared" si="12"/>
        <v>696731.2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x14ac:dyDescent="0.15">
      <c r="A8" s="41" t="s">
        <v>9</v>
      </c>
      <c r="B8" s="80">
        <f t="shared" si="4"/>
        <v>17.430501100000001</v>
      </c>
      <c r="C8" s="80">
        <f t="shared" si="0"/>
        <v>4.4458299999999999E-2</v>
      </c>
      <c r="D8" s="80">
        <f t="shared" si="0"/>
        <v>4.4999999999999999E-4</v>
      </c>
      <c r="E8" s="80">
        <f t="shared" si="0"/>
        <v>4.0928543999999993</v>
      </c>
      <c r="F8" s="80">
        <f t="shared" si="0"/>
        <v>6.1300694</v>
      </c>
      <c r="G8" s="80">
        <f t="shared" si="0"/>
        <v>2.2388859999999999</v>
      </c>
      <c r="H8" s="80">
        <f t="shared" si="0"/>
        <v>0.36847999999999997</v>
      </c>
      <c r="I8" s="80">
        <f t="shared" si="5"/>
        <v>4.5553029999999994</v>
      </c>
      <c r="J8" s="108" t="str">
        <f t="shared" si="6"/>
        <v>남구17.4</v>
      </c>
      <c r="K8" s="2" t="str">
        <f>F2&amp;CHAR(10)&amp;FIXED(F4,1)</f>
        <v>대
91.1</v>
      </c>
      <c r="AD8" s="49" t="s">
        <v>9</v>
      </c>
      <c r="AE8" s="95">
        <f t="shared" si="7"/>
        <v>17430501.100000001</v>
      </c>
      <c r="AF8" s="95">
        <f t="shared" ref="AF8:AG8" si="14">AF35</f>
        <v>44458.3</v>
      </c>
      <c r="AG8" s="95">
        <f t="shared" si="14"/>
        <v>450</v>
      </c>
      <c r="AH8" s="95">
        <f t="shared" si="9"/>
        <v>4092854.4</v>
      </c>
      <c r="AI8" s="95">
        <f t="shared" si="10"/>
        <v>6130069.4000000004</v>
      </c>
      <c r="AJ8" s="95">
        <f t="shared" si="11"/>
        <v>2238886</v>
      </c>
      <c r="AK8" s="95">
        <f t="shared" si="12"/>
        <v>368480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x14ac:dyDescent="0.15">
      <c r="A9" s="41" t="s">
        <v>10</v>
      </c>
      <c r="B9" s="80">
        <f t="shared" si="4"/>
        <v>93.989984299999989</v>
      </c>
      <c r="C9" s="80">
        <f t="shared" si="0"/>
        <v>4.1461182000000001</v>
      </c>
      <c r="D9" s="80">
        <f t="shared" si="0"/>
        <v>3.2870920999999997</v>
      </c>
      <c r="E9" s="80">
        <f t="shared" si="0"/>
        <v>45.830162600000001</v>
      </c>
      <c r="F9" s="80">
        <f t="shared" si="0"/>
        <v>14.168431199999999</v>
      </c>
      <c r="G9" s="80">
        <f t="shared" si="0"/>
        <v>8.9621919999999999</v>
      </c>
      <c r="H9" s="80">
        <f t="shared" si="0"/>
        <v>5.9672392999999992</v>
      </c>
      <c r="I9" s="80">
        <f t="shared" si="5"/>
        <v>11.6287489</v>
      </c>
      <c r="J9" s="108" t="str">
        <f t="shared" si="6"/>
        <v>북구94.0</v>
      </c>
      <c r="K9" s="2" t="str">
        <f>G2&amp;CHAR(10)&amp;FIXED(G4,1)</f>
        <v>도로
61.0</v>
      </c>
      <c r="AD9" s="49" t="s">
        <v>10</v>
      </c>
      <c r="AE9" s="95">
        <f t="shared" si="7"/>
        <v>93989984.299999997</v>
      </c>
      <c r="AF9" s="95">
        <f t="shared" ref="AF9:AG9" si="15">AF36</f>
        <v>4146118.2</v>
      </c>
      <c r="AG9" s="95">
        <f t="shared" si="15"/>
        <v>3287092.1</v>
      </c>
      <c r="AH9" s="95">
        <f t="shared" si="9"/>
        <v>45830162.600000001</v>
      </c>
      <c r="AI9" s="95">
        <f t="shared" si="10"/>
        <v>14168431.199999999</v>
      </c>
      <c r="AJ9" s="95">
        <f t="shared" si="11"/>
        <v>8962192</v>
      </c>
      <c r="AK9" s="95">
        <f t="shared" si="12"/>
        <v>5967239.2999999998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 x14ac:dyDescent="0.15">
      <c r="A10" s="41" t="s">
        <v>11</v>
      </c>
      <c r="B10" s="80">
        <f t="shared" si="4"/>
        <v>76.534322500000002</v>
      </c>
      <c r="C10" s="80">
        <f t="shared" si="0"/>
        <v>3.1101397</v>
      </c>
      <c r="D10" s="80">
        <f t="shared" si="0"/>
        <v>3.46835</v>
      </c>
      <c r="E10" s="80">
        <f t="shared" si="0"/>
        <v>37.366507299999995</v>
      </c>
      <c r="F10" s="80">
        <f t="shared" si="0"/>
        <v>14.104080699999999</v>
      </c>
      <c r="G10" s="80">
        <f t="shared" si="0"/>
        <v>7.5406956999999997</v>
      </c>
      <c r="H10" s="80">
        <f t="shared" si="0"/>
        <v>2.5893912000000001</v>
      </c>
      <c r="I10" s="80">
        <f t="shared" si="5"/>
        <v>8.3551579</v>
      </c>
      <c r="J10" s="108" t="str">
        <f t="shared" si="6"/>
        <v>수성구76.5</v>
      </c>
      <c r="K10" s="2" t="str">
        <f>H2&amp;CHAR(10)&amp;FIXED(H4,1)</f>
        <v>하천
45.6</v>
      </c>
      <c r="AD10" s="49" t="s">
        <v>11</v>
      </c>
      <c r="AE10" s="95">
        <f t="shared" si="7"/>
        <v>76534322.5</v>
      </c>
      <c r="AF10" s="95">
        <f t="shared" ref="AF10:AG10" si="16">AF37</f>
        <v>3110139.7</v>
      </c>
      <c r="AG10" s="95">
        <f t="shared" si="16"/>
        <v>3468350</v>
      </c>
      <c r="AH10" s="95">
        <f t="shared" si="9"/>
        <v>37366507.299999997</v>
      </c>
      <c r="AI10" s="95">
        <f t="shared" si="10"/>
        <v>14104080.699999999</v>
      </c>
      <c r="AJ10" s="95">
        <f t="shared" si="11"/>
        <v>7540695.7000000002</v>
      </c>
      <c r="AK10" s="95">
        <f t="shared" si="12"/>
        <v>2589391.2000000002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 x14ac:dyDescent="0.15">
      <c r="A11" s="41" t="s">
        <v>12</v>
      </c>
      <c r="B11" s="80">
        <f t="shared" si="4"/>
        <v>62.3747781</v>
      </c>
      <c r="C11" s="80">
        <f t="shared" si="0"/>
        <v>0.67693340000000002</v>
      </c>
      <c r="D11" s="80">
        <f t="shared" si="0"/>
        <v>1.196027</v>
      </c>
      <c r="E11" s="80">
        <f t="shared" si="0"/>
        <v>19.212186499999998</v>
      </c>
      <c r="F11" s="80">
        <f t="shared" si="0"/>
        <v>14.702556399999999</v>
      </c>
      <c r="G11" s="80">
        <f t="shared" si="0"/>
        <v>8.5506767999999997</v>
      </c>
      <c r="H11" s="80">
        <f t="shared" si="0"/>
        <v>2.0336612000000001</v>
      </c>
      <c r="I11" s="80">
        <f t="shared" si="5"/>
        <v>16.002736800000005</v>
      </c>
      <c r="J11" s="108" t="str">
        <f t="shared" si="6"/>
        <v>달서구62.4</v>
      </c>
      <c r="K11" s="2" t="str">
        <f>I2&amp;CHAR(10)&amp;FIXED(I4,1)</f>
        <v>기타
106.1</v>
      </c>
      <c r="AD11" s="49" t="s">
        <v>12</v>
      </c>
      <c r="AE11" s="95">
        <f t="shared" si="7"/>
        <v>62374778.100000001</v>
      </c>
      <c r="AF11" s="95">
        <f t="shared" ref="AF11:AG11" si="17">AF38</f>
        <v>676933.4</v>
      </c>
      <c r="AG11" s="95">
        <f t="shared" si="17"/>
        <v>1196027</v>
      </c>
      <c r="AH11" s="95">
        <f t="shared" si="9"/>
        <v>19212186.5</v>
      </c>
      <c r="AI11" s="95">
        <f t="shared" si="10"/>
        <v>14702556.4</v>
      </c>
      <c r="AJ11" s="95">
        <f t="shared" si="11"/>
        <v>8550676.8000000007</v>
      </c>
      <c r="AK11" s="95">
        <f t="shared" si="12"/>
        <v>2033661.2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 x14ac:dyDescent="0.15">
      <c r="A12" s="41" t="s">
        <v>13</v>
      </c>
      <c r="B12" s="19">
        <f t="shared" si="4"/>
        <v>428.36437660000001</v>
      </c>
      <c r="C12" s="19">
        <f t="shared" si="0"/>
        <v>21.854990699999998</v>
      </c>
      <c r="D12" s="19">
        <f t="shared" si="0"/>
        <v>50.4980987</v>
      </c>
      <c r="E12" s="19">
        <f t="shared" si="0"/>
        <v>253.6458476</v>
      </c>
      <c r="F12" s="19">
        <f t="shared" si="0"/>
        <v>16.323246300000001</v>
      </c>
      <c r="G12" s="19">
        <f t="shared" si="0"/>
        <v>17.8443133</v>
      </c>
      <c r="H12" s="19">
        <f t="shared" si="0"/>
        <v>26.8504866</v>
      </c>
      <c r="I12" s="19">
        <f t="shared" si="5"/>
        <v>41.347393400000001</v>
      </c>
      <c r="J12" s="108" t="str">
        <f t="shared" si="6"/>
        <v>달성군428.4</v>
      </c>
      <c r="AD12" s="49" t="s">
        <v>13</v>
      </c>
      <c r="AE12" s="95">
        <f t="shared" si="7"/>
        <v>428364376.60000002</v>
      </c>
      <c r="AF12" s="95">
        <f t="shared" ref="AF12:AG12" si="18">AF39</f>
        <v>21854990.699999999</v>
      </c>
      <c r="AG12" s="95">
        <f t="shared" si="18"/>
        <v>50498098.700000003</v>
      </c>
      <c r="AH12" s="95">
        <f t="shared" si="9"/>
        <v>253645847.59999999</v>
      </c>
      <c r="AI12" s="95">
        <f t="shared" si="10"/>
        <v>16323246.300000001</v>
      </c>
      <c r="AJ12" s="95">
        <f t="shared" si="11"/>
        <v>17844313.300000001</v>
      </c>
      <c r="AK12" s="95">
        <f t="shared" si="12"/>
        <v>26850486.600000001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x14ac:dyDescent="0.25"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 x14ac:dyDescent="0.25"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1:53" x14ac:dyDescent="0.25">
      <c r="AD15" s="142"/>
      <c r="AE15" s="52" t="s">
        <v>40</v>
      </c>
      <c r="AF15" s="52" t="s">
        <v>41</v>
      </c>
      <c r="AG15" s="52" t="s">
        <v>42</v>
      </c>
      <c r="AH15" s="52" t="s">
        <v>43</v>
      </c>
      <c r="AI15" s="52" t="s">
        <v>44</v>
      </c>
      <c r="AJ15" s="52" t="s">
        <v>45</v>
      </c>
      <c r="AK15" s="52" t="s">
        <v>46</v>
      </c>
      <c r="AL15" s="52" t="s">
        <v>47</v>
      </c>
      <c r="AM15" s="52" t="s">
        <v>48</v>
      </c>
      <c r="AN15" s="52" t="s">
        <v>49</v>
      </c>
      <c r="AO15" s="52" t="s">
        <v>50</v>
      </c>
      <c r="AP15" s="52" t="s">
        <v>51</v>
      </c>
      <c r="AQ15" s="52" t="s">
        <v>52</v>
      </c>
      <c r="AR15" s="52" t="s">
        <v>53</v>
      </c>
      <c r="AS15" s="52" t="s">
        <v>54</v>
      </c>
      <c r="AT15" s="52" t="s">
        <v>55</v>
      </c>
      <c r="AU15" s="52" t="s">
        <v>56</v>
      </c>
      <c r="AV15" s="52" t="s">
        <v>57</v>
      </c>
      <c r="AW15" s="52" t="s">
        <v>58</v>
      </c>
      <c r="AX15" s="52" t="s">
        <v>59</v>
      </c>
      <c r="AY15" s="52" t="s">
        <v>60</v>
      </c>
      <c r="AZ15" s="52" t="s">
        <v>61</v>
      </c>
      <c r="BA15" s="114" t="s">
        <v>67</v>
      </c>
    </row>
    <row r="16" spans="1:53" x14ac:dyDescent="0.25">
      <c r="AD16" s="143"/>
      <c r="AE16" s="53" t="s">
        <v>3</v>
      </c>
      <c r="AF16" s="53" t="s">
        <v>3</v>
      </c>
      <c r="AG16" s="53" t="s">
        <v>3</v>
      </c>
      <c r="AH16" s="53" t="s">
        <v>3</v>
      </c>
      <c r="AI16" s="53" t="s">
        <v>3</v>
      </c>
      <c r="AJ16" s="53" t="s">
        <v>3</v>
      </c>
      <c r="AK16" s="53" t="s">
        <v>3</v>
      </c>
      <c r="AL16" s="53" t="s">
        <v>3</v>
      </c>
      <c r="AM16" s="53" t="s">
        <v>3</v>
      </c>
      <c r="AN16" s="53" t="s">
        <v>3</v>
      </c>
      <c r="AO16" s="53" t="s">
        <v>3</v>
      </c>
      <c r="AP16" s="53" t="s">
        <v>3</v>
      </c>
      <c r="AQ16" s="53" t="s">
        <v>3</v>
      </c>
      <c r="AR16" s="53" t="s">
        <v>3</v>
      </c>
      <c r="AS16" s="53" t="s">
        <v>3</v>
      </c>
      <c r="AT16" s="53" t="s">
        <v>3</v>
      </c>
      <c r="AU16" s="53" t="s">
        <v>3</v>
      </c>
      <c r="AV16" s="53" t="s">
        <v>3</v>
      </c>
      <c r="AW16" s="53" t="s">
        <v>3</v>
      </c>
      <c r="AX16" s="53" t="s">
        <v>3</v>
      </c>
      <c r="AY16" s="53" t="s">
        <v>3</v>
      </c>
      <c r="AZ16" s="53" t="s">
        <v>3</v>
      </c>
      <c r="BA16" s="115" t="s">
        <v>3</v>
      </c>
    </row>
    <row r="17" spans="30:59" x14ac:dyDescent="0.15">
      <c r="AD17" s="54" t="s">
        <v>5</v>
      </c>
      <c r="AE17" s="86">
        <f t="shared" ref="AE17" si="19">SUM(AE18:AE25)</f>
        <v>2266954.4</v>
      </c>
      <c r="AF17" s="86">
        <f t="shared" ref="AF17" si="20">SUM(AF18:AF25)</f>
        <v>1307402.2</v>
      </c>
      <c r="AG17" s="86">
        <f t="shared" ref="AG17" si="21">SUM(AG18:AG25)</f>
        <v>7</v>
      </c>
      <c r="AH17" s="86">
        <f t="shared" ref="AH17:AM17" si="22">SUM(AH18:AH25)</f>
        <v>0</v>
      </c>
      <c r="AI17" s="86">
        <f t="shared" si="22"/>
        <v>26688984.5</v>
      </c>
      <c r="AJ17" s="86">
        <f t="shared" si="22"/>
        <v>10986129.4</v>
      </c>
      <c r="AK17" s="86">
        <f t="shared" si="22"/>
        <v>998175.60000000009</v>
      </c>
      <c r="AL17" s="86">
        <f t="shared" si="22"/>
        <v>580581.79999999993</v>
      </c>
      <c r="AM17" s="86">
        <f t="shared" si="22"/>
        <v>1135490.5</v>
      </c>
      <c r="AN17" s="86">
        <f t="shared" ref="AN17" si="23">SUM(AN18:AN25)</f>
        <v>2701795.0999999996</v>
      </c>
      <c r="AO17" s="86">
        <f t="shared" ref="AO17" si="24">SUM(AO18:AO25)</f>
        <v>3989156.5</v>
      </c>
      <c r="AP17" s="86">
        <f t="shared" ref="AP17" si="25">SUM(AP18:AP25)</f>
        <v>11430563.5</v>
      </c>
      <c r="AQ17" s="86">
        <f t="shared" ref="AQ17" si="26">SUM(AQ18:AQ25)</f>
        <v>5995893.5</v>
      </c>
      <c r="AR17" s="86">
        <f t="shared" ref="AR17" si="27">SUM(AR18:AR25)</f>
        <v>34692</v>
      </c>
      <c r="AS17" s="86">
        <f t="shared" ref="AS17" si="28">SUM(AS18:AS25)</f>
        <v>2331854.2999999998</v>
      </c>
      <c r="AT17" s="86">
        <f t="shared" ref="AT17" si="29">SUM(AT18:AT25)</f>
        <v>12155555.699999999</v>
      </c>
      <c r="AU17" s="86">
        <f t="shared" ref="AU17" si="30">SUM(AU18:AU25)</f>
        <v>2740091.8</v>
      </c>
      <c r="AV17" s="86">
        <f t="shared" ref="AV17" si="31">SUM(AV18:AV25)</f>
        <v>449573</v>
      </c>
      <c r="AW17" s="86">
        <f t="shared" ref="AW17" si="32">SUM(AW18:AW25)</f>
        <v>1399074.2999999998</v>
      </c>
      <c r="AX17" s="86">
        <f t="shared" ref="AX17" si="33">SUM(AX18:AX25)</f>
        <v>53518</v>
      </c>
      <c r="AY17" s="86">
        <f t="shared" ref="AY17" si="34">SUM(AY18:AY25)</f>
        <v>3894474.3</v>
      </c>
      <c r="AZ17" s="86">
        <f t="shared" ref="AZ17" si="35">SUM(AZ18:AZ25)</f>
        <v>14962139.699999999</v>
      </c>
      <c r="BA17" s="19">
        <f>SUM(AE17:AZ17)</f>
        <v>106102107.09999999</v>
      </c>
    </row>
    <row r="18" spans="30:59" x14ac:dyDescent="0.15">
      <c r="AD18" s="50" t="s">
        <v>6</v>
      </c>
      <c r="AE18" s="95">
        <f>AH32</f>
        <v>0</v>
      </c>
      <c r="AF18" s="95">
        <f>AI32</f>
        <v>0</v>
      </c>
      <c r="AG18" s="95">
        <f>AK32</f>
        <v>0</v>
      </c>
      <c r="AH18" s="95">
        <f>AL32</f>
        <v>0</v>
      </c>
      <c r="AI18" s="95">
        <f>AN32</f>
        <v>0</v>
      </c>
      <c r="AJ18" s="95">
        <f>AO32</f>
        <v>332520.3</v>
      </c>
      <c r="AK18" s="95">
        <f>AP32</f>
        <v>43611.3</v>
      </c>
      <c r="AL18" s="95">
        <f t="shared" ref="AL18:AM18" si="36">AQ32</f>
        <v>8917.2999999999993</v>
      </c>
      <c r="AM18" s="95">
        <f t="shared" si="36"/>
        <v>2826.6</v>
      </c>
      <c r="AN18" s="95">
        <f>AT32</f>
        <v>43117.4</v>
      </c>
      <c r="AO18" s="95">
        <f>AU32</f>
        <v>22867.9</v>
      </c>
      <c r="AP18" s="95">
        <f>AW32</f>
        <v>48914.6</v>
      </c>
      <c r="AQ18" s="95">
        <f>AX32</f>
        <v>0</v>
      </c>
      <c r="AR18" s="95">
        <f t="shared" ref="AR18:AZ18" si="37">AY32</f>
        <v>0</v>
      </c>
      <c r="AS18" s="95">
        <f t="shared" si="37"/>
        <v>8486.5</v>
      </c>
      <c r="AT18" s="95">
        <f t="shared" si="37"/>
        <v>214942.9</v>
      </c>
      <c r="AU18" s="95">
        <f t="shared" si="37"/>
        <v>0</v>
      </c>
      <c r="AV18" s="95">
        <f t="shared" si="37"/>
        <v>0</v>
      </c>
      <c r="AW18" s="95">
        <f t="shared" si="37"/>
        <v>148852</v>
      </c>
      <c r="AX18" s="95">
        <f t="shared" si="37"/>
        <v>0</v>
      </c>
      <c r="AY18" s="95">
        <f t="shared" si="37"/>
        <v>0</v>
      </c>
      <c r="AZ18" s="95">
        <f t="shared" si="37"/>
        <v>1764.2</v>
      </c>
      <c r="BA18" s="19">
        <f t="shared" ref="BA18:BA25" si="38">SUM(AE18:AZ18)</f>
        <v>876820.99999999988</v>
      </c>
    </row>
    <row r="19" spans="30:59" x14ac:dyDescent="0.15">
      <c r="AD19" s="50" t="s">
        <v>7</v>
      </c>
      <c r="AE19" s="95">
        <f t="shared" ref="AE19:AF19" si="39">AH33</f>
        <v>845680</v>
      </c>
      <c r="AF19" s="95">
        <f t="shared" si="39"/>
        <v>57743.3</v>
      </c>
      <c r="AG19" s="95">
        <f t="shared" ref="AG19:AH19" si="40">AK33</f>
        <v>0</v>
      </c>
      <c r="AH19" s="95">
        <f t="shared" si="40"/>
        <v>0</v>
      </c>
      <c r="AI19" s="95">
        <f t="shared" ref="AI19:AK19" si="41">AN33</f>
        <v>967339.5</v>
      </c>
      <c r="AJ19" s="95">
        <f t="shared" si="41"/>
        <v>1075197</v>
      </c>
      <c r="AK19" s="95">
        <f t="shared" si="41"/>
        <v>164109.20000000001</v>
      </c>
      <c r="AL19" s="95">
        <f t="shared" ref="AL19:AL25" si="42">AQ33</f>
        <v>172190.5</v>
      </c>
      <c r="AM19" s="95">
        <f t="shared" ref="AM19:AM25" si="43">AR33</f>
        <v>212515.5</v>
      </c>
      <c r="AN19" s="95">
        <f t="shared" ref="AN19:AO19" si="44">AT33</f>
        <v>862222.8</v>
      </c>
      <c r="AO19" s="95">
        <f t="shared" si="44"/>
        <v>670966</v>
      </c>
      <c r="AP19" s="95">
        <f t="shared" ref="AP19:AQ19" si="45">AW33</f>
        <v>1538237.5</v>
      </c>
      <c r="AQ19" s="95">
        <f t="shared" si="45"/>
        <v>1289912.5</v>
      </c>
      <c r="AR19" s="95">
        <f t="shared" ref="AR19:AR25" si="46">AY33</f>
        <v>0</v>
      </c>
      <c r="AS19" s="95">
        <f t="shared" ref="AS19:AS25" si="47">AZ33</f>
        <v>63607.1</v>
      </c>
      <c r="AT19" s="95">
        <f t="shared" ref="AT19:AT25" si="48">BA33</f>
        <v>2019203.8</v>
      </c>
      <c r="AU19" s="95">
        <f t="shared" ref="AU19:AU25" si="49">BB33</f>
        <v>655533.6</v>
      </c>
      <c r="AV19" s="95">
        <f t="shared" ref="AV19:AV25" si="50">BC33</f>
        <v>27025</v>
      </c>
      <c r="AW19" s="95">
        <f t="shared" ref="AW19:AW25" si="51">BD33</f>
        <v>333920.3</v>
      </c>
      <c r="AX19" s="95">
        <f t="shared" ref="AX19:AX25" si="52">BE33</f>
        <v>47439</v>
      </c>
      <c r="AY19" s="95">
        <f t="shared" ref="AY19:AY25" si="53">BF33</f>
        <v>630093.4</v>
      </c>
      <c r="AZ19" s="95">
        <f t="shared" ref="AZ19:AZ25" si="54">BG33</f>
        <v>6934996.5999999996</v>
      </c>
      <c r="BA19" s="19">
        <f t="shared" si="38"/>
        <v>18567932.600000001</v>
      </c>
    </row>
    <row r="20" spans="30:59" x14ac:dyDescent="0.15">
      <c r="AD20" s="50" t="s">
        <v>8</v>
      </c>
      <c r="AE20" s="95">
        <f t="shared" ref="AE20:AF20" si="55">AH34</f>
        <v>0</v>
      </c>
      <c r="AF20" s="95">
        <f t="shared" si="55"/>
        <v>0</v>
      </c>
      <c r="AG20" s="95">
        <f t="shared" ref="AG20:AH20" si="56">AK34</f>
        <v>0</v>
      </c>
      <c r="AH20" s="95">
        <f t="shared" si="56"/>
        <v>0</v>
      </c>
      <c r="AI20" s="95">
        <f t="shared" ref="AI20:AK20" si="57">AN34</f>
        <v>2696294.7</v>
      </c>
      <c r="AJ20" s="95">
        <f t="shared" si="57"/>
        <v>630763.30000000005</v>
      </c>
      <c r="AK20" s="95">
        <f t="shared" si="57"/>
        <v>38773.1</v>
      </c>
      <c r="AL20" s="95">
        <f t="shared" si="42"/>
        <v>49568.3</v>
      </c>
      <c r="AM20" s="95">
        <f t="shared" si="43"/>
        <v>122788.1</v>
      </c>
      <c r="AN20" s="95">
        <f t="shared" ref="AN20:AO20" si="58">AT34</f>
        <v>172032.6</v>
      </c>
      <c r="AO20" s="95">
        <f t="shared" si="58"/>
        <v>29625</v>
      </c>
      <c r="AP20" s="95">
        <f t="shared" ref="AP20:AQ20" si="59">AW34</f>
        <v>141036.70000000001</v>
      </c>
      <c r="AQ20" s="95">
        <f t="shared" si="59"/>
        <v>16799</v>
      </c>
      <c r="AR20" s="95">
        <f t="shared" si="46"/>
        <v>0</v>
      </c>
      <c r="AS20" s="95">
        <f t="shared" si="47"/>
        <v>42319</v>
      </c>
      <c r="AT20" s="95">
        <f t="shared" si="48"/>
        <v>84636</v>
      </c>
      <c r="AU20" s="95">
        <f t="shared" si="49"/>
        <v>6687</v>
      </c>
      <c r="AV20" s="95">
        <f t="shared" si="50"/>
        <v>0</v>
      </c>
      <c r="AW20" s="95">
        <f t="shared" si="51"/>
        <v>78605.399999999994</v>
      </c>
      <c r="AX20" s="95">
        <f t="shared" si="52"/>
        <v>0</v>
      </c>
      <c r="AY20" s="95">
        <f t="shared" si="53"/>
        <v>42959</v>
      </c>
      <c r="AZ20" s="95">
        <f t="shared" si="54"/>
        <v>615126.30000000005</v>
      </c>
      <c r="BA20" s="19">
        <f t="shared" si="38"/>
        <v>4768013.5</v>
      </c>
    </row>
    <row r="21" spans="30:59" x14ac:dyDescent="0.15">
      <c r="AD21" s="50" t="s">
        <v>9</v>
      </c>
      <c r="AE21" s="95">
        <f t="shared" ref="AE21:AF21" si="60">AH35</f>
        <v>0</v>
      </c>
      <c r="AF21" s="95">
        <f t="shared" si="60"/>
        <v>0</v>
      </c>
      <c r="AG21" s="95">
        <f t="shared" ref="AG21:AH21" si="61">AK35</f>
        <v>0</v>
      </c>
      <c r="AH21" s="95">
        <f t="shared" si="61"/>
        <v>0</v>
      </c>
      <c r="AI21" s="95">
        <f t="shared" ref="AI21:AK21" si="62">AN35</f>
        <v>0</v>
      </c>
      <c r="AJ21" s="95">
        <f t="shared" si="62"/>
        <v>849355.2</v>
      </c>
      <c r="AK21" s="95">
        <f t="shared" si="62"/>
        <v>37404.800000000003</v>
      </c>
      <c r="AL21" s="95">
        <f t="shared" si="42"/>
        <v>22509</v>
      </c>
      <c r="AM21" s="95">
        <f t="shared" si="43"/>
        <v>1714.3</v>
      </c>
      <c r="AN21" s="95">
        <f t="shared" ref="AN21:AO21" si="63">AT35</f>
        <v>292.39999999999998</v>
      </c>
      <c r="AO21" s="95">
        <f t="shared" si="63"/>
        <v>4880</v>
      </c>
      <c r="AP21" s="95">
        <f t="shared" ref="AP21:AQ21" si="64">AW35</f>
        <v>137486.9</v>
      </c>
      <c r="AQ21" s="95">
        <f t="shared" si="64"/>
        <v>215</v>
      </c>
      <c r="AR21" s="95">
        <f t="shared" si="46"/>
        <v>0</v>
      </c>
      <c r="AS21" s="95">
        <f t="shared" si="47"/>
        <v>69239.100000000006</v>
      </c>
      <c r="AT21" s="95">
        <f t="shared" si="48"/>
        <v>2677650.7999999998</v>
      </c>
      <c r="AU21" s="95">
        <f t="shared" si="49"/>
        <v>3491</v>
      </c>
      <c r="AV21" s="95">
        <f t="shared" si="50"/>
        <v>0</v>
      </c>
      <c r="AW21" s="95">
        <f t="shared" si="51"/>
        <v>90677.6</v>
      </c>
      <c r="AX21" s="95">
        <f t="shared" si="52"/>
        <v>0</v>
      </c>
      <c r="AY21" s="95">
        <f t="shared" si="53"/>
        <v>4285</v>
      </c>
      <c r="AZ21" s="95">
        <f t="shared" si="54"/>
        <v>656101.9</v>
      </c>
      <c r="BA21" s="19">
        <f t="shared" si="38"/>
        <v>4555303</v>
      </c>
    </row>
    <row r="22" spans="30:59" x14ac:dyDescent="0.15">
      <c r="AD22" s="50" t="s">
        <v>10</v>
      </c>
      <c r="AE22" s="95">
        <f t="shared" ref="AE22:AF22" si="65">AH36</f>
        <v>360335</v>
      </c>
      <c r="AF22" s="95">
        <f t="shared" si="65"/>
        <v>119409</v>
      </c>
      <c r="AG22" s="95">
        <f t="shared" ref="AG22:AH22" si="66">AK36</f>
        <v>0</v>
      </c>
      <c r="AH22" s="95">
        <f t="shared" si="66"/>
        <v>0</v>
      </c>
      <c r="AI22" s="95">
        <f t="shared" ref="AI22:AK22" si="67">AN36</f>
        <v>2793896.8</v>
      </c>
      <c r="AJ22" s="95">
        <f t="shared" si="67"/>
        <v>2085688.1</v>
      </c>
      <c r="AK22" s="95">
        <f t="shared" si="67"/>
        <v>136110.5</v>
      </c>
      <c r="AL22" s="95">
        <f t="shared" si="42"/>
        <v>97418.6</v>
      </c>
      <c r="AM22" s="95">
        <f t="shared" si="43"/>
        <v>186062.8</v>
      </c>
      <c r="AN22" s="95">
        <f t="shared" ref="AN22:AO22" si="68">AT36</f>
        <v>147393.5</v>
      </c>
      <c r="AO22" s="95">
        <f t="shared" si="68"/>
        <v>428107.2</v>
      </c>
      <c r="AP22" s="95">
        <f t="shared" ref="AP22:AQ22" si="69">AW36</f>
        <v>1393176.3</v>
      </c>
      <c r="AQ22" s="95">
        <f t="shared" si="69"/>
        <v>403212.1</v>
      </c>
      <c r="AR22" s="95">
        <f t="shared" si="46"/>
        <v>5417</v>
      </c>
      <c r="AS22" s="95">
        <f t="shared" si="47"/>
        <v>169827.3</v>
      </c>
      <c r="AT22" s="95">
        <f t="shared" si="48"/>
        <v>981111.8</v>
      </c>
      <c r="AU22" s="95">
        <f t="shared" si="49"/>
        <v>365687</v>
      </c>
      <c r="AV22" s="95">
        <f t="shared" si="50"/>
        <v>0</v>
      </c>
      <c r="AW22" s="95">
        <f t="shared" si="51"/>
        <v>198439.1</v>
      </c>
      <c r="AX22" s="95">
        <f t="shared" si="52"/>
        <v>0</v>
      </c>
      <c r="AY22" s="95">
        <f t="shared" si="53"/>
        <v>368469</v>
      </c>
      <c r="AZ22" s="95">
        <f t="shared" si="54"/>
        <v>1388987.8</v>
      </c>
      <c r="BA22" s="19">
        <f t="shared" si="38"/>
        <v>11628748.9</v>
      </c>
    </row>
    <row r="23" spans="30:59" x14ac:dyDescent="0.15">
      <c r="AD23" s="50" t="s">
        <v>11</v>
      </c>
      <c r="AE23" s="95">
        <f t="shared" ref="AE23:AF23" si="70">AH37</f>
        <v>385408</v>
      </c>
      <c r="AF23" s="95">
        <f t="shared" si="70"/>
        <v>20232</v>
      </c>
      <c r="AG23" s="95">
        <f t="shared" ref="AG23:AH23" si="71">AK37</f>
        <v>1</v>
      </c>
      <c r="AH23" s="95">
        <f t="shared" si="71"/>
        <v>0</v>
      </c>
      <c r="AI23" s="95">
        <f t="shared" ref="AI23:AK23" si="72">AN37</f>
        <v>112695.1</v>
      </c>
      <c r="AJ23" s="95">
        <f t="shared" si="72"/>
        <v>1358933.5</v>
      </c>
      <c r="AK23" s="95">
        <f t="shared" si="72"/>
        <v>85035.4</v>
      </c>
      <c r="AL23" s="95">
        <f t="shared" si="42"/>
        <v>42426.9</v>
      </c>
      <c r="AM23" s="95">
        <f t="shared" si="43"/>
        <v>19614.2</v>
      </c>
      <c r="AN23" s="95">
        <f t="shared" ref="AN23:AO23" si="73">AT37</f>
        <v>990378.6</v>
      </c>
      <c r="AO23" s="95">
        <f t="shared" si="73"/>
        <v>215650</v>
      </c>
      <c r="AP23" s="95">
        <f t="shared" ref="AP23:AQ23" si="74">AW37</f>
        <v>710359.4</v>
      </c>
      <c r="AQ23" s="95">
        <f t="shared" si="74"/>
        <v>633126.69999999995</v>
      </c>
      <c r="AR23" s="95">
        <f t="shared" si="46"/>
        <v>1373</v>
      </c>
      <c r="AS23" s="95">
        <f t="shared" si="47"/>
        <v>323762.09999999998</v>
      </c>
      <c r="AT23" s="95">
        <f t="shared" si="48"/>
        <v>776859.9</v>
      </c>
      <c r="AU23" s="95">
        <f t="shared" si="49"/>
        <v>1192278.2</v>
      </c>
      <c r="AV23" s="95">
        <f t="shared" si="50"/>
        <v>29677</v>
      </c>
      <c r="AW23" s="95">
        <f t="shared" si="51"/>
        <v>142862.39999999999</v>
      </c>
      <c r="AX23" s="95">
        <f t="shared" si="52"/>
        <v>0</v>
      </c>
      <c r="AY23" s="95">
        <f t="shared" si="53"/>
        <v>80699.899999999994</v>
      </c>
      <c r="AZ23" s="95">
        <f t="shared" si="54"/>
        <v>1233784.6000000001</v>
      </c>
      <c r="BA23" s="19">
        <f t="shared" si="38"/>
        <v>8355157.9000000004</v>
      </c>
    </row>
    <row r="24" spans="30:59" x14ac:dyDescent="0.15">
      <c r="AD24" s="50" t="s">
        <v>12</v>
      </c>
      <c r="AE24" s="95">
        <f t="shared" ref="AE24:AF24" si="75">AH38</f>
        <v>33547</v>
      </c>
      <c r="AF24" s="95">
        <f t="shared" si="75"/>
        <v>4232</v>
      </c>
      <c r="AG24" s="95">
        <f t="shared" ref="AG24:AH24" si="76">AK38</f>
        <v>0</v>
      </c>
      <c r="AH24" s="95">
        <f t="shared" si="76"/>
        <v>0</v>
      </c>
      <c r="AI24" s="95">
        <f t="shared" ref="AI24:AK24" si="77">AN38</f>
        <v>7382086.5</v>
      </c>
      <c r="AJ24" s="95">
        <f t="shared" si="77"/>
        <v>2855185.9</v>
      </c>
      <c r="AK24" s="95">
        <f t="shared" si="77"/>
        <v>140427.5</v>
      </c>
      <c r="AL24" s="95">
        <f t="shared" si="42"/>
        <v>83844.3</v>
      </c>
      <c r="AM24" s="95">
        <f t="shared" si="43"/>
        <v>74565.8</v>
      </c>
      <c r="AN24" s="95">
        <f t="shared" ref="AN24:AO24" si="78">AT38</f>
        <v>155628.79999999999</v>
      </c>
      <c r="AO24" s="95">
        <f t="shared" si="78"/>
        <v>175678</v>
      </c>
      <c r="AP24" s="95">
        <f t="shared" ref="AP24:AQ24" si="79">AW38</f>
        <v>298571.09999999998</v>
      </c>
      <c r="AQ24" s="95">
        <f t="shared" si="79"/>
        <v>561005.5</v>
      </c>
      <c r="AR24" s="95">
        <f t="shared" si="46"/>
        <v>0</v>
      </c>
      <c r="AS24" s="95">
        <f t="shared" si="47"/>
        <v>296750.40000000002</v>
      </c>
      <c r="AT24" s="95">
        <f t="shared" si="48"/>
        <v>2329301.2000000002</v>
      </c>
      <c r="AU24" s="95">
        <f t="shared" si="49"/>
        <v>183072.3</v>
      </c>
      <c r="AV24" s="95">
        <f t="shared" si="50"/>
        <v>0</v>
      </c>
      <c r="AW24" s="95">
        <f t="shared" si="51"/>
        <v>142947.79999999999</v>
      </c>
      <c r="AX24" s="95">
        <f t="shared" si="52"/>
        <v>3946</v>
      </c>
      <c r="AY24" s="95">
        <f t="shared" si="53"/>
        <v>161694</v>
      </c>
      <c r="AZ24" s="95">
        <f t="shared" si="54"/>
        <v>1120252.7</v>
      </c>
      <c r="BA24" s="19">
        <f t="shared" si="38"/>
        <v>16002736.800000004</v>
      </c>
    </row>
    <row r="25" spans="30:59" x14ac:dyDescent="0.15">
      <c r="AD25" s="50" t="s">
        <v>13</v>
      </c>
      <c r="AE25" s="95">
        <f t="shared" ref="AE25:AF25" si="80">AH39</f>
        <v>641984.4</v>
      </c>
      <c r="AF25" s="95">
        <f t="shared" si="80"/>
        <v>1105785.8999999999</v>
      </c>
      <c r="AG25" s="95">
        <f t="shared" ref="AG25:AH25" si="81">AK39</f>
        <v>6</v>
      </c>
      <c r="AH25" s="95">
        <f t="shared" si="81"/>
        <v>0</v>
      </c>
      <c r="AI25" s="95">
        <f t="shared" ref="AI25:AK25" si="82">AN39</f>
        <v>12736671.9</v>
      </c>
      <c r="AJ25" s="95">
        <f t="shared" si="82"/>
        <v>1798486.1</v>
      </c>
      <c r="AK25" s="95">
        <f t="shared" si="82"/>
        <v>352703.8</v>
      </c>
      <c r="AL25" s="95">
        <f t="shared" si="42"/>
        <v>103706.9</v>
      </c>
      <c r="AM25" s="95">
        <f t="shared" si="43"/>
        <v>515403.2</v>
      </c>
      <c r="AN25" s="95">
        <f t="shared" ref="AN25:AO25" si="83">AT39</f>
        <v>330729</v>
      </c>
      <c r="AO25" s="95">
        <f t="shared" si="83"/>
        <v>2441382.4</v>
      </c>
      <c r="AP25" s="95">
        <f t="shared" ref="AP25:AQ25" si="84">AW39</f>
        <v>7162781</v>
      </c>
      <c r="AQ25" s="95">
        <f t="shared" si="84"/>
        <v>3091622.7</v>
      </c>
      <c r="AR25" s="95">
        <f t="shared" si="46"/>
        <v>27902</v>
      </c>
      <c r="AS25" s="95">
        <f t="shared" si="47"/>
        <v>1357862.8</v>
      </c>
      <c r="AT25" s="95">
        <f t="shared" si="48"/>
        <v>3071849.3</v>
      </c>
      <c r="AU25" s="95">
        <f t="shared" si="49"/>
        <v>333342.7</v>
      </c>
      <c r="AV25" s="95">
        <f t="shared" si="50"/>
        <v>392871</v>
      </c>
      <c r="AW25" s="95">
        <f t="shared" si="51"/>
        <v>262769.7</v>
      </c>
      <c r="AX25" s="95">
        <f t="shared" si="52"/>
        <v>2133</v>
      </c>
      <c r="AY25" s="95">
        <f t="shared" si="53"/>
        <v>2606274</v>
      </c>
      <c r="AZ25" s="95">
        <f t="shared" si="54"/>
        <v>3011125.6</v>
      </c>
      <c r="BA25" s="19">
        <f t="shared" si="38"/>
        <v>41347393.400000006</v>
      </c>
    </row>
    <row r="29" spans="30:59" x14ac:dyDescent="0.25">
      <c r="AD29" s="117" t="s">
        <v>1</v>
      </c>
      <c r="AE29" s="61" t="s">
        <v>2</v>
      </c>
      <c r="AF29" s="61" t="s">
        <v>24</v>
      </c>
      <c r="AG29" s="61" t="s">
        <v>25</v>
      </c>
      <c r="AH29" s="61" t="s">
        <v>40</v>
      </c>
      <c r="AI29" s="61" t="s">
        <v>41</v>
      </c>
      <c r="AJ29" s="61" t="s">
        <v>26</v>
      </c>
      <c r="AK29" s="61" t="s">
        <v>42</v>
      </c>
      <c r="AL29" s="61" t="s">
        <v>43</v>
      </c>
      <c r="AM29" s="61" t="s">
        <v>27</v>
      </c>
      <c r="AN29" s="61" t="s">
        <v>44</v>
      </c>
      <c r="AO29" s="61" t="s">
        <v>45</v>
      </c>
      <c r="AP29" s="61" t="s">
        <v>46</v>
      </c>
      <c r="AQ29" s="61" t="s">
        <v>47</v>
      </c>
      <c r="AR29" s="61" t="s">
        <v>48</v>
      </c>
      <c r="AS29" s="61" t="s">
        <v>28</v>
      </c>
      <c r="AT29" s="61" t="s">
        <v>49</v>
      </c>
      <c r="AU29" s="61" t="s">
        <v>50</v>
      </c>
      <c r="AV29" s="61" t="s">
        <v>29</v>
      </c>
      <c r="AW29" s="61" t="s">
        <v>51</v>
      </c>
      <c r="AX29" s="61" t="s">
        <v>52</v>
      </c>
      <c r="AY29" s="61" t="s">
        <v>53</v>
      </c>
      <c r="AZ29" s="61" t="s">
        <v>54</v>
      </c>
      <c r="BA29" s="61" t="s">
        <v>55</v>
      </c>
      <c r="BB29" s="61" t="s">
        <v>56</v>
      </c>
      <c r="BC29" s="61" t="s">
        <v>57</v>
      </c>
      <c r="BD29" s="61" t="s">
        <v>58</v>
      </c>
      <c r="BE29" s="61" t="s">
        <v>59</v>
      </c>
      <c r="BF29" s="61" t="s">
        <v>60</v>
      </c>
      <c r="BG29" s="61" t="s">
        <v>61</v>
      </c>
    </row>
    <row r="30" spans="30:59" x14ac:dyDescent="0.25">
      <c r="AD30" s="118"/>
      <c r="AE30" s="62" t="s">
        <v>3</v>
      </c>
      <c r="AF30" s="62" t="s">
        <v>3</v>
      </c>
      <c r="AG30" s="62" t="s">
        <v>3</v>
      </c>
      <c r="AH30" s="62" t="s">
        <v>3</v>
      </c>
      <c r="AI30" s="62" t="s">
        <v>3</v>
      </c>
      <c r="AJ30" s="62" t="s">
        <v>3</v>
      </c>
      <c r="AK30" s="62" t="s">
        <v>3</v>
      </c>
      <c r="AL30" s="62" t="s">
        <v>3</v>
      </c>
      <c r="AM30" s="62" t="s">
        <v>3</v>
      </c>
      <c r="AN30" s="62" t="s">
        <v>3</v>
      </c>
      <c r="AO30" s="62" t="s">
        <v>3</v>
      </c>
      <c r="AP30" s="62" t="s">
        <v>3</v>
      </c>
      <c r="AQ30" s="62" t="s">
        <v>3</v>
      </c>
      <c r="AR30" s="62" t="s">
        <v>3</v>
      </c>
      <c r="AS30" s="62" t="s">
        <v>3</v>
      </c>
      <c r="AT30" s="62" t="s">
        <v>3</v>
      </c>
      <c r="AU30" s="62" t="s">
        <v>3</v>
      </c>
      <c r="AV30" s="62" t="s">
        <v>3</v>
      </c>
      <c r="AW30" s="62" t="s">
        <v>3</v>
      </c>
      <c r="AX30" s="62" t="s">
        <v>3</v>
      </c>
      <c r="AY30" s="62" t="s">
        <v>3</v>
      </c>
      <c r="AZ30" s="62" t="s">
        <v>3</v>
      </c>
      <c r="BA30" s="62" t="s">
        <v>3</v>
      </c>
      <c r="BB30" s="62" t="s">
        <v>3</v>
      </c>
      <c r="BC30" s="62" t="s">
        <v>3</v>
      </c>
      <c r="BD30" s="62" t="s">
        <v>3</v>
      </c>
      <c r="BE30" s="62" t="s">
        <v>3</v>
      </c>
      <c r="BF30" s="62" t="s">
        <v>3</v>
      </c>
      <c r="BG30" s="62" t="s">
        <v>3</v>
      </c>
    </row>
    <row r="31" spans="30:59" x14ac:dyDescent="0.15">
      <c r="AD31" s="40" t="s">
        <v>5</v>
      </c>
      <c r="AE31" s="86">
        <f>SUM(AE32:AE39)</f>
        <v>885222208.10000002</v>
      </c>
      <c r="AF31" s="86">
        <f t="shared" ref="AF31:BG31" si="85">SUM(AF32:AF39)</f>
        <v>38502993.200000003</v>
      </c>
      <c r="AG31" s="86">
        <f t="shared" si="85"/>
        <v>71215252.599999994</v>
      </c>
      <c r="AH31" s="86">
        <f t="shared" si="85"/>
        <v>2266954.4</v>
      </c>
      <c r="AI31" s="86">
        <f t="shared" si="85"/>
        <v>1307402.2</v>
      </c>
      <c r="AJ31" s="86">
        <f t="shared" si="85"/>
        <v>471603408.29999995</v>
      </c>
      <c r="AK31" s="86">
        <f t="shared" si="85"/>
        <v>7</v>
      </c>
      <c r="AL31" s="86">
        <f t="shared" si="85"/>
        <v>0</v>
      </c>
      <c r="AM31" s="86">
        <f t="shared" si="85"/>
        <v>91121552.300000012</v>
      </c>
      <c r="AN31" s="86">
        <f t="shared" si="85"/>
        <v>26688984.5</v>
      </c>
      <c r="AO31" s="86">
        <f t="shared" si="85"/>
        <v>10986129.4</v>
      </c>
      <c r="AP31" s="86">
        <f t="shared" si="85"/>
        <v>998175.60000000009</v>
      </c>
      <c r="AQ31" s="86">
        <f t="shared" si="85"/>
        <v>580581.79999999993</v>
      </c>
      <c r="AR31" s="86">
        <f t="shared" si="85"/>
        <v>1135490.5</v>
      </c>
      <c r="AS31" s="86">
        <f t="shared" si="85"/>
        <v>61029225.200000003</v>
      </c>
      <c r="AT31" s="86">
        <f t="shared" si="85"/>
        <v>2701795.0999999996</v>
      </c>
      <c r="AU31" s="86">
        <f t="shared" si="85"/>
        <v>3989156.5</v>
      </c>
      <c r="AV31" s="86">
        <f t="shared" si="85"/>
        <v>45647669.400000006</v>
      </c>
      <c r="AW31" s="86">
        <f t="shared" si="85"/>
        <v>11430563.5</v>
      </c>
      <c r="AX31" s="86">
        <f t="shared" si="85"/>
        <v>5995893.5</v>
      </c>
      <c r="AY31" s="86">
        <f t="shared" si="85"/>
        <v>34692</v>
      </c>
      <c r="AZ31" s="86">
        <f t="shared" si="85"/>
        <v>2331854.2999999998</v>
      </c>
      <c r="BA31" s="86">
        <f t="shared" si="85"/>
        <v>12155555.699999999</v>
      </c>
      <c r="BB31" s="86">
        <f t="shared" si="85"/>
        <v>2740091.8</v>
      </c>
      <c r="BC31" s="86">
        <f t="shared" si="85"/>
        <v>449573</v>
      </c>
      <c r="BD31" s="86">
        <f t="shared" si="85"/>
        <v>1399074.2999999998</v>
      </c>
      <c r="BE31" s="86">
        <f t="shared" si="85"/>
        <v>53518</v>
      </c>
      <c r="BF31" s="86">
        <f t="shared" si="85"/>
        <v>3894474.3</v>
      </c>
      <c r="BG31" s="86">
        <f t="shared" si="85"/>
        <v>14962139.699999999</v>
      </c>
    </row>
    <row r="32" spans="30:59" x14ac:dyDescent="0.15">
      <c r="AD32" s="37" t="s">
        <v>6</v>
      </c>
      <c r="AE32" s="95">
        <v>7055947.7000000002</v>
      </c>
      <c r="AF32" s="95">
        <v>0</v>
      </c>
      <c r="AG32" s="95">
        <v>0</v>
      </c>
      <c r="AH32" s="95">
        <v>0</v>
      </c>
      <c r="AI32" s="95">
        <v>0</v>
      </c>
      <c r="AJ32" s="95">
        <v>0</v>
      </c>
      <c r="AK32" s="95">
        <v>0</v>
      </c>
      <c r="AL32" s="95">
        <v>0</v>
      </c>
      <c r="AM32" s="95">
        <v>4222489.0999999996</v>
      </c>
      <c r="AN32" s="95">
        <v>0</v>
      </c>
      <c r="AO32" s="95">
        <v>332520.3</v>
      </c>
      <c r="AP32" s="95">
        <v>43611.3</v>
      </c>
      <c r="AQ32" s="95">
        <v>8917.2999999999993</v>
      </c>
      <c r="AR32" s="95">
        <v>2826.6</v>
      </c>
      <c r="AS32" s="95">
        <v>1710208.6</v>
      </c>
      <c r="AT32" s="95">
        <v>43117.4</v>
      </c>
      <c r="AU32" s="95">
        <v>22867.9</v>
      </c>
      <c r="AV32" s="95">
        <v>246429</v>
      </c>
      <c r="AW32" s="95">
        <v>48914.6</v>
      </c>
      <c r="AX32" s="95">
        <v>0</v>
      </c>
      <c r="AY32" s="95">
        <v>0</v>
      </c>
      <c r="AZ32" s="95">
        <v>8486.5</v>
      </c>
      <c r="BA32" s="95">
        <v>214942.9</v>
      </c>
      <c r="BB32" s="95">
        <v>0</v>
      </c>
      <c r="BC32" s="95">
        <v>0</v>
      </c>
      <c r="BD32" s="95">
        <v>148852</v>
      </c>
      <c r="BE32" s="95">
        <v>0</v>
      </c>
      <c r="BF32" s="95">
        <v>0</v>
      </c>
      <c r="BG32" s="95">
        <v>1764.2</v>
      </c>
    </row>
    <row r="33" spans="30:59" x14ac:dyDescent="0.15">
      <c r="AD33" s="37" t="s">
        <v>7</v>
      </c>
      <c r="AE33" s="95">
        <v>182148857.90000001</v>
      </c>
      <c r="AF33" s="95">
        <v>8286628.9000000004</v>
      </c>
      <c r="AG33" s="95">
        <v>12588013.800000001</v>
      </c>
      <c r="AH33" s="95">
        <v>845680</v>
      </c>
      <c r="AI33" s="95">
        <v>57743.3</v>
      </c>
      <c r="AJ33" s="95">
        <v>109605176.90000001</v>
      </c>
      <c r="AK33" s="95">
        <v>0</v>
      </c>
      <c r="AL33" s="95">
        <v>0</v>
      </c>
      <c r="AM33" s="95">
        <v>15438261.5</v>
      </c>
      <c r="AN33" s="95">
        <v>967339.5</v>
      </c>
      <c r="AO33" s="95">
        <v>1075197</v>
      </c>
      <c r="AP33" s="95">
        <v>164109.20000000001</v>
      </c>
      <c r="AQ33" s="95">
        <v>172190.5</v>
      </c>
      <c r="AR33" s="95">
        <v>212515.5</v>
      </c>
      <c r="AS33" s="95">
        <v>10767593.300000001</v>
      </c>
      <c r="AT33" s="95">
        <v>862222.8</v>
      </c>
      <c r="AU33" s="95">
        <v>670966</v>
      </c>
      <c r="AV33" s="95">
        <v>6895250.9000000004</v>
      </c>
      <c r="AW33" s="95">
        <v>1538237.5</v>
      </c>
      <c r="AX33" s="95">
        <v>1289912.5</v>
      </c>
      <c r="AY33" s="95">
        <v>0</v>
      </c>
      <c r="AZ33" s="95">
        <v>63607.1</v>
      </c>
      <c r="BA33" s="95">
        <v>2019203.8</v>
      </c>
      <c r="BB33" s="95">
        <v>655533.6</v>
      </c>
      <c r="BC33" s="95">
        <v>27025</v>
      </c>
      <c r="BD33" s="95">
        <v>333920.3</v>
      </c>
      <c r="BE33" s="95">
        <v>47439</v>
      </c>
      <c r="BF33" s="95">
        <v>630093.4</v>
      </c>
      <c r="BG33" s="95">
        <v>6934996.5999999996</v>
      </c>
    </row>
    <row r="34" spans="30:59" x14ac:dyDescent="0.15">
      <c r="AD34" s="37" t="s">
        <v>8</v>
      </c>
      <c r="AE34" s="95">
        <v>17323439.899999999</v>
      </c>
      <c r="AF34" s="95">
        <v>383724</v>
      </c>
      <c r="AG34" s="95">
        <v>177221</v>
      </c>
      <c r="AH34" s="95">
        <v>0</v>
      </c>
      <c r="AI34" s="95">
        <v>0</v>
      </c>
      <c r="AJ34" s="95">
        <v>1850673</v>
      </c>
      <c r="AK34" s="95">
        <v>0</v>
      </c>
      <c r="AL34" s="95">
        <v>0</v>
      </c>
      <c r="AM34" s="95">
        <v>6032417.7000000002</v>
      </c>
      <c r="AN34" s="95">
        <v>2696294.7</v>
      </c>
      <c r="AO34" s="95">
        <v>630763.30000000005</v>
      </c>
      <c r="AP34" s="95">
        <v>38773.1</v>
      </c>
      <c r="AQ34" s="95">
        <v>49568.3</v>
      </c>
      <c r="AR34" s="95">
        <v>122788.1</v>
      </c>
      <c r="AS34" s="95">
        <v>3414659.5</v>
      </c>
      <c r="AT34" s="95">
        <v>172032.6</v>
      </c>
      <c r="AU34" s="95">
        <v>29625</v>
      </c>
      <c r="AV34" s="95">
        <v>696731.2</v>
      </c>
      <c r="AW34" s="95">
        <v>141036.70000000001</v>
      </c>
      <c r="AX34" s="95">
        <v>16799</v>
      </c>
      <c r="AY34" s="95">
        <v>0</v>
      </c>
      <c r="AZ34" s="95">
        <v>42319</v>
      </c>
      <c r="BA34" s="95">
        <v>84636</v>
      </c>
      <c r="BB34" s="95">
        <v>6687</v>
      </c>
      <c r="BC34" s="95">
        <v>0</v>
      </c>
      <c r="BD34" s="95">
        <v>78605.399999999994</v>
      </c>
      <c r="BE34" s="95">
        <v>0</v>
      </c>
      <c r="BF34" s="95">
        <v>42959</v>
      </c>
      <c r="BG34" s="95">
        <v>615126.30000000005</v>
      </c>
    </row>
    <row r="35" spans="30:59" x14ac:dyDescent="0.15">
      <c r="AD35" s="37" t="s">
        <v>9</v>
      </c>
      <c r="AE35" s="95">
        <v>17430501.100000001</v>
      </c>
      <c r="AF35" s="95">
        <v>44458.3</v>
      </c>
      <c r="AG35" s="95">
        <v>450</v>
      </c>
      <c r="AH35" s="95">
        <v>0</v>
      </c>
      <c r="AI35" s="95">
        <v>0</v>
      </c>
      <c r="AJ35" s="95">
        <v>4092854.4</v>
      </c>
      <c r="AK35" s="95">
        <v>0</v>
      </c>
      <c r="AL35" s="95">
        <v>0</v>
      </c>
      <c r="AM35" s="95">
        <v>6130069.4000000004</v>
      </c>
      <c r="AN35" s="95">
        <v>0</v>
      </c>
      <c r="AO35" s="95">
        <v>849355.2</v>
      </c>
      <c r="AP35" s="95">
        <v>37404.800000000003</v>
      </c>
      <c r="AQ35" s="95">
        <v>22509</v>
      </c>
      <c r="AR35" s="95">
        <v>1714.3</v>
      </c>
      <c r="AS35" s="95">
        <v>2238886</v>
      </c>
      <c r="AT35" s="95">
        <v>292.39999999999998</v>
      </c>
      <c r="AU35" s="95">
        <v>4880</v>
      </c>
      <c r="AV35" s="95">
        <v>368480</v>
      </c>
      <c r="AW35" s="95">
        <v>137486.9</v>
      </c>
      <c r="AX35" s="95">
        <v>215</v>
      </c>
      <c r="AY35" s="95">
        <v>0</v>
      </c>
      <c r="AZ35" s="95">
        <v>69239.100000000006</v>
      </c>
      <c r="BA35" s="95">
        <v>2677650.7999999998</v>
      </c>
      <c r="BB35" s="95">
        <v>3491</v>
      </c>
      <c r="BC35" s="95">
        <v>0</v>
      </c>
      <c r="BD35" s="95">
        <v>90677.6</v>
      </c>
      <c r="BE35" s="95">
        <v>0</v>
      </c>
      <c r="BF35" s="95">
        <v>4285</v>
      </c>
      <c r="BG35" s="95">
        <v>656101.9</v>
      </c>
    </row>
    <row r="36" spans="30:59" x14ac:dyDescent="0.15">
      <c r="AD36" s="37" t="s">
        <v>10</v>
      </c>
      <c r="AE36" s="95">
        <v>93989984.299999997</v>
      </c>
      <c r="AF36" s="95">
        <v>4146118.2</v>
      </c>
      <c r="AG36" s="95">
        <v>3287092.1</v>
      </c>
      <c r="AH36" s="95">
        <v>360335</v>
      </c>
      <c r="AI36" s="95">
        <v>119409</v>
      </c>
      <c r="AJ36" s="95">
        <v>45830162.600000001</v>
      </c>
      <c r="AK36" s="95">
        <v>0</v>
      </c>
      <c r="AL36" s="95">
        <v>0</v>
      </c>
      <c r="AM36" s="95">
        <v>14168431.199999999</v>
      </c>
      <c r="AN36" s="95">
        <v>2793896.8</v>
      </c>
      <c r="AO36" s="95">
        <v>2085688.1</v>
      </c>
      <c r="AP36" s="95">
        <v>136110.5</v>
      </c>
      <c r="AQ36" s="95">
        <v>97418.6</v>
      </c>
      <c r="AR36" s="95">
        <v>186062.8</v>
      </c>
      <c r="AS36" s="95">
        <v>8962192</v>
      </c>
      <c r="AT36" s="95">
        <v>147393.5</v>
      </c>
      <c r="AU36" s="95">
        <v>428107.2</v>
      </c>
      <c r="AV36" s="95">
        <v>5967239.2999999998</v>
      </c>
      <c r="AW36" s="95">
        <v>1393176.3</v>
      </c>
      <c r="AX36" s="95">
        <v>403212.1</v>
      </c>
      <c r="AY36" s="95">
        <v>5417</v>
      </c>
      <c r="AZ36" s="95">
        <v>169827.3</v>
      </c>
      <c r="BA36" s="95">
        <v>981111.8</v>
      </c>
      <c r="BB36" s="95">
        <v>365687</v>
      </c>
      <c r="BC36" s="95">
        <v>0</v>
      </c>
      <c r="BD36" s="95">
        <v>198439.1</v>
      </c>
      <c r="BE36" s="95">
        <v>0</v>
      </c>
      <c r="BF36" s="95">
        <v>368469</v>
      </c>
      <c r="BG36" s="95">
        <v>1388987.8</v>
      </c>
    </row>
    <row r="37" spans="30:59" x14ac:dyDescent="0.15">
      <c r="AD37" s="37" t="s">
        <v>11</v>
      </c>
      <c r="AE37" s="95">
        <v>76534322.5</v>
      </c>
      <c r="AF37" s="95">
        <v>3110139.7</v>
      </c>
      <c r="AG37" s="95">
        <v>3468350</v>
      </c>
      <c r="AH37" s="95">
        <v>385408</v>
      </c>
      <c r="AI37" s="95">
        <v>20232</v>
      </c>
      <c r="AJ37" s="95">
        <v>37366507.299999997</v>
      </c>
      <c r="AK37" s="95">
        <v>1</v>
      </c>
      <c r="AL37" s="95">
        <v>0</v>
      </c>
      <c r="AM37" s="95">
        <v>14104080.699999999</v>
      </c>
      <c r="AN37" s="95">
        <v>112695.1</v>
      </c>
      <c r="AO37" s="95">
        <v>1358933.5</v>
      </c>
      <c r="AP37" s="95">
        <v>85035.4</v>
      </c>
      <c r="AQ37" s="95">
        <v>42426.9</v>
      </c>
      <c r="AR37" s="95">
        <v>19614.2</v>
      </c>
      <c r="AS37" s="95">
        <v>7540695.7000000002</v>
      </c>
      <c r="AT37" s="95">
        <v>990378.6</v>
      </c>
      <c r="AU37" s="95">
        <v>215650</v>
      </c>
      <c r="AV37" s="95">
        <v>2589391.2000000002</v>
      </c>
      <c r="AW37" s="95">
        <v>710359.4</v>
      </c>
      <c r="AX37" s="95">
        <v>633126.69999999995</v>
      </c>
      <c r="AY37" s="95">
        <v>1373</v>
      </c>
      <c r="AZ37" s="95">
        <v>323762.09999999998</v>
      </c>
      <c r="BA37" s="95">
        <v>776859.9</v>
      </c>
      <c r="BB37" s="95">
        <v>1192278.2</v>
      </c>
      <c r="BC37" s="95">
        <v>29677</v>
      </c>
      <c r="BD37" s="95">
        <v>142862.39999999999</v>
      </c>
      <c r="BE37" s="95">
        <v>0</v>
      </c>
      <c r="BF37" s="95">
        <v>80699.899999999994</v>
      </c>
      <c r="BG37" s="95">
        <v>1233784.6000000001</v>
      </c>
    </row>
    <row r="38" spans="30:59" x14ac:dyDescent="0.15">
      <c r="AD38" s="37" t="s">
        <v>12</v>
      </c>
      <c r="AE38" s="95">
        <v>62374778.100000001</v>
      </c>
      <c r="AF38" s="95">
        <v>676933.4</v>
      </c>
      <c r="AG38" s="95">
        <v>1196027</v>
      </c>
      <c r="AH38" s="95">
        <v>33547</v>
      </c>
      <c r="AI38" s="95">
        <v>4232</v>
      </c>
      <c r="AJ38" s="95">
        <v>19212186.5</v>
      </c>
      <c r="AK38" s="95">
        <v>0</v>
      </c>
      <c r="AL38" s="95">
        <v>0</v>
      </c>
      <c r="AM38" s="95">
        <v>14702556.4</v>
      </c>
      <c r="AN38" s="95">
        <v>7382086.5</v>
      </c>
      <c r="AO38" s="95">
        <v>2855185.9</v>
      </c>
      <c r="AP38" s="95">
        <v>140427.5</v>
      </c>
      <c r="AQ38" s="95">
        <v>83844.3</v>
      </c>
      <c r="AR38" s="95">
        <v>74565.8</v>
      </c>
      <c r="AS38" s="95">
        <v>8550676.8000000007</v>
      </c>
      <c r="AT38" s="95">
        <v>155628.79999999999</v>
      </c>
      <c r="AU38" s="95">
        <v>175678</v>
      </c>
      <c r="AV38" s="95">
        <v>2033661.2</v>
      </c>
      <c r="AW38" s="95">
        <v>298571.09999999998</v>
      </c>
      <c r="AX38" s="95">
        <v>561005.5</v>
      </c>
      <c r="AY38" s="95">
        <v>0</v>
      </c>
      <c r="AZ38" s="95">
        <v>296750.40000000002</v>
      </c>
      <c r="BA38" s="95">
        <v>2329301.2000000002</v>
      </c>
      <c r="BB38" s="95">
        <v>183072.3</v>
      </c>
      <c r="BC38" s="95">
        <v>0</v>
      </c>
      <c r="BD38" s="95">
        <v>142947.79999999999</v>
      </c>
      <c r="BE38" s="95">
        <v>3946</v>
      </c>
      <c r="BF38" s="95">
        <v>161694</v>
      </c>
      <c r="BG38" s="95">
        <v>1120252.7</v>
      </c>
    </row>
    <row r="39" spans="30:59" x14ac:dyDescent="0.15">
      <c r="AD39" s="37" t="s">
        <v>13</v>
      </c>
      <c r="AE39" s="95">
        <v>428364376.60000002</v>
      </c>
      <c r="AF39" s="95">
        <v>21854990.699999999</v>
      </c>
      <c r="AG39" s="95">
        <v>50498098.700000003</v>
      </c>
      <c r="AH39" s="95">
        <v>641984.4</v>
      </c>
      <c r="AI39" s="95">
        <v>1105785.8999999999</v>
      </c>
      <c r="AJ39" s="95">
        <v>253645847.59999999</v>
      </c>
      <c r="AK39" s="95">
        <v>6</v>
      </c>
      <c r="AL39" s="95">
        <v>0</v>
      </c>
      <c r="AM39" s="95">
        <v>16323246.300000001</v>
      </c>
      <c r="AN39" s="95">
        <v>12736671.9</v>
      </c>
      <c r="AO39" s="95">
        <v>1798486.1</v>
      </c>
      <c r="AP39" s="95">
        <v>352703.8</v>
      </c>
      <c r="AQ39" s="95">
        <v>103706.9</v>
      </c>
      <c r="AR39" s="95">
        <v>515403.2</v>
      </c>
      <c r="AS39" s="95">
        <v>17844313.300000001</v>
      </c>
      <c r="AT39" s="95">
        <v>330729</v>
      </c>
      <c r="AU39" s="95">
        <v>2441382.4</v>
      </c>
      <c r="AV39" s="95">
        <v>26850486.600000001</v>
      </c>
      <c r="AW39" s="95">
        <v>7162781</v>
      </c>
      <c r="AX39" s="95">
        <v>3091622.7</v>
      </c>
      <c r="AY39" s="95">
        <v>27902</v>
      </c>
      <c r="AZ39" s="95">
        <v>1357862.8</v>
      </c>
      <c r="BA39" s="95">
        <v>3071849.3</v>
      </c>
      <c r="BB39" s="95">
        <v>333342.7</v>
      </c>
      <c r="BC39" s="95">
        <v>392871</v>
      </c>
      <c r="BD39" s="95">
        <v>262769.7</v>
      </c>
      <c r="BE39" s="95">
        <v>2133</v>
      </c>
      <c r="BF39" s="95">
        <v>2606274</v>
      </c>
      <c r="BG39" s="95">
        <v>3011125.6</v>
      </c>
    </row>
  </sheetData>
  <mergeCells count="6">
    <mergeCell ref="AD15:AD16"/>
    <mergeCell ref="AD2:AD3"/>
    <mergeCell ref="A1:C1"/>
    <mergeCell ref="A2:A3"/>
    <mergeCell ref="AD29:AD30"/>
    <mergeCell ref="J3:K3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9" workbookViewId="0">
      <selection activeCell="B27" sqref="B27:L35"/>
    </sheetView>
  </sheetViews>
  <sheetFormatPr defaultRowHeight="10.5" x14ac:dyDescent="0.25"/>
  <cols>
    <col min="1" max="1" width="9.140625" style="18"/>
    <col min="2" max="2" width="15.7109375" style="18" bestFit="1" customWidth="1"/>
    <col min="3" max="3" width="15.140625" style="18" bestFit="1" customWidth="1"/>
    <col min="4" max="4" width="15.85546875" style="18" bestFit="1" customWidth="1"/>
    <col min="5" max="5" width="14" style="18" bestFit="1" customWidth="1"/>
    <col min="6" max="6" width="15.85546875" style="18" bestFit="1" customWidth="1"/>
    <col min="7" max="7" width="14" style="18" bestFit="1" customWidth="1"/>
    <col min="8" max="8" width="15.85546875" style="18" bestFit="1" customWidth="1"/>
    <col min="9" max="9" width="14" style="18" bestFit="1" customWidth="1"/>
    <col min="10" max="10" width="17.7109375" style="18" bestFit="1" customWidth="1"/>
    <col min="11" max="11" width="7.7109375" style="18" bestFit="1" customWidth="1"/>
    <col min="12" max="12" width="17.5703125" style="18" bestFit="1" customWidth="1"/>
    <col min="13" max="13" width="6.85546875" style="18" bestFit="1" customWidth="1"/>
    <col min="14" max="14" width="16.42578125" style="18" bestFit="1" customWidth="1"/>
    <col min="15" max="15" width="6.85546875" style="18" bestFit="1" customWidth="1"/>
    <col min="16" max="16" width="16.42578125" style="18" bestFit="1" customWidth="1"/>
    <col min="17" max="17" width="6.85546875" style="18" bestFit="1" customWidth="1"/>
    <col min="18" max="18" width="16.42578125" style="18" bestFit="1" customWidth="1"/>
    <col min="19" max="19" width="6.85546875" style="18" bestFit="1" customWidth="1"/>
    <col min="20" max="20" width="16.42578125" style="18" bestFit="1" customWidth="1"/>
    <col min="21" max="21" width="6.85546875" style="18" bestFit="1" customWidth="1"/>
    <col min="22" max="22" width="16.42578125" style="18" bestFit="1" customWidth="1"/>
    <col min="23" max="23" width="6.85546875" style="18" bestFit="1" customWidth="1"/>
    <col min="24" max="24" width="14.5703125" style="18" bestFit="1" customWidth="1"/>
    <col min="25" max="25" width="6.85546875" style="18" bestFit="1" customWidth="1"/>
    <col min="26" max="16384" width="9.140625" style="18"/>
  </cols>
  <sheetData>
    <row r="1" spans="1:12" ht="13.5" x14ac:dyDescent="0.25">
      <c r="A1" s="55" t="s">
        <v>71</v>
      </c>
      <c r="B1" s="13"/>
      <c r="C1" s="64"/>
      <c r="D1" s="14"/>
      <c r="E1" s="14"/>
      <c r="F1" s="14"/>
      <c r="G1" s="14"/>
      <c r="H1" s="14"/>
      <c r="I1" s="14"/>
      <c r="J1" s="14"/>
    </row>
    <row r="2" spans="1:12" x14ac:dyDescent="0.25">
      <c r="A2" s="150" t="s">
        <v>65</v>
      </c>
      <c r="B2" s="151"/>
      <c r="C2" s="65"/>
      <c r="D2" s="14"/>
      <c r="E2" s="14"/>
      <c r="F2" s="15"/>
      <c r="G2" s="15"/>
      <c r="H2" s="15"/>
      <c r="I2" s="15"/>
      <c r="J2" s="14"/>
    </row>
    <row r="3" spans="1:12" x14ac:dyDescent="0.25">
      <c r="A3" s="148" t="s">
        <v>62</v>
      </c>
      <c r="B3" s="148" t="s">
        <v>63</v>
      </c>
      <c r="C3" s="58" t="s">
        <v>5</v>
      </c>
      <c r="D3" s="58" t="s">
        <v>24</v>
      </c>
      <c r="E3" s="58" t="s">
        <v>25</v>
      </c>
      <c r="F3" s="59" t="s">
        <v>26</v>
      </c>
      <c r="G3" s="59" t="s">
        <v>27</v>
      </c>
      <c r="H3" s="59" t="s">
        <v>28</v>
      </c>
      <c r="I3" s="59" t="s">
        <v>29</v>
      </c>
      <c r="J3" s="58" t="s">
        <v>20</v>
      </c>
    </row>
    <row r="4" spans="1:12" x14ac:dyDescent="0.25">
      <c r="A4" s="148"/>
      <c r="B4" s="149"/>
      <c r="C4" s="58" t="s">
        <v>3</v>
      </c>
      <c r="D4" s="58" t="s">
        <v>3</v>
      </c>
      <c r="E4" s="58" t="s">
        <v>3</v>
      </c>
      <c r="F4" s="58" t="s">
        <v>3</v>
      </c>
      <c r="G4" s="58" t="s">
        <v>3</v>
      </c>
      <c r="H4" s="58" t="s">
        <v>3</v>
      </c>
      <c r="I4" s="58" t="s">
        <v>3</v>
      </c>
      <c r="J4" s="58" t="s">
        <v>3</v>
      </c>
    </row>
    <row r="5" spans="1:12" x14ac:dyDescent="0.25">
      <c r="A5" s="116">
        <v>2022</v>
      </c>
      <c r="B5" s="100"/>
      <c r="C5" s="94">
        <v>885222208.10000002</v>
      </c>
      <c r="D5" s="94">
        <v>38502993.200000003</v>
      </c>
      <c r="E5" s="94">
        <v>71215252.599999994</v>
      </c>
      <c r="F5" s="94">
        <v>471603408.29999995</v>
      </c>
      <c r="G5" s="94">
        <v>91121552.300000012</v>
      </c>
      <c r="H5" s="94">
        <v>61029225.200000003</v>
      </c>
      <c r="I5" s="94">
        <v>45647669.400000006</v>
      </c>
      <c r="J5" s="94">
        <v>106102107.09999999</v>
      </c>
    </row>
    <row r="6" spans="1:12" x14ac:dyDescent="0.25">
      <c r="A6" s="112">
        <v>2021</v>
      </c>
      <c r="B6" s="100" t="s">
        <v>64</v>
      </c>
      <c r="C6" s="94">
        <v>883698218.60000002</v>
      </c>
      <c r="D6" s="94">
        <v>38719065</v>
      </c>
      <c r="E6" s="94">
        <v>71594301.700000003</v>
      </c>
      <c r="F6" s="94">
        <v>471666690.79999995</v>
      </c>
      <c r="G6" s="94">
        <v>90606077.600000009</v>
      </c>
      <c r="H6" s="94">
        <v>60806297.500000007</v>
      </c>
      <c r="I6" s="94">
        <v>44153149</v>
      </c>
      <c r="J6" s="94">
        <v>106152636.99999999</v>
      </c>
    </row>
    <row r="7" spans="1:12" x14ac:dyDescent="0.25">
      <c r="A7" s="60">
        <v>2020</v>
      </c>
      <c r="B7" s="100" t="s">
        <v>64</v>
      </c>
      <c r="C7" s="94">
        <v>883487477</v>
      </c>
      <c r="D7" s="94">
        <v>39183356.799999997</v>
      </c>
      <c r="E7" s="94">
        <v>72498538.099999994</v>
      </c>
      <c r="F7" s="94">
        <v>472292756.19999999</v>
      </c>
      <c r="G7" s="94">
        <v>90174896.099999994</v>
      </c>
      <c r="H7" s="94">
        <v>59567611.200000003</v>
      </c>
      <c r="I7" s="94">
        <v>44165566.200000003</v>
      </c>
      <c r="J7" s="94">
        <v>105604752.40000001</v>
      </c>
    </row>
    <row r="8" spans="1:12" ht="9.75" customHeight="1" x14ac:dyDescent="0.25">
      <c r="A8" s="60">
        <v>2019</v>
      </c>
      <c r="B8" s="100" t="s">
        <v>64</v>
      </c>
      <c r="C8" s="94">
        <v>883517307.5</v>
      </c>
      <c r="D8" s="94">
        <v>39271374</v>
      </c>
      <c r="E8" s="94">
        <v>72742997.799999997</v>
      </c>
      <c r="F8" s="94">
        <v>472346938.19999999</v>
      </c>
      <c r="G8" s="94">
        <v>90028893.200000003</v>
      </c>
      <c r="H8" s="94">
        <v>59444905.699999996</v>
      </c>
      <c r="I8" s="94">
        <v>44173900.299999997</v>
      </c>
      <c r="J8" s="94">
        <v>105508298.29999998</v>
      </c>
    </row>
    <row r="9" spans="1:12" s="74" customFormat="1" x14ac:dyDescent="0.25">
      <c r="A9" s="60">
        <v>2018</v>
      </c>
      <c r="B9" s="16" t="s">
        <v>64</v>
      </c>
      <c r="C9" s="94">
        <v>883519269.89999998</v>
      </c>
      <c r="D9" s="94">
        <v>39755584.100000001</v>
      </c>
      <c r="E9" s="94">
        <v>73427631.900000006</v>
      </c>
      <c r="F9" s="94">
        <v>472527272.5</v>
      </c>
      <c r="G9" s="94">
        <v>89248653.299999997</v>
      </c>
      <c r="H9" s="94">
        <v>59027585.200000003</v>
      </c>
      <c r="I9" s="94">
        <v>44215831.099999994</v>
      </c>
      <c r="J9" s="94">
        <v>105316711.80000004</v>
      </c>
      <c r="L9" s="93"/>
    </row>
    <row r="10" spans="1:12" x14ac:dyDescent="0.25">
      <c r="A10" s="60">
        <v>2017</v>
      </c>
      <c r="B10" s="16" t="s">
        <v>64</v>
      </c>
      <c r="C10" s="87">
        <v>883603112.5</v>
      </c>
      <c r="D10" s="87">
        <v>40068122</v>
      </c>
      <c r="E10" s="87">
        <v>74063298.099999994</v>
      </c>
      <c r="F10" s="87">
        <v>473003889.39999998</v>
      </c>
      <c r="G10" s="87">
        <v>88609696.5</v>
      </c>
      <c r="H10" s="87">
        <v>58759349.200000003</v>
      </c>
      <c r="I10" s="87">
        <v>44219878.799999997</v>
      </c>
      <c r="J10" s="87">
        <v>104878878.5</v>
      </c>
    </row>
    <row r="11" spans="1:12" x14ac:dyDescent="0.15">
      <c r="A11" s="60">
        <v>2016</v>
      </c>
      <c r="B11" s="16" t="s">
        <v>64</v>
      </c>
      <c r="C11" s="36">
        <v>883561376.29999995</v>
      </c>
      <c r="D11" s="36">
        <v>41138153.200000003</v>
      </c>
      <c r="E11" s="36">
        <v>77304974.599999994</v>
      </c>
      <c r="F11" s="36">
        <v>475110185.30000001</v>
      </c>
      <c r="G11" s="36">
        <v>86889783.099999994</v>
      </c>
      <c r="H11" s="36">
        <v>57815599.199999996</v>
      </c>
      <c r="I11" s="36">
        <v>44148836.600000001</v>
      </c>
      <c r="J11" s="36">
        <v>101153844.30000001</v>
      </c>
    </row>
    <row r="12" spans="1:12" x14ac:dyDescent="0.15">
      <c r="A12" s="60">
        <v>2015</v>
      </c>
      <c r="B12" s="16" t="s">
        <v>64</v>
      </c>
      <c r="C12" s="36">
        <v>883562682.0999999</v>
      </c>
      <c r="D12" s="36">
        <v>41546514.5</v>
      </c>
      <c r="E12" s="36">
        <v>78361362.599999994</v>
      </c>
      <c r="F12" s="36">
        <v>476144003.5</v>
      </c>
      <c r="G12" s="36">
        <v>85972034.900000006</v>
      </c>
      <c r="H12" s="36">
        <v>57611439.400000006</v>
      </c>
      <c r="I12" s="36">
        <v>44180239</v>
      </c>
      <c r="J12" s="36">
        <v>99747088.200000003</v>
      </c>
      <c r="L12" s="74"/>
    </row>
    <row r="13" spans="1:12" x14ac:dyDescent="0.15">
      <c r="A13" s="60">
        <v>2014</v>
      </c>
      <c r="B13" s="16" t="s">
        <v>64</v>
      </c>
      <c r="C13" s="36">
        <v>883540111.60000002</v>
      </c>
      <c r="D13" s="36">
        <v>42387936.200000003</v>
      </c>
      <c r="E13" s="36">
        <v>79580248.299999997</v>
      </c>
      <c r="F13" s="36">
        <v>476698597.89999998</v>
      </c>
      <c r="G13" s="36">
        <v>85126443.5</v>
      </c>
      <c r="H13" s="36">
        <v>56713571.399999999</v>
      </c>
      <c r="I13" s="36">
        <v>44209578.5</v>
      </c>
      <c r="J13" s="36">
        <v>98823735.799999982</v>
      </c>
      <c r="L13" s="74"/>
    </row>
    <row r="14" spans="1:12" x14ac:dyDescent="0.25">
      <c r="A14" s="60">
        <v>2013</v>
      </c>
      <c r="B14" s="16" t="s">
        <v>64</v>
      </c>
      <c r="C14" s="17">
        <v>883482977.60000002</v>
      </c>
      <c r="D14" s="17">
        <v>44613838</v>
      </c>
      <c r="E14" s="17">
        <v>84649315.200000003</v>
      </c>
      <c r="F14" s="17">
        <v>478250299.89999998</v>
      </c>
      <c r="G14" s="17">
        <v>82508727.200000003</v>
      </c>
      <c r="H14" s="17">
        <v>54915919.799999997</v>
      </c>
      <c r="I14" s="17">
        <v>43898451</v>
      </c>
      <c r="J14" s="17">
        <v>94646426.5</v>
      </c>
      <c r="L14" s="74"/>
    </row>
    <row r="15" spans="1:12" x14ac:dyDescent="0.25">
      <c r="A15" s="60">
        <v>2012</v>
      </c>
      <c r="B15" s="16" t="s">
        <v>64</v>
      </c>
      <c r="C15" s="17">
        <v>883632421.10000002</v>
      </c>
      <c r="D15" s="17">
        <v>45414777</v>
      </c>
      <c r="E15" s="17">
        <v>85422467.900000006</v>
      </c>
      <c r="F15" s="17">
        <v>478411593.89999998</v>
      </c>
      <c r="G15" s="17">
        <v>81732264</v>
      </c>
      <c r="H15" s="17">
        <v>54412439.899999999</v>
      </c>
      <c r="I15" s="17">
        <v>44104633.100000001</v>
      </c>
      <c r="J15" s="17">
        <v>94134245.299999982</v>
      </c>
      <c r="L15" s="74"/>
    </row>
    <row r="17" spans="1:23" x14ac:dyDescent="0.25">
      <c r="A17" s="153" t="s">
        <v>62</v>
      </c>
      <c r="B17" s="152">
        <f>M38</f>
        <v>2012</v>
      </c>
      <c r="C17" s="152"/>
      <c r="D17" s="152">
        <f>L38</f>
        <v>2013</v>
      </c>
      <c r="E17" s="152"/>
      <c r="F17" s="152">
        <f>K38</f>
        <v>2014</v>
      </c>
      <c r="G17" s="152"/>
      <c r="H17" s="152">
        <f>J38</f>
        <v>2015</v>
      </c>
      <c r="I17" s="152"/>
      <c r="J17" s="152">
        <f>I38</f>
        <v>2016</v>
      </c>
      <c r="K17" s="152"/>
      <c r="L17" s="152">
        <f>H38</f>
        <v>2017</v>
      </c>
      <c r="M17" s="152"/>
      <c r="N17" s="152">
        <f>G38</f>
        <v>2018</v>
      </c>
      <c r="O17" s="152"/>
      <c r="P17" s="152">
        <f>F38</f>
        <v>2019</v>
      </c>
      <c r="Q17" s="152"/>
      <c r="R17" s="152">
        <f>E38</f>
        <v>2020</v>
      </c>
      <c r="S17" s="152"/>
      <c r="T17" s="152">
        <f>D38</f>
        <v>2021</v>
      </c>
      <c r="U17" s="152"/>
      <c r="V17" s="152">
        <f>C38</f>
        <v>2022</v>
      </c>
      <c r="W17" s="152"/>
    </row>
    <row r="18" spans="1:23" x14ac:dyDescent="0.25">
      <c r="A18" s="153"/>
      <c r="B18" s="56" t="s">
        <v>3</v>
      </c>
      <c r="C18" s="56" t="s">
        <v>30</v>
      </c>
      <c r="D18" s="56" t="s">
        <v>3</v>
      </c>
      <c r="E18" s="56" t="s">
        <v>30</v>
      </c>
      <c r="F18" s="56" t="s">
        <v>3</v>
      </c>
      <c r="G18" s="56" t="s">
        <v>30</v>
      </c>
      <c r="H18" s="56" t="s">
        <v>3</v>
      </c>
      <c r="I18" s="56" t="s">
        <v>30</v>
      </c>
      <c r="J18" s="56" t="s">
        <v>3</v>
      </c>
      <c r="K18" s="56" t="s">
        <v>30</v>
      </c>
      <c r="L18" s="56" t="s">
        <v>3</v>
      </c>
      <c r="M18" s="56" t="s">
        <v>30</v>
      </c>
      <c r="N18" s="56" t="s">
        <v>3</v>
      </c>
      <c r="O18" s="56" t="s">
        <v>30</v>
      </c>
      <c r="P18" s="56" t="s">
        <v>3</v>
      </c>
      <c r="Q18" s="56" t="s">
        <v>30</v>
      </c>
      <c r="R18" s="56" t="s">
        <v>3</v>
      </c>
      <c r="S18" s="56" t="s">
        <v>30</v>
      </c>
      <c r="T18" s="56" t="s">
        <v>3</v>
      </c>
      <c r="U18" s="56" t="s">
        <v>30</v>
      </c>
      <c r="V18" s="56" t="s">
        <v>3</v>
      </c>
      <c r="W18" s="56" t="s">
        <v>30</v>
      </c>
    </row>
    <row r="19" spans="1:23" x14ac:dyDescent="0.15">
      <c r="A19" s="22" t="s">
        <v>24</v>
      </c>
      <c r="B19" s="17">
        <f>M41</f>
        <v>45414777</v>
      </c>
      <c r="C19" s="20">
        <v>100</v>
      </c>
      <c r="D19" s="17">
        <f>L41</f>
        <v>44613838</v>
      </c>
      <c r="E19" s="20">
        <f t="shared" ref="E19:E25" si="0">D19/B19*100</f>
        <v>98.236391208086303</v>
      </c>
      <c r="F19" s="17">
        <f>K41</f>
        <v>42387936.200000003</v>
      </c>
      <c r="G19" s="20">
        <f t="shared" ref="G19:G25" si="1">F19/B19*100</f>
        <v>93.335119095707554</v>
      </c>
      <c r="H19" s="36">
        <f>J41</f>
        <v>41546514.5</v>
      </c>
      <c r="I19" s="20">
        <f t="shared" ref="I19:I25" si="2">H19/B19*100</f>
        <v>91.482370374735083</v>
      </c>
      <c r="J19" s="36">
        <f>I41</f>
        <v>41138153.200000003</v>
      </c>
      <c r="K19" s="20">
        <f t="shared" ref="K19:K25" si="3">J19/B19*100</f>
        <v>90.583188815393726</v>
      </c>
      <c r="L19" s="36">
        <f>H41</f>
        <v>40068122</v>
      </c>
      <c r="M19" s="20">
        <f t="shared" ref="M19:M25" si="4">L19/B19*100</f>
        <v>88.227058783091678</v>
      </c>
      <c r="N19" s="87">
        <f>G41</f>
        <v>39755584.100000001</v>
      </c>
      <c r="O19" s="20">
        <f t="shared" ref="O19:O25" si="5">N19/B19*100</f>
        <v>87.538873305488224</v>
      </c>
      <c r="P19" s="94">
        <f>F41</f>
        <v>39271374</v>
      </c>
      <c r="Q19" s="20">
        <f t="shared" ref="Q19:Q25" si="6">P19/B19*100</f>
        <v>86.472678265050163</v>
      </c>
      <c r="R19" s="101">
        <f>E41</f>
        <v>39183356.799999997</v>
      </c>
      <c r="S19" s="20">
        <f t="shared" ref="S19:S25" si="7">R19/B19*100</f>
        <v>86.278870861790196</v>
      </c>
      <c r="T19" s="101">
        <f>D41</f>
        <v>38719065</v>
      </c>
      <c r="U19" s="20">
        <f t="shared" ref="U19:U25" si="8">T19/B19*100</f>
        <v>85.256534453532609</v>
      </c>
      <c r="V19" s="101">
        <f>C41</f>
        <v>38502993.200000003</v>
      </c>
      <c r="W19" s="20">
        <f t="shared" ref="W19:W25" si="9">V19/B19*100</f>
        <v>84.780760235814881</v>
      </c>
    </row>
    <row r="20" spans="1:23" x14ac:dyDescent="0.15">
      <c r="A20" s="22" t="s">
        <v>25</v>
      </c>
      <c r="B20" s="17">
        <f t="shared" ref="B20:B25" si="10">M42</f>
        <v>85422467.900000006</v>
      </c>
      <c r="C20" s="20">
        <v>100</v>
      </c>
      <c r="D20" s="17">
        <f t="shared" ref="D20:D25" si="11">L42</f>
        <v>84649315.200000003</v>
      </c>
      <c r="E20" s="20">
        <f t="shared" si="0"/>
        <v>99.094907090596934</v>
      </c>
      <c r="F20" s="17">
        <f t="shared" ref="F20:F25" si="12">K42</f>
        <v>79580248.299999997</v>
      </c>
      <c r="G20" s="20">
        <f t="shared" si="1"/>
        <v>93.160792770774066</v>
      </c>
      <c r="H20" s="36">
        <f t="shared" ref="H20:H25" si="13">J42</f>
        <v>78361362.599999994</v>
      </c>
      <c r="I20" s="20">
        <f t="shared" si="2"/>
        <v>91.733901544186111</v>
      </c>
      <c r="J20" s="36">
        <f t="shared" ref="J20:J25" si="14">I42</f>
        <v>77304974.599999994</v>
      </c>
      <c r="K20" s="20">
        <f t="shared" si="3"/>
        <v>90.4972386076427</v>
      </c>
      <c r="L20" s="36">
        <f t="shared" ref="L20:L25" si="15">H42</f>
        <v>74063298.099999994</v>
      </c>
      <c r="M20" s="20">
        <f t="shared" si="4"/>
        <v>86.702362880340047</v>
      </c>
      <c r="N20" s="87">
        <f t="shared" ref="N20:N25" si="16">G42</f>
        <v>73427631.900000006</v>
      </c>
      <c r="O20" s="20">
        <f t="shared" si="5"/>
        <v>85.958218844670014</v>
      </c>
      <c r="P20" s="94">
        <f t="shared" ref="P20:P25" si="17">F42</f>
        <v>72742997.799999997</v>
      </c>
      <c r="Q20" s="20">
        <f t="shared" si="6"/>
        <v>85.15675042912217</v>
      </c>
      <c r="R20" s="101">
        <f t="shared" ref="R20:R25" si="18">E42</f>
        <v>72498538.099999994</v>
      </c>
      <c r="S20" s="20">
        <f t="shared" si="7"/>
        <v>84.870573143438747</v>
      </c>
      <c r="T20" s="101">
        <f t="shared" ref="T20:T25" si="19">D42</f>
        <v>71594301.700000003</v>
      </c>
      <c r="U20" s="20">
        <f t="shared" si="8"/>
        <v>83.812026812210604</v>
      </c>
      <c r="V20" s="101">
        <f t="shared" ref="V20:V25" si="20">C42</f>
        <v>71215252.599999994</v>
      </c>
      <c r="W20" s="20">
        <f t="shared" si="9"/>
        <v>83.36829214928359</v>
      </c>
    </row>
    <row r="21" spans="1:23" x14ac:dyDescent="0.15">
      <c r="A21" s="22" t="s">
        <v>26</v>
      </c>
      <c r="B21" s="17">
        <f t="shared" si="10"/>
        <v>478411593.89999998</v>
      </c>
      <c r="C21" s="20">
        <v>100</v>
      </c>
      <c r="D21" s="17">
        <f t="shared" si="11"/>
        <v>478250299.89999998</v>
      </c>
      <c r="E21" s="20">
        <f t="shared" si="0"/>
        <v>99.966285516058434</v>
      </c>
      <c r="F21" s="17">
        <f t="shared" si="12"/>
        <v>476698597.89999998</v>
      </c>
      <c r="G21" s="20">
        <f t="shared" si="1"/>
        <v>99.641940951715725</v>
      </c>
      <c r="H21" s="36">
        <f t="shared" si="13"/>
        <v>476144003.5</v>
      </c>
      <c r="I21" s="20">
        <f t="shared" si="2"/>
        <v>99.526016838029648</v>
      </c>
      <c r="J21" s="36">
        <f t="shared" si="14"/>
        <v>475110185.30000001</v>
      </c>
      <c r="K21" s="20">
        <f t="shared" si="3"/>
        <v>99.309922952935366</v>
      </c>
      <c r="L21" s="36">
        <f t="shared" si="15"/>
        <v>473003889.39999998</v>
      </c>
      <c r="M21" s="20">
        <f t="shared" si="4"/>
        <v>98.869654379419075</v>
      </c>
      <c r="N21" s="87">
        <f t="shared" si="16"/>
        <v>472527272.5</v>
      </c>
      <c r="O21" s="20">
        <f t="shared" si="5"/>
        <v>98.770029515373764</v>
      </c>
      <c r="P21" s="94">
        <f t="shared" si="17"/>
        <v>472346938.19999999</v>
      </c>
      <c r="Q21" s="20">
        <f t="shared" si="6"/>
        <v>98.73233513206462</v>
      </c>
      <c r="R21" s="101">
        <f t="shared" si="18"/>
        <v>472292756.19999999</v>
      </c>
      <c r="S21" s="20">
        <f t="shared" si="7"/>
        <v>98.721009737636294</v>
      </c>
      <c r="T21" s="101">
        <f t="shared" si="19"/>
        <v>471666690.79999995</v>
      </c>
      <c r="U21" s="20">
        <f t="shared" si="8"/>
        <v>98.590146395697531</v>
      </c>
      <c r="V21" s="101">
        <f t="shared" si="20"/>
        <v>471603408.29999995</v>
      </c>
      <c r="W21" s="20">
        <f t="shared" si="9"/>
        <v>98.576918768941226</v>
      </c>
    </row>
    <row r="22" spans="1:23" x14ac:dyDescent="0.15">
      <c r="A22" s="22" t="s">
        <v>31</v>
      </c>
      <c r="B22" s="17">
        <f t="shared" si="10"/>
        <v>81732264</v>
      </c>
      <c r="C22" s="20">
        <v>100</v>
      </c>
      <c r="D22" s="17">
        <f t="shared" si="11"/>
        <v>82508727.200000003</v>
      </c>
      <c r="E22" s="20">
        <f t="shared" si="0"/>
        <v>100.95000818770907</v>
      </c>
      <c r="F22" s="17">
        <f t="shared" si="12"/>
        <v>85126443.5</v>
      </c>
      <c r="G22" s="20">
        <f t="shared" si="1"/>
        <v>104.15280249669824</v>
      </c>
      <c r="H22" s="36">
        <f t="shared" si="13"/>
        <v>85972034.900000006</v>
      </c>
      <c r="I22" s="20">
        <f t="shared" si="2"/>
        <v>105.18738952343227</v>
      </c>
      <c r="J22" s="36">
        <f t="shared" si="14"/>
        <v>86889783.099999994</v>
      </c>
      <c r="K22" s="20">
        <f t="shared" si="3"/>
        <v>106.31026090259776</v>
      </c>
      <c r="L22" s="36">
        <f t="shared" si="15"/>
        <v>88609696.5</v>
      </c>
      <c r="M22" s="20">
        <f t="shared" si="4"/>
        <v>108.41458704728895</v>
      </c>
      <c r="N22" s="87">
        <f t="shared" si="16"/>
        <v>89248653.299999997</v>
      </c>
      <c r="O22" s="20">
        <f t="shared" si="5"/>
        <v>109.19635518722446</v>
      </c>
      <c r="P22" s="94">
        <f t="shared" si="17"/>
        <v>90028893.200000003</v>
      </c>
      <c r="Q22" s="20">
        <f t="shared" si="6"/>
        <v>110.15098419395308</v>
      </c>
      <c r="R22" s="101">
        <f t="shared" si="18"/>
        <v>90174896.099999994</v>
      </c>
      <c r="S22" s="20">
        <f t="shared" si="7"/>
        <v>110.32961976925048</v>
      </c>
      <c r="T22" s="101">
        <f t="shared" si="19"/>
        <v>90606077.600000009</v>
      </c>
      <c r="U22" s="20">
        <f t="shared" si="8"/>
        <v>110.85717336791259</v>
      </c>
      <c r="V22" s="101">
        <f t="shared" si="20"/>
        <v>91121552.300000012</v>
      </c>
      <c r="W22" s="20">
        <f t="shared" si="9"/>
        <v>111.48786028978716</v>
      </c>
    </row>
    <row r="23" spans="1:23" x14ac:dyDescent="0.15">
      <c r="A23" s="22" t="s">
        <v>28</v>
      </c>
      <c r="B23" s="17">
        <f t="shared" si="10"/>
        <v>54412439.899999999</v>
      </c>
      <c r="C23" s="20">
        <v>100</v>
      </c>
      <c r="D23" s="17">
        <f t="shared" si="11"/>
        <v>54915919.799999997</v>
      </c>
      <c r="E23" s="20">
        <f t="shared" si="0"/>
        <v>100.92530292875178</v>
      </c>
      <c r="F23" s="17">
        <f t="shared" si="12"/>
        <v>56713571.399999999</v>
      </c>
      <c r="G23" s="20">
        <f t="shared" si="1"/>
        <v>104.22905406232299</v>
      </c>
      <c r="H23" s="36">
        <f t="shared" si="13"/>
        <v>57611439.400000006</v>
      </c>
      <c r="I23" s="20">
        <f t="shared" si="2"/>
        <v>105.87916936987052</v>
      </c>
      <c r="J23" s="36">
        <f t="shared" si="14"/>
        <v>57815599.199999996</v>
      </c>
      <c r="K23" s="20">
        <f t="shared" si="3"/>
        <v>106.2543773193306</v>
      </c>
      <c r="L23" s="36">
        <f t="shared" si="15"/>
        <v>58759349.200000003</v>
      </c>
      <c r="M23" s="20">
        <f t="shared" si="4"/>
        <v>107.98881525619659</v>
      </c>
      <c r="N23" s="87">
        <f t="shared" si="16"/>
        <v>59027585.200000003</v>
      </c>
      <c r="O23" s="20">
        <f t="shared" si="5"/>
        <v>108.48178340923837</v>
      </c>
      <c r="P23" s="94">
        <f t="shared" si="17"/>
        <v>59444905.699999996</v>
      </c>
      <c r="Q23" s="20">
        <f t="shared" si="6"/>
        <v>109.24874129748407</v>
      </c>
      <c r="R23" s="101">
        <f t="shared" si="18"/>
        <v>59567611.200000003</v>
      </c>
      <c r="S23" s="20">
        <f t="shared" si="7"/>
        <v>109.47425130994723</v>
      </c>
      <c r="T23" s="101">
        <f t="shared" si="19"/>
        <v>60806297.500000007</v>
      </c>
      <c r="U23" s="20">
        <f t="shared" si="8"/>
        <v>111.75072761256568</v>
      </c>
      <c r="V23" s="101">
        <f t="shared" si="20"/>
        <v>61029225.200000003</v>
      </c>
      <c r="W23" s="20">
        <f t="shared" si="9"/>
        <v>112.16042749077313</v>
      </c>
    </row>
    <row r="24" spans="1:23" x14ac:dyDescent="0.15">
      <c r="A24" s="22" t="s">
        <v>29</v>
      </c>
      <c r="B24" s="17">
        <f t="shared" si="10"/>
        <v>44104633.100000001</v>
      </c>
      <c r="C24" s="20">
        <v>100</v>
      </c>
      <c r="D24" s="17">
        <f t="shared" si="11"/>
        <v>43898451</v>
      </c>
      <c r="E24" s="20">
        <f t="shared" si="0"/>
        <v>99.532516006804727</v>
      </c>
      <c r="F24" s="17">
        <f t="shared" si="12"/>
        <v>44209578.5</v>
      </c>
      <c r="G24" s="20">
        <f t="shared" si="1"/>
        <v>100.23794643016768</v>
      </c>
      <c r="H24" s="36">
        <f t="shared" si="13"/>
        <v>44180239</v>
      </c>
      <c r="I24" s="20">
        <f t="shared" si="2"/>
        <v>100.17142394049299</v>
      </c>
      <c r="J24" s="36">
        <f t="shared" si="14"/>
        <v>44148836.600000001</v>
      </c>
      <c r="K24" s="20">
        <f t="shared" si="3"/>
        <v>100.10022416443138</v>
      </c>
      <c r="L24" s="36">
        <f t="shared" si="15"/>
        <v>44219878.799999997</v>
      </c>
      <c r="M24" s="20">
        <f t="shared" si="4"/>
        <v>100.26130066593841</v>
      </c>
      <c r="N24" s="87">
        <f t="shared" si="16"/>
        <v>44215831.099999994</v>
      </c>
      <c r="O24" s="20">
        <f t="shared" si="5"/>
        <v>100.25212317206646</v>
      </c>
      <c r="P24" s="94">
        <f t="shared" si="17"/>
        <v>44173900.299999997</v>
      </c>
      <c r="Q24" s="20">
        <f t="shared" si="6"/>
        <v>100.15705198100831</v>
      </c>
      <c r="R24" s="101">
        <f t="shared" si="18"/>
        <v>44165566.200000003</v>
      </c>
      <c r="S24" s="20">
        <f t="shared" si="7"/>
        <v>100.13815578028242</v>
      </c>
      <c r="T24" s="101">
        <f t="shared" si="19"/>
        <v>44153149</v>
      </c>
      <c r="U24" s="20">
        <f t="shared" si="8"/>
        <v>100.11000182200813</v>
      </c>
      <c r="V24" s="101">
        <f t="shared" si="20"/>
        <v>45647669.400000006</v>
      </c>
      <c r="W24" s="20">
        <f t="shared" si="9"/>
        <v>103.49858096880983</v>
      </c>
    </row>
    <row r="25" spans="1:23" x14ac:dyDescent="0.15">
      <c r="A25" s="23" t="s">
        <v>20</v>
      </c>
      <c r="B25" s="17">
        <f t="shared" si="10"/>
        <v>94134245.299999982</v>
      </c>
      <c r="C25" s="20">
        <v>100</v>
      </c>
      <c r="D25" s="17">
        <f t="shared" si="11"/>
        <v>94646426.5</v>
      </c>
      <c r="E25" s="20">
        <f t="shared" si="0"/>
        <v>100.54409657013525</v>
      </c>
      <c r="F25" s="17">
        <f t="shared" si="12"/>
        <v>98823735.799999982</v>
      </c>
      <c r="G25" s="20">
        <f t="shared" si="1"/>
        <v>104.9817051011084</v>
      </c>
      <c r="H25" s="36">
        <f t="shared" si="13"/>
        <v>99747088.200000003</v>
      </c>
      <c r="I25" s="20">
        <f t="shared" si="2"/>
        <v>105.96259404015215</v>
      </c>
      <c r="J25" s="36">
        <f t="shared" si="14"/>
        <v>101153844.30000001</v>
      </c>
      <c r="K25" s="20">
        <f t="shared" si="3"/>
        <v>107.45700884691752</v>
      </c>
      <c r="L25" s="36">
        <f t="shared" si="15"/>
        <v>104878878.5</v>
      </c>
      <c r="M25" s="20">
        <f t="shared" si="4"/>
        <v>111.41415981586459</v>
      </c>
      <c r="N25" s="87">
        <f t="shared" si="16"/>
        <v>105316711.80000004</v>
      </c>
      <c r="O25" s="20">
        <f t="shared" si="5"/>
        <v>111.87927567099756</v>
      </c>
      <c r="P25" s="94">
        <f t="shared" si="17"/>
        <v>105508298.29999998</v>
      </c>
      <c r="Q25" s="20">
        <f t="shared" si="6"/>
        <v>112.08280043437074</v>
      </c>
      <c r="R25" s="101">
        <f t="shared" si="18"/>
        <v>105604752.40000001</v>
      </c>
      <c r="S25" s="20">
        <f t="shared" si="7"/>
        <v>112.18526484537506</v>
      </c>
      <c r="T25" s="101">
        <f t="shared" si="19"/>
        <v>106152636.99999999</v>
      </c>
      <c r="U25" s="20">
        <f t="shared" si="8"/>
        <v>112.76728958913745</v>
      </c>
      <c r="V25" s="101">
        <f t="shared" si="20"/>
        <v>106102107.09999999</v>
      </c>
      <c r="W25" s="20">
        <f t="shared" si="9"/>
        <v>112.71361103693897</v>
      </c>
    </row>
    <row r="27" spans="1:23" x14ac:dyDescent="0.25">
      <c r="A27" s="153" t="s">
        <v>62</v>
      </c>
      <c r="B27" s="113">
        <f>B17</f>
        <v>2012</v>
      </c>
      <c r="C27" s="113">
        <f>D17</f>
        <v>2013</v>
      </c>
      <c r="D27" s="113">
        <f>F17</f>
        <v>2014</v>
      </c>
      <c r="E27" s="113">
        <f>H17</f>
        <v>2015</v>
      </c>
      <c r="F27" s="113">
        <f>J17</f>
        <v>2016</v>
      </c>
      <c r="G27" s="113">
        <f>L17</f>
        <v>2017</v>
      </c>
      <c r="H27" s="113">
        <f>N17</f>
        <v>2018</v>
      </c>
      <c r="I27" s="113">
        <f>P17</f>
        <v>2019</v>
      </c>
      <c r="J27" s="113">
        <f>R17</f>
        <v>2020</v>
      </c>
      <c r="K27" s="113">
        <f>T17</f>
        <v>2021</v>
      </c>
      <c r="L27" s="113">
        <f>V17</f>
        <v>2022</v>
      </c>
      <c r="M27" s="57"/>
    </row>
    <row r="28" spans="1:23" x14ac:dyDescent="0.25">
      <c r="A28" s="153"/>
      <c r="B28" s="56" t="s">
        <v>68</v>
      </c>
      <c r="C28" s="56" t="s">
        <v>68</v>
      </c>
      <c r="D28" s="56" t="s">
        <v>68</v>
      </c>
      <c r="E28" s="56" t="s">
        <v>68</v>
      </c>
      <c r="F28" s="56" t="s">
        <v>68</v>
      </c>
      <c r="G28" s="56" t="s">
        <v>68</v>
      </c>
      <c r="H28" s="56" t="s">
        <v>68</v>
      </c>
      <c r="I28" s="56" t="s">
        <v>68</v>
      </c>
      <c r="J28" s="56" t="s">
        <v>68</v>
      </c>
      <c r="K28" s="56" t="s">
        <v>68</v>
      </c>
      <c r="L28" s="56" t="s">
        <v>68</v>
      </c>
      <c r="M28" s="57"/>
    </row>
    <row r="29" spans="1:23" x14ac:dyDescent="0.25">
      <c r="A29" s="22" t="s">
        <v>24</v>
      </c>
      <c r="B29" s="20">
        <f>C19</f>
        <v>100</v>
      </c>
      <c r="C29" s="20">
        <f>E19</f>
        <v>98.236391208086303</v>
      </c>
      <c r="D29" s="20">
        <f>G19</f>
        <v>93.335119095707554</v>
      </c>
      <c r="E29" s="20">
        <f>I19</f>
        <v>91.482370374735083</v>
      </c>
      <c r="F29" s="20">
        <f>K19</f>
        <v>90.583188815393726</v>
      </c>
      <c r="G29" s="20">
        <f>M19</f>
        <v>88.227058783091678</v>
      </c>
      <c r="H29" s="20">
        <f>O19</f>
        <v>87.538873305488224</v>
      </c>
      <c r="I29" s="20">
        <f>Q19</f>
        <v>86.472678265050163</v>
      </c>
      <c r="J29" s="20">
        <f>S19</f>
        <v>86.278870861790196</v>
      </c>
      <c r="K29" s="20">
        <f>U19</f>
        <v>85.256534453532609</v>
      </c>
      <c r="L29" s="20">
        <f>W19</f>
        <v>84.780760235814881</v>
      </c>
      <c r="M29" s="57"/>
    </row>
    <row r="30" spans="1:23" x14ac:dyDescent="0.25">
      <c r="A30" s="22" t="s">
        <v>25</v>
      </c>
      <c r="B30" s="20">
        <f t="shared" ref="B30:B35" si="21">C20</f>
        <v>100</v>
      </c>
      <c r="C30" s="20">
        <f t="shared" ref="C30:C35" si="22">E20</f>
        <v>99.094907090596934</v>
      </c>
      <c r="D30" s="20">
        <f t="shared" ref="D30:D35" si="23">G20</f>
        <v>93.160792770774066</v>
      </c>
      <c r="E30" s="20">
        <f t="shared" ref="E30:E35" si="24">I20</f>
        <v>91.733901544186111</v>
      </c>
      <c r="F30" s="20">
        <f t="shared" ref="F30:F35" si="25">K20</f>
        <v>90.4972386076427</v>
      </c>
      <c r="G30" s="20">
        <f t="shared" ref="G30:G35" si="26">M20</f>
        <v>86.702362880340047</v>
      </c>
      <c r="H30" s="20">
        <f t="shared" ref="H30:H35" si="27">O20</f>
        <v>85.958218844670014</v>
      </c>
      <c r="I30" s="20">
        <f t="shared" ref="I30:I35" si="28">Q20</f>
        <v>85.15675042912217</v>
      </c>
      <c r="J30" s="20">
        <f t="shared" ref="J30:J35" si="29">S20</f>
        <v>84.870573143438747</v>
      </c>
      <c r="K30" s="20">
        <f t="shared" ref="K30:K35" si="30">U20</f>
        <v>83.812026812210604</v>
      </c>
      <c r="L30" s="20">
        <f t="shared" ref="L30:L35" si="31">W20</f>
        <v>83.36829214928359</v>
      </c>
      <c r="M30" s="57"/>
    </row>
    <row r="31" spans="1:23" x14ac:dyDescent="0.25">
      <c r="A31" s="22" t="s">
        <v>26</v>
      </c>
      <c r="B31" s="20">
        <f t="shared" si="21"/>
        <v>100</v>
      </c>
      <c r="C31" s="20">
        <f t="shared" si="22"/>
        <v>99.966285516058434</v>
      </c>
      <c r="D31" s="20">
        <f t="shared" si="23"/>
        <v>99.641940951715725</v>
      </c>
      <c r="E31" s="20">
        <f t="shared" si="24"/>
        <v>99.526016838029648</v>
      </c>
      <c r="F31" s="20">
        <f t="shared" si="25"/>
        <v>99.309922952935366</v>
      </c>
      <c r="G31" s="20">
        <f t="shared" si="26"/>
        <v>98.869654379419075</v>
      </c>
      <c r="H31" s="20">
        <f t="shared" si="27"/>
        <v>98.770029515373764</v>
      </c>
      <c r="I31" s="20">
        <f t="shared" si="28"/>
        <v>98.73233513206462</v>
      </c>
      <c r="J31" s="20">
        <f t="shared" si="29"/>
        <v>98.721009737636294</v>
      </c>
      <c r="K31" s="20">
        <f t="shared" si="30"/>
        <v>98.590146395697531</v>
      </c>
      <c r="L31" s="20">
        <f t="shared" si="31"/>
        <v>98.576918768941226</v>
      </c>
      <c r="M31" s="57" t="s">
        <v>77</v>
      </c>
    </row>
    <row r="32" spans="1:23" x14ac:dyDescent="0.25">
      <c r="A32" s="22" t="s">
        <v>31</v>
      </c>
      <c r="B32" s="20">
        <f t="shared" si="21"/>
        <v>100</v>
      </c>
      <c r="C32" s="20">
        <f t="shared" si="22"/>
        <v>100.95000818770907</v>
      </c>
      <c r="D32" s="20">
        <f t="shared" si="23"/>
        <v>104.15280249669824</v>
      </c>
      <c r="E32" s="20">
        <f t="shared" si="24"/>
        <v>105.18738952343227</v>
      </c>
      <c r="F32" s="20">
        <f t="shared" si="25"/>
        <v>106.31026090259776</v>
      </c>
      <c r="G32" s="20">
        <f t="shared" si="26"/>
        <v>108.41458704728895</v>
      </c>
      <c r="H32" s="20">
        <f t="shared" si="27"/>
        <v>109.19635518722446</v>
      </c>
      <c r="I32" s="20">
        <f t="shared" si="28"/>
        <v>110.15098419395308</v>
      </c>
      <c r="J32" s="20">
        <f t="shared" si="29"/>
        <v>110.32961976925048</v>
      </c>
      <c r="K32" s="20">
        <f t="shared" si="30"/>
        <v>110.85717336791259</v>
      </c>
      <c r="L32" s="20">
        <f t="shared" si="31"/>
        <v>111.48786028978716</v>
      </c>
      <c r="M32" s="57"/>
    </row>
    <row r="33" spans="1:13" x14ac:dyDescent="0.25">
      <c r="A33" s="22" t="s">
        <v>28</v>
      </c>
      <c r="B33" s="20">
        <f t="shared" si="21"/>
        <v>100</v>
      </c>
      <c r="C33" s="20">
        <f t="shared" si="22"/>
        <v>100.92530292875178</v>
      </c>
      <c r="D33" s="20">
        <f t="shared" si="23"/>
        <v>104.22905406232299</v>
      </c>
      <c r="E33" s="20">
        <f t="shared" si="24"/>
        <v>105.87916936987052</v>
      </c>
      <c r="F33" s="20">
        <f t="shared" si="25"/>
        <v>106.2543773193306</v>
      </c>
      <c r="G33" s="20">
        <f t="shared" si="26"/>
        <v>107.98881525619659</v>
      </c>
      <c r="H33" s="20">
        <f t="shared" si="27"/>
        <v>108.48178340923837</v>
      </c>
      <c r="I33" s="20">
        <f t="shared" si="28"/>
        <v>109.24874129748407</v>
      </c>
      <c r="J33" s="20">
        <f t="shared" si="29"/>
        <v>109.47425130994723</v>
      </c>
      <c r="K33" s="20">
        <f t="shared" si="30"/>
        <v>111.75072761256568</v>
      </c>
      <c r="L33" s="20">
        <f t="shared" si="31"/>
        <v>112.16042749077313</v>
      </c>
      <c r="M33" s="57"/>
    </row>
    <row r="34" spans="1:13" x14ac:dyDescent="0.25">
      <c r="A34" s="22" t="s">
        <v>29</v>
      </c>
      <c r="B34" s="20">
        <f t="shared" si="21"/>
        <v>100</v>
      </c>
      <c r="C34" s="20">
        <f t="shared" si="22"/>
        <v>99.532516006804727</v>
      </c>
      <c r="D34" s="20">
        <f t="shared" si="23"/>
        <v>100.23794643016768</v>
      </c>
      <c r="E34" s="20">
        <f t="shared" si="24"/>
        <v>100.17142394049299</v>
      </c>
      <c r="F34" s="20">
        <f t="shared" si="25"/>
        <v>100.10022416443138</v>
      </c>
      <c r="G34" s="20">
        <f t="shared" si="26"/>
        <v>100.26130066593841</v>
      </c>
      <c r="H34" s="20">
        <f t="shared" si="27"/>
        <v>100.25212317206646</v>
      </c>
      <c r="I34" s="20">
        <f t="shared" si="28"/>
        <v>100.15705198100831</v>
      </c>
      <c r="J34" s="20">
        <f t="shared" si="29"/>
        <v>100.13815578028242</v>
      </c>
      <c r="K34" s="20">
        <f t="shared" si="30"/>
        <v>100.11000182200813</v>
      </c>
      <c r="L34" s="20">
        <f t="shared" si="31"/>
        <v>103.49858096880983</v>
      </c>
    </row>
    <row r="35" spans="1:13" x14ac:dyDescent="0.25">
      <c r="A35" s="23" t="s">
        <v>20</v>
      </c>
      <c r="B35" s="20">
        <f t="shared" si="21"/>
        <v>100</v>
      </c>
      <c r="C35" s="20">
        <f t="shared" si="22"/>
        <v>100.54409657013525</v>
      </c>
      <c r="D35" s="20">
        <f t="shared" si="23"/>
        <v>104.9817051011084</v>
      </c>
      <c r="E35" s="20">
        <f t="shared" si="24"/>
        <v>105.96259404015215</v>
      </c>
      <c r="F35" s="20">
        <f t="shared" si="25"/>
        <v>107.45700884691752</v>
      </c>
      <c r="G35" s="20">
        <f t="shared" si="26"/>
        <v>111.41415981586459</v>
      </c>
      <c r="H35" s="20">
        <f t="shared" si="27"/>
        <v>111.87927567099756</v>
      </c>
      <c r="I35" s="20">
        <f t="shared" si="28"/>
        <v>112.08280043437074</v>
      </c>
      <c r="J35" s="20">
        <f t="shared" si="29"/>
        <v>112.18526484537506</v>
      </c>
      <c r="K35" s="20">
        <f t="shared" si="30"/>
        <v>112.76728958913745</v>
      </c>
      <c r="L35" s="20">
        <f t="shared" si="31"/>
        <v>112.71361103693897</v>
      </c>
    </row>
    <row r="38" spans="1:13" x14ac:dyDescent="0.25">
      <c r="A38" s="148" t="s">
        <v>62</v>
      </c>
      <c r="B38" s="148"/>
      <c r="C38" s="116">
        <v>2022</v>
      </c>
      <c r="D38" s="112">
        <v>2021</v>
      </c>
      <c r="E38" s="60">
        <v>2020</v>
      </c>
      <c r="F38" s="60">
        <v>2019</v>
      </c>
      <c r="G38" s="60">
        <v>2018</v>
      </c>
      <c r="H38" s="60">
        <v>2017</v>
      </c>
      <c r="I38" s="60">
        <v>2016</v>
      </c>
      <c r="J38" s="60">
        <v>2015</v>
      </c>
      <c r="K38" s="60">
        <v>2014</v>
      </c>
      <c r="L38" s="60">
        <v>2013</v>
      </c>
      <c r="M38" s="60">
        <v>2012</v>
      </c>
    </row>
    <row r="39" spans="1:13" x14ac:dyDescent="0.25">
      <c r="A39" s="148" t="s">
        <v>63</v>
      </c>
      <c r="B39" s="149"/>
      <c r="C39" s="100"/>
      <c r="D39" s="100" t="s">
        <v>64</v>
      </c>
      <c r="E39" s="100" t="s">
        <v>64</v>
      </c>
      <c r="F39" s="100" t="s">
        <v>64</v>
      </c>
      <c r="G39" s="16" t="s">
        <v>64</v>
      </c>
      <c r="H39" s="16" t="s">
        <v>64</v>
      </c>
      <c r="I39" s="16" t="s">
        <v>64</v>
      </c>
      <c r="J39" s="16" t="s">
        <v>64</v>
      </c>
      <c r="K39" s="16" t="s">
        <v>64</v>
      </c>
      <c r="L39" s="16" t="s">
        <v>64</v>
      </c>
      <c r="M39" s="16" t="s">
        <v>64</v>
      </c>
    </row>
    <row r="40" spans="1:13" x14ac:dyDescent="0.15">
      <c r="A40" s="109" t="s">
        <v>5</v>
      </c>
      <c r="B40" s="109" t="s">
        <v>3</v>
      </c>
      <c r="C40" s="94">
        <v>885222208.10000002</v>
      </c>
      <c r="D40" s="94">
        <v>883698218.60000002</v>
      </c>
      <c r="E40" s="94">
        <v>883487477</v>
      </c>
      <c r="F40" s="94">
        <v>883517307.5</v>
      </c>
      <c r="G40" s="94">
        <v>883519269.89999998</v>
      </c>
      <c r="H40" s="87">
        <v>883603112.5</v>
      </c>
      <c r="I40" s="36">
        <v>883561376.29999995</v>
      </c>
      <c r="J40" s="36">
        <v>883562682.0999999</v>
      </c>
      <c r="K40" s="36">
        <v>883540111.60000002</v>
      </c>
      <c r="L40" s="17">
        <v>883482977.60000002</v>
      </c>
      <c r="M40" s="17">
        <v>883632421.10000002</v>
      </c>
    </row>
    <row r="41" spans="1:13" x14ac:dyDescent="0.15">
      <c r="A41" s="109" t="s">
        <v>24</v>
      </c>
      <c r="B41" s="109" t="s">
        <v>3</v>
      </c>
      <c r="C41" s="94">
        <v>38502993.200000003</v>
      </c>
      <c r="D41" s="94">
        <v>38719065</v>
      </c>
      <c r="E41" s="94">
        <v>39183356.799999997</v>
      </c>
      <c r="F41" s="94">
        <v>39271374</v>
      </c>
      <c r="G41" s="94">
        <v>39755584.100000001</v>
      </c>
      <c r="H41" s="87">
        <v>40068122</v>
      </c>
      <c r="I41" s="36">
        <v>41138153.200000003</v>
      </c>
      <c r="J41" s="36">
        <v>41546514.5</v>
      </c>
      <c r="K41" s="36">
        <v>42387936.200000003</v>
      </c>
      <c r="L41" s="17">
        <v>44613838</v>
      </c>
      <c r="M41" s="17">
        <v>45414777</v>
      </c>
    </row>
    <row r="42" spans="1:13" x14ac:dyDescent="0.15">
      <c r="A42" s="109" t="s">
        <v>25</v>
      </c>
      <c r="B42" s="109" t="s">
        <v>3</v>
      </c>
      <c r="C42" s="94">
        <v>71215252.599999994</v>
      </c>
      <c r="D42" s="94">
        <v>71594301.700000003</v>
      </c>
      <c r="E42" s="94">
        <v>72498538.099999994</v>
      </c>
      <c r="F42" s="94">
        <v>72742997.799999997</v>
      </c>
      <c r="G42" s="94">
        <v>73427631.900000006</v>
      </c>
      <c r="H42" s="87">
        <v>74063298.099999994</v>
      </c>
      <c r="I42" s="36">
        <v>77304974.599999994</v>
      </c>
      <c r="J42" s="36">
        <v>78361362.599999994</v>
      </c>
      <c r="K42" s="36">
        <v>79580248.299999997</v>
      </c>
      <c r="L42" s="17">
        <v>84649315.200000003</v>
      </c>
      <c r="M42" s="17">
        <v>85422467.900000006</v>
      </c>
    </row>
    <row r="43" spans="1:13" x14ac:dyDescent="0.15">
      <c r="A43" s="59" t="s">
        <v>26</v>
      </c>
      <c r="B43" s="109" t="s">
        <v>3</v>
      </c>
      <c r="C43" s="94">
        <v>471603408.29999995</v>
      </c>
      <c r="D43" s="94">
        <v>471666690.79999995</v>
      </c>
      <c r="E43" s="94">
        <v>472292756.19999999</v>
      </c>
      <c r="F43" s="94">
        <v>472346938.19999999</v>
      </c>
      <c r="G43" s="94">
        <v>472527272.5</v>
      </c>
      <c r="H43" s="87">
        <v>473003889.39999998</v>
      </c>
      <c r="I43" s="36">
        <v>475110185.30000001</v>
      </c>
      <c r="J43" s="36">
        <v>476144003.5</v>
      </c>
      <c r="K43" s="36">
        <v>476698597.89999998</v>
      </c>
      <c r="L43" s="17">
        <v>478250299.89999998</v>
      </c>
      <c r="M43" s="17">
        <v>478411593.89999998</v>
      </c>
    </row>
    <row r="44" spans="1:13" x14ac:dyDescent="0.15">
      <c r="A44" s="59" t="s">
        <v>27</v>
      </c>
      <c r="B44" s="109" t="s">
        <v>3</v>
      </c>
      <c r="C44" s="94">
        <v>91121552.300000012</v>
      </c>
      <c r="D44" s="94">
        <v>90606077.600000009</v>
      </c>
      <c r="E44" s="94">
        <v>90174896.099999994</v>
      </c>
      <c r="F44" s="94">
        <v>90028893.200000003</v>
      </c>
      <c r="G44" s="94">
        <v>89248653.299999997</v>
      </c>
      <c r="H44" s="87">
        <v>88609696.5</v>
      </c>
      <c r="I44" s="36">
        <v>86889783.099999994</v>
      </c>
      <c r="J44" s="36">
        <v>85972034.900000006</v>
      </c>
      <c r="K44" s="36">
        <v>85126443.5</v>
      </c>
      <c r="L44" s="17">
        <v>82508727.200000003</v>
      </c>
      <c r="M44" s="17">
        <v>81732264</v>
      </c>
    </row>
    <row r="45" spans="1:13" x14ac:dyDescent="0.15">
      <c r="A45" s="59" t="s">
        <v>28</v>
      </c>
      <c r="B45" s="109" t="s">
        <v>3</v>
      </c>
      <c r="C45" s="94">
        <v>61029225.200000003</v>
      </c>
      <c r="D45" s="94">
        <v>60806297.500000007</v>
      </c>
      <c r="E45" s="94">
        <v>59567611.200000003</v>
      </c>
      <c r="F45" s="94">
        <v>59444905.699999996</v>
      </c>
      <c r="G45" s="94">
        <v>59027585.200000003</v>
      </c>
      <c r="H45" s="87">
        <v>58759349.200000003</v>
      </c>
      <c r="I45" s="36">
        <v>57815599.199999996</v>
      </c>
      <c r="J45" s="36">
        <v>57611439.400000006</v>
      </c>
      <c r="K45" s="36">
        <v>56713571.399999999</v>
      </c>
      <c r="L45" s="17">
        <v>54915919.799999997</v>
      </c>
      <c r="M45" s="17">
        <v>54412439.899999999</v>
      </c>
    </row>
    <row r="46" spans="1:13" x14ac:dyDescent="0.15">
      <c r="A46" s="59" t="s">
        <v>29</v>
      </c>
      <c r="B46" s="109" t="s">
        <v>3</v>
      </c>
      <c r="C46" s="94">
        <v>45647669.400000006</v>
      </c>
      <c r="D46" s="94">
        <v>44153149</v>
      </c>
      <c r="E46" s="94">
        <v>44165566.200000003</v>
      </c>
      <c r="F46" s="94">
        <v>44173900.299999997</v>
      </c>
      <c r="G46" s="94">
        <v>44215831.099999994</v>
      </c>
      <c r="H46" s="87">
        <v>44219878.799999997</v>
      </c>
      <c r="I46" s="36">
        <v>44148836.600000001</v>
      </c>
      <c r="J46" s="36">
        <v>44180239</v>
      </c>
      <c r="K46" s="36">
        <v>44209578.5</v>
      </c>
      <c r="L46" s="17">
        <v>43898451</v>
      </c>
      <c r="M46" s="17">
        <v>44104633.100000001</v>
      </c>
    </row>
    <row r="47" spans="1:13" x14ac:dyDescent="0.15">
      <c r="A47" s="109" t="s">
        <v>20</v>
      </c>
      <c r="B47" s="109" t="s">
        <v>3</v>
      </c>
      <c r="C47" s="94">
        <v>106102107.09999999</v>
      </c>
      <c r="D47" s="94">
        <v>106152636.99999999</v>
      </c>
      <c r="E47" s="94">
        <v>105604752.40000001</v>
      </c>
      <c r="F47" s="94">
        <v>105508298.29999998</v>
      </c>
      <c r="G47" s="94">
        <v>105316711.80000004</v>
      </c>
      <c r="H47" s="87">
        <v>104878878.5</v>
      </c>
      <c r="I47" s="36">
        <v>101153844.30000001</v>
      </c>
      <c r="J47" s="36">
        <v>99747088.200000003</v>
      </c>
      <c r="K47" s="36">
        <v>98823735.799999982</v>
      </c>
      <c r="L47" s="17">
        <v>94646426.5</v>
      </c>
      <c r="M47" s="17">
        <v>94134245.299999982</v>
      </c>
    </row>
  </sheetData>
  <mergeCells count="18">
    <mergeCell ref="V17:W17"/>
    <mergeCell ref="T17:U17"/>
    <mergeCell ref="R17:S17"/>
    <mergeCell ref="P17:Q17"/>
    <mergeCell ref="N17:O17"/>
    <mergeCell ref="L17:M17"/>
    <mergeCell ref="J17:K17"/>
    <mergeCell ref="H17:I17"/>
    <mergeCell ref="F17:G17"/>
    <mergeCell ref="D17:E17"/>
    <mergeCell ref="A38:B38"/>
    <mergeCell ref="A39:B39"/>
    <mergeCell ref="A2:B2"/>
    <mergeCell ref="A3:A4"/>
    <mergeCell ref="B3:B4"/>
    <mergeCell ref="B17:C17"/>
    <mergeCell ref="A17:A18"/>
    <mergeCell ref="A27:A2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1.구군별 면적 및 지번수</vt:lpstr>
      <vt:lpstr>2.구군별 면적 및 지번수 현황</vt:lpstr>
      <vt:lpstr>3.지적통계체계표</vt:lpstr>
      <vt:lpstr>4.지목별현황</vt:lpstr>
      <vt:lpstr>5.구군별 지적공부등록지 현황</vt:lpstr>
      <vt:lpstr>6.구군별 지목별 면적 현황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2013-05-07T01:28:03Z</cp:lastPrinted>
  <dcterms:created xsi:type="dcterms:W3CDTF">2013-04-04T09:08:31Z</dcterms:created>
  <dcterms:modified xsi:type="dcterms:W3CDTF">2023-01-25T01:35:39Z</dcterms:modified>
</cp:coreProperties>
</file>