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drawings/drawing13.xml" ContentType="application/vnd.openxmlformats-officedocument.drawingml.chartshapes+xml"/>
  <Override PartName="/xl/charts/chart19.xml" ContentType="application/vnd.openxmlformats-officedocument.drawingml.chart+xml"/>
  <Override PartName="/xl/drawings/drawing14.xml" ContentType="application/vnd.openxmlformats-officedocument.drawingml.chartshapes+xml"/>
  <Override PartName="/xl/charts/chart20.xml" ContentType="application/vnd.openxmlformats-officedocument.drawingml.chart+xml"/>
  <Override PartName="/xl/drawings/drawing15.xml" ContentType="application/vnd.openxmlformats-officedocument.drawingml.chartshapes+xml"/>
  <Override PartName="/xl/charts/chart21.xml" ContentType="application/vnd.openxmlformats-officedocument.drawingml.chart+xml"/>
  <Override PartName="/xl/drawings/drawing16.xml" ContentType="application/vnd.openxmlformats-officedocument.drawingml.chartshapes+xml"/>
  <Override PartName="/xl/charts/chart22.xml" ContentType="application/vnd.openxmlformats-officedocument.drawingml.chart+xml"/>
  <Override PartName="/xl/drawings/drawing17.xml" ContentType="application/vnd.openxmlformats-officedocument.drawingml.chartshapes+xml"/>
  <Override PartName="/xl/charts/chart23.xml" ContentType="application/vnd.openxmlformats-officedocument.drawingml.chart+xml"/>
  <Override PartName="/xl/drawings/drawing18.xml" ContentType="application/vnd.openxmlformats-officedocument.drawingml.chartshapes+xml"/>
  <Override PartName="/xl/charts/chart24.xml" ContentType="application/vnd.openxmlformats-officedocument.drawingml.chart+xml"/>
  <Override PartName="/xl/drawings/drawing19.xml" ContentType="application/vnd.openxmlformats-officedocument.drawingml.chartshapes+xml"/>
  <Override PartName="/xl/charts/chart25.xml" ContentType="application/vnd.openxmlformats-officedocument.drawingml.chart+xml"/>
  <Override PartName="/xl/drawings/drawing20.xml" ContentType="application/vnd.openxmlformats-officedocument.drawingml.chartshap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8830" windowHeight="6330" tabRatio="733"/>
  </bookViews>
  <sheets>
    <sheet name="1.구군별면적 및 지번수" sheetId="1" r:id="rId1"/>
    <sheet name="2.구군별 면적 및 지번수 현황" sheetId="3" r:id="rId2"/>
    <sheet name="3.지적통계체계표" sheetId="2" r:id="rId3"/>
    <sheet name="4.지목별 현황" sheetId="4" r:id="rId4"/>
    <sheet name="5.구군별 지적공부등록지현황" sheetId="5" r:id="rId5"/>
    <sheet name="6.구군별 지목별 면적 현황" sheetId="6" r:id="rId6"/>
    <sheet name="Sheet7" sheetId="7" r:id="rId7"/>
  </sheets>
  <externalReferences>
    <externalReference r:id="rId8"/>
  </externalReferences>
  <calcPr calcId="144525"/>
</workbook>
</file>

<file path=xl/calcChain.xml><?xml version="1.0" encoding="utf-8"?>
<calcChain xmlns="http://schemas.openxmlformats.org/spreadsheetml/2006/main">
  <c r="L27" i="7" l="1"/>
  <c r="K27" i="7"/>
  <c r="J27" i="7"/>
  <c r="I27" i="7"/>
  <c r="H27" i="7"/>
  <c r="G27" i="7"/>
  <c r="F27" i="7"/>
  <c r="E27" i="7"/>
  <c r="D27" i="7"/>
  <c r="C27" i="7"/>
  <c r="B27" i="7"/>
  <c r="V20" i="7"/>
  <c r="V21" i="7"/>
  <c r="V22" i="7"/>
  <c r="V23" i="7"/>
  <c r="V24" i="7"/>
  <c r="V25" i="7"/>
  <c r="V19" i="7"/>
  <c r="T20" i="7"/>
  <c r="T21" i="7"/>
  <c r="T22" i="7"/>
  <c r="T23" i="7"/>
  <c r="T24" i="7"/>
  <c r="T25" i="7"/>
  <c r="T19" i="7"/>
  <c r="R20" i="7"/>
  <c r="R21" i="7"/>
  <c r="R22" i="7"/>
  <c r="R23" i="7"/>
  <c r="R24" i="7"/>
  <c r="R25" i="7"/>
  <c r="R19" i="7"/>
  <c r="P20" i="7"/>
  <c r="P21" i="7"/>
  <c r="P22" i="7"/>
  <c r="P23" i="7"/>
  <c r="P24" i="7"/>
  <c r="P25" i="7"/>
  <c r="P19" i="7"/>
  <c r="N20" i="7"/>
  <c r="N21" i="7"/>
  <c r="N22" i="7"/>
  <c r="N23" i="7"/>
  <c r="N24" i="7"/>
  <c r="N25" i="7"/>
  <c r="N19" i="7"/>
  <c r="L20" i="7"/>
  <c r="L21" i="7"/>
  <c r="L22" i="7"/>
  <c r="L23" i="7"/>
  <c r="L24" i="7"/>
  <c r="L25" i="7"/>
  <c r="L19" i="7"/>
  <c r="J20" i="7"/>
  <c r="J21" i="7"/>
  <c r="J22" i="7"/>
  <c r="J23" i="7"/>
  <c r="J24" i="7"/>
  <c r="J25" i="7"/>
  <c r="J19" i="7"/>
  <c r="H20" i="7"/>
  <c r="H21" i="7"/>
  <c r="H22" i="7"/>
  <c r="H23" i="7"/>
  <c r="H24" i="7"/>
  <c r="H25" i="7"/>
  <c r="H19" i="7"/>
  <c r="F20" i="7"/>
  <c r="F21" i="7"/>
  <c r="F22" i="7"/>
  <c r="F23" i="7"/>
  <c r="F24" i="7"/>
  <c r="F25" i="7"/>
  <c r="F19" i="7"/>
  <c r="D20" i="7"/>
  <c r="D21" i="7"/>
  <c r="D22" i="7"/>
  <c r="D23" i="7"/>
  <c r="D24" i="7"/>
  <c r="D25" i="7"/>
  <c r="D19" i="7"/>
  <c r="B20" i="7"/>
  <c r="B21" i="7"/>
  <c r="B22" i="7"/>
  <c r="B23" i="7"/>
  <c r="B24" i="7"/>
  <c r="B25" i="7"/>
  <c r="B19" i="7"/>
  <c r="V17" i="7"/>
  <c r="T17" i="7"/>
  <c r="R17" i="7"/>
  <c r="P17" i="7"/>
  <c r="N17" i="7"/>
  <c r="L17" i="7"/>
  <c r="J17" i="7"/>
  <c r="H17" i="7"/>
  <c r="F17" i="7"/>
  <c r="D17" i="7"/>
  <c r="B17" i="7"/>
  <c r="AN19" i="6" l="1"/>
  <c r="AO19" i="6"/>
  <c r="AP19" i="6"/>
  <c r="AQ19" i="6"/>
  <c r="AR19" i="6"/>
  <c r="AS19" i="6"/>
  <c r="AT19" i="6"/>
  <c r="AU19" i="6"/>
  <c r="AV19" i="6"/>
  <c r="AW19" i="6"/>
  <c r="AN20" i="6"/>
  <c r="AO20" i="6"/>
  <c r="AP20" i="6"/>
  <c r="AQ20" i="6"/>
  <c r="AR20" i="6"/>
  <c r="AS20" i="6"/>
  <c r="AT20" i="6"/>
  <c r="AU20" i="6"/>
  <c r="AV20" i="6"/>
  <c r="AW20" i="6"/>
  <c r="AN21" i="6"/>
  <c r="AO21" i="6"/>
  <c r="AP21" i="6"/>
  <c r="AQ21" i="6"/>
  <c r="AR21" i="6"/>
  <c r="AS21" i="6"/>
  <c r="AT21" i="6"/>
  <c r="AU21" i="6"/>
  <c r="AV21" i="6"/>
  <c r="AW21" i="6"/>
  <c r="AN22" i="6"/>
  <c r="AO22" i="6"/>
  <c r="AP22" i="6"/>
  <c r="AQ22" i="6"/>
  <c r="AR22" i="6"/>
  <c r="AS22" i="6"/>
  <c r="AT22" i="6"/>
  <c r="AU22" i="6"/>
  <c r="AV22" i="6"/>
  <c r="AW22" i="6"/>
  <c r="AN23" i="6"/>
  <c r="AO23" i="6"/>
  <c r="AP23" i="6"/>
  <c r="AQ23" i="6"/>
  <c r="AR23" i="6"/>
  <c r="AS23" i="6"/>
  <c r="AT23" i="6"/>
  <c r="AU23" i="6"/>
  <c r="AV23" i="6"/>
  <c r="AW23" i="6"/>
  <c r="AN24" i="6"/>
  <c r="AO24" i="6"/>
  <c r="AP24" i="6"/>
  <c r="AQ24" i="6"/>
  <c r="AR24" i="6"/>
  <c r="AS24" i="6"/>
  <c r="AT24" i="6"/>
  <c r="AU24" i="6"/>
  <c r="AV24" i="6"/>
  <c r="AW24" i="6"/>
  <c r="AN25" i="6"/>
  <c r="AO25" i="6"/>
  <c r="AP25" i="6"/>
  <c r="AQ25" i="6"/>
  <c r="AR25" i="6"/>
  <c r="AS25" i="6"/>
  <c r="AT25" i="6"/>
  <c r="AU25" i="6"/>
  <c r="AV25" i="6"/>
  <c r="AW25" i="6"/>
  <c r="AN26" i="6"/>
  <c r="AO26" i="6"/>
  <c r="AP26" i="6"/>
  <c r="AQ26" i="6"/>
  <c r="AR26" i="6"/>
  <c r="AS26" i="6"/>
  <c r="AT26" i="6"/>
  <c r="AU26" i="6"/>
  <c r="AV26" i="6"/>
  <c r="AW26" i="6"/>
  <c r="AN27" i="6"/>
  <c r="AO27" i="6"/>
  <c r="AP27" i="6"/>
  <c r="AQ27" i="6"/>
  <c r="AR27" i="6"/>
  <c r="AS27" i="6"/>
  <c r="AT27" i="6"/>
  <c r="AU27" i="6"/>
  <c r="AV27" i="6"/>
  <c r="AW27" i="6"/>
  <c r="AN28" i="6"/>
  <c r="AO28" i="6"/>
  <c r="AP28" i="6"/>
  <c r="AQ28" i="6"/>
  <c r="AR28" i="6"/>
  <c r="AS28" i="6"/>
  <c r="AT28" i="6"/>
  <c r="AU28" i="6"/>
  <c r="AV28" i="6"/>
  <c r="AW28" i="6"/>
  <c r="AM19" i="6"/>
  <c r="AM20" i="6"/>
  <c r="AM21" i="6"/>
  <c r="AM22" i="6"/>
  <c r="AM23" i="6"/>
  <c r="AM24" i="6"/>
  <c r="AM25" i="6"/>
  <c r="AM26" i="6"/>
  <c r="AM27" i="6"/>
  <c r="AM28" i="6"/>
  <c r="AL19" i="6"/>
  <c r="AL20" i="6"/>
  <c r="AL21" i="6"/>
  <c r="AL22" i="6"/>
  <c r="AL23" i="6"/>
  <c r="AL24" i="6"/>
  <c r="AL25" i="6"/>
  <c r="AL26" i="6"/>
  <c r="AL27" i="6"/>
  <c r="AL28" i="6"/>
  <c r="AK19" i="6"/>
  <c r="AK20" i="6"/>
  <c r="AK21" i="6"/>
  <c r="AK22" i="6"/>
  <c r="AK23" i="6"/>
  <c r="AK24" i="6"/>
  <c r="AK25" i="6"/>
  <c r="AK26" i="6"/>
  <c r="AK27" i="6"/>
  <c r="AK28" i="6"/>
  <c r="AG19" i="6"/>
  <c r="AH19" i="6"/>
  <c r="AI19" i="6"/>
  <c r="AJ19" i="6"/>
  <c r="AG20" i="6"/>
  <c r="AH20" i="6"/>
  <c r="AI20" i="6"/>
  <c r="AJ20" i="6"/>
  <c r="AG21" i="6"/>
  <c r="AH21" i="6"/>
  <c r="AI21" i="6"/>
  <c r="AJ21" i="6"/>
  <c r="AG22" i="6"/>
  <c r="AH22" i="6"/>
  <c r="AI22" i="6"/>
  <c r="AJ22" i="6"/>
  <c r="AG23" i="6"/>
  <c r="AH23" i="6"/>
  <c r="AI23" i="6"/>
  <c r="AJ23" i="6"/>
  <c r="AG24" i="6"/>
  <c r="AH24" i="6"/>
  <c r="AI24" i="6"/>
  <c r="AJ24" i="6"/>
  <c r="AG25" i="6"/>
  <c r="AH25" i="6"/>
  <c r="AI25" i="6"/>
  <c r="AJ25" i="6"/>
  <c r="AG26" i="6"/>
  <c r="AH26" i="6"/>
  <c r="AI26" i="6"/>
  <c r="AJ26" i="6"/>
  <c r="AG27" i="6"/>
  <c r="AH27" i="6"/>
  <c r="AI27" i="6"/>
  <c r="AJ27" i="6"/>
  <c r="AG28" i="6"/>
  <c r="AH28" i="6"/>
  <c r="AI28" i="6"/>
  <c r="AJ28" i="6"/>
  <c r="AF19" i="6"/>
  <c r="AF20" i="6"/>
  <c r="AF21" i="6"/>
  <c r="AF22" i="6"/>
  <c r="AF23" i="6"/>
  <c r="AF24" i="6"/>
  <c r="AF25" i="6"/>
  <c r="AF26" i="6"/>
  <c r="AF27" i="6"/>
  <c r="AF28" i="6"/>
  <c r="AC19" i="6"/>
  <c r="AC20" i="6"/>
  <c r="AC21" i="6"/>
  <c r="AC22" i="6"/>
  <c r="AC23" i="6"/>
  <c r="AC24" i="6"/>
  <c r="AC25" i="6"/>
  <c r="AC26" i="6"/>
  <c r="AC27" i="6"/>
  <c r="AC28" i="6"/>
  <c r="AD19" i="6"/>
  <c r="AE19" i="6"/>
  <c r="AD20" i="6"/>
  <c r="AE20" i="6"/>
  <c r="AD21" i="6"/>
  <c r="AE21" i="6"/>
  <c r="AD22" i="6"/>
  <c r="AE22" i="6"/>
  <c r="AD23" i="6"/>
  <c r="AE23" i="6"/>
  <c r="AD24" i="6"/>
  <c r="AE24" i="6"/>
  <c r="AD25" i="6"/>
  <c r="AE25" i="6"/>
  <c r="AD26" i="6"/>
  <c r="AE26" i="6"/>
  <c r="AD27" i="6"/>
  <c r="AE27" i="6"/>
  <c r="AD28" i="6"/>
  <c r="AE28" i="6"/>
  <c r="AB19" i="6"/>
  <c r="AB20" i="6"/>
  <c r="AB21" i="6"/>
  <c r="AB22" i="6"/>
  <c r="AB23" i="6"/>
  <c r="AB24" i="6"/>
  <c r="AB25" i="6"/>
  <c r="AB26" i="6"/>
  <c r="AB27" i="6"/>
  <c r="AB28" i="6"/>
  <c r="AH4" i="6"/>
  <c r="AH5" i="6"/>
  <c r="AH6" i="6"/>
  <c r="AH7" i="6"/>
  <c r="AH8" i="6"/>
  <c r="AH9" i="6"/>
  <c r="AH10" i="6"/>
  <c r="AH11" i="6"/>
  <c r="AH12" i="6"/>
  <c r="AH13" i="6"/>
  <c r="AE4" i="6"/>
  <c r="AF4" i="6"/>
  <c r="AE5" i="6"/>
  <c r="AF5" i="6"/>
  <c r="AE6" i="6"/>
  <c r="AF6" i="6"/>
  <c r="AE7" i="6"/>
  <c r="AF7" i="6"/>
  <c r="AE8" i="6"/>
  <c r="AF8" i="6"/>
  <c r="AE9" i="6"/>
  <c r="AF9" i="6"/>
  <c r="AE10" i="6"/>
  <c r="AF10" i="6"/>
  <c r="AE11" i="6"/>
  <c r="AF11" i="6"/>
  <c r="AE12" i="6"/>
  <c r="AF12" i="6"/>
  <c r="AE13" i="6"/>
  <c r="AF13" i="6"/>
  <c r="AC4" i="6"/>
  <c r="AD4" i="6"/>
  <c r="AC5" i="6"/>
  <c r="AD5" i="6"/>
  <c r="AC6" i="6"/>
  <c r="AD6" i="6"/>
  <c r="AC7" i="6"/>
  <c r="AD7" i="6"/>
  <c r="AC8" i="6"/>
  <c r="AD8" i="6"/>
  <c r="AC9" i="6"/>
  <c r="AD9" i="6"/>
  <c r="AC10" i="6"/>
  <c r="AD10" i="6"/>
  <c r="AC11" i="6"/>
  <c r="AD11" i="6"/>
  <c r="AC12" i="6"/>
  <c r="AD12" i="6"/>
  <c r="AC13" i="6"/>
  <c r="AD13" i="6"/>
  <c r="AB4" i="6"/>
  <c r="AB5" i="6"/>
  <c r="AB6" i="6"/>
  <c r="AB7" i="6"/>
  <c r="AB8" i="6"/>
  <c r="AB9" i="6"/>
  <c r="AB10" i="6"/>
  <c r="AB11" i="6"/>
  <c r="AB12" i="6"/>
  <c r="AB13" i="6"/>
  <c r="AG4" i="6"/>
  <c r="AG5" i="6"/>
  <c r="AG6" i="6"/>
  <c r="AG7" i="6"/>
  <c r="AG8" i="6"/>
  <c r="AG9" i="6"/>
  <c r="AG10" i="6"/>
  <c r="AG11" i="6"/>
  <c r="AG12" i="6"/>
  <c r="AG13" i="6"/>
  <c r="BD34" i="6"/>
  <c r="AW18" i="6" s="1"/>
  <c r="AC34" i="6"/>
  <c r="AC3" i="6" s="1"/>
  <c r="AD34" i="6"/>
  <c r="AD3" i="6" s="1"/>
  <c r="AE34" i="6"/>
  <c r="AB18" i="6" s="1"/>
  <c r="AF34" i="6"/>
  <c r="AC18" i="6" s="1"/>
  <c r="AG34" i="6"/>
  <c r="AE3" i="6" s="1"/>
  <c r="AH34" i="6"/>
  <c r="AD18" i="6" s="1"/>
  <c r="AI34" i="6"/>
  <c r="AE18" i="6" s="1"/>
  <c r="AJ34" i="6"/>
  <c r="AF3" i="6" s="1"/>
  <c r="AK34" i="6"/>
  <c r="AF18" i="6" s="1"/>
  <c r="AL34" i="6"/>
  <c r="AG18" i="6" s="1"/>
  <c r="AM34" i="6"/>
  <c r="AH18" i="6" s="1"/>
  <c r="AN34" i="6"/>
  <c r="AI18" i="6" s="1"/>
  <c r="AO34" i="6"/>
  <c r="AJ18" i="6" s="1"/>
  <c r="AP34" i="6"/>
  <c r="AG3" i="6" s="1"/>
  <c r="AQ34" i="6"/>
  <c r="AK18" i="6" s="1"/>
  <c r="AR34" i="6"/>
  <c r="AL18" i="6" s="1"/>
  <c r="AS34" i="6"/>
  <c r="AH3" i="6" s="1"/>
  <c r="AT34" i="6"/>
  <c r="AM18" i="6" s="1"/>
  <c r="AU34" i="6"/>
  <c r="AN18" i="6" s="1"/>
  <c r="AV34" i="6"/>
  <c r="AO18" i="6" s="1"/>
  <c r="AW34" i="6"/>
  <c r="AP18" i="6" s="1"/>
  <c r="AX34" i="6"/>
  <c r="AQ18" i="6" s="1"/>
  <c r="AY34" i="6"/>
  <c r="AR18" i="6" s="1"/>
  <c r="AZ34" i="6"/>
  <c r="AS18" i="6" s="1"/>
  <c r="BA34" i="6"/>
  <c r="AT18" i="6" s="1"/>
  <c r="BB34" i="6"/>
  <c r="AU18" i="6" s="1"/>
  <c r="BC34" i="6"/>
  <c r="AV18" i="6" s="1"/>
  <c r="AB34" i="6"/>
  <c r="AB3" i="6" s="1"/>
  <c r="AX25" i="6" l="1"/>
  <c r="AX24" i="6"/>
  <c r="AX23" i="6"/>
  <c r="AX28" i="6"/>
  <c r="AX27" i="6"/>
  <c r="AX26" i="6"/>
  <c r="AX22" i="6"/>
  <c r="AX21" i="6"/>
  <c r="AX20" i="6"/>
  <c r="AX19" i="6"/>
  <c r="AX18" i="6"/>
  <c r="AC5" i="3"/>
  <c r="AC6" i="3"/>
  <c r="AC7" i="3"/>
  <c r="AC8" i="3"/>
  <c r="AC9" i="3"/>
  <c r="AC10" i="3"/>
  <c r="AC11" i="3"/>
  <c r="AC12" i="3"/>
  <c r="AC13" i="3"/>
  <c r="AC14" i="3"/>
  <c r="AE5" i="3"/>
  <c r="AE6" i="3"/>
  <c r="AE7" i="3"/>
  <c r="AE8" i="3"/>
  <c r="AE9" i="3"/>
  <c r="AE10" i="3"/>
  <c r="AE11" i="3"/>
  <c r="AE12" i="3"/>
  <c r="AE13" i="3"/>
  <c r="D15" i="2" l="1"/>
  <c r="C15" i="2"/>
  <c r="B30" i="7" l="1"/>
  <c r="B31" i="7"/>
  <c r="B32" i="7"/>
  <c r="B33" i="7"/>
  <c r="B34" i="7"/>
  <c r="B35" i="7"/>
  <c r="B29" i="7"/>
  <c r="E9" i="2"/>
  <c r="F9" i="2" s="1"/>
  <c r="E8" i="2"/>
  <c r="F8" i="2" s="1"/>
  <c r="E7" i="2" l="1"/>
  <c r="F7" i="2" s="1"/>
  <c r="Q4" i="4"/>
  <c r="W19" i="7"/>
  <c r="L29" i="7" s="1"/>
  <c r="W20" i="7"/>
  <c r="L30" i="7" s="1"/>
  <c r="W23" i="7"/>
  <c r="L33" i="7" s="1"/>
  <c r="W24" i="7"/>
  <c r="L34" i="7" s="1"/>
  <c r="O4" i="4"/>
  <c r="M4" i="4"/>
  <c r="K4" i="4"/>
  <c r="I4" i="4"/>
  <c r="G4" i="4"/>
  <c r="E4" i="4"/>
  <c r="N4" i="4"/>
  <c r="L4" i="4"/>
  <c r="J4" i="4"/>
  <c r="H4" i="4"/>
  <c r="F4" i="4"/>
  <c r="D4" i="4"/>
  <c r="I5" i="6"/>
  <c r="I6" i="6"/>
  <c r="I7" i="6"/>
  <c r="I8" i="6"/>
  <c r="I9" i="6"/>
  <c r="I10" i="6"/>
  <c r="I11" i="6"/>
  <c r="I12" i="6"/>
  <c r="I13" i="6"/>
  <c r="I14" i="6"/>
  <c r="H5" i="6"/>
  <c r="H6" i="6"/>
  <c r="H7" i="6"/>
  <c r="H8" i="6"/>
  <c r="H9" i="6"/>
  <c r="H10" i="6"/>
  <c r="H11" i="6"/>
  <c r="H12" i="6"/>
  <c r="H13" i="6"/>
  <c r="H14" i="6"/>
  <c r="G5" i="6"/>
  <c r="G6" i="6"/>
  <c r="G7" i="6"/>
  <c r="G8" i="6"/>
  <c r="G9" i="6"/>
  <c r="G10" i="6"/>
  <c r="G11" i="6"/>
  <c r="G12" i="6"/>
  <c r="G13" i="6"/>
  <c r="G14" i="6"/>
  <c r="F5" i="6"/>
  <c r="F6" i="6"/>
  <c r="F7" i="6"/>
  <c r="F8" i="6"/>
  <c r="F9" i="6"/>
  <c r="F10" i="6"/>
  <c r="F11" i="6"/>
  <c r="F12" i="6"/>
  <c r="F13" i="6"/>
  <c r="F14" i="6"/>
  <c r="E5" i="6"/>
  <c r="E6" i="6"/>
  <c r="E7" i="6"/>
  <c r="E8" i="6"/>
  <c r="E9" i="6"/>
  <c r="E10" i="6"/>
  <c r="E11" i="6"/>
  <c r="E12" i="6"/>
  <c r="E13" i="6"/>
  <c r="E14" i="6"/>
  <c r="D5" i="6"/>
  <c r="D6" i="6"/>
  <c r="D7" i="6"/>
  <c r="D8" i="6"/>
  <c r="D9" i="6"/>
  <c r="D10" i="6"/>
  <c r="D11" i="6"/>
  <c r="D12" i="6"/>
  <c r="D13" i="6"/>
  <c r="D14" i="6"/>
  <c r="C5" i="6"/>
  <c r="C6" i="6"/>
  <c r="C7" i="6"/>
  <c r="C8" i="6"/>
  <c r="C9" i="6"/>
  <c r="C10" i="6"/>
  <c r="C11" i="6"/>
  <c r="C12" i="6"/>
  <c r="C13" i="6"/>
  <c r="C14" i="6"/>
  <c r="B5" i="6"/>
  <c r="J5" i="6" s="1"/>
  <c r="B6" i="6"/>
  <c r="J6" i="6" s="1"/>
  <c r="B7" i="6"/>
  <c r="J7" i="6" s="1"/>
  <c r="B8" i="6"/>
  <c r="J8" i="6" s="1"/>
  <c r="B9" i="6"/>
  <c r="J9" i="6" s="1"/>
  <c r="B10" i="6"/>
  <c r="J10" i="6" s="1"/>
  <c r="B11" i="6"/>
  <c r="J11" i="6" s="1"/>
  <c r="B12" i="6"/>
  <c r="J12" i="6" s="1"/>
  <c r="B13" i="6"/>
  <c r="J13" i="6" s="1"/>
  <c r="B14" i="6"/>
  <c r="J14" i="6" s="1"/>
  <c r="C4" i="6"/>
  <c r="K5" i="6" s="1"/>
  <c r="D4" i="6"/>
  <c r="K6" i="6" s="1"/>
  <c r="E4" i="6"/>
  <c r="K7" i="6" s="1"/>
  <c r="F4" i="6"/>
  <c r="K8" i="6" s="1"/>
  <c r="G4" i="6"/>
  <c r="K9" i="6" s="1"/>
  <c r="H4" i="6"/>
  <c r="K10" i="6" s="1"/>
  <c r="B4" i="6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14" i="5"/>
  <c r="D13" i="5"/>
  <c r="D12" i="5"/>
  <c r="D11" i="5"/>
  <c r="D10" i="5"/>
  <c r="D9" i="5"/>
  <c r="D8" i="5"/>
  <c r="D7" i="5"/>
  <c r="D6" i="5"/>
  <c r="D5" i="5"/>
  <c r="C6" i="5"/>
  <c r="C7" i="5"/>
  <c r="C8" i="5"/>
  <c r="C9" i="5"/>
  <c r="E9" i="5" s="1"/>
  <c r="C10" i="5"/>
  <c r="C11" i="5"/>
  <c r="C12" i="5"/>
  <c r="C13" i="5"/>
  <c r="E13" i="5" s="1"/>
  <c r="C14" i="5"/>
  <c r="C5" i="5"/>
  <c r="AF11" i="3"/>
  <c r="Y11" i="3" s="1"/>
  <c r="AF14" i="3"/>
  <c r="AF13" i="3"/>
  <c r="Y13" i="3" s="1"/>
  <c r="AF12" i="3"/>
  <c r="Y12" i="3" s="1"/>
  <c r="AF10" i="3"/>
  <c r="Y10" i="3" s="1"/>
  <c r="AF9" i="3"/>
  <c r="Y9" i="3" s="1"/>
  <c r="AF8" i="3"/>
  <c r="Y8" i="3" s="1"/>
  <c r="AF7" i="3"/>
  <c r="Y7" i="3" s="1"/>
  <c r="AF6" i="3"/>
  <c r="Y6" i="3" s="1"/>
  <c r="AF5" i="3"/>
  <c r="Y5" i="3" s="1"/>
  <c r="AD14" i="3"/>
  <c r="X14" i="3" s="1"/>
  <c r="AD13" i="3"/>
  <c r="X13" i="3" s="1"/>
  <c r="AD12" i="3"/>
  <c r="X12" i="3" s="1"/>
  <c r="AD11" i="3"/>
  <c r="X11" i="3" s="1"/>
  <c r="AD10" i="3"/>
  <c r="X10" i="3" s="1"/>
  <c r="AD9" i="3"/>
  <c r="X9" i="3" s="1"/>
  <c r="AD8" i="3"/>
  <c r="X8" i="3" s="1"/>
  <c r="AD7" i="3"/>
  <c r="X7" i="3" s="1"/>
  <c r="AD6" i="3"/>
  <c r="X6" i="3" s="1"/>
  <c r="AD5" i="3"/>
  <c r="X5" i="3" s="1"/>
  <c r="AE14" i="3"/>
  <c r="E14" i="2"/>
  <c r="F14" i="2" s="1"/>
  <c r="E13" i="2"/>
  <c r="F13" i="2" s="1"/>
  <c r="E12" i="2"/>
  <c r="F12" i="2" s="1"/>
  <c r="E11" i="2"/>
  <c r="F11" i="2" s="1"/>
  <c r="E10" i="2"/>
  <c r="F10" i="2" s="1"/>
  <c r="E6" i="2"/>
  <c r="F6" i="2" s="1"/>
  <c r="E5" i="2"/>
  <c r="F5" i="2" s="1"/>
  <c r="E4" i="2"/>
  <c r="F4" i="2" s="1"/>
  <c r="AD6" i="1"/>
  <c r="AD7" i="1"/>
  <c r="AD8" i="1"/>
  <c r="AD9" i="1"/>
  <c r="AD10" i="1"/>
  <c r="AD11" i="1"/>
  <c r="AD12" i="1"/>
  <c r="AD13" i="1"/>
  <c r="AD14" i="1"/>
  <c r="AD5" i="1"/>
  <c r="AC6" i="1"/>
  <c r="AC7" i="1"/>
  <c r="AC8" i="1"/>
  <c r="AC9" i="1"/>
  <c r="AC10" i="1"/>
  <c r="AC11" i="1"/>
  <c r="AC12" i="1"/>
  <c r="AC13" i="1"/>
  <c r="AC14" i="1"/>
  <c r="AC5" i="1"/>
  <c r="E12" i="5" l="1"/>
  <c r="E33" i="5"/>
  <c r="E37" i="5"/>
  <c r="Y10" i="1"/>
  <c r="Y11" i="1"/>
  <c r="Y9" i="1"/>
  <c r="E11" i="5"/>
  <c r="E10" i="5"/>
  <c r="P7" i="4"/>
  <c r="P9" i="4"/>
  <c r="P10" i="4"/>
  <c r="Y14" i="3"/>
  <c r="Y8" i="1"/>
  <c r="E32" i="5"/>
  <c r="E36" i="5"/>
  <c r="E40" i="5"/>
  <c r="E41" i="5"/>
  <c r="P8" i="4"/>
  <c r="Y12" i="1"/>
  <c r="E35" i="5"/>
  <c r="E39" i="5"/>
  <c r="P11" i="4"/>
  <c r="E8" i="5"/>
  <c r="Y5" i="1"/>
  <c r="Y7" i="1"/>
  <c r="Y14" i="1"/>
  <c r="Y6" i="1"/>
  <c r="E5" i="5"/>
  <c r="E7" i="5"/>
  <c r="E34" i="5"/>
  <c r="E38" i="5"/>
  <c r="J4" i="6"/>
  <c r="K4" i="6"/>
  <c r="P6" i="4"/>
  <c r="Y13" i="1"/>
  <c r="E14" i="5"/>
  <c r="E6" i="5"/>
  <c r="I4" i="6"/>
  <c r="K11" i="6" s="1"/>
  <c r="AI3" i="6"/>
  <c r="AJ3" i="6" s="1"/>
  <c r="C31" i="5"/>
  <c r="C4" i="5"/>
  <c r="D4" i="5"/>
  <c r="D31" i="5"/>
  <c r="P4" i="4"/>
  <c r="P12" i="4" s="1"/>
  <c r="Q22" i="7"/>
  <c r="I32" i="7" s="1"/>
  <c r="M20" i="7"/>
  <c r="G30" i="7" s="1"/>
  <c r="E19" i="7"/>
  <c r="C29" i="7" s="1"/>
  <c r="E23" i="7"/>
  <c r="C33" i="7" s="1"/>
  <c r="G20" i="7"/>
  <c r="D30" i="7" s="1"/>
  <c r="G24" i="7"/>
  <c r="D34" i="7" s="1"/>
  <c r="U19" i="7"/>
  <c r="K29" i="7" s="1"/>
  <c r="U23" i="7"/>
  <c r="K33" i="7" s="1"/>
  <c r="S20" i="7"/>
  <c r="J30" i="7" s="1"/>
  <c r="S24" i="7"/>
  <c r="J34" i="7" s="1"/>
  <c r="G21" i="7"/>
  <c r="D31" i="7" s="1"/>
  <c r="G25" i="7"/>
  <c r="D35" i="7" s="1"/>
  <c r="K22" i="7"/>
  <c r="F32" i="7" s="1"/>
  <c r="O22" i="7"/>
  <c r="H32" i="7" s="1"/>
  <c r="K23" i="7"/>
  <c r="F33" i="7" s="1"/>
  <c r="G22" i="7"/>
  <c r="D32" i="7" s="1"/>
  <c r="S22" i="7"/>
  <c r="J32" i="7" s="1"/>
  <c r="E24" i="7"/>
  <c r="C34" i="7" s="1"/>
  <c r="I19" i="7"/>
  <c r="E29" i="7" s="1"/>
  <c r="K20" i="7"/>
  <c r="F30" i="7" s="1"/>
  <c r="K24" i="7"/>
  <c r="F34" i="7" s="1"/>
  <c r="Q19" i="7"/>
  <c r="I29" i="7" s="1"/>
  <c r="Q23" i="7"/>
  <c r="I33" i="7" s="1"/>
  <c r="W21" i="7"/>
  <c r="L31" i="7" s="1"/>
  <c r="E20" i="7"/>
  <c r="C30" i="7" s="1"/>
  <c r="I22" i="7"/>
  <c r="E32" i="7" s="1"/>
  <c r="K19" i="7"/>
  <c r="F29" i="7" s="1"/>
  <c r="U20" i="7"/>
  <c r="K30" i="7" s="1"/>
  <c r="U24" i="7"/>
  <c r="K34" i="7" s="1"/>
  <c r="O23" i="7"/>
  <c r="H33" i="7" s="1"/>
  <c r="M24" i="7"/>
  <c r="G34" i="7" s="1"/>
  <c r="W22" i="7"/>
  <c r="L32" i="7" s="1"/>
  <c r="W25" i="7"/>
  <c r="L35" i="7" s="1"/>
  <c r="I21" i="7"/>
  <c r="E31" i="7" s="1"/>
  <c r="Q25" i="7"/>
  <c r="I35" i="7" s="1"/>
  <c r="I23" i="7"/>
  <c r="E33" i="7" s="1"/>
  <c r="E15" i="2"/>
  <c r="F15" i="2" s="1"/>
  <c r="AC4" i="3"/>
  <c r="O20" i="7"/>
  <c r="H30" i="7" s="1"/>
  <c r="O24" i="7"/>
  <c r="H34" i="7" s="1"/>
  <c r="E22" i="7"/>
  <c r="C32" i="7" s="1"/>
  <c r="G19" i="7"/>
  <c r="D29" i="7" s="1"/>
  <c r="I20" i="7"/>
  <c r="E30" i="7" s="1"/>
  <c r="I24" i="7"/>
  <c r="E34" i="7" s="1"/>
  <c r="U22" i="7"/>
  <c r="K32" i="7" s="1"/>
  <c r="S19" i="7"/>
  <c r="J29" i="7" s="1"/>
  <c r="S23" i="7"/>
  <c r="J33" i="7" s="1"/>
  <c r="Q20" i="7"/>
  <c r="I30" i="7" s="1"/>
  <c r="Q24" i="7"/>
  <c r="I34" i="7" s="1"/>
  <c r="O21" i="7"/>
  <c r="H31" i="7" s="1"/>
  <c r="O25" i="7"/>
  <c r="H35" i="7" s="1"/>
  <c r="M22" i="7"/>
  <c r="G32" i="7" s="1"/>
  <c r="G23" i="7"/>
  <c r="D33" i="7" s="1"/>
  <c r="AE4" i="3"/>
  <c r="O19" i="7"/>
  <c r="H29" i="7" s="1"/>
  <c r="I25" i="7"/>
  <c r="E35" i="7" s="1"/>
  <c r="Q21" i="7"/>
  <c r="I31" i="7" s="1"/>
  <c r="M19" i="7"/>
  <c r="G29" i="7" s="1"/>
  <c r="M23" i="7"/>
  <c r="G33" i="7" s="1"/>
  <c r="K25" i="7"/>
  <c r="F35" i="7" s="1"/>
  <c r="K21" i="7"/>
  <c r="F31" i="7" s="1"/>
  <c r="S25" i="7"/>
  <c r="J35" i="7" s="1"/>
  <c r="S21" i="7"/>
  <c r="J31" i="7" s="1"/>
  <c r="E25" i="7"/>
  <c r="C35" i="7" s="1"/>
  <c r="E21" i="7"/>
  <c r="C31" i="7" s="1"/>
  <c r="M25" i="7"/>
  <c r="G35" i="7" s="1"/>
  <c r="M21" i="7"/>
  <c r="G31" i="7" s="1"/>
  <c r="U25" i="7"/>
  <c r="K35" i="7" s="1"/>
  <c r="U21" i="7"/>
  <c r="K31" i="7" s="1"/>
  <c r="AF4" i="3"/>
  <c r="AD4" i="3"/>
  <c r="AD4" i="1"/>
  <c r="AC4" i="1"/>
  <c r="E31" i="5" l="1"/>
  <c r="E4" i="5"/>
</calcChain>
</file>

<file path=xl/sharedStrings.xml><?xml version="1.0" encoding="utf-8"?>
<sst xmlns="http://schemas.openxmlformats.org/spreadsheetml/2006/main" count="415" uniqueCount="80">
  <si>
    <t>1. 구·군별 면적 및 지번수</t>
  </si>
  <si>
    <t>계</t>
  </si>
  <si>
    <t>면적</t>
  </si>
  <si>
    <t>지번수</t>
  </si>
  <si>
    <t>합계</t>
  </si>
  <si>
    <t>중구</t>
  </si>
  <si>
    <t>동구</t>
  </si>
  <si>
    <t>남구</t>
  </si>
  <si>
    <t>연수구</t>
  </si>
  <si>
    <t>남동구</t>
  </si>
  <si>
    <t>부평구</t>
  </si>
  <si>
    <t>계양구</t>
  </si>
  <si>
    <t>서구</t>
  </si>
  <si>
    <t>강화군</t>
  </si>
  <si>
    <t>옹진군</t>
  </si>
  <si>
    <t>토지대장등록지</t>
  </si>
  <si>
    <t>국유지</t>
  </si>
  <si>
    <t>도유지</t>
  </si>
  <si>
    <t>군유지</t>
  </si>
  <si>
    <t>법인</t>
  </si>
  <si>
    <t>기타</t>
  </si>
  <si>
    <t>소계</t>
  </si>
  <si>
    <t>임야대장등록지</t>
  </si>
  <si>
    <t>총계</t>
  </si>
  <si>
    <t>전</t>
  </si>
  <si>
    <t>답</t>
  </si>
  <si>
    <t>임야</t>
  </si>
  <si>
    <t>대</t>
  </si>
  <si>
    <t>도로</t>
  </si>
  <si>
    <t>하천</t>
  </si>
  <si>
    <t>년도</t>
  </si>
  <si>
    <t>변동률</t>
  </si>
  <si>
    <t>대지</t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</si>
  <si>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</si>
  <si>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</si>
  <si>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</si>
  <si>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</si>
  <si>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</si>
  <si>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</si>
  <si>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</si>
  <si>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</si>
  <si>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</si>
  <si>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</si>
  <si>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</si>
  <si>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</si>
  <si>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</si>
  <si>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</si>
  <si>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</si>
  <si>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</si>
  <si>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</si>
  <si>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</si>
  <si>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</si>
  <si>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</si>
  <si>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</si>
  <si>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</si>
  <si>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t>2. 구·군별 면적 및 지번수 현황</t>
    <phoneticPr fontId="5" type="noConversion"/>
  </si>
  <si>
    <t>3. 지적통계도표</t>
    <phoneticPr fontId="5" type="noConversion"/>
  </si>
  <si>
    <t>기타</t>
    <phoneticPr fontId="5" type="noConversion"/>
  </si>
  <si>
    <t>%</t>
    <phoneticPr fontId="5" type="noConversion"/>
  </si>
  <si>
    <t>5-1. 토지대장등록지 현황</t>
    <phoneticPr fontId="5" type="noConversion"/>
  </si>
  <si>
    <t>5-2. 임야대장등록지 현황</t>
    <phoneticPr fontId="5" type="noConversion"/>
  </si>
  <si>
    <t>6. 구·군별 지목별 면적 현황</t>
    <phoneticPr fontId="5" type="noConversion"/>
  </si>
  <si>
    <t>기타 합계</t>
    <phoneticPr fontId="5" type="noConversion"/>
  </si>
  <si>
    <r>
      <t>(</t>
    </r>
    <r>
      <rPr>
        <sz val="8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rFont val="굴림"/>
        <family val="3"/>
        <charset val="129"/>
      </rPr>
      <t xml:space="preserve"> )</t>
    </r>
  </si>
  <si>
    <t>4-1. 지목별 현황</t>
    <phoneticPr fontId="5" type="noConversion"/>
  </si>
  <si>
    <t>4-2. 최근 10년간 주요지목별 변동추이</t>
  </si>
  <si>
    <t xml:space="preserve">                   지목별               행정구역명               </t>
  </si>
  <si>
    <t>1-3 지적공부등록지(2004-2014)</t>
    <phoneticPr fontId="5" type="noConversion"/>
  </si>
  <si>
    <t>개인</t>
  </si>
  <si>
    <t>종중</t>
  </si>
  <si>
    <t>종교단체</t>
  </si>
  <si>
    <t>기타단체</t>
  </si>
  <si>
    <t>미추홀구</t>
    <phoneticPr fontId="5" type="noConversion"/>
  </si>
  <si>
    <t>미추홀구</t>
    <phoneticPr fontId="5" type="noConversion"/>
  </si>
  <si>
    <t>미추홀구</t>
    <phoneticPr fontId="5" type="noConversion"/>
  </si>
  <si>
    <t>미추홀구</t>
    <phoneticPr fontId="5" type="noConversion"/>
  </si>
  <si>
    <t>미추홀구</t>
    <phoneticPr fontId="5" type="noConversion"/>
  </si>
  <si>
    <t>4.지목별현황에 붙여넣기</t>
    <phoneticPr fontId="5" type="noConversion"/>
  </si>
  <si>
    <t>기타</t>
    <phoneticPr fontId="5" type="noConversion"/>
  </si>
  <si>
    <t>도표(수정금지)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</si>
</sst>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#,##0.0_);[Red]\(#,##0.0\)"/>
    <numFmt numFmtId="177" formatCode="#,##0.0_ "/>
    <numFmt numFmtId="178" formatCode="#,##0_ "/>
    <numFmt numFmtId="179" formatCode="#,##0.00_ "/>
    <numFmt numFmtId="180" formatCode="#,##0.0_ ;[Red]\-#,##0.0\ "/>
    <numFmt numFmtId="181" formatCode="0.00_);[Red]\(0.00\)"/>
    <numFmt numFmtId="182" formatCode="0.0_);[Red]\(0.0\)"/>
    <numFmt numFmtId="183" formatCode="_-* #,##0.0_-;\-* #,##0.0_-;_-* &quot;-&quot;_-;_-@_-"/>
    <numFmt numFmtId="184" formatCode="_(* #,##0.00_);_(* \(#,##0.00\);_(* &quot;-&quot;??_);_(@_)"/>
  </numFmts>
  <fonts count="32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color indexed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9"/>
      <name val="돋움"/>
      <family val="3"/>
      <charset val="129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8"/>
      <color rgb="FFFF0000"/>
      <name val="굴림"/>
      <family val="3"/>
      <charset val="129"/>
    </font>
    <font>
      <sz val="9"/>
      <color theme="1"/>
      <name val="굴림"/>
      <family val="3"/>
      <charset val="129"/>
    </font>
    <font>
      <sz val="10"/>
      <color rgb="FFFF0000"/>
      <name val="맑은 고딕"/>
      <family val="2"/>
      <charset val="129"/>
      <scheme val="minor"/>
    </font>
    <font>
      <b/>
      <sz val="9"/>
      <name val="돋움"/>
      <family val="3"/>
      <charset val="129"/>
    </font>
    <font>
      <sz val="9"/>
      <color theme="1"/>
      <name val="돋움"/>
      <family val="3"/>
      <charset val="129"/>
    </font>
    <font>
      <sz val="8"/>
      <color rgb="FFFF0000"/>
      <name val="굴림"/>
      <family val="3"/>
      <charset val="129"/>
    </font>
    <font>
      <sz val="8"/>
      <color theme="1"/>
      <name val="맑은 고딕"/>
      <family val="2"/>
      <charset val="129"/>
      <scheme val="minor"/>
    </font>
    <font>
      <sz val="9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8"/>
      <color theme="1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B9B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06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9" fontId="6" fillId="0" borderId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0" fillId="0" borderId="0" applyFont="0" applyFill="0" applyBorder="0" applyAlignment="0" applyProtection="0">
      <alignment vertical="center"/>
    </xf>
    <xf numFmtId="0" fontId="6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0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0" fillId="0" borderId="0" applyFont="0" applyFill="0" applyBorder="0" applyAlignment="0" applyProtection="0">
      <alignment vertical="center"/>
    </xf>
    <xf numFmtId="0" fontId="6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0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0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0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0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1" fontId="10" fillId="0" borderId="0" applyFont="0" applyFill="0" applyBorder="0" applyAlignment="0" applyProtection="0">
      <alignment vertical="center"/>
    </xf>
    <xf numFmtId="0" fontId="6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1" fontId="1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>
      <alignment vertical="center"/>
    </xf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184" fontId="13" fillId="0" borderId="0"/>
    <xf numFmtId="184" fontId="13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42">
    <xf numFmtId="0" fontId="0" fillId="0" borderId="0" xfId="0">
      <alignment vertical="center"/>
    </xf>
    <xf numFmtId="0" fontId="4" fillId="0" borderId="0" xfId="0" applyFont="1">
      <alignment vertical="center"/>
    </xf>
    <xf numFmtId="177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1" xfId="1" applyFont="1" applyFill="1" applyBorder="1" applyAlignment="1">
      <alignment horizontal="center"/>
    </xf>
    <xf numFmtId="0" fontId="8" fillId="0" borderId="2" xfId="1" applyFont="1" applyBorder="1" applyAlignment="1">
      <alignment horizontal="left" vertical="center"/>
    </xf>
    <xf numFmtId="179" fontId="8" fillId="0" borderId="2" xfId="1" applyNumberFormat="1" applyFont="1" applyBorder="1" applyAlignment="1">
      <alignment horizontal="left" vertical="center"/>
    </xf>
    <xf numFmtId="177" fontId="8" fillId="3" borderId="1" xfId="1" applyNumberFormat="1" applyFont="1" applyFill="1" applyBorder="1" applyAlignment="1" applyProtection="1">
      <alignment horizontal="center" vertical="center"/>
      <protection locked="0"/>
    </xf>
    <xf numFmtId="178" fontId="8" fillId="3" borderId="1" xfId="1" applyNumberFormat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 applyProtection="1">
      <alignment horizontal="center" vertical="center" wrapText="1"/>
      <protection locked="0"/>
    </xf>
    <xf numFmtId="0" fontId="8" fillId="2" borderId="1" xfId="1" applyFont="1" applyFill="1" applyBorder="1" applyAlignment="1" applyProtection="1">
      <alignment horizontal="center"/>
      <protection locked="0"/>
    </xf>
    <xf numFmtId="0" fontId="8" fillId="0" borderId="0" xfId="1" applyFont="1"/>
    <xf numFmtId="177" fontId="7" fillId="0" borderId="1" xfId="0" applyNumberFormat="1" applyFont="1" applyBorder="1">
      <alignment vertical="center"/>
    </xf>
    <xf numFmtId="179" fontId="8" fillId="3" borderId="1" xfId="9" applyNumberFormat="1" applyFont="1" applyFill="1" applyBorder="1" applyAlignment="1">
      <alignment horizontal="center" vertical="center"/>
    </xf>
    <xf numFmtId="177" fontId="8" fillId="3" borderId="1" xfId="9" applyNumberFormat="1" applyFont="1" applyFill="1" applyBorder="1" applyAlignment="1" applyProtection="1">
      <alignment horizontal="center" vertical="center"/>
      <protection locked="0"/>
    </xf>
    <xf numFmtId="177" fontId="8" fillId="0" borderId="1" xfId="9" applyNumberFormat="1" applyFont="1" applyBorder="1"/>
    <xf numFmtId="179" fontId="8" fillId="3" borderId="1" xfId="1" applyNumberFormat="1" applyFont="1" applyFill="1" applyBorder="1" applyAlignment="1">
      <alignment horizontal="center" vertical="center"/>
    </xf>
    <xf numFmtId="0" fontId="8" fillId="3" borderId="3" xfId="1" applyFont="1" applyFill="1" applyBorder="1" applyAlignment="1" applyProtection="1">
      <alignment horizontal="left" vertical="center" wrapText="1"/>
      <protection locked="0"/>
    </xf>
    <xf numFmtId="0" fontId="8" fillId="3" borderId="4" xfId="1" applyFont="1" applyFill="1" applyBorder="1" applyAlignment="1" applyProtection="1">
      <alignment horizontal="left" vertical="center" wrapText="1"/>
      <protection locked="0"/>
    </xf>
    <xf numFmtId="0" fontId="8" fillId="2" borderId="1" xfId="9" applyFont="1" applyFill="1" applyBorder="1" applyAlignment="1">
      <alignment horizontal="center"/>
    </xf>
    <xf numFmtId="0" fontId="8" fillId="2" borderId="1" xfId="10" applyFont="1" applyFill="1" applyBorder="1" applyAlignment="1">
      <alignment horizontal="center"/>
    </xf>
    <xf numFmtId="176" fontId="8" fillId="0" borderId="0" xfId="1" applyNumberFormat="1" applyFont="1"/>
    <xf numFmtId="176" fontId="7" fillId="0" borderId="1" xfId="0" applyNumberFormat="1" applyFont="1" applyBorder="1">
      <alignment vertical="center"/>
    </xf>
    <xf numFmtId="176" fontId="8" fillId="0" borderId="0" xfId="1" applyNumberFormat="1" applyFont="1" applyBorder="1" applyAlignment="1">
      <alignment horizontal="left" vertical="center"/>
    </xf>
    <xf numFmtId="179" fontId="8" fillId="3" borderId="1" xfId="10" applyNumberFormat="1" applyFont="1" applyFill="1" applyBorder="1" applyAlignment="1">
      <alignment horizontal="center" vertical="center"/>
    </xf>
    <xf numFmtId="177" fontId="8" fillId="3" borderId="1" xfId="10" applyNumberFormat="1" applyFont="1" applyFill="1" applyBorder="1" applyAlignment="1" applyProtection="1">
      <alignment horizontal="center" vertical="center"/>
      <protection locked="0"/>
    </xf>
    <xf numFmtId="0" fontId="8" fillId="2" borderId="1" xfId="10" applyFont="1" applyFill="1" applyBorder="1" applyAlignment="1" applyProtection="1">
      <alignment horizontal="center" vertical="center" wrapText="1"/>
      <protection locked="0"/>
    </xf>
    <xf numFmtId="0" fontId="8" fillId="2" borderId="1" xfId="9" applyFont="1" applyFill="1" applyBorder="1" applyAlignment="1" applyProtection="1">
      <alignment horizontal="center" vertical="center" wrapText="1"/>
      <protection locked="0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0" xfId="1" applyFont="1" applyBorder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8" fillId="0" borderId="0" xfId="2" applyFont="1" applyAlignment="1">
      <alignment vertical="center"/>
    </xf>
    <xf numFmtId="0" fontId="9" fillId="0" borderId="0" xfId="2" applyFont="1" applyBorder="1" applyAlignment="1">
      <alignment horizontal="center" vertical="center"/>
    </xf>
    <xf numFmtId="0" fontId="8" fillId="0" borderId="0" xfId="2" applyNumberFormat="1" applyFont="1" applyFill="1" applyBorder="1" applyAlignment="1">
      <alignment horizontal="center" vertical="center"/>
    </xf>
    <xf numFmtId="0" fontId="8" fillId="4" borderId="1" xfId="2" applyFont="1" applyFill="1" applyBorder="1" applyAlignment="1">
      <alignment horizontal="center" vertical="center"/>
    </xf>
    <xf numFmtId="0" fontId="8" fillId="4" borderId="1" xfId="2" applyNumberFormat="1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177" fontId="8" fillId="0" borderId="1" xfId="2" applyNumberFormat="1" applyFont="1" applyBorder="1">
      <alignment vertical="center"/>
    </xf>
    <xf numFmtId="49" fontId="8" fillId="3" borderId="1" xfId="4" applyNumberFormat="1" applyFont="1" applyFill="1" applyBorder="1" applyAlignment="1">
      <alignment horizontal="center" vertical="center"/>
    </xf>
    <xf numFmtId="180" fontId="8" fillId="0" borderId="1" xfId="4" applyNumberFormat="1" applyFont="1" applyBorder="1" applyAlignment="1">
      <alignment horizontal="center" vertical="center"/>
    </xf>
    <xf numFmtId="182" fontId="7" fillId="0" borderId="1" xfId="0" applyNumberFormat="1" applyFont="1" applyBorder="1">
      <alignment vertical="center"/>
    </xf>
    <xf numFmtId="0" fontId="8" fillId="0" borderId="1" xfId="4" applyFont="1" applyBorder="1" applyAlignment="1">
      <alignment horizontal="center" vertical="center"/>
    </xf>
    <xf numFmtId="181" fontId="7" fillId="0" borderId="0" xfId="0" applyNumberFormat="1" applyFont="1">
      <alignment vertical="center"/>
    </xf>
    <xf numFmtId="182" fontId="7" fillId="0" borderId="0" xfId="0" applyNumberFormat="1" applyFont="1">
      <alignment vertical="center"/>
    </xf>
    <xf numFmtId="0" fontId="11" fillId="2" borderId="1" xfId="7" applyFont="1" applyFill="1" applyBorder="1" applyAlignment="1" applyProtection="1">
      <alignment horizontal="center" vertical="center" wrapText="1"/>
      <protection locked="0"/>
    </xf>
    <xf numFmtId="0" fontId="6" fillId="2" borderId="1" xfId="7" applyFill="1" applyBorder="1" applyAlignment="1">
      <alignment horizontal="center"/>
    </xf>
    <xf numFmtId="179" fontId="11" fillId="7" borderId="1" xfId="7" applyNumberFormat="1" applyFont="1" applyFill="1" applyBorder="1" applyAlignment="1">
      <alignment horizontal="center" vertical="center"/>
    </xf>
    <xf numFmtId="177" fontId="11" fillId="7" borderId="1" xfId="7" applyNumberFormat="1" applyFont="1" applyFill="1" applyBorder="1" applyAlignment="1" applyProtection="1">
      <alignment horizontal="center" vertical="center"/>
      <protection locked="0"/>
    </xf>
    <xf numFmtId="0" fontId="14" fillId="2" borderId="1" xfId="210" applyFont="1" applyFill="1" applyBorder="1" applyAlignment="1" applyProtection="1">
      <alignment horizontal="center"/>
      <protection locked="0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177" fontId="12" fillId="0" borderId="1" xfId="252" applyNumberFormat="1" applyFont="1" applyBorder="1" applyAlignment="1"/>
    <xf numFmtId="177" fontId="12" fillId="0" borderId="1" xfId="232" applyNumberFormat="1" applyFont="1" applyBorder="1" applyAlignment="1"/>
    <xf numFmtId="177" fontId="12" fillId="0" borderId="1" xfId="233" applyNumberFormat="1" applyFont="1" applyBorder="1" applyAlignment="1"/>
    <xf numFmtId="177" fontId="12" fillId="0" borderId="1" xfId="240" applyNumberFormat="1" applyFont="1" applyBorder="1" applyAlignment="1"/>
    <xf numFmtId="177" fontId="12" fillId="0" borderId="1" xfId="274" applyNumberFormat="1" applyFont="1" applyBorder="1" applyAlignment="1"/>
    <xf numFmtId="177" fontId="20" fillId="0" borderId="1" xfId="0" applyNumberFormat="1" applyFont="1" applyBorder="1">
      <alignment vertical="center"/>
    </xf>
    <xf numFmtId="177" fontId="15" fillId="0" borderId="1" xfId="252" applyNumberFormat="1" applyFont="1" applyBorder="1" applyAlignment="1"/>
    <xf numFmtId="177" fontId="15" fillId="0" borderId="1" xfId="232" applyNumberFormat="1" applyFont="1" applyBorder="1" applyAlignment="1"/>
    <xf numFmtId="177" fontId="15" fillId="0" borderId="1" xfId="233" applyNumberFormat="1" applyFont="1" applyBorder="1" applyAlignment="1"/>
    <xf numFmtId="177" fontId="15" fillId="0" borderId="1" xfId="240" applyNumberFormat="1" applyFont="1" applyBorder="1" applyAlignment="1"/>
    <xf numFmtId="177" fontId="15" fillId="0" borderId="1" xfId="274" applyNumberFormat="1" applyFont="1" applyBorder="1" applyAlignment="1"/>
    <xf numFmtId="0" fontId="21" fillId="0" borderId="0" xfId="0" applyFont="1">
      <alignment vertical="center"/>
    </xf>
    <xf numFmtId="183" fontId="16" fillId="0" borderId="1" xfId="183" applyNumberFormat="1" applyFont="1" applyBorder="1"/>
    <xf numFmtId="41" fontId="14" fillId="0" borderId="1" xfId="183" applyFont="1" applyBorder="1"/>
    <xf numFmtId="183" fontId="14" fillId="0" borderId="1" xfId="183" applyNumberFormat="1" applyFont="1" applyBorder="1"/>
    <xf numFmtId="177" fontId="16" fillId="0" borderId="1" xfId="0" applyNumberFormat="1" applyFont="1" applyBorder="1" applyAlignment="1"/>
    <xf numFmtId="177" fontId="22" fillId="0" borderId="1" xfId="0" applyNumberFormat="1" applyFont="1" applyBorder="1" applyAlignment="1"/>
    <xf numFmtId="178" fontId="22" fillId="0" borderId="1" xfId="0" applyNumberFormat="1" applyFont="1" applyBorder="1" applyAlignment="1"/>
    <xf numFmtId="177" fontId="7" fillId="0" borderId="0" xfId="0" applyNumberFormat="1" applyFont="1" applyFill="1">
      <alignment vertical="center"/>
    </xf>
    <xf numFmtId="176" fontId="7" fillId="0" borderId="0" xfId="0" applyNumberFormat="1" applyFont="1" applyFill="1">
      <alignment vertical="center"/>
    </xf>
    <xf numFmtId="177" fontId="8" fillId="0" borderId="1" xfId="2" applyNumberFormat="1" applyFont="1" applyFill="1" applyBorder="1" applyAlignment="1">
      <alignment horizontal="right" vertical="center"/>
    </xf>
    <xf numFmtId="183" fontId="14" fillId="0" borderId="1" xfId="11" applyNumberFormat="1" applyFont="1" applyBorder="1"/>
    <xf numFmtId="41" fontId="14" fillId="0" borderId="1" xfId="11" applyNumberFormat="1" applyFont="1" applyBorder="1"/>
    <xf numFmtId="0" fontId="0" fillId="0" borderId="0" xfId="0" applyFont="1">
      <alignment vertical="center"/>
    </xf>
    <xf numFmtId="183" fontId="14" fillId="0" borderId="1" xfId="183" applyNumberFormat="1" applyFont="1" applyFill="1" applyBorder="1"/>
    <xf numFmtId="41" fontId="14" fillId="0" borderId="1" xfId="183" applyFont="1" applyFill="1" applyBorder="1"/>
    <xf numFmtId="183" fontId="8" fillId="0" borderId="1" xfId="282" applyNumberFormat="1" applyFont="1" applyFill="1" applyBorder="1" applyAlignment="1">
      <alignment vertical="center"/>
    </xf>
    <xf numFmtId="183" fontId="17" fillId="0" borderId="1" xfId="286" applyNumberFormat="1" applyFont="1" applyBorder="1">
      <alignment vertical="center"/>
    </xf>
    <xf numFmtId="41" fontId="17" fillId="0" borderId="1" xfId="292" applyFont="1" applyBorder="1">
      <alignment vertical="center"/>
    </xf>
    <xf numFmtId="183" fontId="17" fillId="0" borderId="1" xfId="292" applyNumberFormat="1" applyFont="1" applyBorder="1">
      <alignment vertical="center"/>
    </xf>
    <xf numFmtId="41" fontId="23" fillId="0" borderId="1" xfId="292" applyFont="1" applyBorder="1">
      <alignment vertical="center"/>
    </xf>
    <xf numFmtId="183" fontId="23" fillId="0" borderId="1" xfId="292" applyNumberFormat="1" applyFont="1" applyBorder="1">
      <alignment vertical="center"/>
    </xf>
    <xf numFmtId="49" fontId="8" fillId="3" borderId="1" xfId="4" applyNumberFormat="1" applyFont="1" applyFill="1" applyBorder="1" applyAlignment="1">
      <alignment horizontal="center" vertical="center"/>
    </xf>
    <xf numFmtId="41" fontId="16" fillId="0" borderId="1" xfId="183" applyNumberFormat="1" applyFont="1" applyBorder="1"/>
    <xf numFmtId="0" fontId="21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25" fillId="0" borderId="0" xfId="0" applyFont="1" applyFill="1">
      <alignment vertical="center"/>
    </xf>
    <xf numFmtId="176" fontId="26" fillId="3" borderId="1" xfId="1" applyNumberFormat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177" fontId="4" fillId="0" borderId="0" xfId="0" applyNumberFormat="1" applyFont="1" applyFill="1">
      <alignment vertical="center"/>
    </xf>
    <xf numFmtId="0" fontId="25" fillId="8" borderId="0" xfId="0" applyFont="1" applyFill="1">
      <alignment vertical="center"/>
    </xf>
    <xf numFmtId="0" fontId="28" fillId="8" borderId="0" xfId="0" applyFont="1" applyFill="1">
      <alignment vertical="center"/>
    </xf>
    <xf numFmtId="0" fontId="29" fillId="8" borderId="0" xfId="0" applyFont="1" applyFill="1">
      <alignment vertical="center"/>
    </xf>
    <xf numFmtId="0" fontId="30" fillId="8" borderId="0" xfId="0" applyFont="1" applyFill="1">
      <alignment vertical="center"/>
    </xf>
    <xf numFmtId="0" fontId="0" fillId="8" borderId="0" xfId="0" applyFont="1" applyFill="1">
      <alignment vertical="center"/>
    </xf>
    <xf numFmtId="0" fontId="9" fillId="8" borderId="1" xfId="2" applyFont="1" applyFill="1" applyBorder="1" applyAlignment="1">
      <alignment horizontal="center" vertical="center"/>
    </xf>
    <xf numFmtId="177" fontId="12" fillId="0" borderId="1" xfId="0" applyNumberFormat="1" applyFont="1" applyBorder="1" applyAlignment="1"/>
    <xf numFmtId="0" fontId="8" fillId="3" borderId="1" xfId="4" applyNumberFormat="1" applyFont="1" applyFill="1" applyBorder="1" applyAlignment="1">
      <alignment horizontal="center" vertical="center"/>
    </xf>
    <xf numFmtId="179" fontId="8" fillId="7" borderId="1" xfId="10" applyNumberFormat="1" applyFont="1" applyFill="1" applyBorder="1" applyAlignment="1">
      <alignment horizontal="center" vertical="center"/>
    </xf>
    <xf numFmtId="177" fontId="8" fillId="7" borderId="1" xfId="10" applyNumberFormat="1" applyFont="1" applyFill="1" applyBorder="1" applyAlignment="1" applyProtection="1">
      <alignment horizontal="center" vertical="center"/>
      <protection locked="0"/>
    </xf>
    <xf numFmtId="0" fontId="7" fillId="9" borderId="0" xfId="0" applyFont="1" applyFill="1" applyAlignment="1">
      <alignment horizontal="center" vertical="center"/>
    </xf>
    <xf numFmtId="0" fontId="8" fillId="0" borderId="2" xfId="1" applyFont="1" applyBorder="1" applyAlignment="1">
      <alignment horizontal="left" vertical="center"/>
    </xf>
    <xf numFmtId="0" fontId="8" fillId="3" borderId="3" xfId="1" applyFont="1" applyFill="1" applyBorder="1" applyAlignment="1" applyProtection="1">
      <alignment horizontal="left" vertical="center" wrapText="1"/>
      <protection locked="0"/>
    </xf>
    <xf numFmtId="0" fontId="8" fillId="3" borderId="4" xfId="1" applyFont="1" applyFill="1" applyBorder="1" applyAlignment="1" applyProtection="1">
      <alignment horizontal="left" vertical="center" wrapText="1"/>
      <protection locked="0"/>
    </xf>
    <xf numFmtId="176" fontId="8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179" fontId="8" fillId="3" borderId="1" xfId="1" applyNumberFormat="1" applyFont="1" applyFill="1" applyBorder="1" applyAlignment="1">
      <alignment horizontal="center" vertical="center"/>
    </xf>
    <xf numFmtId="0" fontId="8" fillId="6" borderId="14" xfId="1" applyFont="1" applyFill="1" applyBorder="1" applyAlignment="1">
      <alignment horizontal="left" vertical="center"/>
    </xf>
    <xf numFmtId="0" fontId="8" fillId="2" borderId="1" xfId="1" applyFont="1" applyFill="1" applyBorder="1" applyAlignment="1" applyProtection="1">
      <alignment horizontal="center"/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8" fillId="0" borderId="0" xfId="1" applyFont="1" applyBorder="1" applyAlignment="1">
      <alignment horizontal="left" vertical="center"/>
    </xf>
    <xf numFmtId="0" fontId="8" fillId="3" borderId="8" xfId="1" applyFont="1" applyFill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8" fillId="0" borderId="11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8" fillId="0" borderId="13" xfId="1" applyFont="1" applyBorder="1" applyAlignment="1">
      <alignment horizontal="left" vertical="center"/>
    </xf>
    <xf numFmtId="0" fontId="8" fillId="2" borderId="5" xfId="1" applyFont="1" applyFill="1" applyBorder="1" applyAlignment="1" applyProtection="1">
      <alignment horizontal="center"/>
      <protection locked="0"/>
    </xf>
    <xf numFmtId="0" fontId="8" fillId="2" borderId="6" xfId="1" applyFont="1" applyFill="1" applyBorder="1" applyAlignment="1" applyProtection="1">
      <alignment horizontal="center"/>
      <protection locked="0"/>
    </xf>
    <xf numFmtId="0" fontId="8" fillId="2" borderId="7" xfId="1" applyFont="1" applyFill="1" applyBorder="1" applyAlignment="1" applyProtection="1">
      <alignment horizontal="center"/>
      <protection locked="0"/>
    </xf>
    <xf numFmtId="49" fontId="8" fillId="3" borderId="15" xfId="4" applyNumberFormat="1" applyFont="1" applyFill="1" applyBorder="1" applyAlignment="1">
      <alignment horizontal="center" vertical="center"/>
    </xf>
    <xf numFmtId="49" fontId="8" fillId="3" borderId="16" xfId="4" applyNumberFormat="1" applyFont="1" applyFill="1" applyBorder="1" applyAlignment="1">
      <alignment horizontal="center" vertical="center"/>
    </xf>
    <xf numFmtId="0" fontId="31" fillId="8" borderId="17" xfId="0" applyFont="1" applyFill="1" applyBorder="1" applyAlignment="1">
      <alignment horizontal="center" vertical="center" wrapText="1"/>
    </xf>
    <xf numFmtId="179" fontId="8" fillId="0" borderId="2" xfId="1" applyNumberFormat="1" applyFont="1" applyBorder="1" applyAlignment="1">
      <alignment horizontal="left" vertical="center"/>
    </xf>
    <xf numFmtId="0" fontId="8" fillId="3" borderId="14" xfId="10" applyFont="1" applyFill="1" applyBorder="1" applyAlignment="1" applyProtection="1">
      <alignment horizontal="left" vertical="center" wrapText="1"/>
      <protection locked="0"/>
    </xf>
    <xf numFmtId="0" fontId="8" fillId="3" borderId="3" xfId="9" applyFont="1" applyFill="1" applyBorder="1" applyAlignment="1" applyProtection="1">
      <alignment horizontal="left" vertical="center" wrapText="1"/>
      <protection locked="0"/>
    </xf>
    <xf numFmtId="0" fontId="8" fillId="3" borderId="4" xfId="9" applyFont="1" applyFill="1" applyBorder="1" applyAlignment="1" applyProtection="1">
      <alignment horizontal="left" vertical="center" wrapText="1"/>
      <protection locked="0"/>
    </xf>
    <xf numFmtId="0" fontId="11" fillId="7" borderId="3" xfId="7" applyFont="1" applyFill="1" applyBorder="1" applyAlignment="1" applyProtection="1">
      <alignment horizontal="left" vertical="center" wrapText="1"/>
      <protection locked="0"/>
    </xf>
    <xf numFmtId="0" fontId="11" fillId="7" borderId="4" xfId="7" applyFont="1" applyFill="1" applyBorder="1" applyAlignment="1" applyProtection="1">
      <alignment horizontal="left" vertical="center" wrapText="1"/>
      <protection locked="0"/>
    </xf>
    <xf numFmtId="177" fontId="8" fillId="8" borderId="18" xfId="1" applyNumberFormat="1" applyFont="1" applyFill="1" applyBorder="1" applyAlignment="1" applyProtection="1">
      <alignment horizontal="center" vertical="center" wrapText="1"/>
      <protection locked="0"/>
    </xf>
    <xf numFmtId="177" fontId="8" fillId="8" borderId="0" xfId="1" applyNumberFormat="1" applyFont="1" applyFill="1" applyBorder="1" applyAlignment="1" applyProtection="1">
      <alignment horizontal="center" vertical="center" wrapText="1"/>
      <protection locked="0"/>
    </xf>
    <xf numFmtId="0" fontId="9" fillId="4" borderId="1" xfId="2" applyFont="1" applyFill="1" applyBorder="1" applyAlignment="1">
      <alignment horizontal="center" vertical="center"/>
    </xf>
    <xf numFmtId="0" fontId="8" fillId="3" borderId="1" xfId="4" applyNumberFormat="1" applyFont="1" applyFill="1" applyBorder="1" applyAlignment="1">
      <alignment horizontal="center" vertical="center"/>
    </xf>
    <xf numFmtId="49" fontId="8" fillId="3" borderId="1" xfId="4" applyNumberFormat="1" applyFont="1" applyFill="1" applyBorder="1" applyAlignment="1">
      <alignment horizontal="center" vertical="center"/>
    </xf>
  </cellXfs>
  <cellStyles count="306">
    <cellStyle name="백분율 2" xfId="3"/>
    <cellStyle name="쉼표 [0]" xfId="282" builtinId="6"/>
    <cellStyle name="쉼표 [0] 10" xfId="44"/>
    <cellStyle name="쉼표 [0] 10 2" xfId="68"/>
    <cellStyle name="쉼표 [0] 10 3" xfId="93"/>
    <cellStyle name="쉼표 [0] 10 4" xfId="73"/>
    <cellStyle name="쉼표 [0] 10 5" xfId="107"/>
    <cellStyle name="쉼표 [0] 10 6" xfId="121"/>
    <cellStyle name="쉼표 [0] 10 7" xfId="134"/>
    <cellStyle name="쉼표 [0] 10 8" xfId="146"/>
    <cellStyle name="쉼표 [0] 11" xfId="183"/>
    <cellStyle name="쉼표 [0] 12" xfId="185"/>
    <cellStyle name="쉼표 [0] 12 2" xfId="186"/>
    <cellStyle name="쉼표 [0] 13" xfId="295"/>
    <cellStyle name="쉼표 [0] 14" xfId="220"/>
    <cellStyle name="쉼표 [0] 15" xfId="187"/>
    <cellStyle name="쉼표 [0] 16" xfId="188"/>
    <cellStyle name="쉼표 [0] 17" xfId="221"/>
    <cellStyle name="쉼표 [0] 18" xfId="222"/>
    <cellStyle name="쉼표 [0] 19" xfId="223"/>
    <cellStyle name="쉼표 [0] 2" xfId="12"/>
    <cellStyle name="쉼표 [0] 2 2" xfId="67"/>
    <cellStyle name="쉼표 [0] 2 3" xfId="91"/>
    <cellStyle name="쉼표 [0] 2 3 2" xfId="276"/>
    <cellStyle name="쉼표 [0] 2 4" xfId="84"/>
    <cellStyle name="쉼표 [0] 2 4 2" xfId="277"/>
    <cellStyle name="쉼표 [0] 2 5" xfId="101"/>
    <cellStyle name="쉼표 [0] 2 6" xfId="115"/>
    <cellStyle name="쉼표 [0] 2 7" xfId="129"/>
    <cellStyle name="쉼표 [0] 2 8" xfId="141"/>
    <cellStyle name="쉼표 [0] 2 9" xfId="285"/>
    <cellStyle name="쉼표 [0] 20" xfId="224"/>
    <cellStyle name="쉼표 [0] 23" xfId="286"/>
    <cellStyle name="쉼표 [0] 24" xfId="283"/>
    <cellStyle name="쉼표 [0] 25" xfId="287"/>
    <cellStyle name="쉼표 [0] 26" xfId="292"/>
    <cellStyle name="쉼표 [0] 27" xfId="296"/>
    <cellStyle name="쉼표 [0] 3" xfId="184"/>
    <cellStyle name="쉼표 [0] 3 2" xfId="14"/>
    <cellStyle name="쉼표 [0] 3 3" xfId="166"/>
    <cellStyle name="쉼표 [0] 3 4" xfId="168"/>
    <cellStyle name="쉼표 [0] 3 5" xfId="165"/>
    <cellStyle name="쉼표 [0] 3 6" xfId="174"/>
    <cellStyle name="쉼표 [0] 3 6 2" xfId="288"/>
    <cellStyle name="쉼표 [0] 3 7" xfId="167"/>
    <cellStyle name="쉼표 [0] 4" xfId="15"/>
    <cellStyle name="쉼표 [0] 4 2" xfId="189"/>
    <cellStyle name="쉼표 [0] 4 3" xfId="190"/>
    <cellStyle name="쉼표 [0] 4 4" xfId="191"/>
    <cellStyle name="쉼표 [0] 5" xfId="16"/>
    <cellStyle name="쉼표 [0] 5 10" xfId="192"/>
    <cellStyle name="쉼표 [0] 5 11" xfId="231"/>
    <cellStyle name="쉼표 [0] 5 2" xfId="17"/>
    <cellStyle name="쉼표 [0] 5 3" xfId="69"/>
    <cellStyle name="쉼표 [0] 5 4" xfId="94"/>
    <cellStyle name="쉼표 [0] 5 5" xfId="100"/>
    <cellStyle name="쉼표 [0] 5 6" xfId="114"/>
    <cellStyle name="쉼표 [0] 5 7" xfId="128"/>
    <cellStyle name="쉼표 [0] 5 8" xfId="140"/>
    <cellStyle name="쉼표 [0] 5 9" xfId="152"/>
    <cellStyle name="쉼표 [0] 6" xfId="18"/>
    <cellStyle name="쉼표 [0] 6 2" xfId="193"/>
    <cellStyle name="쉼표 [0] 6 3" xfId="194"/>
    <cellStyle name="쉼표 [0] 6 4" xfId="195"/>
    <cellStyle name="쉼표 [0] 7" xfId="19"/>
    <cellStyle name="쉼표 [0] 7 10" xfId="297"/>
    <cellStyle name="쉼표 [0] 7 11" xfId="298"/>
    <cellStyle name="쉼표 [0] 7 2" xfId="45"/>
    <cellStyle name="쉼표 [0] 7 3" xfId="70"/>
    <cellStyle name="쉼표 [0] 7 4" xfId="96"/>
    <cellStyle name="쉼표 [0] 7 5" xfId="97"/>
    <cellStyle name="쉼표 [0] 7 6" xfId="95"/>
    <cellStyle name="쉼표 [0] 7 7" xfId="98"/>
    <cellStyle name="쉼표 [0] 7 8" xfId="112"/>
    <cellStyle name="쉼표 [0] 7 9" xfId="126"/>
    <cellStyle name="쉼표 [0] 8" xfId="20"/>
    <cellStyle name="쉼표 [0] 8 2" xfId="46"/>
    <cellStyle name="쉼표 [0] 8 3" xfId="196"/>
    <cellStyle name="쉼표 [0] 8 4" xfId="197"/>
    <cellStyle name="쉼표 [0] 8 5" xfId="198"/>
    <cellStyle name="쉼표 [0] 8 6" xfId="199"/>
    <cellStyle name="쉼표 [0] 8 7" xfId="200"/>
    <cellStyle name="쉼표 [0] 8 8" xfId="201"/>
    <cellStyle name="쉼표 [0] 8 9" xfId="299"/>
    <cellStyle name="쉼표 [0] 9" xfId="21"/>
    <cellStyle name="쉼표 [0] 9 10" xfId="300"/>
    <cellStyle name="쉼표 [0] 9 11" xfId="301"/>
    <cellStyle name="쉼표 [0] 9 2" xfId="47"/>
    <cellStyle name="쉼표 [0] 9 3" xfId="72"/>
    <cellStyle name="쉼표 [0] 9 4" xfId="99"/>
    <cellStyle name="쉼표 [0] 9 5" xfId="113"/>
    <cellStyle name="쉼표 [0] 9 6" xfId="127"/>
    <cellStyle name="쉼표 [0] 9 7" xfId="139"/>
    <cellStyle name="쉼표 [0] 9 8" xfId="151"/>
    <cellStyle name="쉼표 [0] 9 9" xfId="161"/>
    <cellStyle name="표준" xfId="0" builtinId="0"/>
    <cellStyle name="표준 10" xfId="11"/>
    <cellStyle name="표준 10 2" xfId="60"/>
    <cellStyle name="표준 10 3" xfId="75"/>
    <cellStyle name="표준 10 4" xfId="108"/>
    <cellStyle name="표준 10 5" xfId="122"/>
    <cellStyle name="표준 10 6" xfId="135"/>
    <cellStyle name="표준 10 7" xfId="147"/>
    <cellStyle name="표준 10 8" xfId="157"/>
    <cellStyle name="표준 11" xfId="13"/>
    <cellStyle name="표준 11 2" xfId="61"/>
    <cellStyle name="표준 11 2 2" xfId="202"/>
    <cellStyle name="표준 11 2 3" xfId="237"/>
    <cellStyle name="표준 11 2 4" xfId="230"/>
    <cellStyle name="표준 11 2 5" xfId="234"/>
    <cellStyle name="표준 11 2 6" xfId="227"/>
    <cellStyle name="표준 11 3" xfId="74"/>
    <cellStyle name="표준 11 3 2" xfId="203"/>
    <cellStyle name="표준 11 3 3" xfId="238"/>
    <cellStyle name="표준 11 3 4" xfId="229"/>
    <cellStyle name="표준 11 3 5" xfId="235"/>
    <cellStyle name="표준 11 3 6" xfId="226"/>
    <cellStyle name="표준 11 4" xfId="92"/>
    <cellStyle name="표준 11 4 2" xfId="204"/>
    <cellStyle name="표준 11 4 3" xfId="239"/>
    <cellStyle name="표준 11 4 4" xfId="228"/>
    <cellStyle name="표준 11 4 5" xfId="236"/>
    <cellStyle name="표준 11 4 6" xfId="225"/>
    <cellStyle name="표준 11 5" xfId="71"/>
    <cellStyle name="표준 11 6" xfId="79"/>
    <cellStyle name="표준 11 7" xfId="106"/>
    <cellStyle name="표준 11 8" xfId="120"/>
    <cellStyle name="표준 11 9" xfId="294"/>
    <cellStyle name="표준 12" xfId="27"/>
    <cellStyle name="표준 12 2" xfId="205"/>
    <cellStyle name="표준 12 3" xfId="206"/>
    <cellStyle name="표준 12 4" xfId="207"/>
    <cellStyle name="표준 13" xfId="28"/>
    <cellStyle name="표준 14" xfId="37"/>
    <cellStyle name="표준 15" xfId="38"/>
    <cellStyle name="표준 16" xfId="39"/>
    <cellStyle name="표준 17" xfId="40"/>
    <cellStyle name="표준 18" xfId="42"/>
    <cellStyle name="표준 19" xfId="41"/>
    <cellStyle name="표준 2" xfId="1"/>
    <cellStyle name="표준 2 10" xfId="78"/>
    <cellStyle name="표준 2 11" xfId="111"/>
    <cellStyle name="표준 2 12" xfId="125"/>
    <cellStyle name="표준 2 13" xfId="138"/>
    <cellStyle name="표준 2 14" xfId="150"/>
    <cellStyle name="표준 2 15" xfId="160"/>
    <cellStyle name="표준 2 16" xfId="208"/>
    <cellStyle name="표준 2 17" xfId="209"/>
    <cellStyle name="표준 2 18" xfId="210"/>
    <cellStyle name="표준 2 19" xfId="211"/>
    <cellStyle name="표준 2 2" xfId="22"/>
    <cellStyle name="표준 2 20" xfId="212"/>
    <cellStyle name="표준 2 21" xfId="241"/>
    <cellStyle name="표준 2 22" xfId="242"/>
    <cellStyle name="표준 2 23" xfId="243"/>
    <cellStyle name="표준 2 24" xfId="244"/>
    <cellStyle name="표준 2 25" xfId="278"/>
    <cellStyle name="표준 2 26" xfId="279"/>
    <cellStyle name="표준 2 27" xfId="302"/>
    <cellStyle name="표준 2 3" xfId="23"/>
    <cellStyle name="표준 2 4" xfId="24"/>
    <cellStyle name="표준 2 5" xfId="25"/>
    <cellStyle name="표준 2 6" xfId="48"/>
    <cellStyle name="표준 2 7" xfId="49"/>
    <cellStyle name="표준 2 8" xfId="50"/>
    <cellStyle name="표준 2 9" xfId="57"/>
    <cellStyle name="표준 20" xfId="162"/>
    <cellStyle name="표준 21" xfId="26"/>
    <cellStyle name="표준 22" xfId="29"/>
    <cellStyle name="표준 23" xfId="30"/>
    <cellStyle name="표준 24" xfId="31"/>
    <cellStyle name="표준 24 2" xfId="289"/>
    <cellStyle name="표준 25" xfId="32"/>
    <cellStyle name="표준 25 2" xfId="290"/>
    <cellStyle name="표준 26" xfId="164"/>
    <cellStyle name="표준 26 2" xfId="291"/>
    <cellStyle name="표준 27" xfId="33"/>
    <cellStyle name="표준 27 2" xfId="293"/>
    <cellStyle name="표준 28" xfId="34"/>
    <cellStyle name="표준 28 2" xfId="303"/>
    <cellStyle name="표준 29" xfId="35"/>
    <cellStyle name="표준 29 2" xfId="304"/>
    <cellStyle name="표준 3" xfId="2"/>
    <cellStyle name="표준 3 10" xfId="36"/>
    <cellStyle name="표준 3 2" xfId="62"/>
    <cellStyle name="표준 3 3" xfId="80"/>
    <cellStyle name="표준 3 4" xfId="105"/>
    <cellStyle name="표준 3 5" xfId="119"/>
    <cellStyle name="표준 3 5 2" xfId="280"/>
    <cellStyle name="표준 3 6" xfId="133"/>
    <cellStyle name="표준 3 6 2" xfId="281"/>
    <cellStyle name="표준 3 7" xfId="145"/>
    <cellStyle name="표준 3 8" xfId="156"/>
    <cellStyle name="표준 3 9" xfId="163"/>
    <cellStyle name="표준 30" xfId="51"/>
    <cellStyle name="표준 30 2" xfId="305"/>
    <cellStyle name="표준 31" xfId="169"/>
    <cellStyle name="표준 32" xfId="43"/>
    <cellStyle name="표준 33" xfId="219"/>
    <cellStyle name="표준 34" xfId="175"/>
    <cellStyle name="표준 35" xfId="52"/>
    <cellStyle name="표준 36" xfId="178"/>
    <cellStyle name="표준 37" xfId="245"/>
    <cellStyle name="표준 38" xfId="253"/>
    <cellStyle name="표준 39" xfId="54"/>
    <cellStyle name="표준 4" xfId="5"/>
    <cellStyle name="표준 4 2" xfId="63"/>
    <cellStyle name="표준 4 3" xfId="81"/>
    <cellStyle name="표준 4 4" xfId="104"/>
    <cellStyle name="표준 4 5" xfId="118"/>
    <cellStyle name="표준 4 6" xfId="132"/>
    <cellStyle name="표준 4 7" xfId="144"/>
    <cellStyle name="표준 4 8" xfId="155"/>
    <cellStyle name="표준 40" xfId="260"/>
    <cellStyle name="표준 41" xfId="267"/>
    <cellStyle name="표준 42" xfId="284"/>
    <cellStyle name="표준 43" xfId="55"/>
    <cellStyle name="표준 44" xfId="53"/>
    <cellStyle name="표준 45" xfId="56"/>
    <cellStyle name="표준 46" xfId="252"/>
    <cellStyle name="표준 47" xfId="232"/>
    <cellStyle name="표준 48" xfId="233"/>
    <cellStyle name="표준 49" xfId="240"/>
    <cellStyle name="표준 5" xfId="6"/>
    <cellStyle name="표준 5 2" xfId="64"/>
    <cellStyle name="표준 5 3" xfId="82"/>
    <cellStyle name="표준 5 4" xfId="103"/>
    <cellStyle name="표준 5 5" xfId="117"/>
    <cellStyle name="표준 5 6" xfId="131"/>
    <cellStyle name="표준 5 7" xfId="143"/>
    <cellStyle name="표준 5 8" xfId="154"/>
    <cellStyle name="표준 50" xfId="274"/>
    <cellStyle name="표준 51" xfId="275"/>
    <cellStyle name="표준 6" xfId="7"/>
    <cellStyle name="표준 6 2" xfId="66"/>
    <cellStyle name="표준 6 3" xfId="89"/>
    <cellStyle name="표준 6 4" xfId="86"/>
    <cellStyle name="표준 6 5" xfId="88"/>
    <cellStyle name="표준 6 6" xfId="87"/>
    <cellStyle name="표준 6 7" xfId="90"/>
    <cellStyle name="표준 6 8" xfId="85"/>
    <cellStyle name="표준 7" xfId="8"/>
    <cellStyle name="표준 7 10" xfId="172"/>
    <cellStyle name="표준 7 11" xfId="176"/>
    <cellStyle name="표준 7 12" xfId="179"/>
    <cellStyle name="표준 7 13" xfId="181"/>
    <cellStyle name="표준 7 2" xfId="58"/>
    <cellStyle name="표준 7 2 2" xfId="213"/>
    <cellStyle name="표준 7 2 3" xfId="246"/>
    <cellStyle name="표준 7 2 4" xfId="254"/>
    <cellStyle name="표준 7 2 5" xfId="261"/>
    <cellStyle name="표준 7 2 6" xfId="268"/>
    <cellStyle name="표준 7 3" xfId="77"/>
    <cellStyle name="표준 7 3 2" xfId="214"/>
    <cellStyle name="표준 7 3 3" xfId="247"/>
    <cellStyle name="표준 7 3 4" xfId="255"/>
    <cellStyle name="표준 7 3 5" xfId="262"/>
    <cellStyle name="표준 7 3 6" xfId="269"/>
    <cellStyle name="표준 7 4" xfId="110"/>
    <cellStyle name="표준 7 4 2" xfId="215"/>
    <cellStyle name="표준 7 4 3" xfId="248"/>
    <cellStyle name="표준 7 4 4" xfId="256"/>
    <cellStyle name="표준 7 4 5" xfId="263"/>
    <cellStyle name="표준 7 4 6" xfId="270"/>
    <cellStyle name="표준 7 5" xfId="124"/>
    <cellStyle name="표준 7 6" xfId="137"/>
    <cellStyle name="표준 7 7" xfId="149"/>
    <cellStyle name="표준 7 8" xfId="159"/>
    <cellStyle name="표준 7 9" xfId="170"/>
    <cellStyle name="표준 8" xfId="9"/>
    <cellStyle name="표준 8 10" xfId="173"/>
    <cellStyle name="표준 8 11" xfId="177"/>
    <cellStyle name="표준 8 12" xfId="180"/>
    <cellStyle name="표준 8 13" xfId="182"/>
    <cellStyle name="표준 8 2" xfId="59"/>
    <cellStyle name="표준 8 2 2" xfId="216"/>
    <cellStyle name="표준 8 2 3" xfId="249"/>
    <cellStyle name="표준 8 2 4" xfId="257"/>
    <cellStyle name="표준 8 2 5" xfId="264"/>
    <cellStyle name="표준 8 2 6" xfId="271"/>
    <cellStyle name="표준 8 3" xfId="76"/>
    <cellStyle name="표준 8 3 2" xfId="217"/>
    <cellStyle name="표준 8 3 3" xfId="250"/>
    <cellStyle name="표준 8 3 4" xfId="258"/>
    <cellStyle name="표준 8 3 5" xfId="265"/>
    <cellStyle name="표준 8 3 6" xfId="272"/>
    <cellStyle name="표준 8 4" xfId="109"/>
    <cellStyle name="표준 8 4 2" xfId="218"/>
    <cellStyle name="표준 8 4 3" xfId="251"/>
    <cellStyle name="표준 8 4 4" xfId="259"/>
    <cellStyle name="표준 8 4 5" xfId="266"/>
    <cellStyle name="표준 8 4 6" xfId="273"/>
    <cellStyle name="표준 8 5" xfId="123"/>
    <cellStyle name="표준 8 6" xfId="136"/>
    <cellStyle name="표준 8 7" xfId="148"/>
    <cellStyle name="표준 8 8" xfId="158"/>
    <cellStyle name="표준 8 9" xfId="171"/>
    <cellStyle name="표준 9" xfId="10"/>
    <cellStyle name="표준 9 2" xfId="65"/>
    <cellStyle name="표준 9 3" xfId="83"/>
    <cellStyle name="표준 9 4" xfId="102"/>
    <cellStyle name="표준 9 5" xfId="116"/>
    <cellStyle name="표준 9 6" xfId="130"/>
    <cellStyle name="표준 9 7" xfId="142"/>
    <cellStyle name="표준 9 8" xfId="153"/>
    <cellStyle name="표준_최근 10년간 주요 지목별 변동 추이" xfId="4"/>
  </cellStyles>
  <dxfs count="0"/>
  <tableStyles count="0" defaultTableStyle="TableStyleMedium9" defaultPivotStyle="PivotStyleLight16"/>
  <colors>
    <mruColors>
      <color rgb="FFFCD5B5"/>
      <color rgb="FFDBEEF4"/>
      <color rgb="FFCCC1DA"/>
      <color rgb="FFD7E4BD"/>
      <color rgb="FFF2DCDB"/>
      <color rgb="FFFFFFCC"/>
      <color rgb="FFB7DEE8"/>
      <color rgb="FFE6B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277777777777781"/>
          <c:y val="5.0925925925925923E-2"/>
          <c:w val="0.1666666666666666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8B4-4423-B1E9-131177950A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8B4-4423-B1E9-131177950AE2}"/>
              </c:ext>
            </c:extLst>
          </c:dPt>
          <c:dLbls>
            <c:dLbl>
              <c:idx val="0"/>
              <c:tx>
                <c:strRef>
                  <c:f>'2.구군별 면적 및 지번수 현황'!$X$13</c:f>
                  <c:strCache>
                    <c:ptCount val="1"/>
                    <c:pt idx="0">
                      <c:v>411.4
(38.6)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{EACFDA9C-16BA-4980-A4AC-8371FD5E8060}</c15:txfldGUID>
                      <c15:f>'2.구군별 면적 및 지번수 현황'!$X$13</c15:f>
                      <c15:dlblFieldTableCache>
                        <c:ptCount val="1"/>
                        <c:pt idx="0">
                          <c:v>411.4
(38.6)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8B4-4423-B1E9-131177950AE2}"/>
                </c:ext>
              </c:extLst>
            </c:dLbl>
            <c:dLbl>
              <c:idx val="1"/>
              <c:tx>
                <c:strRef>
                  <c:f>'2.구군별 면적 및 지번수 현황'!$Y$13</c:f>
                  <c:strCache>
                    <c:ptCount val="1"/>
                    <c:pt idx="0">
                      <c:v>253.4
(37.8)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{2225A80D-61B9-4605-98F1-405908FF4AE0}</c15:txfldGUID>
                      <c15:f>'2.구군별 면적 및 지번수 현황'!$Y$13</c15:f>
                      <c15:dlblFieldTableCache>
                        <c:ptCount val="1"/>
                        <c:pt idx="0">
                          <c:v>248.1
(37.4)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8B4-4423-B1E9-131177950AE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현황'!$AC$13,'2.구군별 면적 및 지번수 현황'!$AE$13)</c:f>
              <c:numCache>
                <c:formatCode>#,##0.0_);[Red]\(#,##0.0\)</c:formatCode>
                <c:ptCount val="2"/>
                <c:pt idx="0" formatCode="#,##0.0_ ">
                  <c:v>411.41808950000001</c:v>
                </c:pt>
                <c:pt idx="1">
                  <c:v>253.38400000000001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8B4-4423-B1E9-131177950A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9769216"/>
        <c:axId val="229004032"/>
        <c:axId val="0"/>
      </c:bar3DChart>
      <c:catAx>
        <c:axId val="209769216"/>
        <c:scaling>
          <c:orientation val="minMax"/>
        </c:scaling>
        <c:delete val="1"/>
        <c:axPos val="b"/>
        <c:majorTickMark val="out"/>
        <c:minorTickMark val="none"/>
        <c:tickLblPos val="none"/>
        <c:crossAx val="229004032"/>
        <c:crosses val="autoZero"/>
        <c:auto val="1"/>
        <c:lblAlgn val="ctr"/>
        <c:lblOffset val="100"/>
        <c:noMultiLvlLbl val="0"/>
      </c:catAx>
      <c:valAx>
        <c:axId val="229004032"/>
        <c:scaling>
          <c:orientation val="minMax"/>
        </c:scaling>
        <c:delete val="1"/>
        <c:axPos val="l"/>
        <c:numFmt formatCode="#,##0.0_ " sourceLinked="1"/>
        <c:majorTickMark val="out"/>
        <c:minorTickMark val="none"/>
        <c:tickLblPos val="none"/>
        <c:crossAx val="20976921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7777777777778283E-2"/>
          <c:y val="4.6296296296296523E-2"/>
          <c:w val="0.1805555555555555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229-4F7D-B24E-2B79561F917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229-4F7D-B24E-2B79561F9173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4.6292650918636387E-3"/>
                </c:manualLayout>
              </c:layout>
              <c:tx>
                <c:strRef>
                  <c:f>'2.구군별 면적 및 지번수 현황'!$X$8</c:f>
                  <c:strCache>
                    <c:ptCount val="1"/>
                    <c:pt idx="0">
                      <c:v>56.2
(5.3)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{FA8213BE-4FAD-4432-BCFF-23B17DEF8FF5}</c15:txfldGUID>
                      <c15:f>'2.구군별 면적 및 지번수 현황'!$X$8</c15:f>
                      <c15:dlblFieldTableCache>
                        <c:ptCount val="1"/>
                        <c:pt idx="0">
                          <c:v>56.2
(5.3)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229-4F7D-B24E-2B79561F9173}"/>
                </c:ext>
              </c:extLst>
            </c:dLbl>
            <c:dLbl>
              <c:idx val="1"/>
              <c:layout>
                <c:manualLayout>
                  <c:x val="8.3333333333333367E-3"/>
                  <c:y val="-9.2592592592593281E-3"/>
                </c:manualLayout>
              </c:layout>
              <c:tx>
                <c:strRef>
                  <c:f>'2.구군별 면적 및 지번수 현황'!$Y$8</c:f>
                  <c:strCache>
                    <c:ptCount val="1"/>
                    <c:pt idx="0">
                      <c:v>14.8
(2.2)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{6D0A8F95-F770-4D9F-A1A6-A5864293AD4C}</c15:txfldGUID>
                      <c15:f>'2.구군별 면적 및 지번수 현황'!$Y$8</c15:f>
                      <c15:dlblFieldTableCache>
                        <c:ptCount val="1"/>
                        <c:pt idx="0">
                          <c:v>15.2
(2.3)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229-4F7D-B24E-2B79561F917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현황'!$AC$8,'2.구군별 면적 및 지번수 현황'!$AE$8)</c:f>
              <c:numCache>
                <c:formatCode>#,##0.0_);[Red]\(#,##0.0\)</c:formatCode>
                <c:ptCount val="2"/>
                <c:pt idx="0" formatCode="#,##0.0_ ">
                  <c:v>56.190676299999993</c:v>
                </c:pt>
                <c:pt idx="1">
                  <c:v>14.765000000000001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229-4F7D-B24E-2B79561F91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4238336"/>
        <c:axId val="194242048"/>
        <c:axId val="0"/>
      </c:bar3DChart>
      <c:catAx>
        <c:axId val="194238336"/>
        <c:scaling>
          <c:orientation val="minMax"/>
        </c:scaling>
        <c:delete val="1"/>
        <c:axPos val="b"/>
        <c:majorTickMark val="out"/>
        <c:minorTickMark val="none"/>
        <c:tickLblPos val="none"/>
        <c:crossAx val="194242048"/>
        <c:crosses val="autoZero"/>
        <c:auto val="1"/>
        <c:lblAlgn val="ctr"/>
        <c:lblOffset val="100"/>
        <c:noMultiLvlLbl val="0"/>
      </c:catAx>
      <c:valAx>
        <c:axId val="194242048"/>
        <c:scaling>
          <c:orientation val="minMax"/>
          <c:max val="450"/>
        </c:scaling>
        <c:delete val="1"/>
        <c:axPos val="l"/>
        <c:numFmt formatCode="#,##0.0_ " sourceLinked="1"/>
        <c:majorTickMark val="out"/>
        <c:minorTickMark val="none"/>
        <c:tickLblPos val="none"/>
        <c:crossAx val="19423833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3-1 </a:t>
            </a:r>
            <a:r>
              <a:rPr lang="ko-KR" altLang="en-US" sz="1300"/>
              <a:t>토지ㆍ임야대장별 지적공부등록지 현황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1"/>
          <c:dPt>
            <c:idx val="0"/>
            <c:bubble3D val="0"/>
            <c:spPr>
              <a:solidFill>
                <a:srgbClr val="B7DEE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726-4A23-B87D-3AC9EC397963}"/>
              </c:ext>
            </c:extLst>
          </c:dPt>
          <c:dPt>
            <c:idx val="1"/>
            <c:bubble3D val="0"/>
            <c:spPr>
              <a:solidFill>
                <a:srgbClr val="E6B9B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26-4A23-B87D-3AC9EC397963}"/>
              </c:ext>
            </c:extLst>
          </c:dPt>
          <c:dLbls>
            <c:dLbl>
              <c:idx val="0"/>
              <c:layout>
                <c:manualLayout>
                  <c:x val="-0.28212764543672525"/>
                  <c:y val="-0.16730882495897162"/>
                </c:manualLayout>
              </c:layout>
              <c:tx>
                <c:strRef>
                  <c:f>'3.지적통계체계표'!$F$4</c:f>
                  <c:strCache>
                    <c:ptCount val="1"/>
                    <c:pt idx="0">
                      <c:v>토지대장등록지
737,677,852.7㎡
(69.1%)
616,091필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{AC1D53AD-DE52-47AB-9EE4-C4078725DC52}</c15:txfldGUID>
                      <c15:f>'3.지적통계체계표'!$F$4</c15:f>
                      <c15:dlblFieldTableCache>
                        <c:ptCount val="1"/>
                        <c:pt idx="0">
                          <c:v>토지대장등록지
727,829,542.1㎡
(68.3%)
609,152필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726-4A23-B87D-3AC9EC397963}"/>
                </c:ext>
              </c:extLst>
            </c:dLbl>
            <c:dLbl>
              <c:idx val="1"/>
              <c:layout>
                <c:manualLayout>
                  <c:x val="0.22935512807734476"/>
                  <c:y val="7.0676753641088982E-2"/>
                </c:manualLayout>
              </c:layout>
              <c:tx>
                <c:strRef>
                  <c:f>'3.지적통계체계표'!$F$5</c:f>
                  <c:strCache>
                    <c:ptCount val="1"/>
                    <c:pt idx="0">
                      <c:v>임야대장등록지
329,367,028.0㎡
(30.9%)
53,952필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{2A62ED2A-00B1-4172-BAC0-BC069F1072B4}</c15:txfldGUID>
                      <c15:f>'3.지적통계체계표'!$F$5</c15:f>
                      <c15:dlblFieldTableCache>
                        <c:ptCount val="1"/>
                        <c:pt idx="0">
                          <c:v>임야대장등록지
337,396,387.0㎡
(31.7%)
55,069필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726-4A23-B87D-3AC9EC39796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'3.지적통계체계표'!$A$4:$A$5</c:f>
              <c:strCache>
                <c:ptCount val="2"/>
                <c:pt idx="0">
                  <c:v>토지대장등록지</c:v>
                </c:pt>
                <c:pt idx="1">
                  <c:v>임야대장등록지</c:v>
                </c:pt>
              </c:strCache>
            </c:strRef>
          </c:cat>
          <c:val>
            <c:numRef>
              <c:f>'3.지적통계체계표'!$C$4:$C$5</c:f>
              <c:numCache>
                <c:formatCode>_-* #,##0.0_-;\-* #,##0.0_-;_-* "-"_-;_-@_-</c:formatCode>
                <c:ptCount val="2"/>
                <c:pt idx="0">
                  <c:v>737677852.69999993</c:v>
                </c:pt>
                <c:pt idx="1">
                  <c:v>329367028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726-4A23-B87D-3AC9EC397963}"/>
            </c:ext>
          </c:extLst>
        </c:ser>
        <c:ser>
          <c:idx val="0"/>
          <c:order val="0"/>
          <c:tx>
            <c:strRef>
              <c:f>'[11_서울_2013.xlsx]1.지적통계체계표'!$D$2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726-4A23-B87D-3AC9EC397963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726-4A23-B87D-3AC9EC39796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ko-KR" altLang="en-US" b="1"/>
                      <a:t>토지대장등록지</a:t>
                    </a:r>
                    <a:endParaRPr lang="en-US" altLang="en-US" b="1"/>
                  </a:p>
                  <a:p>
                    <a:r>
                      <a:rPr lang="en-US" altLang="en-US"/>
                      <a:t>463,663,454 </a:t>
                    </a:r>
                    <a:r>
                      <a:rPr lang="ko-KR" altLang="en-US"/>
                      <a:t>㎡</a:t>
                    </a:r>
                    <a:endParaRPr lang="en-US" altLang="ko-KR"/>
                  </a:p>
                  <a:p>
                    <a:r>
                      <a:rPr lang="en-US" altLang="en-US"/>
                      <a:t>(76.6%)</a:t>
                    </a:r>
                  </a:p>
                  <a:p>
                    <a:r>
                      <a:rPr lang="en-US" altLang="ko-KR"/>
                      <a:t>984,032</a:t>
                    </a:r>
                    <a:r>
                      <a:rPr lang="ko-KR" altLang="en-US"/>
                      <a:t>필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26-4A23-B87D-3AC9EC3979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ko-KR" altLang="en-US" b="1"/>
                      <a:t>임야대장등록지</a:t>
                    </a:r>
                    <a:endParaRPr lang="en-US" altLang="ko-KR" b="1"/>
                  </a:p>
                  <a:p>
                    <a:r>
                      <a:rPr lang="en-US" altLang="en-US"/>
                      <a:t>141,513,777.0 </a:t>
                    </a:r>
                    <a:r>
                      <a:rPr lang="ko-KR" altLang="en-US"/>
                      <a:t>㎡</a:t>
                    </a:r>
                    <a:endParaRPr lang="en-US" altLang="ko-KR"/>
                  </a:p>
                  <a:p>
                    <a:r>
                      <a:rPr lang="en-US" altLang="en-US"/>
                      <a:t>(23.4%)</a:t>
                    </a:r>
                  </a:p>
                  <a:p>
                    <a:r>
                      <a:rPr lang="en-US" altLang="en-US"/>
                      <a:t>17,278</a:t>
                    </a:r>
                    <a:r>
                      <a:rPr lang="ko-KR" altLang="en-US"/>
                      <a:t>필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726-4A23-B87D-3AC9EC397963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('[1]1.지적통계체계표'!$D$10,'[1]1.지적통계체계표'!$D$18)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726-4A23-B87D-3AC9EC397963}"/>
            </c:ext>
          </c:extLst>
        </c:ser>
        <c:ser>
          <c:idx val="2"/>
          <c:order val="2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'3.지적통계체계표'!$C$15</c:f>
              <c:numCache>
                <c:formatCode>_-* #,##0.0_-;\-* #,##0.0_-;_-* "-"_-;_-@_-</c:formatCode>
                <c:ptCount val="1"/>
                <c:pt idx="0">
                  <c:v>1067044880.6999999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726-4A23-B87D-3AC9EC397963}"/>
            </c:ext>
          </c:extLst>
        </c:ser>
        <c:ser>
          <c:idx val="3"/>
          <c:order val="3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'3.지적통계체계표'!$D$15</c:f>
              <c:numCache>
                <c:formatCode>_(* #,##0_);_(* \(#,##0\);_(* "-"_);_(@_)</c:formatCode>
                <c:ptCount val="1"/>
                <c:pt idx="0">
                  <c:v>670043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726-4A23-B87D-3AC9EC3979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720398220050891"/>
          <c:y val="0.17509244677748775"/>
          <c:w val="0.82017144844183865"/>
          <c:h val="0.8098151064450277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6E1-494E-805E-87CB802ADB78}"/>
              </c:ext>
            </c:extLst>
          </c:dPt>
          <c:dPt>
            <c:idx val="1"/>
            <c:bubble3D val="0"/>
            <c:spPr>
              <a:solidFill>
                <a:srgbClr val="F2DCD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6E1-494E-805E-87CB802ADB78}"/>
              </c:ext>
            </c:extLst>
          </c:dPt>
          <c:dPt>
            <c:idx val="2"/>
            <c:bubble3D val="0"/>
            <c:spPr>
              <a:solidFill>
                <a:srgbClr val="D7E4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6E1-494E-805E-87CB802ADB78}"/>
              </c:ext>
            </c:extLst>
          </c:dPt>
          <c:dPt>
            <c:idx val="3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6E1-494E-805E-87CB802ADB78}"/>
              </c:ext>
            </c:extLst>
          </c:dPt>
          <c:dPt>
            <c:idx val="4"/>
            <c:bubble3D val="0"/>
            <c:spPr>
              <a:solidFill>
                <a:srgbClr val="DBEE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6E1-494E-805E-87CB802ADB78}"/>
              </c:ext>
            </c:extLst>
          </c:dPt>
          <c:dPt>
            <c:idx val="5"/>
            <c:bubble3D val="0"/>
            <c:spPr>
              <a:solidFill>
                <a:srgbClr val="FCD5B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6E1-494E-805E-87CB802ADB78}"/>
              </c:ext>
            </c:extLst>
          </c:dPt>
          <c:dLbls>
            <c:dLbl>
              <c:idx val="0"/>
              <c:layout>
                <c:manualLayout>
                  <c:x val="-0.17196258307698231"/>
                  <c:y val="-4.5554583454845921E-2"/>
                </c:manualLayout>
              </c:layout>
              <c:tx>
                <c:strRef>
                  <c:f>'3.지적통계체계표'!$F$6</c:f>
                  <c:strCache>
                    <c:ptCount val="1"/>
                    <c:pt idx="0">
                      <c:v>개인
564,352,771.1㎡
(52.9%)
444,430필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{FFED8E0B-1094-4BF0-920E-5805F8BA5FFD}</c15:txfldGUID>
                      <c15:f>'3.지적통계체계표'!$F$6</c15:f>
                      <c15:dlblFieldTableCache>
                        <c:ptCount val="1"/>
                        <c:pt idx="0">
                          <c:v>개인
572,038,818.6㎡
(53.7%)
445,460필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6E1-494E-805E-87CB802ADB78}"/>
                </c:ext>
              </c:extLst>
            </c:dLbl>
            <c:dLbl>
              <c:idx val="1"/>
              <c:layout>
                <c:manualLayout>
                  <c:x val="0.18764192849276559"/>
                  <c:y val="-0.18037868723199724"/>
                </c:manualLayout>
              </c:layout>
              <c:tx>
                <c:strRef>
                  <c:f>'3.지적통계체계표'!$F$7</c:f>
                  <c:strCache>
                    <c:ptCount val="1"/>
                    <c:pt idx="0">
                      <c:v>국유지
138,468,452.2㎡
(13.0%)
65,247필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{9B6924D7-BD46-44DF-851B-E728D0EA942E}</c15:txfldGUID>
                      <c15:f>'3.지적통계체계표'!$F$7</c15:f>
                      <c15:dlblFieldTableCache>
                        <c:ptCount val="1"/>
                        <c:pt idx="0">
                          <c:v>국유지
139,009,123.5㎡
(13.0%)
64,888필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6E1-494E-805E-87CB802ADB78}"/>
                </c:ext>
              </c:extLst>
            </c:dLbl>
            <c:dLbl>
              <c:idx val="2"/>
              <c:layout>
                <c:manualLayout>
                  <c:x val="4.5550755159662441E-2"/>
                  <c:y val="0.15788859725867593"/>
                </c:manualLayout>
              </c:layout>
              <c:tx>
                <c:strRef>
                  <c:f>'3.지적통계체계표'!$F$8</c:f>
                  <c:strCache>
                    <c:ptCount val="1"/>
                    <c:pt idx="0">
                      <c:v>도유지
88,847,069.8㎡
(8.3%)
35,298필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{191CE1F1-C24E-4007-9E69-294F2A06FA92}</c15:txfldGUID>
                      <c15:f>'3.지적통계체계표'!$F$8</c15:f>
                      <c15:dlblFieldTableCache>
                        <c:ptCount val="1"/>
                        <c:pt idx="0">
                          <c:v>도유지
86,206,218.5㎡
(8.1%)
34,142필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6E1-494E-805E-87CB802ADB78}"/>
                </c:ext>
              </c:extLst>
            </c:dLbl>
            <c:dLbl>
              <c:idx val="3"/>
              <c:layout>
                <c:manualLayout>
                  <c:x val="6.2560391971861211E-4"/>
                  <c:y val="9.6907639631465814E-3"/>
                </c:manualLayout>
              </c:layout>
              <c:tx>
                <c:strRef>
                  <c:f>'3.지적통계체계표'!$F$9</c:f>
                  <c:strCache>
                    <c:ptCount val="1"/>
                    <c:pt idx="0">
                      <c:v>군유지
52,544,423.8㎡
(4.9%)
51,787필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{71305587-5AA2-4FBB-B127-C8251833CD2A}</c15:txfldGUID>
                      <c15:f>'3.지적통계체계표'!$F$9</c15:f>
                      <c15:dlblFieldTableCache>
                        <c:ptCount val="1"/>
                        <c:pt idx="0">
                          <c:v>군유지
50,745,041.5㎡
(4.8%)
49,761필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6E1-494E-805E-87CB802ADB78}"/>
                </c:ext>
              </c:extLst>
            </c:dLbl>
            <c:dLbl>
              <c:idx val="4"/>
              <c:layout>
                <c:manualLayout>
                  <c:x val="0.15336911651696403"/>
                  <c:y val="9.6011794821943539E-2"/>
                </c:manualLayout>
              </c:layout>
              <c:tx>
                <c:strRef>
                  <c:f>'3.지적통계체계표'!$F$10</c:f>
                  <c:strCache>
                    <c:ptCount val="1"/>
                    <c:pt idx="0">
                      <c:v>법인
203,135,405.7㎡
(19.0%)
65,031필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{4738A7B8-682B-428C-8062-EB90D1777E43}</c15:txfldGUID>
                      <c15:f>'3.지적통계체계표'!$F$10</c15:f>
                      <c15:dlblFieldTableCache>
                        <c:ptCount val="1"/>
                        <c:pt idx="0">
                          <c:v>법인
197,775,258.8㎡
(18.6%)
61,864필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6E1-494E-805E-87CB802ADB78}"/>
                </c:ext>
              </c:extLst>
            </c:dLbl>
            <c:dLbl>
              <c:idx val="5"/>
              <c:layout>
                <c:manualLayout>
                  <c:x val="-0.19082175468947832"/>
                  <c:y val="1.8589157836751895E-2"/>
                </c:manualLayout>
              </c:layout>
              <c:tx>
                <c:strRef>
                  <c:f>'3.지적통계체계표'!$F$11</c:f>
                  <c:strCache>
                    <c:ptCount val="1"/>
                    <c:pt idx="0">
                      <c:v>종중
9,858,107.0㎡
(0.9%)
2,259필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{C1765B15-16DB-461F-952A-B16F0A586659}</c15:txfldGUID>
                      <c15:f>'3.지적통계체계표'!$F$11</c15:f>
                      <c15:dlblFieldTableCache>
                        <c:ptCount val="1"/>
                        <c:pt idx="0">
                          <c:v>종중
10,142,838.3㎡
(1.0%)
2,305필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6E1-494E-805E-87CB802ADB78}"/>
                </c:ext>
              </c:extLst>
            </c:dLbl>
            <c:dLbl>
              <c:idx val="6"/>
              <c:layout>
                <c:manualLayout>
                  <c:x val="-4.1747091177257854E-2"/>
                  <c:y val="-3.9643131028374558E-2"/>
                </c:manualLayout>
              </c:layout>
              <c:tx>
                <c:strRef>
                  <c:f>'3.지적통계체계표'!$F$12</c:f>
                  <c:strCache>
                    <c:ptCount val="1"/>
                    <c:pt idx="0">
                      <c:v>종교단체
4,005,148.6㎡
(0.4%)
2,462필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{2C5515E9-0D29-4759-A036-B20FB4B5573B}</c15:txfldGUID>
                      <c15:f>'3.지적통계체계표'!$F$12</c15:f>
                      <c15:dlblFieldTableCache>
                        <c:ptCount val="1"/>
                        <c:pt idx="0">
                          <c:v>종교단체
4,078,047.2㎡
(0.4%)
2,457필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6E1-494E-805E-87CB802ADB78}"/>
                </c:ext>
              </c:extLst>
            </c:dLbl>
            <c:dLbl>
              <c:idx val="7"/>
              <c:layout>
                <c:manualLayout>
                  <c:x val="0.11901113763364728"/>
                  <c:y val="-2.9681691023190002E-2"/>
                </c:manualLayout>
              </c:layout>
              <c:tx>
                <c:strRef>
                  <c:f>'3.지적통계체계표'!$F$13</c:f>
                  <c:strCache>
                    <c:ptCount val="1"/>
                    <c:pt idx="0">
                      <c:v>기타단체
2,874,336.1㎡
(0.3%)
1,828필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{5383B8A2-65D4-416E-B763-EF10F6BE5EB8}</c15:txfldGUID>
                      <c15:f>'3.지적통계체계표'!$F$13</c15:f>
                      <c15:dlblFieldTableCache>
                        <c:ptCount val="1"/>
                        <c:pt idx="0">
                          <c:v>기타단체
2,687,992.4㎡
(0.3%)
1,663필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6E1-494E-805E-87CB802ADB78}"/>
                </c:ext>
              </c:extLst>
            </c:dLbl>
            <c:dLbl>
              <c:idx val="8"/>
              <c:layout>
                <c:manualLayout>
                  <c:x val="0.26729889031836734"/>
                  <c:y val="4.493135888878088E-2"/>
                </c:manualLayout>
              </c:layout>
              <c:tx>
                <c:strRef>
                  <c:f>'3.지적통계체계표'!$F$14</c:f>
                  <c:strCache>
                    <c:ptCount val="1"/>
                    <c:pt idx="0">
                      <c:v>기타
2,959,166.4㎡
(0.3%)
1,701필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{E55D0108-9FFD-486C-8BE0-A42A0F04F809}</c15:txfldGUID>
                      <c15:f>'3.지적통계체계표'!$F$14</c15:f>
                      <c15:dlblFieldTableCache>
                        <c:ptCount val="1"/>
                        <c:pt idx="0">
                          <c:v>기타
2,542,590.3㎡
(0.2%)
1,681필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6E1-494E-805E-87CB802ADB78}"/>
                </c:ext>
              </c:extLst>
            </c:dLbl>
            <c:dLbl>
              <c:idx val="9"/>
              <c:layout>
                <c:manualLayout>
                  <c:x val="0.10872164079345745"/>
                  <c:y val="-2.661084031162775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6E1-494E-805E-87CB802ADB7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'3.지적통계체계표'!$B$6:$B$14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'3.지적통계체계표'!$C$6:$C$14</c:f>
              <c:numCache>
                <c:formatCode>_-* #,##0.0_-;\-* #,##0.0_-;_-* "-"_-;_-@_-</c:formatCode>
                <c:ptCount val="9"/>
                <c:pt idx="0">
                  <c:v>564352771.10000002</c:v>
                </c:pt>
                <c:pt idx="1">
                  <c:v>138468452.19999999</c:v>
                </c:pt>
                <c:pt idx="2">
                  <c:v>88847069.799999997</c:v>
                </c:pt>
                <c:pt idx="3">
                  <c:v>52544423.799999997</c:v>
                </c:pt>
                <c:pt idx="4">
                  <c:v>203135405.69999999</c:v>
                </c:pt>
                <c:pt idx="5">
                  <c:v>9858107</c:v>
                </c:pt>
                <c:pt idx="6">
                  <c:v>4005148.6</c:v>
                </c:pt>
                <c:pt idx="7">
                  <c:v>2874336.1</c:v>
                </c:pt>
                <c:pt idx="8">
                  <c:v>2959166.4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36E1-494E-805E-87CB802ADB7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4.</a:t>
            </a:r>
            <a:r>
              <a:rPr lang="ko-KR" altLang="en-US" sz="1300"/>
              <a:t>지목별 현황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strRef>
                  <c:f>'4.지목별 현황'!$P$6</c:f>
                  <c:strCache>
                    <c:ptCount val="1"/>
                    <c:pt idx="0">
                      <c:v>전
77.6㎢
(7.3%)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{5C337830-EECD-4BB2-99BC-2BFB1EDCA479}</c15:txfldGUID>
                      <c15:f>'4.지목별 현황'!$P$6</c15:f>
                      <c15:dlblFieldTableCache>
                        <c:ptCount val="1"/>
                        <c:pt idx="0">
                          <c:v>전
79.8㎢
(7.5%)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452-4A3E-9E5C-63309054039B}"/>
                </c:ext>
              </c:extLst>
            </c:dLbl>
            <c:dLbl>
              <c:idx val="1"/>
              <c:tx>
                <c:strRef>
                  <c:f>'4.지목별 현황'!$P$7</c:f>
                  <c:strCache>
                    <c:ptCount val="1"/>
                    <c:pt idx="0">
                      <c:v>답
154.4㎢
(14.5%)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{AEE81B59-8EDB-47EB-A997-9BD277D7566D}</c15:txfldGUID>
                      <c15:f>'4.지목별 현황'!$P$7</c15:f>
                      <c15:dlblFieldTableCache>
                        <c:ptCount val="1"/>
                        <c:pt idx="0">
                          <c:v>답
159.0㎢
(14.9%)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452-4A3E-9E5C-63309054039B}"/>
                </c:ext>
              </c:extLst>
            </c:dLbl>
            <c:dLbl>
              <c:idx val="2"/>
              <c:layout>
                <c:manualLayout>
                  <c:x val="-0.14290934095566923"/>
                  <c:y val="-0.32149065537662291"/>
                </c:manualLayout>
              </c:layout>
              <c:tx>
                <c:strRef>
                  <c:f>'4.지목별 현황'!$P$8</c:f>
                  <c:strCache>
                    <c:ptCount val="1"/>
                    <c:pt idx="0">
                      <c:v>임야
386.9㎢
(36.3%)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{ACB09D6E-6462-4265-BC16-C5263783FDAC}</c15:txfldGUID>
                      <c15:f>'4.지목별 현황'!$P$8</c15:f>
                      <c15:dlblFieldTableCache>
                        <c:ptCount val="1"/>
                        <c:pt idx="0">
                          <c:v>임야
392.0㎢
(36.8%)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452-4A3E-9E5C-63309054039B}"/>
                </c:ext>
              </c:extLst>
            </c:dLbl>
            <c:dLbl>
              <c:idx val="3"/>
              <c:layout>
                <c:manualLayout>
                  <c:x val="0.12860766548017113"/>
                  <c:y val="-0.14172067687518961"/>
                </c:manualLayout>
              </c:layout>
              <c:tx>
                <c:strRef>
                  <c:f>'4.지목별 현황'!$P$9</c:f>
                  <c:strCache>
                    <c:ptCount val="1"/>
                    <c:pt idx="0">
                      <c:v>대
117.0㎢
(11.0%)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{BC2C064F-B5B3-4487-B5DC-F8817C9036E8}</c15:txfldGUID>
                      <c15:f>'4.지목별 현황'!$P$9</c15:f>
                      <c15:dlblFieldTableCache>
                        <c:ptCount val="1"/>
                        <c:pt idx="0">
                          <c:v>대
112.1㎢
(10.5%)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452-4A3E-9E5C-63309054039B}"/>
                </c:ext>
              </c:extLst>
            </c:dLbl>
            <c:dLbl>
              <c:idx val="4"/>
              <c:tx>
                <c:strRef>
                  <c:f>'4.지목별 현황'!$P$10</c:f>
                  <c:strCache>
                    <c:ptCount val="1"/>
                    <c:pt idx="0">
                      <c:v>도로
85.9㎢
(8.1%)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{A4940F64-80EF-4288-8543-2826AB01AC17}</c15:txfldGUID>
                      <c15:f>'4.지목별 현황'!$P$10</c15:f>
                      <c15:dlblFieldTableCache>
                        <c:ptCount val="1"/>
                        <c:pt idx="0">
                          <c:v>도로
84.0㎢
(7.9%)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452-4A3E-9E5C-63309054039B}"/>
                </c:ext>
              </c:extLst>
            </c:dLbl>
            <c:dLbl>
              <c:idx val="5"/>
              <c:layout>
                <c:manualLayout>
                  <c:x val="-7.6375077528454483E-3"/>
                  <c:y val="-0.10942710864845598"/>
                </c:manualLayout>
              </c:layout>
              <c:tx>
                <c:strRef>
                  <c:f>'4.지목별 현황'!$P$11</c:f>
                  <c:strCache>
                    <c:ptCount val="1"/>
                    <c:pt idx="0">
                      <c:v>하천
8.2㎢
(0.8%)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{4419810E-BF4D-4B1E-B099-65E7D7099A29}</c15:txfldGUID>
                      <c15:f>'4.지목별 현황'!$P$11</c15:f>
                      <c15:dlblFieldTableCache>
                        <c:ptCount val="1"/>
                        <c:pt idx="0">
                          <c:v>하천
7.1㎢
(0.7%)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452-4A3E-9E5C-63309054039B}"/>
                </c:ext>
              </c:extLst>
            </c:dLbl>
            <c:dLbl>
              <c:idx val="6"/>
              <c:layout>
                <c:manualLayout>
                  <c:x val="6.3878517532726248E-2"/>
                  <c:y val="5.7016946955704612E-2"/>
                </c:manualLayout>
              </c:layout>
              <c:tx>
                <c:strRef>
                  <c:f>'4.지목별 현황'!$P$12</c:f>
                  <c:strCache>
                    <c:ptCount val="1"/>
                    <c:pt idx="0">
                      <c:v>기타
237.0㎢
(22.2%)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{3AB38B4F-C871-4A05-8092-0C266EE3FA2A}</c15:txfldGUID>
                      <c15:f>'4.지목별 현황'!$P$12</c15:f>
                      <c15:dlblFieldTableCache>
                        <c:ptCount val="1"/>
                        <c:pt idx="0">
                          <c:v>기타
231.3㎢
(21.7%)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452-4A3E-9E5C-63309054039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 현황'!$D$2,'4.지목별 현황'!$F$2,'4.지목별 현황'!$H$2,'4.지목별 현황'!$J$2,'4.지목별 현황'!$L$2,'4.지목별 현황'!$N$2,'4.지목별 현황'!$P$2)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 현황'!$D$4,'4.지목별 현황'!$F$4,'4.지목별 현황'!$H$4,'4.지목별 현황'!$J$4,'4.지목별 현황'!$L$4,'4.지목별 현황'!$N$4,'4.지목별 현황'!$P$4)</c:f>
              <c:numCache>
                <c:formatCode>#,##0.0_ </c:formatCode>
                <c:ptCount val="7"/>
                <c:pt idx="0">
                  <c:v>77.552264699999995</c:v>
                </c:pt>
                <c:pt idx="1">
                  <c:v>154.3861541</c:v>
                </c:pt>
                <c:pt idx="2">
                  <c:v>386.88810439999997</c:v>
                </c:pt>
                <c:pt idx="3">
                  <c:v>117.0444823</c:v>
                </c:pt>
                <c:pt idx="4">
                  <c:v>85.944348099999999</c:v>
                </c:pt>
                <c:pt idx="5">
                  <c:v>8.2154747999999991</c:v>
                </c:pt>
                <c:pt idx="6">
                  <c:v>237.0140523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452-4A3E-9E5C-63309054039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 현황'!$A$31</c:f>
              <c:strCache>
                <c:ptCount val="1"/>
                <c:pt idx="0">
                  <c:v>전</c:v>
                </c:pt>
              </c:strCache>
            </c:strRef>
          </c:tx>
          <c:cat>
            <c:numRef>
              <c:f>'4.지목별 현황'!$B$29:$L$29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 현황'!$B$31:$L$31</c:f>
              <c:numCache>
                <c:formatCode>0.0_);[Red]\(0.0\)</c:formatCode>
                <c:ptCount val="11"/>
                <c:pt idx="0">
                  <c:v>100</c:v>
                </c:pt>
                <c:pt idx="1">
                  <c:v>98.987168845143145</c:v>
                </c:pt>
                <c:pt idx="2">
                  <c:v>97.602787002162316</c:v>
                </c:pt>
                <c:pt idx="3">
                  <c:v>97.165231034429894</c:v>
                </c:pt>
                <c:pt idx="4">
                  <c:v>94.993028944150211</c:v>
                </c:pt>
                <c:pt idx="5">
                  <c:v>94.638702587124328</c:v>
                </c:pt>
                <c:pt idx="6">
                  <c:v>94.125584143344824</c:v>
                </c:pt>
                <c:pt idx="7">
                  <c:v>93.789885688848429</c:v>
                </c:pt>
                <c:pt idx="8">
                  <c:v>93.344886418794431</c:v>
                </c:pt>
                <c:pt idx="9">
                  <c:v>92.517679632269051</c:v>
                </c:pt>
                <c:pt idx="10">
                  <c:v>90.693337085733177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97-4A55-B097-2558D0F8DF3A}"/>
            </c:ext>
          </c:extLst>
        </c:ser>
        <c:ser>
          <c:idx val="1"/>
          <c:order val="1"/>
          <c:tx>
            <c:strRef>
              <c:f>'4.지목별 현황'!$A$32</c:f>
              <c:strCache>
                <c:ptCount val="1"/>
                <c:pt idx="0">
                  <c:v>답</c:v>
                </c:pt>
              </c:strCache>
            </c:strRef>
          </c:tx>
          <c:cat>
            <c:numRef>
              <c:f>'4.지목별 현황'!$B$29:$L$29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 현황'!$B$32:$L$32</c:f>
              <c:numCache>
                <c:formatCode>0.0_);[Red]\(0.0\)</c:formatCode>
                <c:ptCount val="11"/>
                <c:pt idx="0">
                  <c:v>100</c:v>
                </c:pt>
                <c:pt idx="1">
                  <c:v>97.785865224465965</c:v>
                </c:pt>
                <c:pt idx="2">
                  <c:v>95.906955128441993</c:v>
                </c:pt>
                <c:pt idx="3">
                  <c:v>95.262764998485679</c:v>
                </c:pt>
                <c:pt idx="4">
                  <c:v>91.958892859064818</c:v>
                </c:pt>
                <c:pt idx="5">
                  <c:v>90.952647154567117</c:v>
                </c:pt>
                <c:pt idx="6">
                  <c:v>90.138427129650466</c:v>
                </c:pt>
                <c:pt idx="7">
                  <c:v>89.28070418908888</c:v>
                </c:pt>
                <c:pt idx="8">
                  <c:v>88.090494037719026</c:v>
                </c:pt>
                <c:pt idx="9">
                  <c:v>86.849271953133538</c:v>
                </c:pt>
                <c:pt idx="10">
                  <c:v>85.5538097626618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97-4A55-B097-2558D0F8DF3A}"/>
            </c:ext>
          </c:extLst>
        </c:ser>
        <c:ser>
          <c:idx val="2"/>
          <c:order val="2"/>
          <c:tx>
            <c:strRef>
              <c:f>'4.지목별 현황'!$A$33</c:f>
              <c:strCache>
                <c:ptCount val="1"/>
                <c:pt idx="0">
                  <c:v>임야</c:v>
                </c:pt>
              </c:strCache>
            </c:strRef>
          </c:tx>
          <c:cat>
            <c:numRef>
              <c:f>'4.지목별 현황'!$B$29:$L$29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 현황'!$B$33:$L$33</c:f>
              <c:numCache>
                <c:formatCode>0.0_);[Red]\(0.0\)</c:formatCode>
                <c:ptCount val="11"/>
                <c:pt idx="0">
                  <c:v>100</c:v>
                </c:pt>
                <c:pt idx="1">
                  <c:v>99.433102814373115</c:v>
                </c:pt>
                <c:pt idx="2">
                  <c:v>98.716230792207853</c:v>
                </c:pt>
                <c:pt idx="3">
                  <c:v>98.5627401217467</c:v>
                </c:pt>
                <c:pt idx="4">
                  <c:v>97.944339362478672</c:v>
                </c:pt>
                <c:pt idx="5">
                  <c:v>97.544886335599969</c:v>
                </c:pt>
                <c:pt idx="6">
                  <c:v>97.196347246813559</c:v>
                </c:pt>
                <c:pt idx="7">
                  <c:v>97.041027912520121</c:v>
                </c:pt>
                <c:pt idx="8">
                  <c:v>96.905037468895188</c:v>
                </c:pt>
                <c:pt idx="9">
                  <c:v>96.108111981389953</c:v>
                </c:pt>
                <c:pt idx="10">
                  <c:v>95.65305873775975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97-4A55-B097-2558D0F8DF3A}"/>
            </c:ext>
          </c:extLst>
        </c:ser>
        <c:ser>
          <c:idx val="3"/>
          <c:order val="3"/>
          <c:tx>
            <c:strRef>
              <c:f>'4.지목별 현황'!$A$34</c:f>
              <c:strCache>
                <c:ptCount val="1"/>
                <c:pt idx="0">
                  <c:v>대지</c:v>
                </c:pt>
              </c:strCache>
            </c:strRef>
          </c:tx>
          <c:cat>
            <c:numRef>
              <c:f>'4.지목별 현황'!$B$29:$L$29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 현황'!$B$34:$L$34</c:f>
              <c:numCache>
                <c:formatCode>0.0_);[Red]\(0.0\)</c:formatCode>
                <c:ptCount val="11"/>
                <c:pt idx="0">
                  <c:v>100</c:v>
                </c:pt>
                <c:pt idx="1">
                  <c:v>105.51607356083703</c:v>
                </c:pt>
                <c:pt idx="2">
                  <c:v>109.60587644601712</c:v>
                </c:pt>
                <c:pt idx="3">
                  <c:v>110.13160624587243</c:v>
                </c:pt>
                <c:pt idx="4">
                  <c:v>115.73104117321404</c:v>
                </c:pt>
                <c:pt idx="5">
                  <c:v>116.87283688824179</c:v>
                </c:pt>
                <c:pt idx="6">
                  <c:v>118.21835111908085</c:v>
                </c:pt>
                <c:pt idx="7">
                  <c:v>119.34899771335294</c:v>
                </c:pt>
                <c:pt idx="8">
                  <c:v>120.55719289938622</c:v>
                </c:pt>
                <c:pt idx="9">
                  <c:v>122.28173345481777</c:v>
                </c:pt>
                <c:pt idx="10">
                  <c:v>125.90506700253145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597-4A55-B097-2558D0F8DF3A}"/>
            </c:ext>
          </c:extLst>
        </c:ser>
        <c:ser>
          <c:idx val="4"/>
          <c:order val="4"/>
          <c:tx>
            <c:strRef>
              <c:f>'4.지목별 현황'!$A$35</c:f>
              <c:strCache>
                <c:ptCount val="1"/>
                <c:pt idx="0">
                  <c:v>도로</c:v>
                </c:pt>
              </c:strCache>
            </c:strRef>
          </c:tx>
          <c:cat>
            <c:numRef>
              <c:f>'4.지목별 현황'!$B$29:$L$29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 현황'!$B$35:$L$35</c:f>
              <c:numCache>
                <c:formatCode>0.0_);[Red]\(0.0\)</c:formatCode>
                <c:ptCount val="11"/>
                <c:pt idx="0">
                  <c:v>100</c:v>
                </c:pt>
                <c:pt idx="1">
                  <c:v>102.94484437489855</c:v>
                </c:pt>
                <c:pt idx="2">
                  <c:v>107.22144275073721</c:v>
                </c:pt>
                <c:pt idx="3">
                  <c:v>107.95718403267284</c:v>
                </c:pt>
                <c:pt idx="4">
                  <c:v>111.7755682264163</c:v>
                </c:pt>
                <c:pt idx="5">
                  <c:v>113.25570293688297</c:v>
                </c:pt>
                <c:pt idx="6">
                  <c:v>116.97504888878353</c:v>
                </c:pt>
                <c:pt idx="7">
                  <c:v>118.70199492069733</c:v>
                </c:pt>
                <c:pt idx="8">
                  <c:v>120.14459003142632</c:v>
                </c:pt>
                <c:pt idx="9">
                  <c:v>121.32104323620894</c:v>
                </c:pt>
                <c:pt idx="10">
                  <c:v>122.93398670905383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597-4A55-B097-2558D0F8DF3A}"/>
            </c:ext>
          </c:extLst>
        </c:ser>
        <c:ser>
          <c:idx val="5"/>
          <c:order val="5"/>
          <c:tx>
            <c:strRef>
              <c:f>'4.지목별 현황'!$A$36</c:f>
              <c:strCache>
                <c:ptCount val="1"/>
                <c:pt idx="0">
                  <c:v>하천</c:v>
                </c:pt>
              </c:strCache>
            </c:strRef>
          </c:tx>
          <c:cat>
            <c:numRef>
              <c:f>'4.지목별 현황'!$B$29:$L$29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 현황'!$B$36:$L$36</c:f>
              <c:numCache>
                <c:formatCode>0.0_);[Red]\(0.0\)</c:formatCode>
                <c:ptCount val="11"/>
                <c:pt idx="0">
                  <c:v>100</c:v>
                </c:pt>
                <c:pt idx="1">
                  <c:v>98.455624018056938</c:v>
                </c:pt>
                <c:pt idx="2">
                  <c:v>99.048747725029969</c:v>
                </c:pt>
                <c:pt idx="3">
                  <c:v>99.026599904456674</c:v>
                </c:pt>
                <c:pt idx="4">
                  <c:v>107.6226999403801</c:v>
                </c:pt>
                <c:pt idx="5">
                  <c:v>108.70365052889672</c:v>
                </c:pt>
                <c:pt idx="6">
                  <c:v>113.13651145654346</c:v>
                </c:pt>
                <c:pt idx="7">
                  <c:v>114.01201818515281</c:v>
                </c:pt>
                <c:pt idx="8">
                  <c:v>120.19927560734396</c:v>
                </c:pt>
                <c:pt idx="9">
                  <c:v>130.04146274892122</c:v>
                </c:pt>
                <c:pt idx="10">
                  <c:v>138.89684106480499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597-4A55-B097-2558D0F8DF3A}"/>
            </c:ext>
          </c:extLst>
        </c:ser>
        <c:ser>
          <c:idx val="6"/>
          <c:order val="6"/>
          <c:tx>
            <c:strRef>
              <c:f>'4.지목별 현황'!$A$37</c:f>
              <c:strCache>
                <c:ptCount val="1"/>
                <c:pt idx="0">
                  <c:v>기타</c:v>
                </c:pt>
              </c:strCache>
            </c:strRef>
          </c:tx>
          <c:cat>
            <c:numRef>
              <c:f>'4.지목별 현황'!$B$29:$L$29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 현황'!$B$37:$L$37</c:f>
              <c:numCache>
                <c:formatCode>0.0_);[Red]\(0.0\)</c:formatCode>
                <c:ptCount val="11"/>
                <c:pt idx="0">
                  <c:v>100</c:v>
                </c:pt>
                <c:pt idx="1">
                  <c:v>100.0557382187302</c:v>
                </c:pt>
                <c:pt idx="2">
                  <c:v>103.71120025273042</c:v>
                </c:pt>
                <c:pt idx="3">
                  <c:v>104.97053679164674</c:v>
                </c:pt>
                <c:pt idx="4">
                  <c:v>112.68674494631516</c:v>
                </c:pt>
                <c:pt idx="5">
                  <c:v>113.72342052667919</c:v>
                </c:pt>
                <c:pt idx="6">
                  <c:v>113.40621963720994</c:v>
                </c:pt>
                <c:pt idx="7">
                  <c:v>113.4753878442166</c:v>
                </c:pt>
                <c:pt idx="8">
                  <c:v>114.73966548309782</c:v>
                </c:pt>
                <c:pt idx="9">
                  <c:v>116.92320383772932</c:v>
                </c:pt>
                <c:pt idx="10">
                  <c:v>117.56717318184393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597-4A55-B097-2558D0F8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78880"/>
        <c:axId val="197180416"/>
      </c:lineChart>
      <c:catAx>
        <c:axId val="19717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180416"/>
        <c:crosses val="autoZero"/>
        <c:auto val="1"/>
        <c:lblAlgn val="ctr"/>
        <c:lblOffset val="100"/>
        <c:noMultiLvlLbl val="0"/>
      </c:catAx>
      <c:valAx>
        <c:axId val="197180416"/>
        <c:scaling>
          <c:orientation val="minMax"/>
          <c:max val="140"/>
          <c:min val="80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numFmt formatCode="0.0_);[Red]\(0.0\)" sourceLinked="1"/>
        <c:majorTickMark val="out"/>
        <c:minorTickMark val="none"/>
        <c:tickLblPos val="nextTo"/>
        <c:crossAx val="197178880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5-1 </a:t>
            </a:r>
            <a:r>
              <a:rPr lang="ko-KR" altLang="en-US"/>
              <a:t>토지대장등록지</a:t>
            </a:r>
            <a:endParaRPr lang="en-US" alt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lumMod val="60000"/>
                <a:lumOff val="40000"/>
              </a:srgbClr>
            </a:solidFill>
          </c:spPr>
          <c:invertIfNegative val="0"/>
          <c:dLbls>
            <c:dLbl>
              <c:idx val="0"/>
              <c:tx>
                <c:strRef>
                  <c:f>'5.구군별 지적공부등록지현황'!$E$5</c:f>
                  <c:strCache>
                    <c:ptCount val="1"/>
                    <c:pt idx="0">
                      <c:v>114.9
(15.6)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{AC75CC28-E2D1-4136-BBA8-4EABC925347A}</c15:txfldGUID>
                      <c15:f>'5.구군별 지적공부등록지현황'!$E$5</c15:f>
                      <c15:dlblFieldTableCache>
                        <c:ptCount val="1"/>
                        <c:pt idx="0">
                          <c:v>113.7
(15.6)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FB3-49A1-8618-0D4CE8A9EFFA}"/>
                </c:ext>
              </c:extLst>
            </c:dLbl>
            <c:dLbl>
              <c:idx val="1"/>
              <c:tx>
                <c:strRef>
                  <c:f>'5.구군별 지적공부등록지현황'!$E$6</c:f>
                  <c:strCache>
                    <c:ptCount val="1"/>
                    <c:pt idx="0">
                      <c:v>7.1
(1.0)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{EA377AB7-40CD-4E22-8259-26F7D7E9ACA1}</c15:txfldGUID>
                      <c15:f>'5.구군별 지적공부등록지현황'!$E$6</c15:f>
                      <c15:dlblFieldTableCache>
                        <c:ptCount val="1"/>
                        <c:pt idx="0">
                          <c:v>7.1
(1.0)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FB3-49A1-8618-0D4CE8A9EFFA}"/>
                </c:ext>
              </c:extLst>
            </c:dLbl>
            <c:dLbl>
              <c:idx val="2"/>
              <c:tx>
                <c:strRef>
                  <c:f>'5.구군별 지적공부등록지현황'!$E$7</c:f>
                  <c:strCache>
                    <c:ptCount val="1"/>
                    <c:pt idx="0">
                      <c:v>23.8
(3.2)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{FDBD3EF9-C320-4B0F-B3EC-55E540D5EFEE}</c15:txfldGUID>
                      <c15:f>'5.구군별 지적공부등록지현황'!$E$7</c15:f>
                      <c15:dlblFieldTableCache>
                        <c:ptCount val="1"/>
                        <c:pt idx="0">
                          <c:v>23.8
(3.3)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FB3-49A1-8618-0D4CE8A9EFFA}"/>
                </c:ext>
              </c:extLst>
            </c:dLbl>
            <c:dLbl>
              <c:idx val="3"/>
              <c:tx>
                <c:strRef>
                  <c:f>'5.구군별 지적공부등록지현황'!$E$8</c:f>
                  <c:strCache>
                    <c:ptCount val="1"/>
                    <c:pt idx="0">
                      <c:v>52.5
(7.1)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{BE6BABF2-BB40-40C5-AA26-46C0FC717C78}</c15:txfldGUID>
                      <c15:f>'5.구군별 지적공부등록지현황'!$E$8</c15:f>
                      <c15:dlblFieldTableCache>
                        <c:ptCount val="1"/>
                        <c:pt idx="0">
                          <c:v>52.5
(7.2)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FB3-49A1-8618-0D4CE8A9EFFA}"/>
                </c:ext>
              </c:extLst>
            </c:dLbl>
            <c:dLbl>
              <c:idx val="4"/>
              <c:tx>
                <c:strRef>
                  <c:f>'5.구군별 지적공부등록지현황'!$E$9</c:f>
                  <c:strCache>
                    <c:ptCount val="1"/>
                    <c:pt idx="0">
                      <c:v>48.7
(6.6)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{FE95E282-10C9-41B8-8778-002D1D52B036}</c15:txfldGUID>
                      <c15:f>'5.구군별 지적공부등록지현황'!$E$9</c15:f>
                      <c15:dlblFieldTableCache>
                        <c:ptCount val="1"/>
                        <c:pt idx="0">
                          <c:v>47.3
(6.5)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FB3-49A1-8618-0D4CE8A9EFFA}"/>
                </c:ext>
              </c:extLst>
            </c:dLbl>
            <c:dLbl>
              <c:idx val="5"/>
              <c:tx>
                <c:strRef>
                  <c:f>'5.구군별 지적공부등록지현황'!$E$10</c:f>
                  <c:strCache>
                    <c:ptCount val="1"/>
                    <c:pt idx="0">
                      <c:v>26.4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{7ECA6AAC-5B06-4255-871B-70344A317C4C}</c15:txfldGUID>
                      <c15:f>'5.구군별 지적공부등록지현황'!$E$10</c15:f>
                      <c15:dlblFieldTableCache>
                        <c:ptCount val="1"/>
                        <c:pt idx="0">
                          <c:v>26.4
(3.6)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FB3-49A1-8618-0D4CE8A9EFFA}"/>
                </c:ext>
              </c:extLst>
            </c:dLbl>
            <c:dLbl>
              <c:idx val="6"/>
              <c:tx>
                <c:strRef>
                  <c:f>'5.구군별 지적공부등록지현황'!$E$11</c:f>
                  <c:strCache>
                    <c:ptCount val="1"/>
                    <c:pt idx="0">
                      <c:v>36.7
(5.0)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{F879D70D-45AA-4170-A74E-6B2CDCDFA5F0}</c15:txfldGUID>
                      <c15:f>'5.구군별 지적공부등록지현황'!$E$11</c15:f>
                      <c15:dlblFieldTableCache>
                        <c:ptCount val="1"/>
                        <c:pt idx="0">
                          <c:v>35.4
(4.9)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FB3-49A1-8618-0D4CE8A9EFFA}"/>
                </c:ext>
              </c:extLst>
            </c:dLbl>
            <c:dLbl>
              <c:idx val="7"/>
              <c:tx>
                <c:strRef>
                  <c:f>'5.구군별 지적공부등록지현황'!$E$12</c:f>
                  <c:strCache>
                    <c:ptCount val="1"/>
                    <c:pt idx="0">
                      <c:v>98.7
(13.4)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{FCBEFB47-1C8E-4429-8BDC-0F42BD563972}</c15:txfldGUID>
                      <c15:f>'5.구군별 지적공부등록지현황'!$E$12</c15:f>
                      <c15:dlblFieldTableCache>
                        <c:ptCount val="1"/>
                        <c:pt idx="0">
                          <c:v>95.0
(13.0)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FB3-49A1-8618-0D4CE8A9EFFA}"/>
                </c:ext>
              </c:extLst>
            </c:dLbl>
            <c:dLbl>
              <c:idx val="8"/>
              <c:tx>
                <c:strRef>
                  <c:f>'5.구군별 지적공부등록지현황'!$E$13</c:f>
                  <c:strCache>
                    <c:ptCount val="1"/>
                    <c:pt idx="0">
                      <c:v>258.8
(35.1)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{39450592-C7B3-44C9-9FAE-0FA5460393C0}</c15:txfldGUID>
                      <c15:f>'5.구군별 지적공부등록지현황'!$E$13</c15:f>
                      <c15:dlblFieldTableCache>
                        <c:ptCount val="1"/>
                        <c:pt idx="0">
                          <c:v>257.2
(35.3)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FB3-49A1-8618-0D4CE8A9EFFA}"/>
                </c:ext>
              </c:extLst>
            </c:dLbl>
            <c:dLbl>
              <c:idx val="9"/>
              <c:tx>
                <c:strRef>
                  <c:f>'5.구군별 지적공부등록지현황'!$E$14</c:f>
                  <c:strCache>
                    <c:ptCount val="1"/>
                    <c:pt idx="0">
                      <c:v>70.1
(9.5)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{61C05C5C-9B1F-4D8F-958C-48115F777120}</c15:txfldGUID>
                      <c15:f>'5.구군별 지적공부등록지현황'!$E$14</c15:f>
                      <c15:dlblFieldTableCache>
                        <c:ptCount val="1"/>
                        <c:pt idx="0">
                          <c:v>69.5
(9.5)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BFB3-49A1-8618-0D4CE8A9EF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'5.구군별 지적공부등록지현황'!$A$5:$A$14</c:f>
              <c:strCache>
                <c:ptCount val="10"/>
                <c:pt idx="0">
                  <c:v>중구</c:v>
                </c:pt>
                <c:pt idx="1">
                  <c:v>동구</c:v>
                </c:pt>
                <c:pt idx="2">
                  <c:v>미추홀구</c:v>
                </c:pt>
                <c:pt idx="3">
                  <c:v>연수구</c:v>
                </c:pt>
                <c:pt idx="4">
                  <c:v>남동구</c:v>
                </c:pt>
                <c:pt idx="5">
                  <c:v>부평구</c:v>
                </c:pt>
                <c:pt idx="6">
                  <c:v>계양구</c:v>
                </c:pt>
                <c:pt idx="7">
                  <c:v>서구</c:v>
                </c:pt>
                <c:pt idx="8">
                  <c:v>강화군</c:v>
                </c:pt>
                <c:pt idx="9">
                  <c:v>옹진군</c:v>
                </c:pt>
              </c:strCache>
            </c:strRef>
          </c:cat>
          <c:val>
            <c:numRef>
              <c:f>'5.구군별 지적공부등록지현황'!$C$5:$C$14</c:f>
              <c:numCache>
                <c:formatCode>#,##0.0_ </c:formatCode>
                <c:ptCount val="10"/>
                <c:pt idx="0">
                  <c:v>114.87824459999999</c:v>
                </c:pt>
                <c:pt idx="1">
                  <c:v>7.1322479000000003</c:v>
                </c:pt>
                <c:pt idx="2">
                  <c:v>23.808254600000001</c:v>
                </c:pt>
                <c:pt idx="3">
                  <c:v>52.522763299999994</c:v>
                </c:pt>
                <c:pt idx="4">
                  <c:v>48.726699399999994</c:v>
                </c:pt>
                <c:pt idx="5">
                  <c:v>26.4220893</c:v>
                </c:pt>
                <c:pt idx="6">
                  <c:v>36.668617899999994</c:v>
                </c:pt>
                <c:pt idx="7">
                  <c:v>98.653644200000002</c:v>
                </c:pt>
                <c:pt idx="8">
                  <c:v>258.7781425</c:v>
                </c:pt>
                <c:pt idx="9">
                  <c:v>70.087148999999997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FB3-49A1-8618-0D4CE8A9EF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1059328"/>
        <c:axId val="201062272"/>
        <c:axId val="0"/>
      </c:bar3DChart>
      <c:catAx>
        <c:axId val="20105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062272"/>
        <c:crosses val="autoZero"/>
        <c:auto val="1"/>
        <c:lblAlgn val="ctr"/>
        <c:lblOffset val="100"/>
        <c:noMultiLvlLbl val="0"/>
      </c:catAx>
      <c:valAx>
        <c:axId val="201062272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0105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5-2</a:t>
            </a:r>
            <a:r>
              <a:rPr lang="en-US" altLang="ko-KR" baseline="0"/>
              <a:t> </a:t>
            </a:r>
            <a:r>
              <a:rPr lang="ko-KR" altLang="en-US" baseline="0"/>
              <a:t>임야대장등록지</a:t>
            </a:r>
            <a:endParaRPr lang="ko-KR" alt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'5.구군별 지적공부등록지현황'!$E$32</c:f>
                  <c:strCache>
                    <c:ptCount val="1"/>
                    <c:pt idx="0">
                      <c:v>25.5
(7.7)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{520AE35C-38A7-4893-BBA2-0823EABD606B}</c15:txfldGUID>
                      <c15:f>'5.구군별 지적공부등록지현황'!$E$32</c15:f>
                      <c15:dlblFieldTableCache>
                        <c:ptCount val="1"/>
                        <c:pt idx="0">
                          <c:v>26.6
(7.9)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6A4-424F-923F-262327CEC8C9}"/>
                </c:ext>
              </c:extLst>
            </c:dLbl>
            <c:dLbl>
              <c:idx val="1"/>
              <c:tx>
                <c:strRef>
                  <c:f>'5.구군별 지적공부등록지현황'!$E$33</c:f>
                  <c:strCache>
                    <c:ptCount val="1"/>
                    <c:pt idx="0">
                      <c:v>0.1
(0.0)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{A76D3806-D5EC-4DB0-861F-98B4E58DEDAE}</c15:txfldGUID>
                      <c15:f>'5.구군별 지적공부등록지현황'!$E$33</c15:f>
                      <c15:dlblFieldTableCache>
                        <c:ptCount val="1"/>
                        <c:pt idx="0">
                          <c:v>0.1
(0.0)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6A4-424F-923F-262327CEC8C9}"/>
                </c:ext>
              </c:extLst>
            </c:dLbl>
            <c:dLbl>
              <c:idx val="2"/>
              <c:tx>
                <c:strRef>
                  <c:f>'5.구군별 지적공부등록지현황'!$E$34</c:f>
                  <c:strCache>
                    <c:ptCount val="1"/>
                    <c:pt idx="0">
                      <c:v>1.0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{17A50AA4-9ADB-4CCB-88AE-D684323ECA06}</c15:txfldGUID>
                      <c15:f>'5.구군별 지적공부등록지현황'!$E$34</c15:f>
                      <c15:dlblFieldTableCache>
                        <c:ptCount val="1"/>
                        <c:pt idx="0">
                          <c:v>1.0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6A4-424F-923F-262327CEC8C9}"/>
                </c:ext>
              </c:extLst>
            </c:dLbl>
            <c:dLbl>
              <c:idx val="3"/>
              <c:tx>
                <c:strRef>
                  <c:f>'5.구군별 지적공부등록지현황'!$E$35</c:f>
                  <c:strCache>
                    <c:ptCount val="1"/>
                    <c:pt idx="0">
                      <c:v>3.7
(1.1)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{6058C2E2-3A38-4CBE-9029-B4327C821159}</c15:txfldGUID>
                      <c15:f>'5.구군별 지적공부등록지현황'!$E$35</c15:f>
                      <c15:dlblFieldTableCache>
                        <c:ptCount val="1"/>
                        <c:pt idx="0">
                          <c:v>3.7
(1.1)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6A4-424F-923F-262327CEC8C9}"/>
                </c:ext>
              </c:extLst>
            </c:dLbl>
            <c:dLbl>
              <c:idx val="4"/>
              <c:tx>
                <c:strRef>
                  <c:f>'5.구군별 지적공부등록지현황'!$E$36</c:f>
                  <c:strCache>
                    <c:ptCount val="1"/>
                    <c:pt idx="0">
                      <c:v>8.7
(2.6)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{C39B1FB3-7479-4591-ABAE-211B90A7EE2E}</c15:txfldGUID>
                      <c15:f>'5.구군별 지적공부등록지현황'!$E$36</c15:f>
                      <c15:dlblFieldTableCache>
                        <c:ptCount val="1"/>
                        <c:pt idx="0">
                          <c:v>10.2
(3.0)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6A4-424F-923F-262327CEC8C9}"/>
                </c:ext>
              </c:extLst>
            </c:dLbl>
            <c:dLbl>
              <c:idx val="5"/>
              <c:tx>
                <c:strRef>
                  <c:f>'5.구군별 지적공부등록지현황'!$E$37</c:f>
                  <c:strCache>
                    <c:ptCount val="1"/>
                    <c:pt idx="0">
                      <c:v>5.6
(1.7)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{76005421-E1C5-48F5-951E-345C6552C123}</c15:txfldGUID>
                      <c15:f>'5.구군별 지적공부등록지현황'!$E$37</c15:f>
                      <c15:dlblFieldTableCache>
                        <c:ptCount val="1"/>
                        <c:pt idx="0">
                          <c:v>5.6
(1.7)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6A4-424F-923F-262327CEC8C9}"/>
                </c:ext>
              </c:extLst>
            </c:dLbl>
            <c:dLbl>
              <c:idx val="6"/>
              <c:tx>
                <c:strRef>
                  <c:f>'5.구군별 지적공부등록지현황'!$E$38</c:f>
                  <c:strCache>
                    <c:ptCount val="1"/>
                    <c:pt idx="0">
                      <c:v>8.9
(2.7)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{F52FD999-2C19-40F7-952E-472EDB58D1B6}</c15:txfldGUID>
                      <c15:f>'5.구군별 지적공부등록지현황'!$E$38</c15:f>
                      <c15:dlblFieldTableCache>
                        <c:ptCount val="1"/>
                        <c:pt idx="0">
                          <c:v>10.2
(3.0)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6A4-424F-923F-262327CEC8C9}"/>
                </c:ext>
              </c:extLst>
            </c:dLbl>
            <c:dLbl>
              <c:idx val="7"/>
              <c:tx>
                <c:strRef>
                  <c:f>'5.구군별 지적공부등록지현황'!$E$39</c:f>
                  <c:strCache>
                    <c:ptCount val="1"/>
                    <c:pt idx="0">
                      <c:v>20.4
(6.2)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{501C0328-1986-4F1D-B94F-C9B18AC508D2}</c15:txfldGUID>
                      <c15:f>'5.구군별 지적공부등록지현황'!$E$39</c15:f>
                      <c15:dlblFieldTableCache>
                        <c:ptCount val="1"/>
                        <c:pt idx="0">
                          <c:v>22.3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6A4-424F-923F-262327CEC8C9}"/>
                </c:ext>
              </c:extLst>
            </c:dLbl>
            <c:dLbl>
              <c:idx val="8"/>
              <c:tx>
                <c:strRef>
                  <c:f>'5.구군별 지적공부등록지현황'!$E$40</c:f>
                  <c:strCache>
                    <c:ptCount val="1"/>
                    <c:pt idx="0">
                      <c:v>152.6
(46.3)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{089F7E47-A98C-48C9-AD0F-0C7B11163FEB}</c15:txfldGUID>
                      <c15:f>'5.구군별 지적공부등록지현황'!$E$40</c15:f>
                      <c15:dlblFieldTableCache>
                        <c:ptCount val="1"/>
                        <c:pt idx="0">
                          <c:v>154.3
(45.7)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6A4-424F-923F-262327CEC8C9}"/>
                </c:ext>
              </c:extLst>
            </c:dLbl>
            <c:dLbl>
              <c:idx val="9"/>
              <c:layout>
                <c:manualLayout>
                  <c:x val="4.0404033976929434E-3"/>
                  <c:y val="0"/>
                </c:manualLayout>
              </c:layout>
              <c:tx>
                <c:strRef>
                  <c:f>'5.구군별 지적공부등록지현황'!$E$41</c:f>
                  <c:strCache>
                    <c:ptCount val="1"/>
                    <c:pt idx="0">
                      <c:v>102.9
(31.2)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{26E452EC-EBC7-429B-B844-DA3D605FF9B1}</c15:txfldGUID>
                      <c15:f>'5.구군별 지적공부등록지현황'!$E$41</c15:f>
                      <c15:dlblFieldTableCache>
                        <c:ptCount val="1"/>
                        <c:pt idx="0">
                          <c:v>103.4
(30.7)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6A4-424F-923F-262327CEC8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'5.구군별 지적공부등록지현황'!$A$32:$A$41</c:f>
              <c:strCache>
                <c:ptCount val="10"/>
                <c:pt idx="0">
                  <c:v>중구</c:v>
                </c:pt>
                <c:pt idx="1">
                  <c:v>동구</c:v>
                </c:pt>
                <c:pt idx="2">
                  <c:v>미추홀구</c:v>
                </c:pt>
                <c:pt idx="3">
                  <c:v>연수구</c:v>
                </c:pt>
                <c:pt idx="4">
                  <c:v>남동구</c:v>
                </c:pt>
                <c:pt idx="5">
                  <c:v>부평구</c:v>
                </c:pt>
                <c:pt idx="6">
                  <c:v>계양구</c:v>
                </c:pt>
                <c:pt idx="7">
                  <c:v>서구</c:v>
                </c:pt>
                <c:pt idx="8">
                  <c:v>강화군</c:v>
                </c:pt>
                <c:pt idx="9">
                  <c:v>옹진군</c:v>
                </c:pt>
              </c:strCache>
            </c:strRef>
          </c:cat>
          <c:val>
            <c:numRef>
              <c:f>'5.구군별 지적공부등록지현황'!$C$32:$C$41</c:f>
              <c:numCache>
                <c:formatCode>#,##0.0_ </c:formatCode>
                <c:ptCount val="10"/>
                <c:pt idx="0">
                  <c:v>25.494814999999999</c:v>
                </c:pt>
                <c:pt idx="1">
                  <c:v>6.5255999999999995E-2</c:v>
                </c:pt>
                <c:pt idx="2">
                  <c:v>1.0263789999999999</c:v>
                </c:pt>
                <c:pt idx="3">
                  <c:v>3.667913</c:v>
                </c:pt>
                <c:pt idx="4">
                  <c:v>8.7270749999999992</c:v>
                </c:pt>
                <c:pt idx="5">
                  <c:v>5.5820599999999994</c:v>
                </c:pt>
                <c:pt idx="6">
                  <c:v>8.8990539999999996</c:v>
                </c:pt>
                <c:pt idx="7">
                  <c:v>20.402335000000001</c:v>
                </c:pt>
                <c:pt idx="8">
                  <c:v>152.63994700000001</c:v>
                </c:pt>
                <c:pt idx="9">
                  <c:v>102.862194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6A4-424F-923F-262327CEC8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1230208"/>
        <c:axId val="201233152"/>
        <c:axId val="0"/>
      </c:bar3DChart>
      <c:catAx>
        <c:axId val="20123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233152"/>
        <c:crosses val="autoZero"/>
        <c:auto val="1"/>
        <c:lblAlgn val="ctr"/>
        <c:lblOffset val="100"/>
        <c:noMultiLvlLbl val="0"/>
      </c:catAx>
      <c:valAx>
        <c:axId val="201233152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0123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3.8016497937757708E-2"/>
                  <c:y val="1.1743418436331823E-2"/>
                </c:manualLayout>
              </c:layout>
              <c:tx>
                <c:strRef>
                  <c:f>'6.구군별 지목별 면적 현황'!$K$5</c:f>
                  <c:strCache>
                    <c:ptCount val="1"/>
                    <c:pt idx="0">
                      <c:v>전
77.6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{76293B38-6223-4FBD-B16D-A88C58237B95}</c15:txfldGUID>
                      <c15:f>'6.구군별 지목별 면적 현황'!$K$5</c15:f>
                      <c15:dlblFieldTableCache>
                        <c:ptCount val="1"/>
                        <c:pt idx="0">
                          <c:v>전
79.8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500-4DA2-9638-B7AA334B8A50}"/>
                </c:ext>
              </c:extLst>
            </c:dLbl>
            <c:dLbl>
              <c:idx val="1"/>
              <c:layout>
                <c:manualLayout>
                  <c:x val="-0.18696894138232945"/>
                  <c:y val="5.4793307086614534E-2"/>
                </c:manualLayout>
              </c:layout>
              <c:tx>
                <c:strRef>
                  <c:f>'6.구군별 지목별 면적 현황'!$K$6</c:f>
                  <c:strCache>
                    <c:ptCount val="1"/>
                    <c:pt idx="0">
                      <c:v>답
154.4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{E57E8555-4060-425A-8831-15259593720C}</c15:txfldGUID>
                      <c15:f>'6.구군별 지목별 면적 현황'!$K$6</c15:f>
                      <c15:dlblFieldTableCache>
                        <c:ptCount val="1"/>
                        <c:pt idx="0">
                          <c:v>답
159.0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500-4DA2-9638-B7AA334B8A50}"/>
                </c:ext>
              </c:extLst>
            </c:dLbl>
            <c:dLbl>
              <c:idx val="2"/>
              <c:layout>
                <c:manualLayout>
                  <c:x val="-0.19865829271341082"/>
                  <c:y val="-0.26022945995386942"/>
                </c:manualLayout>
              </c:layout>
              <c:tx>
                <c:strRef>
                  <c:f>'6.구군별 지목별 면적 현황'!$K$7</c:f>
                  <c:strCache>
                    <c:ptCount val="1"/>
                    <c:pt idx="0">
                      <c:v>임야
386.9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{6B65FB5C-3E97-4C51-873C-0392B1B7180F}</c15:txfldGUID>
                      <c15:f>'6.구군별 지목별 면적 현황'!$K$7</c15:f>
                      <c15:dlblFieldTableCache>
                        <c:ptCount val="1"/>
                        <c:pt idx="0">
                          <c:v>임야
392.0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500-4DA2-9638-B7AA334B8A50}"/>
                </c:ext>
              </c:extLst>
            </c:dLbl>
            <c:dLbl>
              <c:idx val="3"/>
              <c:layout>
                <c:manualLayout>
                  <c:x val="-9.3128983877015566E-3"/>
                  <c:y val="3.7507754712479212E-2"/>
                </c:manualLayout>
              </c:layout>
              <c:tx>
                <c:strRef>
                  <c:f>'6.구군별 지목별 면적 현황'!$K$8</c:f>
                  <c:strCache>
                    <c:ptCount val="1"/>
                    <c:pt idx="0">
                      <c:v>대
117.0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{58E8BCC6-A365-457D-828F-8326AF399F56}</c15:txfldGUID>
                      <c15:f>'6.구군별 지목별 면적 현황'!$K$8</c15:f>
                      <c15:dlblFieldTableCache>
                        <c:ptCount val="1"/>
                        <c:pt idx="0">
                          <c:v>대
112.1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500-4DA2-9638-B7AA334B8A50}"/>
                </c:ext>
              </c:extLst>
            </c:dLbl>
            <c:dLbl>
              <c:idx val="4"/>
              <c:layout>
                <c:manualLayout>
                  <c:x val="-1.6741657292838415E-3"/>
                  <c:y val="-0.11789827407937646"/>
                </c:manualLayout>
              </c:layout>
              <c:tx>
                <c:strRef>
                  <c:f>'6.구군별 지목별 면적 현황'!$K$9</c:f>
                  <c:strCache>
                    <c:ptCount val="1"/>
                    <c:pt idx="0">
                      <c:v>도로
85.9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{69F1CBB7-9BA2-4A98-8C82-F499E495A904}</c15:txfldGUID>
                      <c15:f>'6.구군별 지목별 면적 현황'!$K$9</c15:f>
                      <c15:dlblFieldTableCache>
                        <c:ptCount val="1"/>
                        <c:pt idx="0">
                          <c:v>도로
84.0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500-4DA2-9638-B7AA334B8A50}"/>
                </c:ext>
              </c:extLst>
            </c:dLbl>
            <c:dLbl>
              <c:idx val="5"/>
              <c:tx>
                <c:strRef>
                  <c:f>'6.구군별 지목별 면적 현황'!$K$10</c:f>
                  <c:strCache>
                    <c:ptCount val="1"/>
                    <c:pt idx="0">
                      <c:v>하천
8.2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{A776E2B0-255A-4311-A1F0-2F9144DE24A2}</c15:txfldGUID>
                      <c15:f>'6.구군별 지목별 면적 현황'!$K$10</c15:f>
                      <c15:dlblFieldTableCache>
                        <c:ptCount val="1"/>
                        <c:pt idx="0">
                          <c:v>하천
7.1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500-4DA2-9638-B7AA334B8A50}"/>
                </c:ext>
              </c:extLst>
            </c:dLbl>
            <c:dLbl>
              <c:idx val="6"/>
              <c:layout>
                <c:manualLayout>
                  <c:x val="0.17663167104111985"/>
                  <c:y val="0.11111190646623725"/>
                </c:manualLayout>
              </c:layout>
              <c:tx>
                <c:strRef>
                  <c:f>'6.구군별 지목별 면적 현황'!$K$11</c:f>
                  <c:strCache>
                    <c:ptCount val="1"/>
                    <c:pt idx="0">
                      <c:v>기타
237.0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{FBC0BCA4-C7D9-4809-AF76-D6DA09B7144B}</c15:txfldGUID>
                      <c15:f>'6.구군별 지목별 면적 현황'!$K$11</c15:f>
                      <c15:dlblFieldTableCache>
                        <c:ptCount val="1"/>
                        <c:pt idx="0">
                          <c:v>기타
231.3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500-4DA2-9638-B7AA334B8A5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'6.구군별 지목별 면적 현황'!$C$2:$I$2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'6.구군별 지목별 면적 현황'!$C$4:$I$4</c:f>
              <c:numCache>
                <c:formatCode>#,##0.0_);[Red]\(#,##0.0\)</c:formatCode>
                <c:ptCount val="7"/>
                <c:pt idx="0">
                  <c:v>77.552264699999995</c:v>
                </c:pt>
                <c:pt idx="1">
                  <c:v>154.3861541</c:v>
                </c:pt>
                <c:pt idx="2">
                  <c:v>386.88810439999997</c:v>
                </c:pt>
                <c:pt idx="3">
                  <c:v>117.0444823</c:v>
                </c:pt>
                <c:pt idx="4">
                  <c:v>85.944348099999999</c:v>
                </c:pt>
                <c:pt idx="5">
                  <c:v>8.2154747999999991</c:v>
                </c:pt>
                <c:pt idx="6">
                  <c:v>237.0140523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500-4DA2-9638-B7AA334B8A5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6139477964027502E-2"/>
          <c:y val="0.17465562494343367"/>
          <c:w val="0.69504210746662798"/>
          <c:h val="0.65277817545534411"/>
        </c:manualLayout>
      </c:layout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17603718352430842"/>
                  <c:y val="3.87884313810800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D8-4060-8F6A-0F1C4CDA64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현황'!$C$5:$I$5</c:f>
              <c:numCache>
                <c:formatCode>#,##0.0_);[Red]\(#,##0.0\)</c:formatCode>
                <c:ptCount val="7"/>
                <c:pt idx="0">
                  <c:v>4.3726984999999994</c:v>
                </c:pt>
                <c:pt idx="1">
                  <c:v>4.7752064000000001</c:v>
                </c:pt>
                <c:pt idx="2">
                  <c:v>30.216763699999998</c:v>
                </c:pt>
                <c:pt idx="3">
                  <c:v>14.0717984</c:v>
                </c:pt>
                <c:pt idx="4">
                  <c:v>13.987511599999999</c:v>
                </c:pt>
                <c:pt idx="5">
                  <c:v>4.4517099999999997E-2</c:v>
                </c:pt>
                <c:pt idx="6">
                  <c:v>72.904563899999999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D8-4060-8F6A-0F1C4CDA64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162524897153643"/>
          <c:y val="0.21805511811023712"/>
          <c:w val="0.66696226801437064"/>
          <c:h val="0.63055643044619814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0.15167211790833837"/>
                  <c:y val="2.75074826173044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65-443A-BA74-3028EECCE449}"/>
                </c:ext>
              </c:extLst>
            </c:dLbl>
            <c:dLbl>
              <c:idx val="4"/>
              <c:layout>
                <c:manualLayout>
                  <c:x val="-0.10797334948516089"/>
                  <c:y val="-0.1587060827922844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65-443A-BA74-3028EECCE449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현황'!$C$6:$I$6</c:f>
              <c:numCache>
                <c:formatCode>#,##0.0_);[Red]\(#,##0.0\)</c:formatCode>
                <c:ptCount val="7"/>
                <c:pt idx="0">
                  <c:v>7.8999999999999996E-5</c:v>
                </c:pt>
                <c:pt idx="1">
                  <c:v>0</c:v>
                </c:pt>
                <c:pt idx="2">
                  <c:v>6.5255999999999995E-2</c:v>
                </c:pt>
                <c:pt idx="3">
                  <c:v>1.8260239999999999</c:v>
                </c:pt>
                <c:pt idx="4">
                  <c:v>1.1582828000000001</c:v>
                </c:pt>
                <c:pt idx="5">
                  <c:v>5.3000000000000001E-5</c:v>
                </c:pt>
                <c:pt idx="6">
                  <c:v>4.1478091000000008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365-443A-BA74-3028EECCE4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7777777777778092E-2"/>
          <c:y val="4.6296296296296523E-2"/>
          <c:w val="0.1805555555555555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71D-4EE4-BE3B-B0C6B1F20D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71D-4EE4-BE3B-B0C6B1F20D77}"/>
              </c:ext>
            </c:extLst>
          </c:dPt>
          <c:dLbls>
            <c:dLbl>
              <c:idx val="0"/>
              <c:tx>
                <c:strRef>
                  <c:f>'2.구군별 면적 및 지번수 현황'!$X$14</c:f>
                  <c:strCache>
                    <c:ptCount val="1"/>
                    <c:pt idx="0">
                      <c:v>172.9
(16.2)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{22D08C72-49B8-4D36-AE64-FDACE7B89874}</c15:txfldGUID>
                      <c15:f>'2.구군별 면적 및 지번수 현황'!$X$14</c15:f>
                      <c15:dlblFieldTableCache>
                        <c:ptCount val="1"/>
                        <c:pt idx="0">
                          <c:v>172.9
(16.2)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71D-4EE4-BE3B-B0C6B1F20D77}"/>
                </c:ext>
              </c:extLst>
            </c:dLbl>
            <c:dLbl>
              <c:idx val="1"/>
              <c:tx>
                <c:strRef>
                  <c:f>'2.구군별 면적 및 지번수 현황'!$Y$14</c:f>
                  <c:strCache>
                    <c:ptCount val="1"/>
                    <c:pt idx="0">
                      <c:v>72.0
(10.7)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{AFAC9F73-5ED5-4170-8955-BE267E52541D}</c15:txfldGUID>
                      <c15:f>'2.구군별 면적 및 지번수 현황'!$Y$14</c15:f>
                      <c15:dlblFieldTableCache>
                        <c:ptCount val="1"/>
                        <c:pt idx="0">
                          <c:v>70.6
(10.6)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71D-4EE4-BE3B-B0C6B1F20D7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현황'!$AC$14,'2.구군별 면적 및 지번수 현황'!$AE$14)</c:f>
              <c:numCache>
                <c:formatCode>#,##0.0_);[Red]\(#,##0.0\)</c:formatCode>
                <c:ptCount val="2"/>
                <c:pt idx="0" formatCode="#,##0.0_ ">
                  <c:v>172.949343</c:v>
                </c:pt>
                <c:pt idx="1">
                  <c:v>71.972999999999999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71D-4EE4-BE3B-B0C6B1F20D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9091584"/>
        <c:axId val="236604416"/>
        <c:axId val="0"/>
      </c:bar3DChart>
      <c:catAx>
        <c:axId val="229091584"/>
        <c:scaling>
          <c:orientation val="minMax"/>
        </c:scaling>
        <c:delete val="1"/>
        <c:axPos val="b"/>
        <c:majorTickMark val="out"/>
        <c:minorTickMark val="none"/>
        <c:tickLblPos val="none"/>
        <c:crossAx val="236604416"/>
        <c:crosses val="autoZero"/>
        <c:auto val="1"/>
        <c:lblAlgn val="ctr"/>
        <c:lblOffset val="100"/>
        <c:noMultiLvlLbl val="0"/>
      </c:catAx>
      <c:valAx>
        <c:axId val="236604416"/>
        <c:scaling>
          <c:orientation val="minMax"/>
          <c:max val="450"/>
        </c:scaling>
        <c:delete val="1"/>
        <c:axPos val="l"/>
        <c:numFmt formatCode="#,##0.0_ " sourceLinked="1"/>
        <c:majorTickMark val="out"/>
        <c:minorTickMark val="none"/>
        <c:tickLblPos val="none"/>
        <c:crossAx val="22909158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20422412140387577"/>
                  <c:y val="-2.984490575041761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94-4E21-A533-B00EE58FED71}"/>
                </c:ext>
              </c:extLst>
            </c:dLbl>
            <c:dLbl>
              <c:idx val="3"/>
              <c:layout>
                <c:manualLayout>
                  <c:x val="-0.25884334533617293"/>
                  <c:y val="-0.1066024598164900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94-4E21-A533-B00EE58FED71}"/>
                </c:ext>
              </c:extLst>
            </c:dLbl>
            <c:dLbl>
              <c:idx val="5"/>
              <c:layout>
                <c:manualLayout>
                  <c:x val="1.4132789401679528E-2"/>
                  <c:y val="-5.76247803735277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94-4E21-A533-B00EE58FED71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현황'!$C$7:$I$7</c:f>
              <c:numCache>
                <c:formatCode>#,##0.0_);[Red]\(#,##0.0\)</c:formatCode>
                <c:ptCount val="7"/>
                <c:pt idx="0">
                  <c:v>0.19693339999999998</c:v>
                </c:pt>
                <c:pt idx="1">
                  <c:v>4.1648499999999998E-2</c:v>
                </c:pt>
                <c:pt idx="2">
                  <c:v>1.7126801999999999</c:v>
                </c:pt>
                <c:pt idx="3">
                  <c:v>11.036387199999998</c:v>
                </c:pt>
                <c:pt idx="4">
                  <c:v>5.1122590999999993</c:v>
                </c:pt>
                <c:pt idx="5">
                  <c:v>9.7799999999999988E-3</c:v>
                </c:pt>
                <c:pt idx="6">
                  <c:v>6.7249451999999987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94-4E21-A533-B00EE58FED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0849317748324958"/>
                  <c:y val="-4.534009519996438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C8-476C-B16F-6B3B66869F13}"/>
                </c:ext>
              </c:extLst>
            </c:dLbl>
            <c:dLbl>
              <c:idx val="5"/>
              <c:layout>
                <c:manualLayout>
                  <c:x val="3.3514288974747723E-2"/>
                  <c:y val="-4.4078473241692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C8-476C-B16F-6B3B66869F13}"/>
                </c:ext>
              </c:extLst>
            </c:dLbl>
            <c:dLbl>
              <c:idx val="6"/>
              <c:layout>
                <c:manualLayout>
                  <c:x val="0.24333317031023299"/>
                  <c:y val="2.08283286623070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C8-476C-B16F-6B3B66869F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현황'!$C$8:$I$8</c:f>
              <c:numCache>
                <c:formatCode>#,##0.0_);[Red]\(#,##0.0\)</c:formatCode>
                <c:ptCount val="7"/>
                <c:pt idx="0">
                  <c:v>0.7628900999999999</c:v>
                </c:pt>
                <c:pt idx="1">
                  <c:v>0.27289790000000003</c:v>
                </c:pt>
                <c:pt idx="2">
                  <c:v>3.8712727</c:v>
                </c:pt>
                <c:pt idx="3">
                  <c:v>16.676329299999999</c:v>
                </c:pt>
                <c:pt idx="4">
                  <c:v>9.3155885999999999</c:v>
                </c:pt>
                <c:pt idx="5">
                  <c:v>5.3027099999999994E-2</c:v>
                </c:pt>
                <c:pt idx="6">
                  <c:v>25.238670599999995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C8-476C-B16F-6B3B66869F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2.9581102362204768E-2"/>
                  <c:y val="-2.6286464191976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D1-45DB-B836-3935A2BEB9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현황'!$C$9:$I$9</c:f>
              <c:numCache>
                <c:formatCode>#,##0.0_);[Red]\(#,##0.0\)</c:formatCode>
                <c:ptCount val="7"/>
                <c:pt idx="0">
                  <c:v>5.4555349999999994</c:v>
                </c:pt>
                <c:pt idx="1">
                  <c:v>0.83021339999999999</c:v>
                </c:pt>
                <c:pt idx="2">
                  <c:v>10.222163</c:v>
                </c:pt>
                <c:pt idx="3">
                  <c:v>12.136354300000001</c:v>
                </c:pt>
                <c:pt idx="4">
                  <c:v>9.2911883</c:v>
                </c:pt>
                <c:pt idx="5">
                  <c:v>1.5464792999999999</c:v>
                </c:pt>
                <c:pt idx="6">
                  <c:v>17.971841100000006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D1-45DB-B836-3935A2BEB9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31543645168188"/>
          <c:y val="9.1911378724718232E-2"/>
          <c:w val="0.69280599089940464"/>
          <c:h val="0.65931449745252779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0.22066466430957063"/>
                  <c:y val="-0.2388405125829859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6C-47F6-A795-3AF85DDA148F}"/>
                </c:ext>
              </c:extLst>
            </c:dLbl>
            <c:dLbl>
              <c:idx val="4"/>
              <c:layout>
                <c:manualLayout>
                  <c:x val="0.13191690261528041"/>
                  <c:y val="-0.104551489887293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6C-47F6-A795-3AF85DDA148F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현황'!$C$10:$I$10</c:f>
              <c:numCache>
                <c:formatCode>#,##0.0_);[Red]\(#,##0.0\)</c:formatCode>
                <c:ptCount val="7"/>
                <c:pt idx="0">
                  <c:v>0.52274690000000001</c:v>
                </c:pt>
                <c:pt idx="1">
                  <c:v>0.6037863</c:v>
                </c:pt>
                <c:pt idx="2">
                  <c:v>7.1286443999999998</c:v>
                </c:pt>
                <c:pt idx="3">
                  <c:v>10.4288262</c:v>
                </c:pt>
                <c:pt idx="4">
                  <c:v>4.6167259999999999</c:v>
                </c:pt>
                <c:pt idx="5">
                  <c:v>7.8847500000000001E-2</c:v>
                </c:pt>
                <c:pt idx="6">
                  <c:v>8.624571999999997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6C-47F6-A795-3AF85DDA14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701882356730109"/>
          <c:y val="0.31646758440909345"/>
          <c:w val="0.69504210746662798"/>
          <c:h val="0.67545485385755655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0.15445791668679554"/>
                  <c:y val="-2.502544324816540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69-4AC0-8B3A-1FF088080164}"/>
                </c:ext>
              </c:extLst>
            </c:dLbl>
            <c:dLbl>
              <c:idx val="3"/>
              <c:layout>
                <c:manualLayout>
                  <c:x val="0.13805967505595537"/>
                  <c:y val="-0.1089399539343296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69-4AC0-8B3A-1FF088080164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현황'!$C$11:$I$11</c:f>
              <c:numCache>
                <c:formatCode>#,##0.0_);[Red]\(#,##0.0\)</c:formatCode>
                <c:ptCount val="7"/>
                <c:pt idx="0">
                  <c:v>5.3254184000000002</c:v>
                </c:pt>
                <c:pt idx="1">
                  <c:v>8.5991920999999998</c:v>
                </c:pt>
                <c:pt idx="2">
                  <c:v>11.130035899999999</c:v>
                </c:pt>
                <c:pt idx="3">
                  <c:v>7.1623451999999999</c:v>
                </c:pt>
                <c:pt idx="4">
                  <c:v>5.2902509000000002</c:v>
                </c:pt>
                <c:pt idx="5">
                  <c:v>0.69374630000000004</c:v>
                </c:pt>
                <c:pt idx="6">
                  <c:v>7.3666830999999995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69-4AC0-8B3A-1FF0880801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187867820870064"/>
          <c:y val="5.2838069154399182E-2"/>
          <c:w val="0.69280579058052916"/>
          <c:h val="0.66243980372019173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0393602973541405"/>
                  <c:y val="2.65860245730153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F4-4A40-8F07-48A63B7729DC}"/>
                </c:ext>
              </c:extLst>
            </c:dLbl>
            <c:dLbl>
              <c:idx val="1"/>
              <c:layout>
                <c:manualLayout>
                  <c:x val="-0.15641055737598097"/>
                  <c:y val="2.656396211343147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F4-4A40-8F07-48A63B7729DC}"/>
                </c:ext>
              </c:extLst>
            </c:dLbl>
            <c:dLbl>
              <c:idx val="3"/>
              <c:layout>
                <c:manualLayout>
                  <c:x val="0.16808203322410789"/>
                  <c:y val="-0.20691239681996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F4-4A40-8F07-48A63B7729DC}"/>
                </c:ext>
              </c:extLst>
            </c:dLbl>
            <c:dLbl>
              <c:idx val="4"/>
              <c:layout>
                <c:manualLayout>
                  <c:x val="0.14139058704618446"/>
                  <c:y val="-8.48415687169542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F4-4A40-8F07-48A63B7729DC}"/>
                </c:ext>
              </c:extLst>
            </c:dLbl>
            <c:dLbl>
              <c:idx val="5"/>
              <c:layout>
                <c:manualLayout>
                  <c:x val="6.56331002102998E-3"/>
                  <c:y val="-0.1317630948305379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F4-4A40-8F07-48A63B7729DC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현황'!$C$12:$I$12</c:f>
              <c:numCache>
                <c:formatCode>#,##0.0_);[Red]\(#,##0.0\)</c:formatCode>
                <c:ptCount val="7"/>
                <c:pt idx="0">
                  <c:v>6.7694679000000004</c:v>
                </c:pt>
                <c:pt idx="1">
                  <c:v>7.5820362999999995</c:v>
                </c:pt>
                <c:pt idx="2">
                  <c:v>25.091397699999998</c:v>
                </c:pt>
                <c:pt idx="3">
                  <c:v>21.330291399999997</c:v>
                </c:pt>
                <c:pt idx="4">
                  <c:v>15.3508619</c:v>
                </c:pt>
                <c:pt idx="5">
                  <c:v>2.8628237999999997</c:v>
                </c:pt>
                <c:pt idx="6">
                  <c:v>40.069100199999994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3F4-4A40-8F07-48A63B7729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6.1585249604993376E-2"/>
                  <c:y val="3.906044353151508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90-4BAE-947A-C3C238CC4483}"/>
                </c:ext>
              </c:extLst>
            </c:dLbl>
            <c:dLbl>
              <c:idx val="2"/>
              <c:layout>
                <c:manualLayout>
                  <c:x val="0.21696373774173883"/>
                  <c:y val="-0.294918787325501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90-4BAE-947A-C3C238CC448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현황'!$C$13:$I$13</c:f>
              <c:numCache>
                <c:formatCode>#,##0.0_);[Red]\(#,##0.0\)</c:formatCode>
                <c:ptCount val="7"/>
                <c:pt idx="0">
                  <c:v>38.573796100000003</c:v>
                </c:pt>
                <c:pt idx="1">
                  <c:v>118.9881425</c:v>
                </c:pt>
                <c:pt idx="2">
                  <c:v>176.2978234</c:v>
                </c:pt>
                <c:pt idx="3">
                  <c:v>17.9740973</c:v>
                </c:pt>
                <c:pt idx="4">
                  <c:v>17.8582161</c:v>
                </c:pt>
                <c:pt idx="5">
                  <c:v>2.8641887000000001</c:v>
                </c:pt>
                <c:pt idx="6">
                  <c:v>38.861825399999994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90-4BAE-947A-C3C238CC44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3.9255798766781001E-2"/>
                  <c:y val="-0.3486543323188898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9D-4414-B05E-DD3814FE7A0D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현황'!$C$14:$I$14</c:f>
              <c:numCache>
                <c:formatCode>#,##0.0_);[Red]\(#,##0.0\)</c:formatCode>
                <c:ptCount val="7"/>
                <c:pt idx="0">
                  <c:v>15.572699399999999</c:v>
                </c:pt>
                <c:pt idx="1">
                  <c:v>12.6930307</c:v>
                </c:pt>
                <c:pt idx="2">
                  <c:v>121.15206740000001</c:v>
                </c:pt>
                <c:pt idx="3">
                  <c:v>4.4020289999999997</c:v>
                </c:pt>
                <c:pt idx="4">
                  <c:v>3.9634627999999998</c:v>
                </c:pt>
                <c:pt idx="5">
                  <c:v>6.2011999999999998E-2</c:v>
                </c:pt>
                <c:pt idx="6">
                  <c:v>15.104041699999998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9D-4414-B05E-DD3814FE7A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7777777777778109E-2"/>
          <c:y val="4.6296296296296523E-2"/>
          <c:w val="0.1805555555555555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955-42B9-BC53-7933DE57902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955-42B9-BC53-7933DE579028}"/>
              </c:ext>
            </c:extLst>
          </c:dPt>
          <c:dLbls>
            <c:dLbl>
              <c:idx val="0"/>
              <c:tx>
                <c:strRef>
                  <c:f>'2.구군별 면적 및 지번수 현황'!$X$11</c:f>
                  <c:strCache>
                    <c:ptCount val="1"/>
                    <c:pt idx="0">
                      <c:v>45.6
(4.3)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{5EA16861-8150-45E8-98B3-5AEA60FE05CC}</c15:txfldGUID>
                      <c15:f>'2.구군별 면적 및 지번수 현황'!$X$11</c15:f>
                      <c15:dlblFieldTableCache>
                        <c:ptCount val="1"/>
                        <c:pt idx="0">
                          <c:v>45.6
(4.3)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955-42B9-BC53-7933DE579028}"/>
                </c:ext>
              </c:extLst>
            </c:dLbl>
            <c:dLbl>
              <c:idx val="1"/>
              <c:tx>
                <c:strRef>
                  <c:f>'2.구군별 면적 및 지번수 현황'!$Y$11</c:f>
                  <c:strCache>
                    <c:ptCount val="1"/>
                    <c:pt idx="0">
                      <c:v>36.9
(5.5)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{30861F9B-31F4-4895-9512-7A00FD84866A}</c15:txfldGUID>
                      <c15:f>'2.구군별 면적 및 지번수 현황'!$Y$11</c15:f>
                      <c15:dlblFieldTableCache>
                        <c:ptCount val="1"/>
                        <c:pt idx="0">
                          <c:v>36.8
(5.5)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955-42B9-BC53-7933DE5790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현황'!$AC$11,'2.구군별 면적 및 지번수 현황'!$AE$11)</c:f>
              <c:numCache>
                <c:formatCode>#,##0.0_);[Red]\(#,##0.0\)</c:formatCode>
                <c:ptCount val="2"/>
                <c:pt idx="0" formatCode="#,##0.0_ ">
                  <c:v>45.567671899999993</c:v>
                </c:pt>
                <c:pt idx="1">
                  <c:v>36.865000000000002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55-42B9-BC53-7933DE5790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8475904"/>
        <c:axId val="238688896"/>
        <c:axId val="0"/>
      </c:bar3DChart>
      <c:catAx>
        <c:axId val="238475904"/>
        <c:scaling>
          <c:orientation val="minMax"/>
        </c:scaling>
        <c:delete val="1"/>
        <c:axPos val="b"/>
        <c:majorTickMark val="out"/>
        <c:minorTickMark val="none"/>
        <c:tickLblPos val="none"/>
        <c:crossAx val="238688896"/>
        <c:crosses val="autoZero"/>
        <c:auto val="1"/>
        <c:lblAlgn val="ctr"/>
        <c:lblOffset val="100"/>
        <c:noMultiLvlLbl val="0"/>
      </c:catAx>
      <c:valAx>
        <c:axId val="238688896"/>
        <c:scaling>
          <c:orientation val="minMax"/>
          <c:max val="450"/>
        </c:scaling>
        <c:delete val="1"/>
        <c:axPos val="l"/>
        <c:numFmt formatCode="#,##0.0_ " sourceLinked="1"/>
        <c:majorTickMark val="out"/>
        <c:minorTickMark val="none"/>
        <c:tickLblPos val="none"/>
        <c:crossAx val="23847590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7777777777778141E-2"/>
          <c:y val="4.6296296296296523E-2"/>
          <c:w val="0.1805555555555555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4D1-4455-86A3-E8478F78253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4D1-4455-86A3-E8478F78253B}"/>
              </c:ext>
            </c:extLst>
          </c:dPt>
          <c:dLbls>
            <c:dLbl>
              <c:idx val="0"/>
              <c:tx>
                <c:strRef>
                  <c:f>'2.구군별 면적 및 지번수 현황'!$X$12</c:f>
                  <c:strCache>
                    <c:ptCount val="1"/>
                    <c:pt idx="0">
                      <c:v>119.1
(11.2)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{B3680CDC-69FB-406A-95D5-8563A664748D}</c15:txfldGUID>
                      <c15:f>'2.구군별 면적 및 지번수 현황'!$X$12</c15:f>
                      <c15:dlblFieldTableCache>
                        <c:ptCount val="1"/>
                        <c:pt idx="0">
                          <c:v>117.3
(11.0)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4D1-4455-86A3-E8478F78253B}"/>
                </c:ext>
              </c:extLst>
            </c:dLbl>
            <c:dLbl>
              <c:idx val="1"/>
              <c:tx>
                <c:strRef>
                  <c:f>'2.구군별 면적 및 지번수 현황'!$Y$12</c:f>
                  <c:strCache>
                    <c:ptCount val="1"/>
                    <c:pt idx="0">
                      <c:v>71.6
(10.7)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{05F4F302-568F-4D8C-93F6-A715284257F2}</c15:txfldGUID>
                      <c15:f>'2.구군별 면적 및 지번수 현황'!$Y$12</c15:f>
                      <c15:dlblFieldTableCache>
                        <c:ptCount val="1"/>
                        <c:pt idx="0">
                          <c:v>72.7
(10.9)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4D1-4455-86A3-E8478F78253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현황'!$AC$12,'2.구군별 면적 및 지번수 현황'!$AE$12)</c:f>
              <c:numCache>
                <c:formatCode>#,##0.0_);[Red]\(#,##0.0\)</c:formatCode>
                <c:ptCount val="2"/>
                <c:pt idx="0" formatCode="#,##0.0_ ">
                  <c:v>119.0559792</c:v>
                </c:pt>
                <c:pt idx="1">
                  <c:v>71.563000000000002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4D1-4455-86A3-E8478F7825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9617920"/>
        <c:axId val="266737536"/>
        <c:axId val="0"/>
      </c:bar3DChart>
      <c:catAx>
        <c:axId val="239617920"/>
        <c:scaling>
          <c:orientation val="minMax"/>
        </c:scaling>
        <c:delete val="1"/>
        <c:axPos val="b"/>
        <c:majorTickMark val="out"/>
        <c:minorTickMark val="none"/>
        <c:tickLblPos val="none"/>
        <c:crossAx val="266737536"/>
        <c:crosses val="autoZero"/>
        <c:auto val="1"/>
        <c:lblAlgn val="ctr"/>
        <c:lblOffset val="100"/>
        <c:noMultiLvlLbl val="0"/>
      </c:catAx>
      <c:valAx>
        <c:axId val="266737536"/>
        <c:scaling>
          <c:orientation val="minMax"/>
          <c:max val="450"/>
        </c:scaling>
        <c:delete val="1"/>
        <c:axPos val="l"/>
        <c:numFmt formatCode="#,##0.0_ " sourceLinked="1"/>
        <c:majorTickMark val="out"/>
        <c:minorTickMark val="none"/>
        <c:tickLblPos val="none"/>
        <c:crossAx val="23961792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7777777777778165E-2"/>
          <c:y val="4.6296296296296523E-2"/>
          <c:w val="0.1805555555555555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99-480A-B617-7178C0A58F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199-480A-B617-7178C0A58F41}"/>
              </c:ext>
            </c:extLst>
          </c:dPt>
          <c:dLbls>
            <c:dLbl>
              <c:idx val="0"/>
              <c:layout>
                <c:manualLayout>
                  <c:x val="5.5555555555555748E-3"/>
                  <c:y val="-9.2592592592593247E-3"/>
                </c:manualLayout>
              </c:layout>
              <c:tx>
                <c:strRef>
                  <c:f>'2.구군별 면적 및 지번수 현황'!$X$10</c:f>
                  <c:strCache>
                    <c:ptCount val="1"/>
                    <c:pt idx="0">
                      <c:v>32.0
(3.0)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{E7BD335D-10AC-4F68-8B86-E4EF9CB4BB7F}</c15:txfldGUID>
                      <c15:f>'2.구군별 면적 및 지번수 현황'!$X$10</c15:f>
                      <c15:dlblFieldTableCache>
                        <c:ptCount val="1"/>
                        <c:pt idx="0">
                          <c:v>32.0
(3.0)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199-480A-B617-7178C0A58F41}"/>
                </c:ext>
              </c:extLst>
            </c:dLbl>
            <c:dLbl>
              <c:idx val="1"/>
              <c:tx>
                <c:strRef>
                  <c:f>'2.구군별 면적 및 지번수 현황'!$Y$10</c:f>
                  <c:strCache>
                    <c:ptCount val="1"/>
                    <c:pt idx="0">
                      <c:v>44.5
(6.6)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{C362266D-B2E4-425B-A447-62DFAD3DBA85}</c15:txfldGUID>
                      <c15:f>'2.구군별 면적 및 지번수 현황'!$Y$10</c15:f>
                      <c15:dlblFieldTableCache>
                        <c:ptCount val="1"/>
                        <c:pt idx="0">
                          <c:v>44.7
(6.7)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199-480A-B617-7178C0A58F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현황'!$AC$10,'2.구군별 면적 및 지번수 현황'!$AE$10)</c:f>
              <c:numCache>
                <c:formatCode>#,##0.0_);[Red]\(#,##0.0\)</c:formatCode>
                <c:ptCount val="2"/>
                <c:pt idx="0" formatCode="#,##0.0_ ">
                  <c:v>32.004149300000002</c:v>
                </c:pt>
                <c:pt idx="1">
                  <c:v>44.545000000000002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199-480A-B617-7178C0A58F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9513728"/>
        <c:axId val="189517184"/>
        <c:axId val="0"/>
      </c:bar3DChart>
      <c:catAx>
        <c:axId val="189513728"/>
        <c:scaling>
          <c:orientation val="minMax"/>
        </c:scaling>
        <c:delete val="1"/>
        <c:axPos val="b"/>
        <c:majorTickMark val="out"/>
        <c:minorTickMark val="none"/>
        <c:tickLblPos val="none"/>
        <c:crossAx val="189517184"/>
        <c:crosses val="autoZero"/>
        <c:auto val="1"/>
        <c:lblAlgn val="ctr"/>
        <c:lblOffset val="100"/>
        <c:noMultiLvlLbl val="0"/>
      </c:catAx>
      <c:valAx>
        <c:axId val="189517184"/>
        <c:scaling>
          <c:orientation val="minMax"/>
          <c:max val="450"/>
        </c:scaling>
        <c:delete val="1"/>
        <c:axPos val="l"/>
        <c:numFmt formatCode="#,##0.0_ " sourceLinked="1"/>
        <c:majorTickMark val="out"/>
        <c:minorTickMark val="none"/>
        <c:tickLblPos val="none"/>
        <c:crossAx val="1895137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7777777777778193E-2"/>
          <c:y val="4.6296296296296523E-2"/>
          <c:w val="0.1805555555555555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A3-4B9D-9BCC-BEE7C11D6A35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A3-4B9D-9BCC-BEE7C11D6A35}"/>
              </c:ext>
            </c:extLst>
          </c:dPt>
          <c:dLbls>
            <c:dLbl>
              <c:idx val="0"/>
              <c:layout>
                <c:manualLayout>
                  <c:x val="2.7777777777778208E-3"/>
                  <c:y val="-4.6296296296296511E-3"/>
                </c:manualLayout>
              </c:layout>
              <c:tx>
                <c:strRef>
                  <c:f>'2.구군별 면적 및 지번수 현황'!$X$9</c:f>
                  <c:strCache>
                    <c:ptCount val="1"/>
                    <c:pt idx="0">
                      <c:v>57.5
(5.4)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{83225BDB-3D54-4ECD-95E7-5559027D5B7F}</c15:txfldGUID>
                      <c15:f>'2.구군별 면적 및 지번수 현황'!$X$9</c15:f>
                      <c15:dlblFieldTableCache>
                        <c:ptCount val="1"/>
                        <c:pt idx="0">
                          <c:v>57.5
(5.4)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EA3-4B9D-9BCC-BEE7C11D6A35}"/>
                </c:ext>
              </c:extLst>
            </c:dLbl>
            <c:dLbl>
              <c:idx val="1"/>
              <c:tx>
                <c:strRef>
                  <c:f>'2.구군별 면적 및 지번수 현황'!$Y$9</c:f>
                  <c:strCache>
                    <c:ptCount val="1"/>
                    <c:pt idx="0">
                      <c:v>43.6
(6.5)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{C9581279-E6C5-426C-A322-5213BEE67800}</c15:txfldGUID>
                      <c15:f>'2.구군별 면적 및 지번수 현황'!$Y$9</c15:f>
                      <c15:dlblFieldTableCache>
                        <c:ptCount val="1"/>
                        <c:pt idx="0">
                          <c:v>43.8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EA3-4B9D-9BCC-BEE7C11D6A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현황'!$AC$9,'2.구군별 면적 및 지번수 현황'!$AE$9)</c:f>
              <c:numCache>
                <c:formatCode>#,##0.0_);[Red]\(#,##0.0\)</c:formatCode>
                <c:ptCount val="2"/>
                <c:pt idx="0" formatCode="#,##0.0_ ">
                  <c:v>57.453774399999993</c:v>
                </c:pt>
                <c:pt idx="1">
                  <c:v>43.557000000000002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A3-4B9D-9BCC-BEE7C11D6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447424"/>
        <c:axId val="191455232"/>
        <c:axId val="0"/>
      </c:bar3DChart>
      <c:catAx>
        <c:axId val="191447424"/>
        <c:scaling>
          <c:orientation val="minMax"/>
        </c:scaling>
        <c:delete val="1"/>
        <c:axPos val="b"/>
        <c:majorTickMark val="out"/>
        <c:minorTickMark val="none"/>
        <c:tickLblPos val="none"/>
        <c:crossAx val="191455232"/>
        <c:crosses val="autoZero"/>
        <c:auto val="1"/>
        <c:lblAlgn val="ctr"/>
        <c:lblOffset val="100"/>
        <c:noMultiLvlLbl val="0"/>
      </c:catAx>
      <c:valAx>
        <c:axId val="191455232"/>
        <c:scaling>
          <c:orientation val="minMax"/>
          <c:max val="450"/>
        </c:scaling>
        <c:delete val="1"/>
        <c:axPos val="l"/>
        <c:numFmt formatCode="#,##0.0_ " sourceLinked="1"/>
        <c:majorTickMark val="out"/>
        <c:minorTickMark val="none"/>
        <c:tickLblPos val="none"/>
        <c:crossAx val="19144742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7777777777778213E-2"/>
          <c:y val="4.6296296296296523E-2"/>
          <c:w val="0.1805555555555555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C97-4A7B-9E6B-CE54E857F456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C97-4A7B-9E6B-CE54E857F456}"/>
              </c:ext>
            </c:extLst>
          </c:dPt>
          <c:dLbls>
            <c:dLbl>
              <c:idx val="0"/>
              <c:layout>
                <c:manualLayout>
                  <c:x val="1.1111111111111125E-2"/>
                  <c:y val="-1.8518883056284546E-2"/>
                </c:manualLayout>
              </c:layout>
              <c:tx>
                <c:strRef>
                  <c:f>'2.구군별 면적 및 지번수 현황'!$X$6</c:f>
                  <c:strCache>
                    <c:ptCount val="1"/>
                    <c:pt idx="0">
                      <c:v>7.2
(0.7)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{33A4BAE0-22C4-4104-B7FC-1579D95288C6}</c15:txfldGUID>
                      <c15:f>'2.구군별 면적 및 지번수 현황'!$X$6</c15:f>
                      <c15:dlblFieldTableCache>
                        <c:ptCount val="1"/>
                        <c:pt idx="0">
                          <c:v>7.2
(0.7)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C97-4A7B-9E6B-CE54E857F456}"/>
                </c:ext>
              </c:extLst>
            </c:dLbl>
            <c:dLbl>
              <c:idx val="1"/>
              <c:tx>
                <c:strRef>
                  <c:f>'2.구군별 면적 및 지번수 현황'!$Y$6</c:f>
                  <c:strCache>
                    <c:ptCount val="1"/>
                    <c:pt idx="0">
                      <c:v>19.1
(2.8)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{DB4AF520-B6E7-40A4-B161-B295D5DA4046}</c15:txfldGUID>
                      <c15:f>'2.구군별 면적 및 지번수 현황'!$Y$6</c15:f>
                      <c15:dlblFieldTableCache>
                        <c:ptCount val="1"/>
                        <c:pt idx="0">
                          <c:v>19.1
(2.9)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C97-4A7B-9E6B-CE54E857F45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현황'!$AC$6,'2.구군별 면적 및 지번수 현황'!$AE$6)</c:f>
              <c:numCache>
                <c:formatCode>#,##0.0_);[Red]\(#,##0.0\)</c:formatCode>
                <c:ptCount val="2"/>
                <c:pt idx="0" formatCode="#,##0.0_ ">
                  <c:v>7.1975039000000001</c:v>
                </c:pt>
                <c:pt idx="1">
                  <c:v>19.074000000000002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C97-4A7B-9E6B-CE54E857F4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476480"/>
        <c:axId val="191480192"/>
        <c:axId val="0"/>
      </c:bar3DChart>
      <c:catAx>
        <c:axId val="191476480"/>
        <c:scaling>
          <c:orientation val="minMax"/>
        </c:scaling>
        <c:delete val="1"/>
        <c:axPos val="b"/>
        <c:majorTickMark val="out"/>
        <c:minorTickMark val="none"/>
        <c:tickLblPos val="none"/>
        <c:crossAx val="191480192"/>
        <c:crosses val="autoZero"/>
        <c:auto val="1"/>
        <c:lblAlgn val="ctr"/>
        <c:lblOffset val="100"/>
        <c:noMultiLvlLbl val="0"/>
      </c:catAx>
      <c:valAx>
        <c:axId val="191480192"/>
        <c:scaling>
          <c:orientation val="minMax"/>
          <c:max val="450"/>
        </c:scaling>
        <c:delete val="1"/>
        <c:axPos val="l"/>
        <c:numFmt formatCode="#,##0.0_ " sourceLinked="1"/>
        <c:majorTickMark val="out"/>
        <c:minorTickMark val="none"/>
        <c:tickLblPos val="none"/>
        <c:crossAx val="19147648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7777777777778238E-2"/>
          <c:y val="4.6296296296296523E-2"/>
          <c:w val="0.1805555555555555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160-4C0A-8C28-B5190A07090F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160-4C0A-8C28-B5190A07090F}"/>
              </c:ext>
            </c:extLst>
          </c:dPt>
          <c:dLbls>
            <c:dLbl>
              <c:idx val="0"/>
              <c:layout>
                <c:manualLayout>
                  <c:x val="5.5555555555555748E-3"/>
                  <c:y val="-9.2596237970253726E-3"/>
                </c:manualLayout>
              </c:layout>
              <c:tx>
                <c:strRef>
                  <c:f>'2.구군별 면적 및 지번수 현황'!$X$7</c:f>
                  <c:strCache>
                    <c:ptCount val="1"/>
                    <c:pt idx="0">
                      <c:v>24.8
(2.3)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{38B42B0A-2B99-4098-8A77-21A48081854D}</c15:txfldGUID>
                      <c15:f>'2.구군별 면적 및 지번수 현황'!$X$7</c15:f>
                      <c15:dlblFieldTableCache>
                        <c:ptCount val="1"/>
                        <c:pt idx="0">
                          <c:v>24.8
(2.3)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160-4C0A-8C28-B5190A07090F}"/>
                </c:ext>
              </c:extLst>
            </c:dLbl>
            <c:dLbl>
              <c:idx val="1"/>
              <c:tx>
                <c:strRef>
                  <c:f>'2.구군별 면적 및 지번수 현황'!$Y$7</c:f>
                  <c:strCache>
                    <c:ptCount val="1"/>
                    <c:pt idx="0">
                      <c:v>54.6
(8.1)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{C4E41248-EFB7-49EA-AE87-0DE530182D3E}</c15:txfldGUID>
                      <c15:f>'2.구군별 면적 및 지번수 현황'!$Y$7</c15:f>
                      <c15:dlblFieldTableCache>
                        <c:ptCount val="1"/>
                        <c:pt idx="0">
                          <c:v>54.4
(8.2)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160-4C0A-8C28-B5190A0709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현황'!$AC$7,'2.구군별 면적 및 지번수 현황'!$AE$7)</c:f>
              <c:numCache>
                <c:formatCode>#,##0.0_);[Red]\(#,##0.0\)</c:formatCode>
                <c:ptCount val="2"/>
                <c:pt idx="0" formatCode="#,##0.0_ ">
                  <c:v>24.8346336</c:v>
                </c:pt>
                <c:pt idx="1">
                  <c:v>54.594000000000001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160-4C0A-8C28-B5190A0709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3344640"/>
        <c:axId val="193352448"/>
        <c:axId val="0"/>
      </c:bar3DChart>
      <c:catAx>
        <c:axId val="193344640"/>
        <c:scaling>
          <c:orientation val="minMax"/>
        </c:scaling>
        <c:delete val="1"/>
        <c:axPos val="b"/>
        <c:majorTickMark val="out"/>
        <c:minorTickMark val="none"/>
        <c:tickLblPos val="none"/>
        <c:crossAx val="193352448"/>
        <c:crosses val="autoZero"/>
        <c:auto val="1"/>
        <c:lblAlgn val="ctr"/>
        <c:lblOffset val="100"/>
        <c:noMultiLvlLbl val="0"/>
      </c:catAx>
      <c:valAx>
        <c:axId val="193352448"/>
        <c:scaling>
          <c:orientation val="minMax"/>
          <c:max val="450"/>
        </c:scaling>
        <c:delete val="1"/>
        <c:axPos val="l"/>
        <c:numFmt formatCode="#,##0.0_ " sourceLinked="1"/>
        <c:majorTickMark val="out"/>
        <c:minorTickMark val="none"/>
        <c:tickLblPos val="none"/>
        <c:crossAx val="19334464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7777777777778258E-2"/>
          <c:y val="4.6296296296296523E-2"/>
          <c:w val="0.1805555555555555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E0F-47A5-A3D1-7C77B5000E29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E0F-47A5-A3D1-7C77B5000E29}"/>
              </c:ext>
            </c:extLst>
          </c:dPt>
          <c:dLbls>
            <c:dLbl>
              <c:idx val="0"/>
              <c:layout>
                <c:manualLayout>
                  <c:x val="8.3333333333333263E-3"/>
                  <c:y val="-2.7778142315544024E-2"/>
                </c:manualLayout>
              </c:layout>
              <c:tx>
                <c:strRef>
                  <c:f>'2.구군별 면적 및 지번수 현황'!$X$5</c:f>
                  <c:strCache>
                    <c:ptCount val="1"/>
                    <c:pt idx="0">
                      <c:v>140.4
(13.2)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{C3869356-4D2E-4AB2-B6DF-4CB5755CFBBD}</c15:txfldGUID>
                      <c15:f>'2.구군별 면적 및 지번수 현황'!$X$5</c15:f>
                      <c15:dlblFieldTableCache>
                        <c:ptCount val="1"/>
                        <c:pt idx="0">
                          <c:v>140.4
(13.2)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E0F-47A5-A3D1-7C77B5000E29}"/>
                </c:ext>
              </c:extLst>
            </c:dLbl>
            <c:dLbl>
              <c:idx val="1"/>
              <c:layout>
                <c:manualLayout>
                  <c:x val="8.3333333333333367E-3"/>
                  <c:y val="-9.2592592592593247E-3"/>
                </c:manualLayout>
              </c:layout>
              <c:tx>
                <c:strRef>
                  <c:f>'2.구군별 면적 및 지번수 현황'!$Y$5</c:f>
                  <c:strCache>
                    <c:ptCount val="1"/>
                    <c:pt idx="0">
                      <c:v>59.7
(8.9)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{4F9AB770-5691-4783-8398-759B0D7D4FBF}</c15:txfldGUID>
                      <c15:f>'2.구군별 면적 및 지번수 현황'!$Y$5</c15:f>
                      <c15:dlblFieldTableCache>
                        <c:ptCount val="1"/>
                        <c:pt idx="0">
                          <c:v>58.8
(8.8)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E0F-47A5-A3D1-7C77B5000E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현황'!$AC$5,'2.구군별 면적 및 지번수 현황'!$AE$5)</c:f>
              <c:numCache>
                <c:formatCode>#,##0.0_);[Red]\(#,##0.0\)</c:formatCode>
                <c:ptCount val="2"/>
                <c:pt idx="0" formatCode="#,##0.0_ ">
                  <c:v>140.37305959999998</c:v>
                </c:pt>
                <c:pt idx="1">
                  <c:v>59.722999999999999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E0F-47A5-A3D1-7C77B5000E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4201088"/>
        <c:axId val="194204800"/>
        <c:axId val="0"/>
      </c:bar3DChart>
      <c:catAx>
        <c:axId val="194201088"/>
        <c:scaling>
          <c:orientation val="minMax"/>
        </c:scaling>
        <c:delete val="1"/>
        <c:axPos val="b"/>
        <c:majorTickMark val="out"/>
        <c:minorTickMark val="none"/>
        <c:tickLblPos val="none"/>
        <c:crossAx val="194204800"/>
        <c:crosses val="autoZero"/>
        <c:auto val="1"/>
        <c:lblAlgn val="ctr"/>
        <c:lblOffset val="100"/>
        <c:noMultiLvlLbl val="0"/>
      </c:catAx>
      <c:valAx>
        <c:axId val="194204800"/>
        <c:scaling>
          <c:orientation val="minMax"/>
          <c:max val="450"/>
        </c:scaling>
        <c:delete val="1"/>
        <c:axPos val="l"/>
        <c:numFmt formatCode="#,##0.0_ " sourceLinked="1"/>
        <c:majorTickMark val="out"/>
        <c:minorTickMark val="none"/>
        <c:tickLblPos val="none"/>
        <c:crossAx val="19420108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image" Target="../media/image2.jpeg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14</xdr:row>
      <xdr:rowOff>95250</xdr:rowOff>
    </xdr:from>
    <xdr:to>
      <xdr:col>22</xdr:col>
      <xdr:colOff>282573</xdr:colOff>
      <xdr:row>62</xdr:row>
      <xdr:rowOff>161925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99" y="2495550"/>
          <a:ext cx="14617699" cy="8296275"/>
        </a:xfrm>
        <a:prstGeom prst="rect">
          <a:avLst/>
        </a:prstGeom>
      </xdr:spPr>
    </xdr:pic>
    <xdr:clientData/>
  </xdr:twoCellAnchor>
  <xdr:twoCellAnchor>
    <xdr:from>
      <xdr:col>17</xdr:col>
      <xdr:colOff>590550</xdr:colOff>
      <xdr:row>39</xdr:row>
      <xdr:rowOff>104775</xdr:rowOff>
    </xdr:from>
    <xdr:to>
      <xdr:col>18</xdr:col>
      <xdr:colOff>600075</xdr:colOff>
      <xdr:row>42</xdr:row>
      <xdr:rowOff>19050</xdr:rowOff>
    </xdr:to>
    <xdr:sp macro="" textlink="$Y$5">
      <xdr:nvSpPr>
        <xdr:cNvPr id="3" name="직사각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11991975" y="6791325"/>
          <a:ext cx="61912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6E386D5E-915D-48D1-BDE7-FD198A6FEEAA}" type="TxLink">
            <a:rPr lang="en-US" altLang="ko-KR" sz="1000">
              <a:solidFill>
                <a:schemeClr val="tx1"/>
              </a:solidFill>
            </a:rPr>
            <a:pPr algn="ctr"/>
            <a:t>140.4
(59.7)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457200</xdr:colOff>
      <xdr:row>38</xdr:row>
      <xdr:rowOff>161925</xdr:rowOff>
    </xdr:from>
    <xdr:to>
      <xdr:col>19</xdr:col>
      <xdr:colOff>466725</xdr:colOff>
      <xdr:row>41</xdr:row>
      <xdr:rowOff>76200</xdr:rowOff>
    </xdr:to>
    <xdr:sp macro="" textlink="$Y$6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468225" y="6677025"/>
          <a:ext cx="61912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EC2110B-B219-4916-8C75-B1973B3D70E7}" type="TxLink">
            <a:rPr lang="en-US" altLang="ko-KR" sz="1000">
              <a:solidFill>
                <a:schemeClr val="tx1"/>
              </a:solidFill>
            </a:rPr>
            <a:pPr algn="ctr"/>
            <a:t>7.2
(19.1)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285750</xdr:colOff>
      <xdr:row>41</xdr:row>
      <xdr:rowOff>57150</xdr:rowOff>
    </xdr:from>
    <xdr:to>
      <xdr:col>19</xdr:col>
      <xdr:colOff>295275</xdr:colOff>
      <xdr:row>43</xdr:row>
      <xdr:rowOff>142875</xdr:rowOff>
    </xdr:to>
    <xdr:sp macro="" textlink="$Y$7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2296775" y="7086600"/>
          <a:ext cx="61912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BAC26D0-BBBC-4128-9F0D-88BBF6A4B61E}" type="TxLink">
            <a:rPr lang="en-US" altLang="ko-KR" sz="1000">
              <a:solidFill>
                <a:schemeClr val="tx1"/>
              </a:solidFill>
            </a:rPr>
            <a:pPr algn="ctr"/>
            <a:t>24.8
(54.6)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342900</xdr:colOff>
      <xdr:row>44</xdr:row>
      <xdr:rowOff>38100</xdr:rowOff>
    </xdr:from>
    <xdr:to>
      <xdr:col>20</xdr:col>
      <xdr:colOff>276225</xdr:colOff>
      <xdr:row>46</xdr:row>
      <xdr:rowOff>123825</xdr:rowOff>
    </xdr:to>
    <xdr:sp macro="" textlink="$Y$8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12963525" y="7581900"/>
          <a:ext cx="54292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AB6C35CA-46F2-4A16-B8CB-0FCD6ABAA3C7}" type="TxLink">
            <a:rPr lang="en-US" altLang="ko-KR" sz="1000">
              <a:solidFill>
                <a:schemeClr val="tx1"/>
              </a:solidFill>
            </a:rPr>
            <a:pPr algn="ctr"/>
            <a:t>56.2
(14.8)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485775</xdr:colOff>
      <xdr:row>41</xdr:row>
      <xdr:rowOff>38100</xdr:rowOff>
    </xdr:from>
    <xdr:to>
      <xdr:col>21</xdr:col>
      <xdr:colOff>495300</xdr:colOff>
      <xdr:row>43</xdr:row>
      <xdr:rowOff>123825</xdr:rowOff>
    </xdr:to>
    <xdr:sp macro="" textlink="$Y$9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13716000" y="7067550"/>
          <a:ext cx="61912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C753C7A-08ED-4C47-9EA1-F101B4682CA8}" type="TxLink">
            <a:rPr lang="en-US" altLang="ko-KR" sz="1000">
              <a:solidFill>
                <a:schemeClr val="tx1"/>
              </a:solidFill>
            </a:rPr>
            <a:pPr algn="ctr"/>
            <a:t>57.5
(43.6)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457200</xdr:colOff>
      <xdr:row>38</xdr:row>
      <xdr:rowOff>161925</xdr:rowOff>
    </xdr:from>
    <xdr:to>
      <xdr:col>21</xdr:col>
      <xdr:colOff>466725</xdr:colOff>
      <xdr:row>41</xdr:row>
      <xdr:rowOff>76200</xdr:rowOff>
    </xdr:to>
    <xdr:sp macro="" textlink="$Y$10">
      <xdr:nvSpPr>
        <xdr:cNvPr id="8" name="직사각형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13687425" y="6677025"/>
          <a:ext cx="61912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BCBA8594-0C90-428E-B290-06885BDF72EF}" type="TxLink">
            <a:rPr lang="en-US" altLang="ko-KR" sz="1000">
              <a:solidFill>
                <a:schemeClr val="tx1"/>
              </a:solidFill>
            </a:rPr>
            <a:pPr algn="ctr"/>
            <a:t>32.0
(44.5)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542925</xdr:colOff>
      <xdr:row>36</xdr:row>
      <xdr:rowOff>47625</xdr:rowOff>
    </xdr:from>
    <xdr:to>
      <xdr:col>21</xdr:col>
      <xdr:colOff>552450</xdr:colOff>
      <xdr:row>38</xdr:row>
      <xdr:rowOff>133350</xdr:rowOff>
    </xdr:to>
    <xdr:sp macro="" textlink="$Y$11">
      <xdr:nvSpPr>
        <xdr:cNvPr id="9" name="직사각형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13773150" y="6219825"/>
          <a:ext cx="61912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288F9DE-7B92-419A-819A-773C3A67F125}" type="TxLink">
            <a:rPr lang="en-US" altLang="ko-KR" sz="1000">
              <a:solidFill>
                <a:schemeClr val="tx1"/>
              </a:solidFill>
            </a:rPr>
            <a:pPr algn="ctr"/>
            <a:t>45.6
(36.9)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171450</xdr:colOff>
      <xdr:row>35</xdr:row>
      <xdr:rowOff>95250</xdr:rowOff>
    </xdr:from>
    <xdr:to>
      <xdr:col>20</xdr:col>
      <xdr:colOff>180975</xdr:colOff>
      <xdr:row>38</xdr:row>
      <xdr:rowOff>9525</xdr:rowOff>
    </xdr:to>
    <xdr:sp macro="" textlink="$Y$12">
      <xdr:nvSpPr>
        <xdr:cNvPr id="10" name="직사각형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12792075" y="6096000"/>
          <a:ext cx="61912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A53B53C-14D5-4873-A2B8-38A1BDE8EAAF}" type="TxLink">
            <a:rPr lang="en-US" altLang="ko-KR" sz="1000">
              <a:solidFill>
                <a:schemeClr val="tx1"/>
              </a:solidFill>
            </a:rPr>
            <a:pPr algn="ctr"/>
            <a:t>119.1
(71.6)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200025</xdr:colOff>
      <xdr:row>27</xdr:row>
      <xdr:rowOff>85725</xdr:rowOff>
    </xdr:from>
    <xdr:to>
      <xdr:col>18</xdr:col>
      <xdr:colOff>209550</xdr:colOff>
      <xdr:row>30</xdr:row>
      <xdr:rowOff>0</xdr:rowOff>
    </xdr:to>
    <xdr:sp macro="" textlink="$Y$13">
      <xdr:nvSpPr>
        <xdr:cNvPr id="11" name="직사각형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11601450" y="4714875"/>
          <a:ext cx="61912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6133A5E2-890C-453E-ABA3-98E8C460E669}" type="TxLink">
            <a:rPr lang="en-US" altLang="ko-KR" sz="1000">
              <a:solidFill>
                <a:schemeClr val="tx1"/>
              </a:solidFill>
            </a:rPr>
            <a:pPr algn="ctr"/>
            <a:t>411.4
(253.4)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276225</xdr:colOff>
      <xdr:row>18</xdr:row>
      <xdr:rowOff>95250</xdr:rowOff>
    </xdr:from>
    <xdr:to>
      <xdr:col>1</xdr:col>
      <xdr:colOff>895350</xdr:colOff>
      <xdr:row>21</xdr:row>
      <xdr:rowOff>9525</xdr:rowOff>
    </xdr:to>
    <xdr:sp macro="" textlink="$Y$14">
      <xdr:nvSpPr>
        <xdr:cNvPr id="12" name="직사각형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885825" y="3181350"/>
          <a:ext cx="61912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4EFCB0E-5560-47EA-A0A8-F2B469950006}" type="TxLink">
            <a:rPr lang="en-US" altLang="ko-KR" sz="1000">
              <a:solidFill>
                <a:schemeClr val="tx1"/>
              </a:solidFill>
            </a:rPr>
            <a:pPr algn="ctr"/>
            <a:t>172.9
(72.0)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66675</xdr:colOff>
      <xdr:row>14</xdr:row>
      <xdr:rowOff>114300</xdr:rowOff>
    </xdr:from>
    <xdr:to>
      <xdr:col>5</xdr:col>
      <xdr:colOff>133052</xdr:colOff>
      <xdr:row>16</xdr:row>
      <xdr:rowOff>106204</xdr:rowOff>
    </xdr:to>
    <xdr:sp macro="" textlink="">
      <xdr:nvSpPr>
        <xdr:cNvPr id="13" name="TextBox 1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6675" y="2514600"/>
          <a:ext cx="4152602" cy="3348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1.</a:t>
          </a:r>
          <a:r>
            <a:rPr lang="ko-KR" altLang="en-US" sz="1300" b="1"/>
            <a:t>구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300" b="1"/>
            <a:t>군별 면적 및 지번수</a:t>
          </a:r>
        </a:p>
      </xdr:txBody>
    </xdr:sp>
    <xdr:clientData/>
  </xdr:twoCellAnchor>
  <xdr:twoCellAnchor>
    <xdr:from>
      <xdr:col>20</xdr:col>
      <xdr:colOff>209550</xdr:colOff>
      <xdr:row>15</xdr:row>
      <xdr:rowOff>9525</xdr:rowOff>
    </xdr:from>
    <xdr:to>
      <xdr:col>22</xdr:col>
      <xdr:colOff>285750</xdr:colOff>
      <xdr:row>16</xdr:row>
      <xdr:rowOff>133350</xdr:rowOff>
    </xdr:to>
    <xdr:sp macro="" textlink="">
      <xdr:nvSpPr>
        <xdr:cNvPr id="14" name="TextBox 1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3439775" y="2581275"/>
          <a:ext cx="1295400" cy="2952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</a:t>
          </a:r>
          <a:r>
            <a:rPr lang="ko-KR" altLang="en-US" sz="1000" b="0"/>
            <a:t>천필</a:t>
          </a:r>
          <a:r>
            <a:rPr lang="en-US" altLang="ko-KR" sz="1000" b="0"/>
            <a:t>)</a:t>
          </a:r>
          <a:endParaRPr lang="ko-KR" altLang="en-US" sz="1000" b="0"/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0.80303</cdr:x>
      <cdr:y>0.0202</cdr:y>
    </cdr:from>
    <cdr:to>
      <cdr:x>0.98832</cdr:x>
      <cdr:y>0.0862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48250" y="76200"/>
          <a:ext cx="1164841" cy="248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14</xdr:row>
      <xdr:rowOff>114300</xdr:rowOff>
    </xdr:from>
    <xdr:to>
      <xdr:col>24</xdr:col>
      <xdr:colOff>104775</xdr:colOff>
      <xdr:row>63</xdr:row>
      <xdr:rowOff>76200</xdr:rowOff>
    </xdr:to>
    <xdr:pic>
      <xdr:nvPicPr>
        <xdr:cNvPr id="3" name="그림 2" descr="28000_인천.jp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514600"/>
          <a:ext cx="14735175" cy="8362950"/>
        </a:xfrm>
        <a:prstGeom prst="rect">
          <a:avLst/>
        </a:prstGeom>
      </xdr:spPr>
    </xdr:pic>
    <xdr:clientData/>
  </xdr:twoCellAnchor>
  <xdr:twoCellAnchor>
    <xdr:from>
      <xdr:col>0</xdr:col>
      <xdr:colOff>304800</xdr:colOff>
      <xdr:row>28</xdr:row>
      <xdr:rowOff>114300</xdr:rowOff>
    </xdr:from>
    <xdr:to>
      <xdr:col>5</xdr:col>
      <xdr:colOff>381000</xdr:colOff>
      <xdr:row>43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428625</xdr:colOff>
      <xdr:row>36</xdr:row>
      <xdr:rowOff>142876</xdr:rowOff>
    </xdr:from>
    <xdr:to>
      <xdr:col>20</xdr:col>
      <xdr:colOff>142874</xdr:colOff>
      <xdr:row>43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485776</xdr:colOff>
      <xdr:row>36</xdr:row>
      <xdr:rowOff>76200</xdr:rowOff>
    </xdr:from>
    <xdr:to>
      <xdr:col>21</xdr:col>
      <xdr:colOff>504826</xdr:colOff>
      <xdr:row>42</xdr:row>
      <xdr:rowOff>133350</xdr:rowOff>
    </xdr:to>
    <xdr:graphicFrame macro="">
      <xdr:nvGraphicFramePr>
        <xdr:cNvPr id="7" name="차트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95249</xdr:colOff>
      <xdr:row>41</xdr:row>
      <xdr:rowOff>114299</xdr:rowOff>
    </xdr:from>
    <xdr:to>
      <xdr:col>21</xdr:col>
      <xdr:colOff>409575</xdr:colOff>
      <xdr:row>48</xdr:row>
      <xdr:rowOff>66674</xdr:rowOff>
    </xdr:to>
    <xdr:graphicFrame macro="">
      <xdr:nvGraphicFramePr>
        <xdr:cNvPr id="8" name="차트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142875</xdr:colOff>
      <xdr:row>46</xdr:row>
      <xdr:rowOff>66675</xdr:rowOff>
    </xdr:from>
    <xdr:to>
      <xdr:col>22</xdr:col>
      <xdr:colOff>457200</xdr:colOff>
      <xdr:row>52</xdr:row>
      <xdr:rowOff>161925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476250</xdr:colOff>
      <xdr:row>40</xdr:row>
      <xdr:rowOff>133350</xdr:rowOff>
    </xdr:from>
    <xdr:to>
      <xdr:col>24</xdr:col>
      <xdr:colOff>314325</xdr:colOff>
      <xdr:row>48</xdr:row>
      <xdr:rowOff>95250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590549</xdr:colOff>
      <xdr:row>35</xdr:row>
      <xdr:rowOff>161925</xdr:rowOff>
    </xdr:from>
    <xdr:to>
      <xdr:col>24</xdr:col>
      <xdr:colOff>295275</xdr:colOff>
      <xdr:row>43</xdr:row>
      <xdr:rowOff>85725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133350</xdr:colOff>
      <xdr:row>28</xdr:row>
      <xdr:rowOff>152400</xdr:rowOff>
    </xdr:from>
    <xdr:to>
      <xdr:col>24</xdr:col>
      <xdr:colOff>466725</xdr:colOff>
      <xdr:row>37</xdr:row>
      <xdr:rowOff>9525</xdr:rowOff>
    </xdr:to>
    <xdr:graphicFrame macro="">
      <xdr:nvGraphicFramePr>
        <xdr:cNvPr id="12" name="차트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47625</xdr:colOff>
      <xdr:row>30</xdr:row>
      <xdr:rowOff>123825</xdr:rowOff>
    </xdr:from>
    <xdr:to>
      <xdr:col>22</xdr:col>
      <xdr:colOff>361950</xdr:colOff>
      <xdr:row>38</xdr:row>
      <xdr:rowOff>66675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504824</xdr:colOff>
      <xdr:row>26</xdr:row>
      <xdr:rowOff>76200</xdr:rowOff>
    </xdr:from>
    <xdr:to>
      <xdr:col>19</xdr:col>
      <xdr:colOff>590549</xdr:colOff>
      <xdr:row>34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66675</xdr:colOff>
      <xdr:row>15</xdr:row>
      <xdr:rowOff>142876</xdr:rowOff>
    </xdr:from>
    <xdr:to>
      <xdr:col>5</xdr:col>
      <xdr:colOff>200025</xdr:colOff>
      <xdr:row>25</xdr:row>
      <xdr:rowOff>9526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76200</xdr:colOff>
      <xdr:row>18</xdr:row>
      <xdr:rowOff>104775</xdr:rowOff>
    </xdr:from>
    <xdr:to>
      <xdr:col>2</xdr:col>
      <xdr:colOff>333375</xdr:colOff>
      <xdr:row>21</xdr:row>
      <xdr:rowOff>85725</xdr:rowOff>
    </xdr:to>
    <xdr:sp macro="" textlink="$J$14">
      <xdr:nvSpPr>
        <xdr:cNvPr id="16" name="TextBox 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685800" y="3190875"/>
          <a:ext cx="914400" cy="4953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A12296B0-0F23-4DDB-89CB-4D419693ABF2}" type="TxLink">
            <a:rPr lang="ko-KR" altLang="en-US" sz="1050" b="1">
              <a:solidFill>
                <a:srgbClr val="FF0000"/>
              </a:solidFill>
            </a:rPr>
            <a:pPr algn="ctr"/>
            <a:t>옹진군172.9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409575</xdr:colOff>
      <xdr:row>32</xdr:row>
      <xdr:rowOff>28575</xdr:rowOff>
    </xdr:from>
    <xdr:to>
      <xdr:col>20</xdr:col>
      <xdr:colOff>104775</xdr:colOff>
      <xdr:row>35</xdr:row>
      <xdr:rowOff>28574</xdr:rowOff>
    </xdr:to>
    <xdr:sp macro="" textlink="$J$13">
      <xdr:nvSpPr>
        <xdr:cNvPr id="17" name="TextBox 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1477625" y="5514975"/>
          <a:ext cx="914400" cy="51434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4D2EE79-A6DA-44C8-A162-6747A52826F0}" type="TxLink">
            <a:rPr lang="ko-KR" altLang="en-US" sz="1050" b="1">
              <a:solidFill>
                <a:srgbClr val="FF0000"/>
              </a:solidFill>
            </a:rPr>
            <a:pPr algn="ctr"/>
            <a:t>강화군411.4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590550</xdr:colOff>
      <xdr:row>15</xdr:row>
      <xdr:rowOff>57150</xdr:rowOff>
    </xdr:from>
    <xdr:to>
      <xdr:col>23</xdr:col>
      <xdr:colOff>536191</xdr:colOff>
      <xdr:row>16</xdr:row>
      <xdr:rowOff>134640</xdr:rowOff>
    </xdr:to>
    <xdr:sp macro="" textlink="">
      <xdr:nvSpPr>
        <xdr:cNvPr id="18" name="TextBox 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13487400" y="2628900"/>
          <a:ext cx="1164841" cy="24894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</a:p>
      </xdr:txBody>
    </xdr:sp>
    <xdr:clientData/>
  </xdr:twoCellAnchor>
  <xdr:twoCellAnchor>
    <xdr:from>
      <xdr:col>5</xdr:col>
      <xdr:colOff>552450</xdr:colOff>
      <xdr:row>15</xdr:row>
      <xdr:rowOff>0</xdr:rowOff>
    </xdr:from>
    <xdr:to>
      <xdr:col>11</xdr:col>
      <xdr:colOff>457201</xdr:colOff>
      <xdr:row>17</xdr:row>
      <xdr:rowOff>100459</xdr:rowOff>
    </xdr:to>
    <xdr:sp macro="" textlink="">
      <xdr:nvSpPr>
        <xdr:cNvPr id="19" name="TextBox 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3676650" y="2571750"/>
          <a:ext cx="3581401" cy="4433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구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군별 지목별 면적 현황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0.20536</cdr:x>
      <cdr:y>0.83333</cdr:y>
    </cdr:from>
    <cdr:to>
      <cdr:x>0.49107</cdr:x>
      <cdr:y>1</cdr:y>
    </cdr:to>
    <cdr:sp macro="" textlink="'6.구군별 지목별 면적 현황'!$J$4">
      <cdr:nvSpPr>
        <cdr:cNvPr id="2" name="TextBox 1"/>
        <cdr:cNvSpPr txBox="1"/>
      </cdr:nvSpPr>
      <cdr:spPr>
        <a:xfrm xmlns:a="http://schemas.openxmlformats.org/drawingml/2006/main">
          <a:off x="657225" y="2095500"/>
          <a:ext cx="914400" cy="419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D282A18A-5765-4260-8790-DDEE123E3D35}" type="TxLink">
            <a:rPr lang="ko-KR" altLang="en-US" sz="1100" b="1"/>
            <a:pPr algn="ctr"/>
            <a:t>합계1,067.0</a:t>
          </a:fld>
          <a:endParaRPr lang="ko-KR" altLang="en-US" sz="11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0.70552</cdr:x>
      <cdr:y>0.26724</cdr:y>
    </cdr:from>
    <cdr:to>
      <cdr:x>1</cdr:x>
      <cdr:y>0.88793</cdr:y>
    </cdr:to>
    <cdr:sp macro="" textlink="'6.구군별 지목별 면적 현황'!$J$5">
      <cdr:nvSpPr>
        <cdr:cNvPr id="2" name="TextBox 1"/>
        <cdr:cNvSpPr txBox="1"/>
      </cdr:nvSpPr>
      <cdr:spPr>
        <a:xfrm xmlns:a="http://schemas.openxmlformats.org/drawingml/2006/main">
          <a:off x="1133475" y="295275"/>
          <a:ext cx="457199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59ED2B0-5771-4D3E-8F67-3ACE706B842A}" type="TxLink">
            <a:rPr lang="ko-KR" altLang="en-US" sz="1050" b="1">
              <a:solidFill>
                <a:srgbClr val="FF0000"/>
              </a:solidFill>
            </a:rPr>
            <a:pPr/>
            <a:t>중구
140.4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</cdr:x>
      <cdr:y>0.66667</cdr:y>
    </cdr:from>
    <cdr:to>
      <cdr:x>0.82308</cdr:x>
      <cdr:y>0.95614</cdr:y>
    </cdr:to>
    <cdr:sp macro="" textlink="'6.구군별 지목별 면적 현황'!$J$6">
      <cdr:nvSpPr>
        <cdr:cNvPr id="2" name="TextBox 1"/>
        <cdr:cNvSpPr txBox="1"/>
      </cdr:nvSpPr>
      <cdr:spPr>
        <a:xfrm xmlns:a="http://schemas.openxmlformats.org/drawingml/2006/main">
          <a:off x="123822" y="723904"/>
          <a:ext cx="895354" cy="314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B80CAE24-F6E5-4BDF-9F60-E847CBAA8768}" type="TxLink">
            <a:rPr lang="ko-KR" altLang="en-US" sz="1050" b="1">
              <a:solidFill>
                <a:srgbClr val="FF0000"/>
              </a:solidFill>
            </a:rPr>
            <a:pPr algn="ctr"/>
            <a:t>동구7.2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0.25466</cdr:x>
      <cdr:y>0.71901</cdr:y>
    </cdr:from>
    <cdr:to>
      <cdr:x>0.85093</cdr:x>
      <cdr:y>0.96694</cdr:y>
    </cdr:to>
    <cdr:sp macro="" textlink="'6.구군별 지목별 면적 현황'!$J$7">
      <cdr:nvSpPr>
        <cdr:cNvPr id="2" name="TextBox 1"/>
        <cdr:cNvSpPr txBox="1"/>
      </cdr:nvSpPr>
      <cdr:spPr>
        <a:xfrm xmlns:a="http://schemas.openxmlformats.org/drawingml/2006/main">
          <a:off x="390530" y="828679"/>
          <a:ext cx="914395" cy="285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188D80BC-C51D-445F-B082-CBF385FDA068}" type="TxLink">
            <a:rPr lang="ko-KR" altLang="en-US" sz="1050" b="1">
              <a:solidFill>
                <a:srgbClr val="FF0000"/>
              </a:solidFill>
            </a:rPr>
            <a:pPr algn="ctr"/>
            <a:t>미추홀구24.8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0.36025</cdr:x>
      <cdr:y>0.72034</cdr:y>
    </cdr:from>
    <cdr:to>
      <cdr:x>0.95652</cdr:x>
      <cdr:y>0.97458</cdr:y>
    </cdr:to>
    <cdr:sp macro="" textlink="'6.구군별 지목별 면적 현황'!$J$8">
      <cdr:nvSpPr>
        <cdr:cNvPr id="2" name="TextBox 1"/>
        <cdr:cNvSpPr txBox="1"/>
      </cdr:nvSpPr>
      <cdr:spPr>
        <a:xfrm xmlns:a="http://schemas.openxmlformats.org/drawingml/2006/main">
          <a:off x="552450" y="809625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64F0107-AFA0-4C92-B63F-0BB6863F3741}" type="TxLink">
            <a:rPr lang="ko-KR" altLang="en-US" sz="1050" b="1">
              <a:solidFill>
                <a:srgbClr val="FF0000"/>
              </a:solidFill>
            </a:rPr>
            <a:pPr/>
            <a:t>연수구56.2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0.27429</cdr:x>
      <cdr:y>0.73572</cdr:y>
    </cdr:from>
    <cdr:to>
      <cdr:x>0.82286</cdr:x>
      <cdr:y>0.97143</cdr:y>
    </cdr:to>
    <cdr:sp macro="" textlink="'6.구군별 지목별 면적 현황'!$J$9">
      <cdr:nvSpPr>
        <cdr:cNvPr id="2" name="TextBox 1"/>
        <cdr:cNvSpPr txBox="1"/>
      </cdr:nvSpPr>
      <cdr:spPr>
        <a:xfrm xmlns:a="http://schemas.openxmlformats.org/drawingml/2006/main">
          <a:off x="457207" y="981081"/>
          <a:ext cx="914398" cy="31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2A4E2FB-A150-4F75-A63C-1286129AF1AA}" type="TxLink">
            <a:rPr lang="ko-KR" altLang="en-US" sz="1050" b="1">
              <a:solidFill>
                <a:srgbClr val="FF0000"/>
              </a:solidFill>
            </a:rPr>
            <a:pPr/>
            <a:t>남동구57.5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0.24224</cdr:x>
      <cdr:y>0.58088</cdr:y>
    </cdr:from>
    <cdr:to>
      <cdr:x>0.83851</cdr:x>
      <cdr:y>0.83088</cdr:y>
    </cdr:to>
    <cdr:sp macro="" textlink="'6.구군별 지목별 면적 현황'!$J$10">
      <cdr:nvSpPr>
        <cdr:cNvPr id="2" name="TextBox 1"/>
        <cdr:cNvSpPr txBox="1"/>
      </cdr:nvSpPr>
      <cdr:spPr>
        <a:xfrm xmlns:a="http://schemas.openxmlformats.org/drawingml/2006/main">
          <a:off x="371476" y="752475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7832200F-6716-488F-821D-A80E2C7972D3}" type="TxLink">
            <a:rPr lang="ko-KR" altLang="en-US" sz="1050" b="1">
              <a:solidFill>
                <a:srgbClr val="FF0000"/>
              </a:solidFill>
            </a:rPr>
            <a:pPr algn="ctr"/>
            <a:t>부평구32.0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0.22086</cdr:x>
      <cdr:y>0.06803</cdr:y>
    </cdr:from>
    <cdr:to>
      <cdr:x>0.80982</cdr:x>
      <cdr:y>0.44898</cdr:y>
    </cdr:to>
    <cdr:sp macro="" textlink="'6.구군별 지목별 면적 현황'!$J$11">
      <cdr:nvSpPr>
        <cdr:cNvPr id="2" name="TextBox 1"/>
        <cdr:cNvSpPr txBox="1"/>
      </cdr:nvSpPr>
      <cdr:spPr>
        <a:xfrm xmlns:a="http://schemas.openxmlformats.org/drawingml/2006/main">
          <a:off x="342902" y="95253"/>
          <a:ext cx="914404" cy="533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AD018D59-C726-42F7-B9A7-8091FC3A3CD0}" type="TxLink">
            <a:rPr lang="ko-KR" altLang="en-US" sz="1050" b="1">
              <a:solidFill>
                <a:srgbClr val="FF0000"/>
              </a:solidFill>
            </a:rPr>
            <a:pPr algn="ctr"/>
            <a:t>계양구45.6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38101</xdr:rowOff>
    </xdr:from>
    <xdr:to>
      <xdr:col>24</xdr:col>
      <xdr:colOff>19050</xdr:colOff>
      <xdr:row>65</xdr:row>
      <xdr:rowOff>77221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09851"/>
          <a:ext cx="15173325" cy="8611620"/>
        </a:xfrm>
        <a:prstGeom prst="rect">
          <a:avLst/>
        </a:prstGeom>
      </xdr:spPr>
    </xdr:pic>
    <xdr:clientData/>
  </xdr:twoCellAnchor>
  <xdr:twoCellAnchor>
    <xdr:from>
      <xdr:col>12</xdr:col>
      <xdr:colOff>352425</xdr:colOff>
      <xdr:row>16</xdr:row>
      <xdr:rowOff>123825</xdr:rowOff>
    </xdr:from>
    <xdr:to>
      <xdr:col>20</xdr:col>
      <xdr:colOff>47625</xdr:colOff>
      <xdr:row>32</xdr:row>
      <xdr:rowOff>123825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11</xdr:row>
      <xdr:rowOff>114300</xdr:rowOff>
    </xdr:from>
    <xdr:to>
      <xdr:col>8</xdr:col>
      <xdr:colOff>361950</xdr:colOff>
      <xdr:row>27</xdr:row>
      <xdr:rowOff>114300</xdr:rowOff>
    </xdr:to>
    <xdr:graphicFrame macro="">
      <xdr:nvGraphicFramePr>
        <xdr:cNvPr id="12" name="차트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209551</xdr:colOff>
      <xdr:row>16</xdr:row>
      <xdr:rowOff>47625</xdr:rowOff>
    </xdr:from>
    <xdr:to>
      <xdr:col>22</xdr:col>
      <xdr:colOff>378781</xdr:colOff>
      <xdr:row>17</xdr:row>
      <xdr:rowOff>125115</xdr:rowOff>
    </xdr:to>
    <xdr:sp macro="" textlink="">
      <xdr:nvSpPr>
        <xdr:cNvPr id="13" name="TextBox 1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2925426" y="2790825"/>
          <a:ext cx="1388430" cy="24894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0</xdr:col>
      <xdr:colOff>0</xdr:colOff>
      <xdr:row>15</xdr:row>
      <xdr:rowOff>0</xdr:rowOff>
    </xdr:from>
    <xdr:to>
      <xdr:col>3</xdr:col>
      <xdr:colOff>219075</xdr:colOff>
      <xdr:row>17</xdr:row>
      <xdr:rowOff>123825</xdr:rowOff>
    </xdr:to>
    <xdr:sp macro="" textlink="">
      <xdr:nvSpPr>
        <xdr:cNvPr id="14" name="TextBox 1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0" y="2571750"/>
          <a:ext cx="2571750" cy="4667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2. </a:t>
          </a:r>
          <a:r>
            <a:rPr lang="ko-KR" altLang="en-US" sz="1300" b="1"/>
            <a:t>구ㆍ군별 면적 및 지번수 현황</a:t>
          </a:r>
          <a:endParaRPr lang="en-US" altLang="ko-KR" sz="1300" b="1"/>
        </a:p>
        <a:p>
          <a:pPr algn="ctr"/>
          <a:endParaRPr lang="ko-KR" altLang="en-US" sz="1300" b="1"/>
        </a:p>
      </xdr:txBody>
    </xdr:sp>
    <xdr:clientData/>
  </xdr:twoCellAnchor>
  <xdr:twoCellAnchor>
    <xdr:from>
      <xdr:col>21</xdr:col>
      <xdr:colOff>228600</xdr:colOff>
      <xdr:row>24</xdr:row>
      <xdr:rowOff>9525</xdr:rowOff>
    </xdr:from>
    <xdr:to>
      <xdr:col>28</xdr:col>
      <xdr:colOff>190500</xdr:colOff>
      <xdr:row>40</xdr:row>
      <xdr:rowOff>9525</xdr:rowOff>
    </xdr:to>
    <xdr:graphicFrame macro="">
      <xdr:nvGraphicFramePr>
        <xdr:cNvPr id="8" name="차트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123825</xdr:colOff>
      <xdr:row>25</xdr:row>
      <xdr:rowOff>85725</xdr:rowOff>
    </xdr:from>
    <xdr:to>
      <xdr:col>26</xdr:col>
      <xdr:colOff>1038225</xdr:colOff>
      <xdr:row>41</xdr:row>
      <xdr:rowOff>85725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28</xdr:row>
      <xdr:rowOff>19050</xdr:rowOff>
    </xdr:from>
    <xdr:to>
      <xdr:col>29</xdr:col>
      <xdr:colOff>190500</xdr:colOff>
      <xdr:row>44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57150</xdr:colOff>
      <xdr:row>32</xdr:row>
      <xdr:rowOff>76200</xdr:rowOff>
    </xdr:from>
    <xdr:to>
      <xdr:col>29</xdr:col>
      <xdr:colOff>247650</xdr:colOff>
      <xdr:row>48</xdr:row>
      <xdr:rowOff>76200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381000</xdr:colOff>
      <xdr:row>28</xdr:row>
      <xdr:rowOff>95250</xdr:rowOff>
    </xdr:from>
    <xdr:to>
      <xdr:col>26</xdr:col>
      <xdr:colOff>685800</xdr:colOff>
      <xdr:row>44</xdr:row>
      <xdr:rowOff>95250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161925</xdr:colOff>
      <xdr:row>32</xdr:row>
      <xdr:rowOff>9525</xdr:rowOff>
    </xdr:from>
    <xdr:to>
      <xdr:col>26</xdr:col>
      <xdr:colOff>466725</xdr:colOff>
      <xdr:row>48</xdr:row>
      <xdr:rowOff>9525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390525</xdr:colOff>
      <xdr:row>29</xdr:row>
      <xdr:rowOff>0</xdr:rowOff>
    </xdr:from>
    <xdr:to>
      <xdr:col>25</xdr:col>
      <xdr:colOff>85725</xdr:colOff>
      <xdr:row>45</xdr:row>
      <xdr:rowOff>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228600</xdr:colOff>
      <xdr:row>35</xdr:row>
      <xdr:rowOff>104775</xdr:rowOff>
    </xdr:from>
    <xdr:to>
      <xdr:col>27</xdr:col>
      <xdr:colOff>219075</xdr:colOff>
      <xdr:row>51</xdr:row>
      <xdr:rowOff>104775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0.21739</cdr:x>
      <cdr:y>0.55797</cdr:y>
    </cdr:from>
    <cdr:to>
      <cdr:x>0.81366</cdr:x>
      <cdr:y>0.86956</cdr:y>
    </cdr:to>
    <cdr:sp macro="" textlink="'6.구군별 지목별 면적 현황'!$J$12">
      <cdr:nvSpPr>
        <cdr:cNvPr id="2" name="TextBox 1"/>
        <cdr:cNvSpPr txBox="1"/>
      </cdr:nvSpPr>
      <cdr:spPr>
        <a:xfrm xmlns:a="http://schemas.openxmlformats.org/drawingml/2006/main">
          <a:off x="333375" y="733424"/>
          <a:ext cx="91440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F004D3AB-E1BE-472B-A74E-7CF832EE14DA}" type="TxLink">
            <a:rPr lang="ko-KR" altLang="en-US" sz="1050" b="1">
              <a:solidFill>
                <a:srgbClr val="FF0000"/>
              </a:solidFill>
            </a:rPr>
            <a:pPr algn="ctr"/>
            <a:t>서구119.1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0</xdr:row>
      <xdr:rowOff>0</xdr:rowOff>
    </xdr:from>
    <xdr:to>
      <xdr:col>14</xdr:col>
      <xdr:colOff>590549</xdr:colOff>
      <xdr:row>27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0</xdr:row>
      <xdr:rowOff>1</xdr:rowOff>
    </xdr:from>
    <xdr:to>
      <xdr:col>23</xdr:col>
      <xdr:colOff>371476</xdr:colOff>
      <xdr:row>27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0.02213</cdr:x>
      <cdr:y>0.77342</cdr:y>
    </cdr:from>
    <cdr:to>
      <cdr:x>0.28927</cdr:x>
      <cdr:y>0.98788</cdr:y>
    </cdr:to>
    <cdr:sp macro="" textlink="'3.지적통계체계표'!$F$15">
      <cdr:nvSpPr>
        <cdr:cNvPr id="2" name="TextBox 1"/>
        <cdr:cNvSpPr txBox="1"/>
      </cdr:nvSpPr>
      <cdr:spPr>
        <a:xfrm xmlns:a="http://schemas.openxmlformats.org/drawingml/2006/main">
          <a:off x="116566" y="3646579"/>
          <a:ext cx="1407113" cy="10111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37533261-8D7B-4CA6-8A31-52B1F87D58E7}" type="TxLink">
            <a:rPr lang="ko-KR" altLang="en-US" sz="1000" b="1"/>
            <a:pPr algn="ctr"/>
            <a:t>총계
1,067,044,880.7㎡(100.0%)
670,043필</a:t>
          </a:fld>
          <a:endParaRPr lang="ko-KR" altLang="en-US" sz="1000" b="1"/>
        </a:p>
      </cdr:txBody>
    </cdr:sp>
  </cdr:relSizeAnchor>
  <cdr:relSizeAnchor xmlns:cdr="http://schemas.openxmlformats.org/drawingml/2006/chartDrawing">
    <cdr:from>
      <cdr:x>0.79613</cdr:x>
      <cdr:y>0.07651</cdr:y>
    </cdr:from>
    <cdr:to>
      <cdr:x>0.99824</cdr:x>
      <cdr:y>0.13345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14826" y="409575"/>
          <a:ext cx="1095376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  <cdr:relSizeAnchor xmlns:cdr="http://schemas.openxmlformats.org/drawingml/2006/chartDrawing">
    <cdr:from>
      <cdr:x>0.79613</cdr:x>
      <cdr:y>0.07651</cdr:y>
    </cdr:from>
    <cdr:to>
      <cdr:x>0.99824</cdr:x>
      <cdr:y>0.13345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314826" y="409575"/>
          <a:ext cx="1095376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0.23551</cdr:x>
      <cdr:y>0.00889</cdr:y>
    </cdr:from>
    <cdr:to>
      <cdr:x>0.85415</cdr:x>
      <cdr:y>0.11367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0150" y="38100"/>
          <a:ext cx="3152477" cy="449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ko-KR" sz="1300" b="1"/>
            <a:t>3-2</a:t>
          </a:r>
          <a:r>
            <a:rPr lang="en-US" altLang="ko-KR" sz="1300" b="1" baseline="0"/>
            <a:t> </a:t>
          </a:r>
          <a:r>
            <a:rPr lang="ko-KR" altLang="en-US" sz="1300" b="1" baseline="0"/>
            <a:t>소유구분별 지적공부등록지 현황</a:t>
          </a:r>
          <a:endParaRPr lang="ko-KR" altLang="en-US" sz="1300" b="1"/>
        </a:p>
      </cdr:txBody>
    </cdr:sp>
  </cdr:relSizeAnchor>
  <cdr:relSizeAnchor xmlns:cdr="http://schemas.openxmlformats.org/drawingml/2006/chartDrawing">
    <cdr:from>
      <cdr:x>0.77383</cdr:x>
      <cdr:y>0.07333</cdr:y>
    </cdr:from>
    <cdr:to>
      <cdr:x>0.98274</cdr:x>
      <cdr:y>0.13141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43350" y="314325"/>
          <a:ext cx="1064580" cy="248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66675</xdr:rowOff>
    </xdr:from>
    <xdr:to>
      <xdr:col>12</xdr:col>
      <xdr:colOff>161925</xdr:colOff>
      <xdr:row>26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38</xdr:row>
      <xdr:rowOff>19048</xdr:rowOff>
    </xdr:from>
    <xdr:to>
      <xdr:col>17</xdr:col>
      <xdr:colOff>409575</xdr:colOff>
      <xdr:row>58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0.79623</cdr:x>
      <cdr:y>0.02261</cdr:y>
    </cdr:from>
    <cdr:to>
      <cdr:x>0.98761</cdr:x>
      <cdr:y>0.08828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29125" y="85725"/>
          <a:ext cx="1064580" cy="248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76200</xdr:rowOff>
    </xdr:from>
    <xdr:to>
      <xdr:col>15</xdr:col>
      <xdr:colOff>419101</xdr:colOff>
      <xdr:row>20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21</xdr:row>
      <xdr:rowOff>95250</xdr:rowOff>
    </xdr:from>
    <xdr:to>
      <xdr:col>15</xdr:col>
      <xdr:colOff>438150</xdr:colOff>
      <xdr:row>41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0.8067</cdr:x>
      <cdr:y>0.01389</cdr:y>
    </cdr:from>
    <cdr:to>
      <cdr:x>0.99284</cdr:x>
      <cdr:y>0.08649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48250" y="47625"/>
          <a:ext cx="1164841" cy="248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1_&#49436;&#50872;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지적통계체계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D14"/>
  <sheetViews>
    <sheetView tabSelected="1" topLeftCell="D1" workbookViewId="0">
      <selection activeCell="F6" sqref="F6"/>
    </sheetView>
  </sheetViews>
  <sheetFormatPr defaultRowHeight="13.5" x14ac:dyDescent="0.25"/>
  <cols>
    <col min="1" max="1" width="9.140625" style="1"/>
    <col min="2" max="2" width="17" style="1" bestFit="1" customWidth="1"/>
    <col min="3" max="3" width="9.140625" style="1"/>
    <col min="4" max="4" width="15.7109375" style="3" bestFit="1" customWidth="1"/>
    <col min="5" max="5" width="10.28515625" style="3" bestFit="1" customWidth="1"/>
    <col min="6" max="24" width="9.140625" style="1"/>
    <col min="25" max="25" width="10.5703125" style="1" customWidth="1"/>
    <col min="26" max="26" width="9.140625" style="1"/>
    <col min="27" max="27" width="18.5703125" style="1" bestFit="1" customWidth="1"/>
    <col min="28" max="28" width="9.5703125" style="1" bestFit="1" customWidth="1"/>
    <col min="29" max="29" width="7.42578125" style="1" bestFit="1" customWidth="1"/>
    <col min="30" max="30" width="6.140625" style="1" bestFit="1" customWidth="1"/>
    <col min="31" max="16384" width="9.140625" style="1"/>
  </cols>
  <sheetData>
    <row r="1" spans="12:30" x14ac:dyDescent="0.25">
      <c r="Z1" s="109" t="s">
        <v>0</v>
      </c>
      <c r="AA1" s="109"/>
      <c r="AB1" s="109"/>
      <c r="AC1" s="7"/>
      <c r="AD1" s="7"/>
    </row>
    <row r="2" spans="12:30" x14ac:dyDescent="0.25">
      <c r="Z2" s="110"/>
      <c r="AA2" s="112" t="s">
        <v>1</v>
      </c>
      <c r="AB2" s="113"/>
      <c r="AC2" s="7"/>
      <c r="AD2" s="7"/>
    </row>
    <row r="3" spans="12:30" x14ac:dyDescent="0.25">
      <c r="Z3" s="111"/>
      <c r="AA3" s="12" t="s">
        <v>2</v>
      </c>
      <c r="AB3" s="13" t="s">
        <v>3</v>
      </c>
      <c r="AC3" s="7"/>
      <c r="AD3" s="7"/>
    </row>
    <row r="4" spans="12:30" x14ac:dyDescent="0.15">
      <c r="L4" s="90"/>
      <c r="V4" s="54"/>
      <c r="Y4" s="98" t="s">
        <v>79</v>
      </c>
      <c r="Z4" s="14" t="s">
        <v>4</v>
      </c>
      <c r="AA4" s="72">
        <v>1067044880.6999999</v>
      </c>
      <c r="AB4" s="73">
        <v>670043</v>
      </c>
      <c r="AC4" s="7">
        <f>SUM(AC5:AC14)</f>
        <v>1067.0448807</v>
      </c>
      <c r="AD4" s="7">
        <f>SUM(AD5:AD14)</f>
        <v>670.04300000000001</v>
      </c>
    </row>
    <row r="5" spans="12:30" x14ac:dyDescent="0.15">
      <c r="X5" s="79"/>
      <c r="Y5" s="94" t="str">
        <f>FIXED(AC5,1)&amp;CHAR(10)&amp;"("&amp;FIXED(AD5,1)&amp;")"</f>
        <v>140.4
(59.7)</v>
      </c>
      <c r="Z5" s="9" t="s">
        <v>5</v>
      </c>
      <c r="AA5" s="85">
        <v>140373059.59999999</v>
      </c>
      <c r="AB5" s="84">
        <v>59723</v>
      </c>
      <c r="AC5" s="7">
        <f>AA5*0.000001</f>
        <v>140.37305959999998</v>
      </c>
      <c r="AD5" s="7">
        <f>AB5*0.001</f>
        <v>59.722999999999999</v>
      </c>
    </row>
    <row r="6" spans="12:30" x14ac:dyDescent="0.15">
      <c r="V6" s="54"/>
      <c r="X6" s="79"/>
      <c r="Y6" s="94" t="str">
        <f t="shared" ref="Y6:Y14" si="0">FIXED(AC6,1)&amp;CHAR(10)&amp;"("&amp;FIXED(AD6,1)&amp;")"</f>
        <v>7.2
(19.1)</v>
      </c>
      <c r="Z6" s="9" t="s">
        <v>6</v>
      </c>
      <c r="AA6" s="85">
        <v>7197503.9000000004</v>
      </c>
      <c r="AB6" s="84">
        <v>19074</v>
      </c>
      <c r="AC6" s="7">
        <f t="shared" ref="AC6:AC14" si="1">AA6*0.000001</f>
        <v>7.1975039000000001</v>
      </c>
      <c r="AD6" s="7">
        <f t="shared" ref="AD6:AD14" si="2">AB6*0.001</f>
        <v>19.074000000000002</v>
      </c>
    </row>
    <row r="7" spans="12:30" x14ac:dyDescent="0.15">
      <c r="X7" s="79"/>
      <c r="Y7" s="94" t="str">
        <f t="shared" si="0"/>
        <v>24.8
(54.6)</v>
      </c>
      <c r="Z7" s="9" t="s">
        <v>72</v>
      </c>
      <c r="AA7" s="85">
        <v>24834633.600000001</v>
      </c>
      <c r="AB7" s="84">
        <v>54594</v>
      </c>
      <c r="AC7" s="7">
        <f t="shared" si="1"/>
        <v>24.8346336</v>
      </c>
      <c r="AD7" s="7">
        <f t="shared" si="2"/>
        <v>54.594000000000001</v>
      </c>
    </row>
    <row r="8" spans="12:30" x14ac:dyDescent="0.15">
      <c r="X8" s="79"/>
      <c r="Y8" s="94" t="str">
        <f t="shared" si="0"/>
        <v>56.2
(14.8)</v>
      </c>
      <c r="Z8" s="9" t="s">
        <v>8</v>
      </c>
      <c r="AA8" s="85">
        <v>56190676.299999997</v>
      </c>
      <c r="AB8" s="84">
        <v>14765</v>
      </c>
      <c r="AC8" s="7">
        <f t="shared" si="1"/>
        <v>56.190676299999993</v>
      </c>
      <c r="AD8" s="7">
        <f t="shared" si="2"/>
        <v>14.765000000000001</v>
      </c>
    </row>
    <row r="9" spans="12:30" x14ac:dyDescent="0.15">
      <c r="X9" s="79"/>
      <c r="Y9" s="94" t="str">
        <f t="shared" si="0"/>
        <v>57.5
(43.6)</v>
      </c>
      <c r="Z9" s="9" t="s">
        <v>9</v>
      </c>
      <c r="AA9" s="85">
        <v>57453774.399999999</v>
      </c>
      <c r="AB9" s="84">
        <v>43557</v>
      </c>
      <c r="AC9" s="7">
        <f t="shared" si="1"/>
        <v>57.453774399999993</v>
      </c>
      <c r="AD9" s="7">
        <f t="shared" si="2"/>
        <v>43.557000000000002</v>
      </c>
    </row>
    <row r="10" spans="12:30" x14ac:dyDescent="0.15">
      <c r="X10" s="79"/>
      <c r="Y10" s="94" t="str">
        <f t="shared" si="0"/>
        <v>32.0
(44.5)</v>
      </c>
      <c r="Z10" s="9" t="s">
        <v>10</v>
      </c>
      <c r="AA10" s="85">
        <v>32004149.300000001</v>
      </c>
      <c r="AB10" s="84">
        <v>44545</v>
      </c>
      <c r="AC10" s="7">
        <f t="shared" si="1"/>
        <v>32.004149300000002</v>
      </c>
      <c r="AD10" s="7">
        <f t="shared" si="2"/>
        <v>44.545000000000002</v>
      </c>
    </row>
    <row r="11" spans="12:30" x14ac:dyDescent="0.15">
      <c r="X11" s="79"/>
      <c r="Y11" s="94" t="str">
        <f t="shared" si="0"/>
        <v>45.6
(36.9)</v>
      </c>
      <c r="Z11" s="9" t="s">
        <v>11</v>
      </c>
      <c r="AA11" s="85">
        <v>45567671.899999999</v>
      </c>
      <c r="AB11" s="84">
        <v>36865</v>
      </c>
      <c r="AC11" s="7">
        <f t="shared" si="1"/>
        <v>45.567671899999993</v>
      </c>
      <c r="AD11" s="7">
        <f t="shared" si="2"/>
        <v>36.865000000000002</v>
      </c>
    </row>
    <row r="12" spans="12:30" x14ac:dyDescent="0.15">
      <c r="X12" s="79"/>
      <c r="Y12" s="94" t="str">
        <f t="shared" si="0"/>
        <v>119.1
(71.6)</v>
      </c>
      <c r="Z12" s="9" t="s">
        <v>12</v>
      </c>
      <c r="AA12" s="85">
        <v>119055979.2</v>
      </c>
      <c r="AB12" s="84">
        <v>71563</v>
      </c>
      <c r="AC12" s="7">
        <f t="shared" si="1"/>
        <v>119.0559792</v>
      </c>
      <c r="AD12" s="7">
        <f t="shared" si="2"/>
        <v>71.563000000000002</v>
      </c>
    </row>
    <row r="13" spans="12:30" x14ac:dyDescent="0.15">
      <c r="X13" s="79"/>
      <c r="Y13" s="94" t="str">
        <f>FIXED(AC13,1)&amp;CHAR(10)&amp;"("&amp;FIXED(AD13,1)&amp;")"</f>
        <v>411.4
(253.4)</v>
      </c>
      <c r="Z13" s="9" t="s">
        <v>13</v>
      </c>
      <c r="AA13" s="85">
        <v>411418089.5</v>
      </c>
      <c r="AB13" s="84">
        <v>253384</v>
      </c>
      <c r="AC13" s="7">
        <f t="shared" si="1"/>
        <v>411.41808950000001</v>
      </c>
      <c r="AD13" s="7">
        <f t="shared" si="2"/>
        <v>253.38400000000001</v>
      </c>
    </row>
    <row r="14" spans="12:30" x14ac:dyDescent="0.15">
      <c r="X14" s="79"/>
      <c r="Y14" s="94" t="str">
        <f t="shared" si="0"/>
        <v>172.9
(72.0)</v>
      </c>
      <c r="Z14" s="9" t="s">
        <v>14</v>
      </c>
      <c r="AA14" s="85">
        <v>172949343</v>
      </c>
      <c r="AB14" s="84">
        <v>71973</v>
      </c>
      <c r="AC14" s="7">
        <f t="shared" si="1"/>
        <v>172.949343</v>
      </c>
      <c r="AD14" s="7">
        <f t="shared" si="2"/>
        <v>71.972999999999999</v>
      </c>
    </row>
  </sheetData>
  <mergeCells count="3">
    <mergeCell ref="Z1:AB1"/>
    <mergeCell ref="Z2:Z3"/>
    <mergeCell ref="AA2:AB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F14"/>
  <sheetViews>
    <sheetView topLeftCell="D1" workbookViewId="0">
      <selection activeCell="AA17" sqref="AA17"/>
    </sheetView>
  </sheetViews>
  <sheetFormatPr defaultRowHeight="13.5" x14ac:dyDescent="0.25"/>
  <cols>
    <col min="1" max="1" width="9.140625" style="1"/>
    <col min="2" max="2" width="17" style="1" bestFit="1" customWidth="1"/>
    <col min="3" max="3" width="9.140625" style="1"/>
    <col min="4" max="5" width="9.140625" style="2"/>
    <col min="6" max="7" width="9.140625" style="3"/>
    <col min="8" max="26" width="9.140625" style="1"/>
    <col min="27" max="27" width="17.140625" style="1" bestFit="1" customWidth="1"/>
    <col min="28" max="28" width="9.5703125" style="1" bestFit="1" customWidth="1"/>
    <col min="29" max="29" width="7.42578125" style="1" bestFit="1" customWidth="1"/>
    <col min="30" max="32" width="6.140625" style="1" bestFit="1" customWidth="1"/>
    <col min="33" max="16384" width="9.140625" style="1"/>
  </cols>
  <sheetData>
    <row r="1" spans="18:32" x14ac:dyDescent="0.25">
      <c r="Z1" s="10" t="s">
        <v>55</v>
      </c>
      <c r="AA1" s="11"/>
      <c r="AB1" s="10"/>
      <c r="AC1" s="6"/>
      <c r="AD1" s="6"/>
      <c r="AE1" s="7"/>
      <c r="AF1" s="7"/>
    </row>
    <row r="2" spans="18:32" x14ac:dyDescent="0.25">
      <c r="Z2" s="110"/>
      <c r="AA2" s="114" t="s">
        <v>1</v>
      </c>
      <c r="AB2" s="113"/>
      <c r="AC2" s="6"/>
      <c r="AD2" s="6"/>
      <c r="AE2" s="7"/>
      <c r="AF2" s="7"/>
    </row>
    <row r="3" spans="18:32" x14ac:dyDescent="0.25">
      <c r="Z3" s="111"/>
      <c r="AA3" s="12" t="s">
        <v>2</v>
      </c>
      <c r="AB3" s="13" t="s">
        <v>3</v>
      </c>
      <c r="AC3" s="8"/>
      <c r="AD3" s="8"/>
      <c r="AE3" s="8"/>
      <c r="AF3" s="8"/>
    </row>
    <row r="4" spans="18:32" x14ac:dyDescent="0.15">
      <c r="R4" s="90"/>
      <c r="U4" s="54"/>
      <c r="X4" s="99" t="s">
        <v>79</v>
      </c>
      <c r="Y4" s="100"/>
      <c r="Z4" s="14" t="s">
        <v>4</v>
      </c>
      <c r="AA4" s="72">
        <v>1067044880.6999999</v>
      </c>
      <c r="AB4" s="73">
        <v>670043</v>
      </c>
      <c r="AC4" s="74">
        <f t="shared" ref="AC4:AF4" si="0">SUM(AC5:AC14)</f>
        <v>1067.0448807</v>
      </c>
      <c r="AD4" s="74">
        <f t="shared" si="0"/>
        <v>100.00000000000001</v>
      </c>
      <c r="AE4" s="75">
        <f t="shared" si="0"/>
        <v>670.04300000000001</v>
      </c>
      <c r="AF4" s="75">
        <f t="shared" si="0"/>
        <v>100</v>
      </c>
    </row>
    <row r="5" spans="18:32" x14ac:dyDescent="0.15">
      <c r="X5" s="93" t="str">
        <f>FIXED(AC5,1)&amp;CHAR(10)&amp;"("&amp;FIXED(AD5,1)&amp;")"</f>
        <v>140.4
(13.2)</v>
      </c>
      <c r="Y5" s="93" t="str">
        <f>FIXED(AE5,1)&amp;CHAR(10)&amp;"("&amp;FIXED(AF5,1)&amp;")"</f>
        <v>59.7
(8.9)</v>
      </c>
      <c r="Z5" s="9" t="s">
        <v>5</v>
      </c>
      <c r="AA5" s="87">
        <v>140373059.59999999</v>
      </c>
      <c r="AB5" s="86">
        <v>59723</v>
      </c>
      <c r="AC5" s="74">
        <f>AA5*0.000001</f>
        <v>140.37305959999998</v>
      </c>
      <c r="AD5" s="74">
        <f>AA5/AA4*100</f>
        <v>13.155309784899845</v>
      </c>
      <c r="AE5" s="75">
        <f>AB5*0.001</f>
        <v>59.722999999999999</v>
      </c>
      <c r="AF5" s="75">
        <f>AB5/AB4*100</f>
        <v>8.913308548854328</v>
      </c>
    </row>
    <row r="6" spans="18:32" x14ac:dyDescent="0.15">
      <c r="X6" s="93" t="str">
        <f t="shared" ref="X6:X14" si="1">FIXED(AC6,1)&amp;CHAR(10)&amp;"("&amp;FIXED(AD6,1)&amp;")"</f>
        <v>7.2
(0.7)</v>
      </c>
      <c r="Y6" s="93" t="str">
        <f t="shared" ref="Y6:Y14" si="2">FIXED(AE6,1)&amp;CHAR(10)&amp;"("&amp;FIXED(AF6,1)&amp;")"</f>
        <v>19.1
(2.8)</v>
      </c>
      <c r="Z6" s="9" t="s">
        <v>6</v>
      </c>
      <c r="AA6" s="87">
        <v>7197503.9000000004</v>
      </c>
      <c r="AB6" s="86">
        <v>19074</v>
      </c>
      <c r="AC6" s="74">
        <f t="shared" ref="AC6:AC14" si="3">AA6*0.000001</f>
        <v>7.1975039000000001</v>
      </c>
      <c r="AD6" s="74">
        <f>AA6/AA4*100</f>
        <v>0.6745268198351988</v>
      </c>
      <c r="AE6" s="75">
        <f t="shared" ref="AE6:AE14" si="4">AB6*0.001</f>
        <v>19.074000000000002</v>
      </c>
      <c r="AF6" s="75">
        <f>AB6/AB4*100</f>
        <v>2.8466829740777833</v>
      </c>
    </row>
    <row r="7" spans="18:32" x14ac:dyDescent="0.15">
      <c r="X7" s="93" t="str">
        <f t="shared" si="1"/>
        <v>24.8
(2.3)</v>
      </c>
      <c r="Y7" s="93" t="str">
        <f t="shared" si="2"/>
        <v>54.6
(8.1)</v>
      </c>
      <c r="Z7" s="9" t="s">
        <v>73</v>
      </c>
      <c r="AA7" s="87">
        <v>24834633.600000001</v>
      </c>
      <c r="AB7" s="86">
        <v>54594</v>
      </c>
      <c r="AC7" s="74">
        <f t="shared" si="3"/>
        <v>24.8346336</v>
      </c>
      <c r="AD7" s="74">
        <f>AA7/AA4*100</f>
        <v>2.3274216529400387</v>
      </c>
      <c r="AE7" s="75">
        <f t="shared" si="4"/>
        <v>54.594000000000001</v>
      </c>
      <c r="AF7" s="75">
        <f>AB7/AB4*100</f>
        <v>8.1478352881829981</v>
      </c>
    </row>
    <row r="8" spans="18:32" x14ac:dyDescent="0.15">
      <c r="X8" s="93" t="str">
        <f t="shared" si="1"/>
        <v>56.2
(5.3)</v>
      </c>
      <c r="Y8" s="93" t="str">
        <f t="shared" si="2"/>
        <v>14.8
(2.2)</v>
      </c>
      <c r="Z8" s="9" t="s">
        <v>8</v>
      </c>
      <c r="AA8" s="87">
        <v>56190676.299999997</v>
      </c>
      <c r="AB8" s="86">
        <v>14765</v>
      </c>
      <c r="AC8" s="74">
        <f t="shared" si="3"/>
        <v>56.190676299999993</v>
      </c>
      <c r="AD8" s="74">
        <f>AA8/AA4*100</f>
        <v>5.2660087046327364</v>
      </c>
      <c r="AE8" s="75">
        <f t="shared" si="4"/>
        <v>14.765000000000001</v>
      </c>
      <c r="AF8" s="75">
        <f>AB8/AB4*100</f>
        <v>2.203589918855954</v>
      </c>
    </row>
    <row r="9" spans="18:32" x14ac:dyDescent="0.15">
      <c r="X9" s="93" t="str">
        <f t="shared" si="1"/>
        <v>57.5
(5.4)</v>
      </c>
      <c r="Y9" s="93" t="str">
        <f t="shared" si="2"/>
        <v>43.6
(6.5)</v>
      </c>
      <c r="Z9" s="9" t="s">
        <v>9</v>
      </c>
      <c r="AA9" s="87">
        <v>57453774.399999999</v>
      </c>
      <c r="AB9" s="86">
        <v>43557</v>
      </c>
      <c r="AC9" s="74">
        <f t="shared" si="3"/>
        <v>57.453774399999993</v>
      </c>
      <c r="AD9" s="74">
        <f>AA9/AA4*100</f>
        <v>5.3843821791553257</v>
      </c>
      <c r="AE9" s="75">
        <f t="shared" si="4"/>
        <v>43.557000000000002</v>
      </c>
      <c r="AF9" s="75">
        <f>AB9/AB4*100</f>
        <v>6.500627571663312</v>
      </c>
    </row>
    <row r="10" spans="18:32" x14ac:dyDescent="0.15">
      <c r="X10" s="93" t="str">
        <f t="shared" si="1"/>
        <v>32.0
(3.0)</v>
      </c>
      <c r="Y10" s="93" t="str">
        <f t="shared" si="2"/>
        <v>44.5
(6.6)</v>
      </c>
      <c r="Z10" s="9" t="s">
        <v>10</v>
      </c>
      <c r="AA10" s="87">
        <v>32004149.300000001</v>
      </c>
      <c r="AB10" s="86">
        <v>44545</v>
      </c>
      <c r="AC10" s="74">
        <f t="shared" si="3"/>
        <v>32.004149300000002</v>
      </c>
      <c r="AD10" s="74">
        <f>AA10/AA4*100</f>
        <v>2.9993255090643163</v>
      </c>
      <c r="AE10" s="75">
        <f t="shared" si="4"/>
        <v>44.545000000000002</v>
      </c>
      <c r="AF10" s="75">
        <f>AB10/AB4*100</f>
        <v>6.6480807948146605</v>
      </c>
    </row>
    <row r="11" spans="18:32" x14ac:dyDescent="0.15">
      <c r="X11" s="93" t="str">
        <f t="shared" si="1"/>
        <v>45.6
(4.3)</v>
      </c>
      <c r="Y11" s="93" t="str">
        <f t="shared" si="2"/>
        <v>36.9
(5.5)</v>
      </c>
      <c r="Z11" s="9" t="s">
        <v>11</v>
      </c>
      <c r="AA11" s="87">
        <v>45567671.899999999</v>
      </c>
      <c r="AB11" s="86">
        <v>36865</v>
      </c>
      <c r="AC11" s="74">
        <f t="shared" si="3"/>
        <v>45.567671899999993</v>
      </c>
      <c r="AD11" s="74">
        <f>AA11/AA4*100</f>
        <v>4.2704550412262714</v>
      </c>
      <c r="AE11" s="75">
        <f t="shared" si="4"/>
        <v>36.865000000000002</v>
      </c>
      <c r="AF11" s="75">
        <f>AB11/AB4*100</f>
        <v>5.501885699872993</v>
      </c>
    </row>
    <row r="12" spans="18:32" x14ac:dyDescent="0.15">
      <c r="X12" s="93" t="str">
        <f t="shared" si="1"/>
        <v>119.1
(11.2)</v>
      </c>
      <c r="Y12" s="93" t="str">
        <f t="shared" si="2"/>
        <v>71.6
(10.7)</v>
      </c>
      <c r="Z12" s="9" t="s">
        <v>12</v>
      </c>
      <c r="AA12" s="87">
        <v>119055979.2</v>
      </c>
      <c r="AB12" s="86">
        <v>71563</v>
      </c>
      <c r="AC12" s="74">
        <f t="shared" si="3"/>
        <v>119.0559792</v>
      </c>
      <c r="AD12" s="74">
        <f>AA12/AA4*100</f>
        <v>11.157541857273822</v>
      </c>
      <c r="AE12" s="75">
        <f t="shared" si="4"/>
        <v>71.563000000000002</v>
      </c>
      <c r="AF12" s="75">
        <f>AB12/AB4*100</f>
        <v>10.680359320222731</v>
      </c>
    </row>
    <row r="13" spans="18:32" x14ac:dyDescent="0.15">
      <c r="X13" s="93" t="str">
        <f t="shared" si="1"/>
        <v>411.4
(38.6)</v>
      </c>
      <c r="Y13" s="93" t="str">
        <f t="shared" si="2"/>
        <v>253.4
(37.8)</v>
      </c>
      <c r="Z13" s="9" t="s">
        <v>13</v>
      </c>
      <c r="AA13" s="87">
        <v>411418089.5</v>
      </c>
      <c r="AB13" s="86">
        <v>253384</v>
      </c>
      <c r="AC13" s="74">
        <f t="shared" si="3"/>
        <v>411.41808950000001</v>
      </c>
      <c r="AD13" s="74">
        <f>AA13/AA4*100</f>
        <v>38.556774596969404</v>
      </c>
      <c r="AE13" s="75">
        <f t="shared" si="4"/>
        <v>253.38400000000001</v>
      </c>
      <c r="AF13" s="75">
        <f>AB13/AB4*100</f>
        <v>37.816080460507756</v>
      </c>
    </row>
    <row r="14" spans="18:32" x14ac:dyDescent="0.15">
      <c r="X14" s="93" t="str">
        <f t="shared" si="1"/>
        <v>172.9
(16.2)</v>
      </c>
      <c r="Y14" s="93" t="str">
        <f t="shared" si="2"/>
        <v>72.0
(10.7)</v>
      </c>
      <c r="Z14" s="9" t="s">
        <v>14</v>
      </c>
      <c r="AA14" s="87">
        <v>172949343</v>
      </c>
      <c r="AB14" s="86">
        <v>71973</v>
      </c>
      <c r="AC14" s="74">
        <f t="shared" si="3"/>
        <v>172.949343</v>
      </c>
      <c r="AD14" s="74">
        <f>AA14/AA4*100</f>
        <v>16.208253854003051</v>
      </c>
      <c r="AE14" s="75">
        <f t="shared" si="4"/>
        <v>71.972999999999999</v>
      </c>
      <c r="AF14" s="75">
        <f>AB14/AB4*100</f>
        <v>10.741549422947482</v>
      </c>
    </row>
  </sheetData>
  <mergeCells count="2">
    <mergeCell ref="Z2:Z3"/>
    <mergeCell ref="AA2:AB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activeCell="D11" sqref="D11"/>
    </sheetView>
  </sheetViews>
  <sheetFormatPr defaultRowHeight="13.5" x14ac:dyDescent="0.25"/>
  <cols>
    <col min="1" max="1" width="13" bestFit="1" customWidth="1"/>
    <col min="2" max="2" width="6.42578125" bestFit="1" customWidth="1"/>
    <col min="3" max="3" width="18.42578125" bestFit="1" customWidth="1"/>
    <col min="4" max="4" width="11.140625" bestFit="1" customWidth="1"/>
    <col min="5" max="5" width="6.140625" style="4" bestFit="1" customWidth="1"/>
  </cols>
  <sheetData>
    <row r="1" spans="1:24" x14ac:dyDescent="0.25">
      <c r="A1" s="118" t="s">
        <v>56</v>
      </c>
      <c r="B1" s="118"/>
      <c r="C1" s="118"/>
      <c r="D1" s="118"/>
      <c r="E1" s="118"/>
    </row>
    <row r="2" spans="1:24" x14ac:dyDescent="0.25">
      <c r="A2" s="115"/>
      <c r="B2" s="115"/>
      <c r="C2" s="112" t="s">
        <v>4</v>
      </c>
      <c r="D2" s="113"/>
      <c r="E2" s="6"/>
    </row>
    <row r="3" spans="1:24" x14ac:dyDescent="0.25">
      <c r="A3" s="115"/>
      <c r="B3" s="115"/>
      <c r="C3" s="12" t="s">
        <v>2</v>
      </c>
      <c r="D3" s="13" t="s">
        <v>3</v>
      </c>
      <c r="E3" s="6"/>
      <c r="F3" s="101" t="s">
        <v>79</v>
      </c>
      <c r="X3" s="67"/>
    </row>
    <row r="4" spans="1:24" x14ac:dyDescent="0.15">
      <c r="A4" s="14" t="s">
        <v>15</v>
      </c>
      <c r="B4" s="15"/>
      <c r="C4" s="77">
        <v>737677852.69999993</v>
      </c>
      <c r="D4" s="78">
        <v>616091</v>
      </c>
      <c r="E4" s="6">
        <f>C4/C15*100</f>
        <v>69.132785887700479</v>
      </c>
      <c r="F4" t="str">
        <f>A4&amp;CHAR(10)&amp;FIXED(C4,1)&amp;"㎡"&amp;CHAR(10)&amp;"("&amp;FIXED(E4,1)&amp;"%)"&amp;CHAR(10)&amp;FIXED(D4,0)&amp;"필"</f>
        <v>토지대장등록지
737,677,852.7㎡
(69.1%)
616,091필</v>
      </c>
      <c r="X4" s="90"/>
    </row>
    <row r="5" spans="1:24" x14ac:dyDescent="0.15">
      <c r="A5" s="14" t="s">
        <v>22</v>
      </c>
      <c r="B5" s="15"/>
      <c r="C5" s="77">
        <v>329367028</v>
      </c>
      <c r="D5" s="78">
        <v>53952</v>
      </c>
      <c r="E5" s="6">
        <f>C5/C15*100</f>
        <v>30.867214112299525</v>
      </c>
      <c r="F5" t="str">
        <f t="shared" ref="F5" si="0">A5&amp;CHAR(10)&amp;FIXED(C5,1)&amp;"㎡"&amp;CHAR(10)&amp;"("&amp;FIXED(E5,1)&amp;"%)"&amp;CHAR(10)&amp;FIXED(D5,0)&amp;"필"</f>
        <v>임야대장등록지
329,367,028.0㎡
(30.9%)
53,952필</v>
      </c>
    </row>
    <row r="6" spans="1:24" x14ac:dyDescent="0.15">
      <c r="A6" s="117" t="s">
        <v>21</v>
      </c>
      <c r="B6" s="53" t="s">
        <v>68</v>
      </c>
      <c r="C6" s="80">
        <v>564352771.10000002</v>
      </c>
      <c r="D6" s="81">
        <v>444430</v>
      </c>
      <c r="E6" s="74">
        <f>C6/C15*100</f>
        <v>52.889319025622882</v>
      </c>
      <c r="F6" t="str">
        <f>B6&amp;CHAR(10)&amp;FIXED(C6,1)&amp;"㎡"&amp;CHAR(10)&amp;"("&amp;FIXED(E6,1)&amp;"%)"&amp;CHAR(10)&amp;FIXED(D6,0)&amp;"필"</f>
        <v>개인
564,352,771.1㎡
(52.9%)
444,430필</v>
      </c>
    </row>
    <row r="7" spans="1:24" x14ac:dyDescent="0.15">
      <c r="A7" s="117"/>
      <c r="B7" s="53" t="s">
        <v>16</v>
      </c>
      <c r="C7" s="80">
        <v>138468452.19999999</v>
      </c>
      <c r="D7" s="81">
        <v>65247</v>
      </c>
      <c r="E7" s="74">
        <f>C7/C15*100</f>
        <v>12.976816130654436</v>
      </c>
      <c r="F7" t="str">
        <f t="shared" ref="F7:F14" si="1">B7&amp;CHAR(10)&amp;FIXED(C7,1)&amp;"㎡"&amp;CHAR(10)&amp;"("&amp;FIXED(E7,1)&amp;"%)"&amp;CHAR(10)&amp;FIXED(D7,0)&amp;"필"</f>
        <v>국유지
138,468,452.2㎡
(13.0%)
65,247필</v>
      </c>
    </row>
    <row r="8" spans="1:24" x14ac:dyDescent="0.15">
      <c r="A8" s="117"/>
      <c r="B8" s="53" t="s">
        <v>17</v>
      </c>
      <c r="C8" s="80">
        <v>88847069.799999997</v>
      </c>
      <c r="D8" s="81">
        <v>35298</v>
      </c>
      <c r="E8" s="74">
        <f>C8/C15*100</f>
        <v>8.326460433577525</v>
      </c>
      <c r="F8" t="str">
        <f t="shared" si="1"/>
        <v>도유지
88,847,069.8㎡
(8.3%)
35,298필</v>
      </c>
    </row>
    <row r="9" spans="1:24" x14ac:dyDescent="0.15">
      <c r="A9" s="117"/>
      <c r="B9" s="53" t="s">
        <v>18</v>
      </c>
      <c r="C9" s="80">
        <v>52544423.799999997</v>
      </c>
      <c r="D9" s="81">
        <v>51787</v>
      </c>
      <c r="E9" s="74">
        <f>C9/C15*100</f>
        <v>4.9242936965809667</v>
      </c>
      <c r="F9" t="str">
        <f t="shared" si="1"/>
        <v>군유지
52,544,423.8㎡
(4.9%)
51,787필</v>
      </c>
    </row>
    <row r="10" spans="1:24" x14ac:dyDescent="0.15">
      <c r="A10" s="117"/>
      <c r="B10" s="53" t="s">
        <v>19</v>
      </c>
      <c r="C10" s="80">
        <v>203135405.69999999</v>
      </c>
      <c r="D10" s="81">
        <v>65031</v>
      </c>
      <c r="E10" s="74">
        <f>C10/C15*100</f>
        <v>19.037194158763</v>
      </c>
      <c r="F10" t="str">
        <f t="shared" si="1"/>
        <v>법인
203,135,405.7㎡
(19.0%)
65,031필</v>
      </c>
    </row>
    <row r="11" spans="1:24" x14ac:dyDescent="0.15">
      <c r="A11" s="117"/>
      <c r="B11" s="53" t="s">
        <v>69</v>
      </c>
      <c r="C11" s="80">
        <v>9858107</v>
      </c>
      <c r="D11" s="81">
        <v>2259</v>
      </c>
      <c r="E11" s="74">
        <f>C11/C15*100</f>
        <v>0.92386994945638201</v>
      </c>
      <c r="F11" t="str">
        <f t="shared" si="1"/>
        <v>종중
9,858,107.0㎡
(0.9%)
2,259필</v>
      </c>
    </row>
    <row r="12" spans="1:24" x14ac:dyDescent="0.15">
      <c r="A12" s="117"/>
      <c r="B12" s="53" t="s">
        <v>70</v>
      </c>
      <c r="C12" s="80">
        <v>4005148.6</v>
      </c>
      <c r="D12" s="81">
        <v>2462</v>
      </c>
      <c r="E12" s="74">
        <f>C12/C15*100</f>
        <v>0.37534959142229829</v>
      </c>
      <c r="F12" t="str">
        <f t="shared" si="1"/>
        <v>종교단체
4,005,148.6㎡
(0.4%)
2,462필</v>
      </c>
    </row>
    <row r="13" spans="1:24" x14ac:dyDescent="0.15">
      <c r="A13" s="117"/>
      <c r="B13" s="53" t="s">
        <v>71</v>
      </c>
      <c r="C13" s="70">
        <v>2874336.1</v>
      </c>
      <c r="D13" s="69">
        <v>1828</v>
      </c>
      <c r="E13" s="6">
        <f>C13/C15*100</f>
        <v>0.26937349609084726</v>
      </c>
      <c r="F13" t="str">
        <f t="shared" si="1"/>
        <v>기타단체
2,874,336.1㎡
(0.3%)
1,828필</v>
      </c>
    </row>
    <row r="14" spans="1:24" x14ac:dyDescent="0.15">
      <c r="A14" s="117"/>
      <c r="B14" s="53" t="s">
        <v>20</v>
      </c>
      <c r="C14" s="70">
        <v>2959166.4</v>
      </c>
      <c r="D14" s="69">
        <v>1701</v>
      </c>
      <c r="E14" s="6">
        <f>C14/C15*100</f>
        <v>0.27732351783167125</v>
      </c>
      <c r="F14" t="str">
        <f t="shared" si="1"/>
        <v>기타
2,959,166.4㎡
(0.3%)
1,701필</v>
      </c>
    </row>
    <row r="15" spans="1:24" x14ac:dyDescent="0.15">
      <c r="A15" s="116"/>
      <c r="B15" s="116"/>
      <c r="C15" s="68">
        <f>SUM(C6:C14)</f>
        <v>1067044880.6999999</v>
      </c>
      <c r="D15" s="89">
        <f>SUM(D6:D14)</f>
        <v>670043</v>
      </c>
      <c r="E15" s="6">
        <f>SUM(E6:E14)</f>
        <v>100.00000000000001</v>
      </c>
      <c r="F15" t="str">
        <f>"총계"&amp;CHAR(10)&amp;FIXED(C15,1)&amp;"㎡"&amp;"("&amp;FIXED(E15,1)&amp;"%)"&amp;CHAR(10)&amp;FIXED(D15,0)&amp;"필"</f>
        <v>총계
1,067,044,880.7㎡(100.0%)
670,043필</v>
      </c>
    </row>
    <row r="20" spans="3:3" x14ac:dyDescent="0.25">
      <c r="C20" s="54"/>
    </row>
  </sheetData>
  <mergeCells count="5">
    <mergeCell ref="A2:B3"/>
    <mergeCell ref="A15:B15"/>
    <mergeCell ref="C2:D2"/>
    <mergeCell ref="A6:A14"/>
    <mergeCell ref="A1:E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workbookViewId="0">
      <selection activeCell="X7" sqref="X7"/>
    </sheetView>
  </sheetViews>
  <sheetFormatPr defaultRowHeight="10.5" x14ac:dyDescent="0.25"/>
  <cols>
    <col min="1" max="1" width="5.7109375" style="8" bestFit="1" customWidth="1"/>
    <col min="2" max="13" width="7.7109375" style="8" bestFit="1" customWidth="1"/>
    <col min="14" max="14" width="5.7109375" style="8" bestFit="1" customWidth="1"/>
    <col min="15" max="15" width="4.85546875" style="8" bestFit="1" customWidth="1"/>
    <col min="16" max="16" width="6.85546875" style="8" customWidth="1"/>
    <col min="17" max="17" width="5.85546875" style="8" bestFit="1" customWidth="1"/>
    <col min="18" max="25" width="9.140625" style="8"/>
    <col min="26" max="26" width="13.85546875" style="8" bestFit="1" customWidth="1"/>
    <col min="27" max="27" width="11.42578125" style="8" bestFit="1" customWidth="1"/>
    <col min="28" max="29" width="12.42578125" style="8" bestFit="1" customWidth="1"/>
    <col min="30" max="30" width="12.85546875" style="8" bestFit="1" customWidth="1"/>
    <col min="31" max="31" width="11.42578125" style="8" bestFit="1" customWidth="1"/>
    <col min="32" max="32" width="10.42578125" style="8" bestFit="1" customWidth="1"/>
    <col min="33" max="33" width="12.42578125" style="8" bestFit="1" customWidth="1"/>
    <col min="34" max="16384" width="9.140625" style="8"/>
  </cols>
  <sheetData>
    <row r="1" spans="1:33" x14ac:dyDescent="0.15">
      <c r="A1" s="109" t="s">
        <v>64</v>
      </c>
      <c r="B1" s="109"/>
      <c r="C1" s="109"/>
      <c r="D1" s="34"/>
      <c r="E1" s="34"/>
      <c r="F1" s="16"/>
      <c r="G1" s="16"/>
      <c r="H1" s="16"/>
      <c r="I1" s="16"/>
      <c r="J1" s="16"/>
      <c r="K1" s="16"/>
      <c r="L1" s="16"/>
      <c r="M1" s="16"/>
      <c r="N1" s="16"/>
      <c r="O1" s="16"/>
      <c r="Q1" s="16"/>
    </row>
    <row r="2" spans="1:33" x14ac:dyDescent="0.25">
      <c r="A2" s="119"/>
      <c r="B2" s="120"/>
      <c r="C2" s="121"/>
      <c r="D2" s="33" t="s">
        <v>24</v>
      </c>
      <c r="E2" s="33"/>
      <c r="F2" s="33" t="s">
        <v>25</v>
      </c>
      <c r="G2" s="33"/>
      <c r="H2" s="33" t="s">
        <v>26</v>
      </c>
      <c r="I2" s="33"/>
      <c r="J2" s="33" t="s">
        <v>27</v>
      </c>
      <c r="K2" s="33"/>
      <c r="L2" s="33" t="s">
        <v>28</v>
      </c>
      <c r="M2" s="33"/>
      <c r="N2" s="33" t="s">
        <v>29</v>
      </c>
      <c r="O2" s="33"/>
      <c r="P2" s="33" t="s">
        <v>57</v>
      </c>
      <c r="Q2" s="33"/>
      <c r="Z2" s="18" t="s">
        <v>1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57</v>
      </c>
    </row>
    <row r="3" spans="1:33" x14ac:dyDescent="0.25">
      <c r="A3" s="122"/>
      <c r="B3" s="123"/>
      <c r="C3" s="124"/>
      <c r="D3" s="12" t="s">
        <v>2</v>
      </c>
      <c r="E3" s="12" t="s">
        <v>58</v>
      </c>
      <c r="F3" s="12" t="s">
        <v>2</v>
      </c>
      <c r="G3" s="12" t="s">
        <v>58</v>
      </c>
      <c r="H3" s="12" t="s">
        <v>2</v>
      </c>
      <c r="I3" s="12" t="s">
        <v>58</v>
      </c>
      <c r="J3" s="12" t="s">
        <v>2</v>
      </c>
      <c r="K3" s="12" t="s">
        <v>58</v>
      </c>
      <c r="L3" s="12" t="s">
        <v>2</v>
      </c>
      <c r="M3" s="12" t="s">
        <v>58</v>
      </c>
      <c r="N3" s="12" t="s">
        <v>2</v>
      </c>
      <c r="O3" s="12" t="s">
        <v>58</v>
      </c>
      <c r="P3" s="12" t="s">
        <v>2</v>
      </c>
      <c r="Q3" s="12" t="s">
        <v>58</v>
      </c>
      <c r="Z3" s="19" t="s">
        <v>2</v>
      </c>
      <c r="AA3" s="19" t="s">
        <v>2</v>
      </c>
      <c r="AB3" s="19" t="s">
        <v>2</v>
      </c>
      <c r="AC3" s="19" t="s">
        <v>2</v>
      </c>
      <c r="AD3" s="19" t="s">
        <v>2</v>
      </c>
      <c r="AE3" s="19" t="s">
        <v>2</v>
      </c>
      <c r="AF3" s="19" t="s">
        <v>2</v>
      </c>
      <c r="AG3" s="19" t="s">
        <v>2</v>
      </c>
    </row>
    <row r="4" spans="1:33" ht="11.25" x14ac:dyDescent="0.15">
      <c r="A4" s="125" t="s">
        <v>23</v>
      </c>
      <c r="B4" s="126"/>
      <c r="C4" s="127"/>
      <c r="D4" s="17">
        <f>AA4*0.000001</f>
        <v>77.552264699999995</v>
      </c>
      <c r="E4" s="17">
        <f>AA4/Z4*100</f>
        <v>7.2679477782719299</v>
      </c>
      <c r="F4" s="17">
        <f>AB4*0.000001</f>
        <v>154.3861541</v>
      </c>
      <c r="G4" s="17">
        <f>AB4/Z4*100</f>
        <v>14.46857174355403</v>
      </c>
      <c r="H4" s="17">
        <f>AC4*0.000001</f>
        <v>386.88810439999997</v>
      </c>
      <c r="I4" s="17">
        <f>AC4/Z4*100</f>
        <v>36.257903617530559</v>
      </c>
      <c r="J4" s="17">
        <f>AD4*0.000001</f>
        <v>117.0444823</v>
      </c>
      <c r="K4" s="17">
        <f>AD4/Z4*100</f>
        <v>10.969030864307863</v>
      </c>
      <c r="L4" s="17">
        <f>AE4*0.000001</f>
        <v>85.944348099999999</v>
      </c>
      <c r="M4" s="17">
        <f>AE4/Z4*100</f>
        <v>8.0544267307312349</v>
      </c>
      <c r="N4" s="17">
        <f>AF4*0.000001</f>
        <v>8.2154747999999991</v>
      </c>
      <c r="O4" s="17">
        <f>AF4/Z4*100</f>
        <v>0.76992776485751058</v>
      </c>
      <c r="P4" s="17">
        <f>AG4*0.000001</f>
        <v>237.0140523</v>
      </c>
      <c r="Q4" s="17">
        <f>AG4/Z4*100</f>
        <v>22.212191500746876</v>
      </c>
      <c r="S4" s="93"/>
      <c r="T4" s="55"/>
      <c r="Z4" s="56">
        <v>1067044880.6999999</v>
      </c>
      <c r="AA4" s="56">
        <v>77552264.700000003</v>
      </c>
      <c r="AB4" s="56">
        <v>154386154.09999999</v>
      </c>
      <c r="AC4" s="57">
        <v>386888104.39999998</v>
      </c>
      <c r="AD4" s="58">
        <v>117044482.3</v>
      </c>
      <c r="AE4" s="59">
        <v>85944348.100000009</v>
      </c>
      <c r="AF4" s="60">
        <v>8215474.7999999998</v>
      </c>
      <c r="AG4" s="61">
        <v>237014052.30000001</v>
      </c>
    </row>
    <row r="5" spans="1:33" x14ac:dyDescent="0.25">
      <c r="O5" s="130" t="s">
        <v>79</v>
      </c>
      <c r="P5" s="130"/>
    </row>
    <row r="6" spans="1:33" ht="12" x14ac:dyDescent="0.25">
      <c r="O6" s="95" t="s">
        <v>24</v>
      </c>
      <c r="P6" s="96" t="str">
        <f>O6&amp;CHAR(10)&amp;FIXED(D4,1)&amp;"㎢"&amp;CHAR(10)&amp;"("&amp;FIXED(E4,1)&amp;"%"&amp;")"</f>
        <v>전
77.6㎢
(7.3%)</v>
      </c>
      <c r="U6" s="91"/>
    </row>
    <row r="7" spans="1:33" ht="12" x14ac:dyDescent="0.25">
      <c r="O7" s="95" t="s">
        <v>25</v>
      </c>
      <c r="P7" s="96" t="str">
        <f>O7&amp;CHAR(10)&amp;FIXED(F4,1)&amp;"㎢"&amp;CHAR(10)&amp;"("&amp;FIXED(G4,1)&amp;"%"&amp;")"</f>
        <v>답
154.4㎢
(14.5%)</v>
      </c>
    </row>
    <row r="8" spans="1:33" ht="12" x14ac:dyDescent="0.25">
      <c r="O8" s="95" t="s">
        <v>26</v>
      </c>
      <c r="P8" s="96" t="str">
        <f>O8&amp;CHAR(10)&amp;FIXED(H4,1)&amp;"㎢"&amp;CHAR(10)&amp;"("&amp;FIXED(I4,1)&amp;"%"&amp;")"</f>
        <v>임야
386.9㎢
(36.3%)</v>
      </c>
    </row>
    <row r="9" spans="1:33" ht="12" x14ac:dyDescent="0.25">
      <c r="O9" s="95" t="s">
        <v>27</v>
      </c>
      <c r="P9" s="96" t="str">
        <f>O9&amp;CHAR(10)&amp;FIXED(J4,1)&amp;"㎢"&amp;CHAR(10)&amp;"("&amp;FIXED(K4,1)&amp;"%"&amp;")"</f>
        <v>대
117.0㎢
(11.0%)</v>
      </c>
    </row>
    <row r="10" spans="1:33" ht="12" x14ac:dyDescent="0.25">
      <c r="O10" s="95" t="s">
        <v>28</v>
      </c>
      <c r="P10" s="96" t="str">
        <f>O10&amp;CHAR(10)&amp;FIXED(L4,1)&amp;"㎢"&amp;CHAR(10)&amp;"("&amp;FIXED(M4,1)&amp;"%"&amp;")"</f>
        <v>도로
85.9㎢
(8.1%)</v>
      </c>
    </row>
    <row r="11" spans="1:33" ht="12" x14ac:dyDescent="0.25">
      <c r="O11" s="95" t="s">
        <v>29</v>
      </c>
      <c r="P11" s="96" t="str">
        <f>O11&amp;CHAR(10)&amp;FIXED(N4,1)&amp;"㎢"&amp;CHAR(10)&amp;"("&amp;FIXED(O4,1)&amp;"%"&amp;")"</f>
        <v>하천
8.2㎢
(0.8%)</v>
      </c>
    </row>
    <row r="12" spans="1:33" ht="12" x14ac:dyDescent="0.25">
      <c r="O12" s="95" t="s">
        <v>78</v>
      </c>
      <c r="P12" s="96" t="str">
        <f>O12&amp;CHAR(10)&amp;FIXED(P4,1)&amp;"㎢"&amp;CHAR(10)&amp;"("&amp;FIXED(Q4,1)&amp;"%"&amp;")"</f>
        <v>기타
237.0㎢
(22.2%)</v>
      </c>
    </row>
    <row r="14" spans="1:33" x14ac:dyDescent="0.25">
      <c r="Q14" s="55"/>
    </row>
    <row r="28" spans="1:12" x14ac:dyDescent="0.25">
      <c r="A28" s="8" t="s">
        <v>65</v>
      </c>
    </row>
    <row r="29" spans="1:12" x14ac:dyDescent="0.25">
      <c r="A29" s="128" t="s">
        <v>30</v>
      </c>
      <c r="B29" s="88">
        <v>2012</v>
      </c>
      <c r="C29" s="88">
        <v>2013</v>
      </c>
      <c r="D29" s="88">
        <v>2014</v>
      </c>
      <c r="E29" s="88">
        <v>2015</v>
      </c>
      <c r="F29" s="88">
        <v>2016</v>
      </c>
      <c r="G29" s="88">
        <v>2017</v>
      </c>
      <c r="H29" s="88">
        <v>2018</v>
      </c>
      <c r="I29" s="88">
        <v>2019</v>
      </c>
      <c r="J29" s="88">
        <v>2020</v>
      </c>
      <c r="K29" s="88">
        <v>2021</v>
      </c>
      <c r="L29" s="88">
        <v>2022</v>
      </c>
    </row>
    <row r="30" spans="1:12" x14ac:dyDescent="0.25">
      <c r="A30" s="129"/>
      <c r="B30" s="88" t="s">
        <v>31</v>
      </c>
      <c r="C30" s="88" t="s">
        <v>31</v>
      </c>
      <c r="D30" s="88" t="s">
        <v>31</v>
      </c>
      <c r="E30" s="88" t="s">
        <v>31</v>
      </c>
      <c r="F30" s="88" t="s">
        <v>31</v>
      </c>
      <c r="G30" s="88" t="s">
        <v>31</v>
      </c>
      <c r="H30" s="88" t="s">
        <v>31</v>
      </c>
      <c r="I30" s="88" t="s">
        <v>31</v>
      </c>
      <c r="J30" s="88" t="s">
        <v>31</v>
      </c>
      <c r="K30" s="88" t="s">
        <v>31</v>
      </c>
      <c r="L30" s="88" t="s">
        <v>31</v>
      </c>
    </row>
    <row r="31" spans="1:12" x14ac:dyDescent="0.25">
      <c r="A31" s="44" t="s">
        <v>24</v>
      </c>
      <c r="B31" s="45">
        <v>100</v>
      </c>
      <c r="C31" s="45">
        <v>98.987168845143145</v>
      </c>
      <c r="D31" s="45">
        <v>97.602787002162316</v>
      </c>
      <c r="E31" s="45">
        <v>97.165231034429894</v>
      </c>
      <c r="F31" s="45">
        <v>94.993028944150211</v>
      </c>
      <c r="G31" s="45">
        <v>94.638702587124328</v>
      </c>
      <c r="H31" s="45">
        <v>94.125584143344824</v>
      </c>
      <c r="I31" s="45">
        <v>93.789885688848429</v>
      </c>
      <c r="J31" s="45">
        <v>93.344886418794431</v>
      </c>
      <c r="K31" s="45">
        <v>92.517679632269051</v>
      </c>
      <c r="L31" s="45">
        <v>90.693337085733177</v>
      </c>
    </row>
    <row r="32" spans="1:12" x14ac:dyDescent="0.25">
      <c r="A32" s="44" t="s">
        <v>25</v>
      </c>
      <c r="B32" s="45">
        <v>100</v>
      </c>
      <c r="C32" s="45">
        <v>97.785865224465965</v>
      </c>
      <c r="D32" s="45">
        <v>95.906955128441993</v>
      </c>
      <c r="E32" s="45">
        <v>95.262764998485679</v>
      </c>
      <c r="F32" s="45">
        <v>91.958892859064818</v>
      </c>
      <c r="G32" s="45">
        <v>90.952647154567117</v>
      </c>
      <c r="H32" s="45">
        <v>90.138427129650466</v>
      </c>
      <c r="I32" s="45">
        <v>89.28070418908888</v>
      </c>
      <c r="J32" s="45">
        <v>88.090494037719026</v>
      </c>
      <c r="K32" s="45">
        <v>86.849271953133538</v>
      </c>
      <c r="L32" s="45">
        <v>85.5538097626618</v>
      </c>
    </row>
    <row r="33" spans="1:12" x14ac:dyDescent="0.25">
      <c r="A33" s="44" t="s">
        <v>26</v>
      </c>
      <c r="B33" s="45">
        <v>100</v>
      </c>
      <c r="C33" s="45">
        <v>99.433102814373115</v>
      </c>
      <c r="D33" s="45">
        <v>98.716230792207853</v>
      </c>
      <c r="E33" s="45">
        <v>98.5627401217467</v>
      </c>
      <c r="F33" s="45">
        <v>97.944339362478672</v>
      </c>
      <c r="G33" s="45">
        <v>97.544886335599969</v>
      </c>
      <c r="H33" s="45">
        <v>97.196347246813559</v>
      </c>
      <c r="I33" s="45">
        <v>97.041027912520121</v>
      </c>
      <c r="J33" s="45">
        <v>96.905037468895188</v>
      </c>
      <c r="K33" s="45">
        <v>96.108111981389953</v>
      </c>
      <c r="L33" s="45">
        <v>95.65305873775975</v>
      </c>
    </row>
    <row r="34" spans="1:12" x14ac:dyDescent="0.25">
      <c r="A34" s="44" t="s">
        <v>32</v>
      </c>
      <c r="B34" s="45">
        <v>100</v>
      </c>
      <c r="C34" s="45">
        <v>105.51607356083703</v>
      </c>
      <c r="D34" s="45">
        <v>109.60587644601712</v>
      </c>
      <c r="E34" s="45">
        <v>110.13160624587243</v>
      </c>
      <c r="F34" s="45">
        <v>115.73104117321404</v>
      </c>
      <c r="G34" s="45">
        <v>116.87283688824179</v>
      </c>
      <c r="H34" s="45">
        <v>118.21835111908085</v>
      </c>
      <c r="I34" s="45">
        <v>119.34899771335294</v>
      </c>
      <c r="J34" s="45">
        <v>120.55719289938622</v>
      </c>
      <c r="K34" s="45">
        <v>122.28173345481777</v>
      </c>
      <c r="L34" s="45">
        <v>125.90506700253145</v>
      </c>
    </row>
    <row r="35" spans="1:12" x14ac:dyDescent="0.25">
      <c r="A35" s="44" t="s">
        <v>28</v>
      </c>
      <c r="B35" s="45">
        <v>100</v>
      </c>
      <c r="C35" s="45">
        <v>102.94484437489855</v>
      </c>
      <c r="D35" s="45">
        <v>107.22144275073721</v>
      </c>
      <c r="E35" s="45">
        <v>107.95718403267284</v>
      </c>
      <c r="F35" s="45">
        <v>111.7755682264163</v>
      </c>
      <c r="G35" s="45">
        <v>113.25570293688297</v>
      </c>
      <c r="H35" s="45">
        <v>116.97504888878353</v>
      </c>
      <c r="I35" s="45">
        <v>118.70199492069733</v>
      </c>
      <c r="J35" s="45">
        <v>120.14459003142632</v>
      </c>
      <c r="K35" s="45">
        <v>121.32104323620894</v>
      </c>
      <c r="L35" s="45">
        <v>122.93398670905383</v>
      </c>
    </row>
    <row r="36" spans="1:12" x14ac:dyDescent="0.25">
      <c r="A36" s="44" t="s">
        <v>29</v>
      </c>
      <c r="B36" s="45">
        <v>100</v>
      </c>
      <c r="C36" s="45">
        <v>98.455624018056938</v>
      </c>
      <c r="D36" s="45">
        <v>99.048747725029969</v>
      </c>
      <c r="E36" s="45">
        <v>99.026599904456674</v>
      </c>
      <c r="F36" s="45">
        <v>107.6226999403801</v>
      </c>
      <c r="G36" s="45">
        <v>108.70365052889672</v>
      </c>
      <c r="H36" s="45">
        <v>113.13651145654346</v>
      </c>
      <c r="I36" s="45">
        <v>114.01201818515281</v>
      </c>
      <c r="J36" s="45">
        <v>120.19927560734396</v>
      </c>
      <c r="K36" s="45">
        <v>130.04146274892122</v>
      </c>
      <c r="L36" s="45">
        <v>138.89684106480499</v>
      </c>
    </row>
    <row r="37" spans="1:12" x14ac:dyDescent="0.25">
      <c r="A37" s="46" t="s">
        <v>20</v>
      </c>
      <c r="B37" s="45">
        <v>100</v>
      </c>
      <c r="C37" s="45">
        <v>100.0557382187302</v>
      </c>
      <c r="D37" s="45">
        <v>103.71120025273042</v>
      </c>
      <c r="E37" s="45">
        <v>104.97053679164674</v>
      </c>
      <c r="F37" s="45">
        <v>112.68674494631516</v>
      </c>
      <c r="G37" s="45">
        <v>113.72342052667919</v>
      </c>
      <c r="H37" s="45">
        <v>113.40621963720994</v>
      </c>
      <c r="I37" s="45">
        <v>113.4753878442166</v>
      </c>
      <c r="J37" s="45">
        <v>114.73966548309782</v>
      </c>
      <c r="K37" s="45">
        <v>116.92320383772932</v>
      </c>
      <c r="L37" s="45">
        <v>117.56717318184393</v>
      </c>
    </row>
  </sheetData>
  <mergeCells count="5">
    <mergeCell ref="A1:C1"/>
    <mergeCell ref="A2:C3"/>
    <mergeCell ref="A4:C4"/>
    <mergeCell ref="A29:A30"/>
    <mergeCell ref="O5:P5"/>
  </mergeCells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B9" sqref="B9"/>
    </sheetView>
  </sheetViews>
  <sheetFormatPr defaultRowHeight="13.5" x14ac:dyDescent="0.25"/>
  <cols>
    <col min="1" max="1" width="9.140625" style="1"/>
    <col min="2" max="2" width="20.85546875" style="1" bestFit="1" customWidth="1"/>
    <col min="3" max="4" width="9.140625" style="2"/>
    <col min="5" max="16384" width="9.140625" style="1"/>
  </cols>
  <sheetData>
    <row r="1" spans="1:18" x14ac:dyDescent="0.25">
      <c r="A1" s="109" t="s">
        <v>59</v>
      </c>
      <c r="B1" s="131"/>
      <c r="C1" s="6"/>
      <c r="D1" s="6"/>
    </row>
    <row r="2" spans="1:18" x14ac:dyDescent="0.25">
      <c r="A2" s="110"/>
      <c r="B2" s="21" t="s">
        <v>1</v>
      </c>
      <c r="C2" s="6"/>
      <c r="D2" s="6"/>
    </row>
    <row r="3" spans="1:18" x14ac:dyDescent="0.25">
      <c r="A3" s="111"/>
      <c r="B3" s="12" t="s">
        <v>2</v>
      </c>
      <c r="C3" s="6"/>
      <c r="D3" s="6"/>
      <c r="E3" s="102" t="s">
        <v>79</v>
      </c>
    </row>
    <row r="4" spans="1:18" x14ac:dyDescent="0.15">
      <c r="A4" s="14" t="s">
        <v>4</v>
      </c>
      <c r="B4" s="71">
        <v>737677852.69999993</v>
      </c>
      <c r="C4" s="6">
        <f>SUM(C5:C14)</f>
        <v>737.6778526999999</v>
      </c>
      <c r="D4" s="6">
        <f>SUM(D5:D14)</f>
        <v>100.00000000000001</v>
      </c>
      <c r="E4" s="96" t="str">
        <f>FIXED($C4,1)&amp;CHAR(10)&amp;"("&amp;FIXED($D4,1)&amp;")"</f>
        <v>737.7
(100.0)</v>
      </c>
      <c r="Q4" s="92"/>
      <c r="R4" s="92"/>
    </row>
    <row r="5" spans="1:18" x14ac:dyDescent="0.15">
      <c r="A5" s="9" t="s">
        <v>5</v>
      </c>
      <c r="B5" s="85">
        <v>114878244.59999999</v>
      </c>
      <c r="C5" s="6">
        <f>B5*0.000001</f>
        <v>114.87824459999999</v>
      </c>
      <c r="D5" s="6">
        <f>B5/B4*100</f>
        <v>15.572955617351154</v>
      </c>
      <c r="E5" s="96" t="str">
        <f t="shared" ref="E5:E14" si="0">FIXED($C5,1)&amp;CHAR(10)&amp;"("&amp;FIXED($D5,1)&amp;")"</f>
        <v>114.9
(15.6)</v>
      </c>
      <c r="Q5" s="92"/>
      <c r="R5" s="92"/>
    </row>
    <row r="6" spans="1:18" x14ac:dyDescent="0.15">
      <c r="A6" s="9" t="s">
        <v>6</v>
      </c>
      <c r="B6" s="85">
        <v>7132247.9000000004</v>
      </c>
      <c r="C6" s="6">
        <f t="shared" ref="C6:C14" si="1">B6*0.000001</f>
        <v>7.1322479000000003</v>
      </c>
      <c r="D6" s="6">
        <f>B6/B4*100</f>
        <v>0.9668512988284812</v>
      </c>
      <c r="E6" s="96" t="str">
        <f t="shared" si="0"/>
        <v>7.1
(1.0)</v>
      </c>
      <c r="Q6" s="92"/>
      <c r="R6" s="92"/>
    </row>
    <row r="7" spans="1:18" x14ac:dyDescent="0.15">
      <c r="A7" s="9" t="s">
        <v>74</v>
      </c>
      <c r="B7" s="85">
        <v>23808254.600000001</v>
      </c>
      <c r="C7" s="6">
        <f t="shared" si="1"/>
        <v>23.808254600000001</v>
      </c>
      <c r="D7" s="6">
        <f>B7/B4*100</f>
        <v>3.2274595899630976</v>
      </c>
      <c r="E7" s="96" t="str">
        <f t="shared" si="0"/>
        <v>23.8
(3.2)</v>
      </c>
      <c r="Q7" s="92"/>
      <c r="R7" s="92"/>
    </row>
    <row r="8" spans="1:18" x14ac:dyDescent="0.15">
      <c r="A8" s="9" t="s">
        <v>8</v>
      </c>
      <c r="B8" s="85">
        <v>52522763.299999997</v>
      </c>
      <c r="C8" s="6">
        <f t="shared" si="1"/>
        <v>52.522763299999994</v>
      </c>
      <c r="D8" s="6">
        <f>B8/B4*100</f>
        <v>7.120013581505753</v>
      </c>
      <c r="E8" s="96" t="str">
        <f t="shared" si="0"/>
        <v>52.5
(7.1)</v>
      </c>
      <c r="Q8" s="90"/>
      <c r="R8" s="92"/>
    </row>
    <row r="9" spans="1:18" x14ac:dyDescent="0.15">
      <c r="A9" s="9" t="s">
        <v>9</v>
      </c>
      <c r="B9" s="85">
        <v>48726699.399999999</v>
      </c>
      <c r="C9" s="6">
        <f t="shared" si="1"/>
        <v>48.726699399999994</v>
      </c>
      <c r="D9" s="6">
        <f>B9/B4*100</f>
        <v>6.6054171508136967</v>
      </c>
      <c r="E9" s="96" t="str">
        <f t="shared" si="0"/>
        <v>48.7
(6.6)</v>
      </c>
      <c r="Q9" s="92"/>
      <c r="R9" s="92"/>
    </row>
    <row r="10" spans="1:18" x14ac:dyDescent="0.15">
      <c r="A10" s="9" t="s">
        <v>10</v>
      </c>
      <c r="B10" s="85">
        <v>26422089.300000001</v>
      </c>
      <c r="C10" s="6">
        <f t="shared" si="1"/>
        <v>26.4220893</v>
      </c>
      <c r="D10" s="6">
        <f>B10/B4*100</f>
        <v>3.5817924048135117</v>
      </c>
      <c r="E10" s="96" t="str">
        <f t="shared" si="0"/>
        <v>26.4
(3.6)</v>
      </c>
      <c r="Q10" s="92"/>
      <c r="R10" s="92"/>
    </row>
    <row r="11" spans="1:18" x14ac:dyDescent="0.15">
      <c r="A11" s="9" t="s">
        <v>11</v>
      </c>
      <c r="B11" s="85">
        <v>36668617.899999999</v>
      </c>
      <c r="C11" s="6">
        <f t="shared" si="1"/>
        <v>36.668617899999994</v>
      </c>
      <c r="D11" s="6">
        <f>B11/B4*100</f>
        <v>4.9708172430266053</v>
      </c>
      <c r="E11" s="96" t="str">
        <f t="shared" si="0"/>
        <v>36.7
(5.0)</v>
      </c>
      <c r="Q11" s="92"/>
      <c r="R11" s="92"/>
    </row>
    <row r="12" spans="1:18" x14ac:dyDescent="0.15">
      <c r="A12" s="9" t="s">
        <v>12</v>
      </c>
      <c r="B12" s="85">
        <v>98653644.200000003</v>
      </c>
      <c r="C12" s="6">
        <f t="shared" si="1"/>
        <v>98.653644200000002</v>
      </c>
      <c r="D12" s="6">
        <f>B12/B4*100</f>
        <v>13.373540203072984</v>
      </c>
      <c r="E12" s="96" t="str">
        <f t="shared" si="0"/>
        <v>98.7
(13.4)</v>
      </c>
      <c r="Q12" s="92"/>
      <c r="R12" s="92"/>
    </row>
    <row r="13" spans="1:18" x14ac:dyDescent="0.15">
      <c r="A13" s="9" t="s">
        <v>13</v>
      </c>
      <c r="B13" s="85">
        <v>258778142.5</v>
      </c>
      <c r="C13" s="6">
        <f t="shared" si="1"/>
        <v>258.7781425</v>
      </c>
      <c r="D13" s="6">
        <f>B13/B4*100</f>
        <v>35.08010191072394</v>
      </c>
      <c r="E13" s="96" t="str">
        <f t="shared" si="0"/>
        <v>258.8
(35.1)</v>
      </c>
      <c r="Q13" s="92"/>
      <c r="R13" s="92"/>
    </row>
    <row r="14" spans="1:18" x14ac:dyDescent="0.15">
      <c r="A14" s="9" t="s">
        <v>14</v>
      </c>
      <c r="B14" s="85">
        <v>70087149</v>
      </c>
      <c r="C14" s="6">
        <f t="shared" si="1"/>
        <v>70.087148999999997</v>
      </c>
      <c r="D14" s="6">
        <f>B14/B4*100</f>
        <v>9.5010509999007873</v>
      </c>
      <c r="E14" s="96" t="str">
        <f t="shared" si="0"/>
        <v>70.1
(9.5)</v>
      </c>
      <c r="Q14" s="92"/>
      <c r="R14" s="92"/>
    </row>
    <row r="15" spans="1:18" x14ac:dyDescent="0.25">
      <c r="A15" s="8"/>
      <c r="B15" s="8"/>
      <c r="C15" s="6"/>
      <c r="D15" s="6"/>
      <c r="E15" s="96"/>
      <c r="Q15" s="92"/>
      <c r="R15" s="92"/>
    </row>
    <row r="16" spans="1:18" x14ac:dyDescent="0.25">
      <c r="A16" s="8"/>
      <c r="B16" s="8"/>
      <c r="C16" s="74"/>
      <c r="D16" s="6"/>
      <c r="Q16" s="92"/>
      <c r="R16" s="92"/>
    </row>
    <row r="17" spans="1:18" x14ac:dyDescent="0.25">
      <c r="A17" s="8"/>
      <c r="B17" s="55"/>
      <c r="C17" s="74"/>
      <c r="D17" s="6"/>
      <c r="Q17" s="92"/>
      <c r="R17" s="92"/>
    </row>
    <row r="18" spans="1:18" x14ac:dyDescent="0.25">
      <c r="A18" s="8"/>
      <c r="B18" s="8"/>
      <c r="C18" s="6"/>
      <c r="D18" s="6"/>
      <c r="Q18" s="92"/>
      <c r="R18" s="92"/>
    </row>
    <row r="19" spans="1:18" x14ac:dyDescent="0.25">
      <c r="A19" s="8"/>
      <c r="B19" s="6"/>
      <c r="C19" s="6"/>
      <c r="D19" s="6"/>
      <c r="Q19" s="92"/>
      <c r="R19" s="92"/>
    </row>
    <row r="20" spans="1:18" x14ac:dyDescent="0.25">
      <c r="A20" s="8"/>
      <c r="B20" s="55"/>
      <c r="C20" s="6"/>
      <c r="D20" s="6"/>
      <c r="Q20" s="92"/>
      <c r="R20" s="92"/>
    </row>
    <row r="21" spans="1:18" x14ac:dyDescent="0.25">
      <c r="A21" s="8"/>
      <c r="B21" s="8"/>
      <c r="C21" s="6"/>
      <c r="D21" s="6"/>
      <c r="Q21" s="92"/>
      <c r="R21" s="92"/>
    </row>
    <row r="22" spans="1:18" x14ac:dyDescent="0.25">
      <c r="A22" s="8"/>
      <c r="B22" s="8"/>
      <c r="C22" s="6"/>
      <c r="D22" s="6"/>
      <c r="Q22" s="92"/>
      <c r="R22" s="92"/>
    </row>
    <row r="23" spans="1:18" x14ac:dyDescent="0.25">
      <c r="A23" s="8"/>
      <c r="B23" s="8"/>
      <c r="C23" s="6"/>
      <c r="D23" s="6"/>
      <c r="Q23" s="92"/>
      <c r="R23" s="92"/>
    </row>
    <row r="24" spans="1:18" x14ac:dyDescent="0.25">
      <c r="A24" s="8"/>
      <c r="B24" s="8"/>
      <c r="C24" s="6"/>
      <c r="D24" s="6"/>
      <c r="Q24" s="92"/>
      <c r="R24" s="92"/>
    </row>
    <row r="25" spans="1:18" x14ac:dyDescent="0.25">
      <c r="A25" s="8"/>
      <c r="B25" s="8"/>
      <c r="C25" s="6"/>
      <c r="D25" s="6"/>
      <c r="Q25" s="92"/>
      <c r="R25" s="92"/>
    </row>
    <row r="26" spans="1:18" x14ac:dyDescent="0.25">
      <c r="A26" s="8"/>
      <c r="B26" s="8"/>
      <c r="C26" s="6"/>
      <c r="D26" s="6"/>
      <c r="Q26" s="92"/>
      <c r="R26" s="92"/>
    </row>
    <row r="27" spans="1:18" x14ac:dyDescent="0.25">
      <c r="A27" s="8"/>
      <c r="B27" s="8"/>
      <c r="C27" s="6"/>
      <c r="D27" s="6"/>
      <c r="Q27" s="90"/>
      <c r="R27" s="92"/>
    </row>
    <row r="28" spans="1:18" x14ac:dyDescent="0.25">
      <c r="A28" s="10" t="s">
        <v>60</v>
      </c>
      <c r="B28" s="11"/>
      <c r="C28" s="6"/>
      <c r="D28" s="6"/>
      <c r="Q28" s="92"/>
      <c r="R28" s="92"/>
    </row>
    <row r="29" spans="1:18" x14ac:dyDescent="0.25">
      <c r="A29" s="22"/>
      <c r="B29" s="21" t="s">
        <v>1</v>
      </c>
      <c r="C29" s="6"/>
      <c r="D29" s="6"/>
      <c r="Q29" s="92"/>
      <c r="R29" s="92"/>
    </row>
    <row r="30" spans="1:18" x14ac:dyDescent="0.25">
      <c r="A30" s="23"/>
      <c r="B30" s="12" t="s">
        <v>2</v>
      </c>
      <c r="C30" s="6"/>
      <c r="D30" s="6"/>
      <c r="E30" s="102" t="s">
        <v>79</v>
      </c>
      <c r="Q30" s="92"/>
      <c r="R30" s="92"/>
    </row>
    <row r="31" spans="1:18" x14ac:dyDescent="0.15">
      <c r="A31" s="14" t="s">
        <v>4</v>
      </c>
      <c r="B31" s="71">
        <v>329367028</v>
      </c>
      <c r="C31" s="6">
        <f>SUM(C32:C41)</f>
        <v>329.367028</v>
      </c>
      <c r="D31" s="6">
        <f>SUM(D32:D41)</f>
        <v>100</v>
      </c>
      <c r="E31" s="96" t="str">
        <f>FIXED($C31,1)&amp;CHAR(10)&amp;"("&amp;FIXED($D31,1)&amp;")"</f>
        <v>329.4
(100.0)</v>
      </c>
    </row>
    <row r="32" spans="1:18" x14ac:dyDescent="0.15">
      <c r="A32" s="9" t="s">
        <v>5</v>
      </c>
      <c r="B32" s="85">
        <v>25494815</v>
      </c>
      <c r="C32" s="6">
        <f>B32*0.000001</f>
        <v>25.494814999999999</v>
      </c>
      <c r="D32" s="6">
        <f>B32/B31*100</f>
        <v>7.7405486380379278</v>
      </c>
      <c r="E32" s="96" t="str">
        <f t="shared" ref="E32:E41" si="2">FIXED($C32,1)&amp;CHAR(10)&amp;"("&amp;FIXED($D32,1)&amp;")"</f>
        <v>25.5
(7.7)</v>
      </c>
    </row>
    <row r="33" spans="1:5" x14ac:dyDescent="0.15">
      <c r="A33" s="9" t="s">
        <v>6</v>
      </c>
      <c r="B33" s="85">
        <v>65256</v>
      </c>
      <c r="C33" s="6">
        <f t="shared" ref="C33:C41" si="3">B33*0.000001</f>
        <v>6.5255999999999995E-2</v>
      </c>
      <c r="D33" s="6">
        <f>B33/B31*100</f>
        <v>1.9812547842524175E-2</v>
      </c>
      <c r="E33" s="96" t="str">
        <f t="shared" si="2"/>
        <v>0.1
(0.0)</v>
      </c>
    </row>
    <row r="34" spans="1:5" x14ac:dyDescent="0.15">
      <c r="A34" s="9" t="s">
        <v>75</v>
      </c>
      <c r="B34" s="85">
        <v>1026379</v>
      </c>
      <c r="C34" s="6">
        <f t="shared" si="3"/>
        <v>1.0263789999999999</v>
      </c>
      <c r="D34" s="6">
        <f>B34/B31*100</f>
        <v>0.31162165995559216</v>
      </c>
      <c r="E34" s="96" t="str">
        <f t="shared" si="2"/>
        <v>1.0
(0.3)</v>
      </c>
    </row>
    <row r="35" spans="1:5" x14ac:dyDescent="0.15">
      <c r="A35" s="9" t="s">
        <v>8</v>
      </c>
      <c r="B35" s="85">
        <v>3667913</v>
      </c>
      <c r="C35" s="6">
        <f t="shared" si="3"/>
        <v>3.667913</v>
      </c>
      <c r="D35" s="6">
        <f>B35/B31*100</f>
        <v>1.1136248282873051</v>
      </c>
      <c r="E35" s="96" t="str">
        <f t="shared" si="2"/>
        <v>3.7
(1.1)</v>
      </c>
    </row>
    <row r="36" spans="1:5" x14ac:dyDescent="0.15">
      <c r="A36" s="9" t="s">
        <v>9</v>
      </c>
      <c r="B36" s="85">
        <v>8727075</v>
      </c>
      <c r="C36" s="6">
        <f t="shared" si="3"/>
        <v>8.7270749999999992</v>
      </c>
      <c r="D36" s="6">
        <f>B36/B31*100</f>
        <v>2.6496504683522848</v>
      </c>
      <c r="E36" s="96" t="str">
        <f t="shared" si="2"/>
        <v>8.7
(2.6)</v>
      </c>
    </row>
    <row r="37" spans="1:5" ht="13.5" customHeight="1" x14ac:dyDescent="0.15">
      <c r="A37" s="9" t="s">
        <v>10</v>
      </c>
      <c r="B37" s="85">
        <v>5582060</v>
      </c>
      <c r="C37" s="6">
        <f t="shared" si="3"/>
        <v>5.5820599999999994</v>
      </c>
      <c r="D37" s="6">
        <f>B37/B31*100</f>
        <v>1.6947840935674956</v>
      </c>
      <c r="E37" s="96" t="str">
        <f t="shared" si="2"/>
        <v>5.6
(1.7)</v>
      </c>
    </row>
    <row r="38" spans="1:5" x14ac:dyDescent="0.15">
      <c r="A38" s="9" t="s">
        <v>11</v>
      </c>
      <c r="B38" s="85">
        <v>8899054</v>
      </c>
      <c r="C38" s="6">
        <f t="shared" si="3"/>
        <v>8.8990539999999996</v>
      </c>
      <c r="D38" s="6">
        <f>B38/B31*100</f>
        <v>2.7018654702740919</v>
      </c>
      <c r="E38" s="96" t="str">
        <f t="shared" si="2"/>
        <v>8.9
(2.7)</v>
      </c>
    </row>
    <row r="39" spans="1:5" x14ac:dyDescent="0.15">
      <c r="A39" s="9" t="s">
        <v>12</v>
      </c>
      <c r="B39" s="85">
        <v>20402335</v>
      </c>
      <c r="C39" s="6">
        <f t="shared" si="3"/>
        <v>20.402335000000001</v>
      </c>
      <c r="D39" s="6">
        <f>B39/B31*100</f>
        <v>6.1944072313152123</v>
      </c>
      <c r="E39" s="96" t="str">
        <f t="shared" si="2"/>
        <v>20.4
(6.2)</v>
      </c>
    </row>
    <row r="40" spans="1:5" x14ac:dyDescent="0.15">
      <c r="A40" s="9" t="s">
        <v>13</v>
      </c>
      <c r="B40" s="85">
        <v>152639947</v>
      </c>
      <c r="C40" s="6">
        <f t="shared" si="3"/>
        <v>152.63994700000001</v>
      </c>
      <c r="D40" s="6">
        <f>B40/B31*100</f>
        <v>46.343420568497223</v>
      </c>
      <c r="E40" s="96" t="str">
        <f t="shared" si="2"/>
        <v>152.6
(46.3)</v>
      </c>
    </row>
    <row r="41" spans="1:5" x14ac:dyDescent="0.15">
      <c r="A41" s="9" t="s">
        <v>14</v>
      </c>
      <c r="B41" s="85">
        <v>102862194</v>
      </c>
      <c r="C41" s="6">
        <f t="shared" si="3"/>
        <v>102.862194</v>
      </c>
      <c r="D41" s="6">
        <f>B41/B31*100</f>
        <v>31.230264493870347</v>
      </c>
      <c r="E41" s="96" t="str">
        <f t="shared" si="2"/>
        <v>102.9
(31.2)</v>
      </c>
    </row>
    <row r="43" spans="1:5" x14ac:dyDescent="0.25">
      <c r="C43" s="97"/>
    </row>
    <row r="44" spans="1:5" x14ac:dyDescent="0.25">
      <c r="C44" s="97"/>
    </row>
    <row r="45" spans="1:5" x14ac:dyDescent="0.25">
      <c r="C45" s="97"/>
    </row>
  </sheetData>
  <mergeCells count="2">
    <mergeCell ref="A1:B1"/>
    <mergeCell ref="A2:A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4"/>
  <sheetViews>
    <sheetView topLeftCell="R1" zoomScaleNormal="100" workbookViewId="0">
      <selection activeCell="AB3" sqref="AB3:AI3"/>
    </sheetView>
  </sheetViews>
  <sheetFormatPr defaultRowHeight="13.5" x14ac:dyDescent="0.25"/>
  <cols>
    <col min="2" max="2" width="9.85546875" style="5" customWidth="1"/>
    <col min="3" max="7" width="9.28515625" style="5" customWidth="1"/>
    <col min="8" max="9" width="9.140625" style="5" customWidth="1"/>
    <col min="10" max="10" width="9.140625" customWidth="1"/>
    <col min="28" max="28" width="20.140625" bestFit="1" customWidth="1"/>
    <col min="29" max="29" width="16.5703125" bestFit="1" customWidth="1"/>
    <col min="30" max="32" width="17.85546875" bestFit="1" customWidth="1"/>
    <col min="33" max="33" width="16.5703125" bestFit="1" customWidth="1"/>
    <col min="34" max="34" width="15.140625" bestFit="1" customWidth="1"/>
    <col min="35" max="35" width="12.42578125" bestFit="1" customWidth="1"/>
    <col min="36" max="36" width="13.85546875" bestFit="1" customWidth="1"/>
    <col min="37" max="37" width="12.85546875" bestFit="1" customWidth="1"/>
    <col min="38" max="38" width="10.42578125" bestFit="1" customWidth="1"/>
    <col min="39" max="39" width="14" bestFit="1" customWidth="1"/>
    <col min="40" max="40" width="11.42578125" bestFit="1" customWidth="1"/>
    <col min="42" max="42" width="10.42578125" bestFit="1" customWidth="1"/>
    <col min="43" max="43" width="11.42578125" bestFit="1" customWidth="1"/>
    <col min="44" max="46" width="10.42578125" bestFit="1" customWidth="1"/>
    <col min="48" max="48" width="10.42578125" bestFit="1" customWidth="1"/>
    <col min="49" max="49" width="11.42578125" bestFit="1" customWidth="1"/>
    <col min="50" max="50" width="14.140625" bestFit="1" customWidth="1"/>
  </cols>
  <sheetData>
    <row r="1" spans="1:50" x14ac:dyDescent="0.15">
      <c r="A1" s="109" t="s">
        <v>61</v>
      </c>
      <c r="B1" s="131"/>
      <c r="C1" s="131"/>
      <c r="D1" s="28"/>
      <c r="E1" s="26"/>
      <c r="F1" s="26"/>
      <c r="G1" s="26"/>
      <c r="H1" s="26"/>
      <c r="I1" s="26"/>
      <c r="AA1" s="133"/>
      <c r="AB1" s="18" t="s">
        <v>1</v>
      </c>
      <c r="AC1" s="18" t="s">
        <v>24</v>
      </c>
      <c r="AD1" s="18" t="s">
        <v>25</v>
      </c>
      <c r="AE1" s="18" t="s">
        <v>26</v>
      </c>
      <c r="AF1" s="18" t="s">
        <v>27</v>
      </c>
      <c r="AG1" s="18" t="s">
        <v>28</v>
      </c>
      <c r="AH1" s="18" t="s">
        <v>29</v>
      </c>
      <c r="AI1" s="18" t="s">
        <v>57</v>
      </c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</row>
    <row r="2" spans="1:50" x14ac:dyDescent="0.25">
      <c r="A2" s="110"/>
      <c r="B2" s="21" t="s">
        <v>1</v>
      </c>
      <c r="C2" s="21" t="s">
        <v>24</v>
      </c>
      <c r="D2" s="21" t="s">
        <v>25</v>
      </c>
      <c r="E2" s="21" t="s">
        <v>26</v>
      </c>
      <c r="F2" s="21" t="s">
        <v>27</v>
      </c>
      <c r="G2" s="21" t="s">
        <v>28</v>
      </c>
      <c r="H2" s="21" t="s">
        <v>29</v>
      </c>
      <c r="I2" s="21" t="s">
        <v>57</v>
      </c>
      <c r="O2" s="90"/>
      <c r="AA2" s="134"/>
      <c r="AB2" s="19" t="s">
        <v>2</v>
      </c>
      <c r="AC2" s="19" t="s">
        <v>2</v>
      </c>
      <c r="AD2" s="19" t="s">
        <v>2</v>
      </c>
      <c r="AE2" s="19" t="s">
        <v>2</v>
      </c>
      <c r="AF2" s="19" t="s">
        <v>2</v>
      </c>
      <c r="AG2" s="19" t="s">
        <v>2</v>
      </c>
      <c r="AH2" s="19" t="s">
        <v>2</v>
      </c>
      <c r="AI2" s="19" t="s">
        <v>2</v>
      </c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</row>
    <row r="3" spans="1:50" x14ac:dyDescent="0.15">
      <c r="A3" s="111"/>
      <c r="B3" s="12" t="s">
        <v>2</v>
      </c>
      <c r="C3" s="12" t="s">
        <v>2</v>
      </c>
      <c r="D3" s="12" t="s">
        <v>2</v>
      </c>
      <c r="E3" s="12" t="s">
        <v>2</v>
      </c>
      <c r="F3" s="12" t="s">
        <v>2</v>
      </c>
      <c r="G3" s="12" t="s">
        <v>2</v>
      </c>
      <c r="H3" s="12" t="s">
        <v>2</v>
      </c>
      <c r="I3" s="12" t="s">
        <v>2</v>
      </c>
      <c r="J3" s="137" t="s">
        <v>79</v>
      </c>
      <c r="K3" s="138"/>
      <c r="AA3" s="32" t="s">
        <v>4</v>
      </c>
      <c r="AB3" s="72">
        <f>AB34</f>
        <v>1067044880.6999999</v>
      </c>
      <c r="AC3" s="72">
        <f>AC34</f>
        <v>77552264.700000003</v>
      </c>
      <c r="AD3" s="72">
        <f>AD34</f>
        <v>154386154.09999999</v>
      </c>
      <c r="AE3" s="72">
        <f>AG34</f>
        <v>386888104.39999998</v>
      </c>
      <c r="AF3" s="72">
        <f>AJ34</f>
        <v>117044482.3</v>
      </c>
      <c r="AG3" s="72">
        <f>AP34</f>
        <v>85944348.100000009</v>
      </c>
      <c r="AH3" s="72">
        <f>AS34</f>
        <v>8215474.7999999998</v>
      </c>
      <c r="AI3" s="17">
        <f>AX18</f>
        <v>237014052.30000001</v>
      </c>
      <c r="AJ3" s="6">
        <f>SUM(AC3:AI3)</f>
        <v>1067044880.7</v>
      </c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15">
      <c r="A4" s="14" t="s">
        <v>4</v>
      </c>
      <c r="B4" s="27">
        <f>AB3*0.000001</f>
        <v>1067.0448806999998</v>
      </c>
      <c r="C4" s="27">
        <f t="shared" ref="C4:H14" si="0">AC3*0.000001</f>
        <v>77.552264699999995</v>
      </c>
      <c r="D4" s="27">
        <f t="shared" si="0"/>
        <v>154.3861541</v>
      </c>
      <c r="E4" s="27">
        <f t="shared" si="0"/>
        <v>386.88810439999997</v>
      </c>
      <c r="F4" s="27">
        <f t="shared" si="0"/>
        <v>117.0444823</v>
      </c>
      <c r="G4" s="27">
        <f t="shared" si="0"/>
        <v>85.944348099999999</v>
      </c>
      <c r="H4" s="27">
        <f t="shared" si="0"/>
        <v>8.2154747999999991</v>
      </c>
      <c r="I4" s="27">
        <f>AX18*0.000001</f>
        <v>237.0140523</v>
      </c>
      <c r="J4" s="97" t="str">
        <f>A4&amp;FIXED($B4,1)</f>
        <v>합계1,067.0</v>
      </c>
      <c r="K4" s="2" t="str">
        <f>"총계"&amp;CHAR(10)&amp;FIXED(B4,1)</f>
        <v>총계
1,067.0</v>
      </c>
      <c r="AA4" s="24" t="s">
        <v>5</v>
      </c>
      <c r="AB4" s="104">
        <f t="shared" ref="AB4:AD13" si="1">AB35</f>
        <v>140373059.59999999</v>
      </c>
      <c r="AC4" s="104">
        <f t="shared" si="1"/>
        <v>4372698.5</v>
      </c>
      <c r="AD4" s="104">
        <f t="shared" si="1"/>
        <v>4775206.4000000004</v>
      </c>
      <c r="AE4" s="104">
        <f t="shared" ref="AE4:AE13" si="2">AG35</f>
        <v>30216763.699999999</v>
      </c>
      <c r="AF4" s="104">
        <f t="shared" ref="AF4:AF13" si="3">AJ35</f>
        <v>14071798.4</v>
      </c>
      <c r="AG4" s="104">
        <f t="shared" ref="AG4:AG13" si="4">AP35</f>
        <v>13987511.6</v>
      </c>
      <c r="AH4" s="104">
        <f t="shared" ref="AH4:AH13" si="5">AS35</f>
        <v>44517.1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x14ac:dyDescent="0.15">
      <c r="A5" s="9" t="s">
        <v>5</v>
      </c>
      <c r="B5" s="27">
        <f t="shared" ref="B5:B14" si="6">AB4*0.000001</f>
        <v>140.37305959999998</v>
      </c>
      <c r="C5" s="27">
        <f t="shared" si="0"/>
        <v>4.3726984999999994</v>
      </c>
      <c r="D5" s="27">
        <f t="shared" si="0"/>
        <v>4.7752064000000001</v>
      </c>
      <c r="E5" s="27">
        <f t="shared" si="0"/>
        <v>30.216763699999998</v>
      </c>
      <c r="F5" s="27">
        <f t="shared" si="0"/>
        <v>14.0717984</v>
      </c>
      <c r="G5" s="27">
        <f t="shared" si="0"/>
        <v>13.987511599999999</v>
      </c>
      <c r="H5" s="27">
        <f t="shared" si="0"/>
        <v>4.4517099999999997E-2</v>
      </c>
      <c r="I5" s="27">
        <f t="shared" ref="I5:I14" si="7">AX19*0.000001</f>
        <v>72.904563899999999</v>
      </c>
      <c r="J5" s="97" t="str">
        <f>A5&amp;CHAR(10)&amp;FIXED($B5,1)</f>
        <v>중구
140.4</v>
      </c>
      <c r="K5" s="2" t="str">
        <f>C2&amp;CHAR(10)&amp;FIXED(C4,1)</f>
        <v>전
77.6</v>
      </c>
      <c r="AA5" s="24" t="s">
        <v>6</v>
      </c>
      <c r="AB5" s="104">
        <f t="shared" si="1"/>
        <v>7197503.9000000004</v>
      </c>
      <c r="AC5" s="104">
        <f t="shared" si="1"/>
        <v>79</v>
      </c>
      <c r="AD5" s="83">
        <f t="shared" si="1"/>
        <v>0</v>
      </c>
      <c r="AE5" s="104">
        <f t="shared" si="2"/>
        <v>65256</v>
      </c>
      <c r="AF5" s="104">
        <f t="shared" si="3"/>
        <v>1826024</v>
      </c>
      <c r="AG5" s="104">
        <f t="shared" si="4"/>
        <v>1158282.8</v>
      </c>
      <c r="AH5" s="104">
        <f t="shared" si="5"/>
        <v>53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x14ac:dyDescent="0.15">
      <c r="A6" s="9" t="s">
        <v>6</v>
      </c>
      <c r="B6" s="27">
        <f t="shared" si="6"/>
        <v>7.1975039000000001</v>
      </c>
      <c r="C6" s="27">
        <f t="shared" si="0"/>
        <v>7.8999999999999996E-5</v>
      </c>
      <c r="D6" s="27">
        <f t="shared" si="0"/>
        <v>0</v>
      </c>
      <c r="E6" s="27">
        <f t="shared" si="0"/>
        <v>6.5255999999999995E-2</v>
      </c>
      <c r="F6" s="27">
        <f t="shared" si="0"/>
        <v>1.8260239999999999</v>
      </c>
      <c r="G6" s="27">
        <f t="shared" si="0"/>
        <v>1.1582828000000001</v>
      </c>
      <c r="H6" s="27">
        <f t="shared" si="0"/>
        <v>5.3000000000000001E-5</v>
      </c>
      <c r="I6" s="27">
        <f t="shared" si="7"/>
        <v>4.1478091000000008</v>
      </c>
      <c r="J6" s="97" t="str">
        <f t="shared" ref="J6:J14" si="8">A6&amp;FIXED($B6,1)</f>
        <v>동구7.2</v>
      </c>
      <c r="K6" s="2" t="str">
        <f>D2&amp;CHAR(10)&amp;FIXED(D4,1)</f>
        <v>답
154.4</v>
      </c>
      <c r="AA6" s="24" t="s">
        <v>7</v>
      </c>
      <c r="AB6" s="104">
        <f t="shared" si="1"/>
        <v>24834633.600000001</v>
      </c>
      <c r="AC6" s="104">
        <f t="shared" si="1"/>
        <v>196933.4</v>
      </c>
      <c r="AD6" s="104">
        <f t="shared" si="1"/>
        <v>41648.5</v>
      </c>
      <c r="AE6" s="104">
        <f t="shared" si="2"/>
        <v>1712680.2</v>
      </c>
      <c r="AF6" s="104">
        <f t="shared" si="3"/>
        <v>11036387.199999999</v>
      </c>
      <c r="AG6" s="104">
        <f t="shared" si="4"/>
        <v>5112259.0999999996</v>
      </c>
      <c r="AH6" s="104">
        <f t="shared" si="5"/>
        <v>9780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x14ac:dyDescent="0.15">
      <c r="A7" s="9" t="s">
        <v>76</v>
      </c>
      <c r="B7" s="27">
        <f t="shared" si="6"/>
        <v>24.8346336</v>
      </c>
      <c r="C7" s="27">
        <f t="shared" si="0"/>
        <v>0.19693339999999998</v>
      </c>
      <c r="D7" s="27">
        <f t="shared" si="0"/>
        <v>4.1648499999999998E-2</v>
      </c>
      <c r="E7" s="27">
        <f t="shared" si="0"/>
        <v>1.7126801999999999</v>
      </c>
      <c r="F7" s="27">
        <f t="shared" si="0"/>
        <v>11.036387199999998</v>
      </c>
      <c r="G7" s="27">
        <f t="shared" si="0"/>
        <v>5.1122590999999993</v>
      </c>
      <c r="H7" s="27">
        <f t="shared" si="0"/>
        <v>9.7799999999999988E-3</v>
      </c>
      <c r="I7" s="27">
        <f t="shared" si="7"/>
        <v>6.7249451999999987</v>
      </c>
      <c r="J7" s="97" t="str">
        <f t="shared" si="8"/>
        <v>미추홀구24.8</v>
      </c>
      <c r="K7" s="2" t="str">
        <f>E2&amp;CHAR(10)&amp;FIXED(E4,1)</f>
        <v>임야
386.9</v>
      </c>
      <c r="AA7" s="24" t="s">
        <v>8</v>
      </c>
      <c r="AB7" s="104">
        <f t="shared" si="1"/>
        <v>56190676.299999997</v>
      </c>
      <c r="AC7" s="104">
        <f t="shared" si="1"/>
        <v>762890.1</v>
      </c>
      <c r="AD7" s="104">
        <f t="shared" si="1"/>
        <v>272897.90000000002</v>
      </c>
      <c r="AE7" s="104">
        <f t="shared" si="2"/>
        <v>3871272.7</v>
      </c>
      <c r="AF7" s="104">
        <f t="shared" si="3"/>
        <v>16676329.300000001</v>
      </c>
      <c r="AG7" s="104">
        <f t="shared" si="4"/>
        <v>9315588.5999999996</v>
      </c>
      <c r="AH7" s="104">
        <f t="shared" si="5"/>
        <v>53027.1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x14ac:dyDescent="0.15">
      <c r="A8" s="9" t="s">
        <v>8</v>
      </c>
      <c r="B8" s="27">
        <f t="shared" si="6"/>
        <v>56.190676299999993</v>
      </c>
      <c r="C8" s="27">
        <f t="shared" si="0"/>
        <v>0.7628900999999999</v>
      </c>
      <c r="D8" s="27">
        <f t="shared" si="0"/>
        <v>0.27289790000000003</v>
      </c>
      <c r="E8" s="27">
        <f t="shared" si="0"/>
        <v>3.8712727</v>
      </c>
      <c r="F8" s="27">
        <f t="shared" si="0"/>
        <v>16.676329299999999</v>
      </c>
      <c r="G8" s="27">
        <f t="shared" si="0"/>
        <v>9.3155885999999999</v>
      </c>
      <c r="H8" s="27">
        <f t="shared" si="0"/>
        <v>5.3027099999999994E-2</v>
      </c>
      <c r="I8" s="27">
        <f t="shared" si="7"/>
        <v>25.238670599999995</v>
      </c>
      <c r="J8" s="97" t="str">
        <f t="shared" si="8"/>
        <v>연수구56.2</v>
      </c>
      <c r="K8" s="2" t="str">
        <f>F2&amp;CHAR(10)&amp;FIXED(F4,1)</f>
        <v>대
117.0</v>
      </c>
      <c r="AA8" s="24" t="s">
        <v>9</v>
      </c>
      <c r="AB8" s="104">
        <f t="shared" si="1"/>
        <v>57453774.399999999</v>
      </c>
      <c r="AC8" s="104">
        <f t="shared" si="1"/>
        <v>5455535</v>
      </c>
      <c r="AD8" s="104">
        <f t="shared" si="1"/>
        <v>830213.4</v>
      </c>
      <c r="AE8" s="104">
        <f t="shared" si="2"/>
        <v>10222163</v>
      </c>
      <c r="AF8" s="104">
        <f t="shared" si="3"/>
        <v>12136354.300000001</v>
      </c>
      <c r="AG8" s="104">
        <f t="shared" si="4"/>
        <v>9291188.3000000007</v>
      </c>
      <c r="AH8" s="104">
        <f t="shared" si="5"/>
        <v>1546479.3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x14ac:dyDescent="0.15">
      <c r="A9" s="9" t="s">
        <v>9</v>
      </c>
      <c r="B9" s="27">
        <f t="shared" si="6"/>
        <v>57.453774399999993</v>
      </c>
      <c r="C9" s="27">
        <f t="shared" si="0"/>
        <v>5.4555349999999994</v>
      </c>
      <c r="D9" s="27">
        <f t="shared" si="0"/>
        <v>0.83021339999999999</v>
      </c>
      <c r="E9" s="27">
        <f t="shared" si="0"/>
        <v>10.222163</v>
      </c>
      <c r="F9" s="27">
        <f t="shared" si="0"/>
        <v>12.136354300000001</v>
      </c>
      <c r="G9" s="27">
        <f t="shared" si="0"/>
        <v>9.2911883</v>
      </c>
      <c r="H9" s="27">
        <f t="shared" si="0"/>
        <v>1.5464792999999999</v>
      </c>
      <c r="I9" s="27">
        <f t="shared" si="7"/>
        <v>17.971841100000006</v>
      </c>
      <c r="J9" s="97" t="str">
        <f t="shared" si="8"/>
        <v>남동구57.5</v>
      </c>
      <c r="K9" s="2" t="str">
        <f>G2&amp;CHAR(10)&amp;FIXED(G4,1)</f>
        <v>도로
85.9</v>
      </c>
      <c r="AA9" s="24" t="s">
        <v>10</v>
      </c>
      <c r="AB9" s="104">
        <f t="shared" si="1"/>
        <v>32004149.300000001</v>
      </c>
      <c r="AC9" s="104">
        <f t="shared" si="1"/>
        <v>522746.9</v>
      </c>
      <c r="AD9" s="104">
        <f t="shared" si="1"/>
        <v>603786.30000000005</v>
      </c>
      <c r="AE9" s="104">
        <f t="shared" si="2"/>
        <v>7128644.4000000004</v>
      </c>
      <c r="AF9" s="104">
        <f t="shared" si="3"/>
        <v>10428826.199999999</v>
      </c>
      <c r="AG9" s="104">
        <f t="shared" si="4"/>
        <v>4616726</v>
      </c>
      <c r="AH9" s="104">
        <f t="shared" si="5"/>
        <v>78847.5</v>
      </c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x14ac:dyDescent="0.15">
      <c r="A10" s="9" t="s">
        <v>10</v>
      </c>
      <c r="B10" s="27">
        <f t="shared" si="6"/>
        <v>32.004149300000002</v>
      </c>
      <c r="C10" s="27">
        <f t="shared" si="0"/>
        <v>0.52274690000000001</v>
      </c>
      <c r="D10" s="27">
        <f t="shared" si="0"/>
        <v>0.6037863</v>
      </c>
      <c r="E10" s="27">
        <f t="shared" si="0"/>
        <v>7.1286443999999998</v>
      </c>
      <c r="F10" s="27">
        <f t="shared" si="0"/>
        <v>10.4288262</v>
      </c>
      <c r="G10" s="27">
        <f t="shared" si="0"/>
        <v>4.6167259999999999</v>
      </c>
      <c r="H10" s="27">
        <f t="shared" si="0"/>
        <v>7.8847500000000001E-2</v>
      </c>
      <c r="I10" s="27">
        <f t="shared" si="7"/>
        <v>8.624571999999997</v>
      </c>
      <c r="J10" s="97" t="str">
        <f t="shared" si="8"/>
        <v>부평구32.0</v>
      </c>
      <c r="K10" s="2" t="str">
        <f>H2&amp;CHAR(10)&amp;FIXED(H4,1)</f>
        <v>하천
8.2</v>
      </c>
      <c r="AA10" s="24" t="s">
        <v>11</v>
      </c>
      <c r="AB10" s="104">
        <f t="shared" si="1"/>
        <v>45567671.899999999</v>
      </c>
      <c r="AC10" s="104">
        <f t="shared" si="1"/>
        <v>5325418.4000000004</v>
      </c>
      <c r="AD10" s="104">
        <f t="shared" si="1"/>
        <v>8599192.0999999996</v>
      </c>
      <c r="AE10" s="104">
        <f t="shared" si="2"/>
        <v>11130035.9</v>
      </c>
      <c r="AF10" s="104">
        <f t="shared" si="3"/>
        <v>7162345.2000000002</v>
      </c>
      <c r="AG10" s="104">
        <f t="shared" si="4"/>
        <v>5290250.9000000004</v>
      </c>
      <c r="AH10" s="104">
        <f t="shared" si="5"/>
        <v>693746.3</v>
      </c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50" x14ac:dyDescent="0.15">
      <c r="A11" s="9" t="s">
        <v>11</v>
      </c>
      <c r="B11" s="27">
        <f t="shared" si="6"/>
        <v>45.567671899999993</v>
      </c>
      <c r="C11" s="27">
        <f t="shared" si="0"/>
        <v>5.3254184000000002</v>
      </c>
      <c r="D11" s="27">
        <f t="shared" si="0"/>
        <v>8.5991920999999998</v>
      </c>
      <c r="E11" s="27">
        <f t="shared" si="0"/>
        <v>11.130035899999999</v>
      </c>
      <c r="F11" s="27">
        <f t="shared" si="0"/>
        <v>7.1623451999999999</v>
      </c>
      <c r="G11" s="27">
        <f t="shared" si="0"/>
        <v>5.2902509000000002</v>
      </c>
      <c r="H11" s="27">
        <f t="shared" si="0"/>
        <v>0.69374630000000004</v>
      </c>
      <c r="I11" s="27">
        <f t="shared" si="7"/>
        <v>7.3666830999999995</v>
      </c>
      <c r="J11" s="97" t="str">
        <f t="shared" si="8"/>
        <v>계양구45.6</v>
      </c>
      <c r="K11" s="2" t="str">
        <f>I2&amp;CHAR(10)&amp;FIXED(I4,1)</f>
        <v>기타
237.0</v>
      </c>
      <c r="AA11" s="24" t="s">
        <v>12</v>
      </c>
      <c r="AB11" s="104">
        <f t="shared" si="1"/>
        <v>119055979.2</v>
      </c>
      <c r="AC11" s="104">
        <f t="shared" si="1"/>
        <v>6769467.9000000004</v>
      </c>
      <c r="AD11" s="104">
        <f t="shared" si="1"/>
        <v>7582036.2999999998</v>
      </c>
      <c r="AE11" s="104">
        <f t="shared" si="2"/>
        <v>25091397.699999999</v>
      </c>
      <c r="AF11" s="104">
        <f t="shared" si="3"/>
        <v>21330291.399999999</v>
      </c>
      <c r="AG11" s="104">
        <f t="shared" si="4"/>
        <v>15350861.9</v>
      </c>
      <c r="AH11" s="104">
        <f t="shared" si="5"/>
        <v>2862823.8</v>
      </c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</row>
    <row r="12" spans="1:50" x14ac:dyDescent="0.15">
      <c r="A12" s="9" t="s">
        <v>12</v>
      </c>
      <c r="B12" s="27">
        <f t="shared" si="6"/>
        <v>119.0559792</v>
      </c>
      <c r="C12" s="27">
        <f t="shared" si="0"/>
        <v>6.7694679000000004</v>
      </c>
      <c r="D12" s="27">
        <f t="shared" si="0"/>
        <v>7.5820362999999995</v>
      </c>
      <c r="E12" s="27">
        <f t="shared" si="0"/>
        <v>25.091397699999998</v>
      </c>
      <c r="F12" s="27">
        <f t="shared" si="0"/>
        <v>21.330291399999997</v>
      </c>
      <c r="G12" s="27">
        <f t="shared" si="0"/>
        <v>15.3508619</v>
      </c>
      <c r="H12" s="27">
        <f t="shared" si="0"/>
        <v>2.8628237999999997</v>
      </c>
      <c r="I12" s="27">
        <f t="shared" si="7"/>
        <v>40.069100199999994</v>
      </c>
      <c r="J12" s="97" t="str">
        <f t="shared" si="8"/>
        <v>서구119.1</v>
      </c>
      <c r="AA12" s="24" t="s">
        <v>13</v>
      </c>
      <c r="AB12" s="104">
        <f t="shared" si="1"/>
        <v>411418089.5</v>
      </c>
      <c r="AC12" s="104">
        <f t="shared" si="1"/>
        <v>38573796.100000001</v>
      </c>
      <c r="AD12" s="104">
        <f t="shared" si="1"/>
        <v>118988142.5</v>
      </c>
      <c r="AE12" s="104">
        <f t="shared" si="2"/>
        <v>176297823.40000001</v>
      </c>
      <c r="AF12" s="104">
        <f t="shared" si="3"/>
        <v>17974097.300000001</v>
      </c>
      <c r="AG12" s="104">
        <f t="shared" si="4"/>
        <v>17858216.100000001</v>
      </c>
      <c r="AH12" s="104">
        <f t="shared" si="5"/>
        <v>2864188.7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</row>
    <row r="13" spans="1:50" x14ac:dyDescent="0.15">
      <c r="A13" s="9" t="s">
        <v>13</v>
      </c>
      <c r="B13" s="27">
        <f t="shared" si="6"/>
        <v>411.41808950000001</v>
      </c>
      <c r="C13" s="27">
        <f t="shared" si="0"/>
        <v>38.573796100000003</v>
      </c>
      <c r="D13" s="27">
        <f t="shared" si="0"/>
        <v>118.9881425</v>
      </c>
      <c r="E13" s="27">
        <f t="shared" si="0"/>
        <v>176.2978234</v>
      </c>
      <c r="F13" s="27">
        <f t="shared" si="0"/>
        <v>17.9740973</v>
      </c>
      <c r="G13" s="27">
        <f t="shared" si="0"/>
        <v>17.8582161</v>
      </c>
      <c r="H13" s="27">
        <f t="shared" si="0"/>
        <v>2.8641887000000001</v>
      </c>
      <c r="I13" s="27">
        <f t="shared" si="7"/>
        <v>38.861825399999994</v>
      </c>
      <c r="J13" s="97" t="str">
        <f t="shared" si="8"/>
        <v>강화군411.4</v>
      </c>
      <c r="AA13" s="24" t="s">
        <v>14</v>
      </c>
      <c r="AB13" s="104">
        <f t="shared" si="1"/>
        <v>172949343</v>
      </c>
      <c r="AC13" s="104">
        <f t="shared" si="1"/>
        <v>15572699.4</v>
      </c>
      <c r="AD13" s="104">
        <f t="shared" si="1"/>
        <v>12693030.699999999</v>
      </c>
      <c r="AE13" s="104">
        <f t="shared" si="2"/>
        <v>121152067.40000001</v>
      </c>
      <c r="AF13" s="104">
        <f t="shared" si="3"/>
        <v>4402029</v>
      </c>
      <c r="AG13" s="104">
        <f t="shared" si="4"/>
        <v>3963462.8</v>
      </c>
      <c r="AH13" s="104">
        <f t="shared" si="5"/>
        <v>62012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</row>
    <row r="14" spans="1:50" x14ac:dyDescent="0.15">
      <c r="A14" s="9" t="s">
        <v>14</v>
      </c>
      <c r="B14" s="27">
        <f t="shared" si="6"/>
        <v>172.949343</v>
      </c>
      <c r="C14" s="27">
        <f t="shared" si="0"/>
        <v>15.572699399999999</v>
      </c>
      <c r="D14" s="27">
        <f t="shared" si="0"/>
        <v>12.6930307</v>
      </c>
      <c r="E14" s="27">
        <f t="shared" si="0"/>
        <v>121.15206740000001</v>
      </c>
      <c r="F14" s="27">
        <f t="shared" si="0"/>
        <v>4.4020289999999997</v>
      </c>
      <c r="G14" s="27">
        <f t="shared" si="0"/>
        <v>3.9634627999999998</v>
      </c>
      <c r="H14" s="27">
        <f t="shared" si="0"/>
        <v>6.2011999999999998E-2</v>
      </c>
      <c r="I14" s="27">
        <f t="shared" si="7"/>
        <v>15.104041699999998</v>
      </c>
      <c r="J14" s="97" t="str">
        <f t="shared" si="8"/>
        <v>옹진군172.9</v>
      </c>
      <c r="AA14" s="8"/>
      <c r="AB14" s="7"/>
      <c r="AC14" s="7"/>
      <c r="AD14" s="7"/>
      <c r="AE14" s="7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</row>
    <row r="15" spans="1:50" x14ac:dyDescent="0.25">
      <c r="AA15" s="8"/>
      <c r="AB15" s="7"/>
      <c r="AC15" s="7"/>
      <c r="AD15" s="7"/>
      <c r="AE15" s="7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</row>
    <row r="16" spans="1:50" x14ac:dyDescent="0.25">
      <c r="AA16" s="132"/>
      <c r="AB16" s="29" t="s">
        <v>33</v>
      </c>
      <c r="AC16" s="29" t="s">
        <v>34</v>
      </c>
      <c r="AD16" s="29" t="s">
        <v>35</v>
      </c>
      <c r="AE16" s="29" t="s">
        <v>36</v>
      </c>
      <c r="AF16" s="29" t="s">
        <v>37</v>
      </c>
      <c r="AG16" s="29" t="s">
        <v>38</v>
      </c>
      <c r="AH16" s="29" t="s">
        <v>39</v>
      </c>
      <c r="AI16" s="29" t="s">
        <v>40</v>
      </c>
      <c r="AJ16" s="29" t="s">
        <v>41</v>
      </c>
      <c r="AK16" s="29" t="s">
        <v>42</v>
      </c>
      <c r="AL16" s="29" t="s">
        <v>43</v>
      </c>
      <c r="AM16" s="29" t="s">
        <v>44</v>
      </c>
      <c r="AN16" s="29" t="s">
        <v>45</v>
      </c>
      <c r="AO16" s="29" t="s">
        <v>46</v>
      </c>
      <c r="AP16" s="29" t="s">
        <v>47</v>
      </c>
      <c r="AQ16" s="29" t="s">
        <v>48</v>
      </c>
      <c r="AR16" s="29" t="s">
        <v>49</v>
      </c>
      <c r="AS16" s="29" t="s">
        <v>50</v>
      </c>
      <c r="AT16" s="29" t="s">
        <v>51</v>
      </c>
      <c r="AU16" s="29" t="s">
        <v>52</v>
      </c>
      <c r="AV16" s="29" t="s">
        <v>53</v>
      </c>
      <c r="AW16" s="29" t="s">
        <v>54</v>
      </c>
      <c r="AX16" s="106" t="s">
        <v>62</v>
      </c>
    </row>
    <row r="17" spans="27:56" x14ac:dyDescent="0.25">
      <c r="AA17" s="132"/>
      <c r="AB17" s="30" t="s">
        <v>2</v>
      </c>
      <c r="AC17" s="30" t="s">
        <v>2</v>
      </c>
      <c r="AD17" s="30" t="s">
        <v>2</v>
      </c>
      <c r="AE17" s="30" t="s">
        <v>2</v>
      </c>
      <c r="AF17" s="30" t="s">
        <v>2</v>
      </c>
      <c r="AG17" s="30" t="s">
        <v>2</v>
      </c>
      <c r="AH17" s="30" t="s">
        <v>2</v>
      </c>
      <c r="AI17" s="30" t="s">
        <v>2</v>
      </c>
      <c r="AJ17" s="30" t="s">
        <v>2</v>
      </c>
      <c r="AK17" s="30" t="s">
        <v>2</v>
      </c>
      <c r="AL17" s="30" t="s">
        <v>2</v>
      </c>
      <c r="AM17" s="30" t="s">
        <v>2</v>
      </c>
      <c r="AN17" s="30" t="s">
        <v>2</v>
      </c>
      <c r="AO17" s="30" t="s">
        <v>2</v>
      </c>
      <c r="AP17" s="30" t="s">
        <v>2</v>
      </c>
      <c r="AQ17" s="30" t="s">
        <v>2</v>
      </c>
      <c r="AR17" s="30" t="s">
        <v>2</v>
      </c>
      <c r="AS17" s="30" t="s">
        <v>2</v>
      </c>
      <c r="AT17" s="30" t="s">
        <v>2</v>
      </c>
      <c r="AU17" s="30" t="s">
        <v>2</v>
      </c>
      <c r="AV17" s="30" t="s">
        <v>2</v>
      </c>
      <c r="AW17" s="30" t="s">
        <v>2</v>
      </c>
      <c r="AX17" s="107" t="s">
        <v>2</v>
      </c>
    </row>
    <row r="18" spans="27:56" x14ac:dyDescent="0.15">
      <c r="AA18" s="31" t="s">
        <v>4</v>
      </c>
      <c r="AB18" s="72">
        <f>AE34</f>
        <v>1676103.4</v>
      </c>
      <c r="AC18" s="72">
        <f>AF34</f>
        <v>2682515.4</v>
      </c>
      <c r="AD18" s="72">
        <f>AH34</f>
        <v>0</v>
      </c>
      <c r="AE18" s="72">
        <f>AI34</f>
        <v>3530798.3</v>
      </c>
      <c r="AF18" s="72">
        <f>AK34</f>
        <v>28091297.600000001</v>
      </c>
      <c r="AG18" s="72">
        <f>AL34</f>
        <v>11374825.199999999</v>
      </c>
      <c r="AH18" s="72">
        <f t="shared" ref="AH18:AJ18" si="9">AM34</f>
        <v>2134166</v>
      </c>
      <c r="AI18" s="72">
        <f t="shared" si="9"/>
        <v>681270.60000000009</v>
      </c>
      <c r="AJ18" s="72">
        <f t="shared" si="9"/>
        <v>4997060.9999999991</v>
      </c>
      <c r="AK18" s="72">
        <f>AQ34</f>
        <v>2751391.4</v>
      </c>
      <c r="AL18" s="72">
        <f>AR34</f>
        <v>4115022.2</v>
      </c>
      <c r="AM18" s="72">
        <f>AT34</f>
        <v>20891007.200000003</v>
      </c>
      <c r="AN18" s="72">
        <f t="shared" ref="AN18:AW28" si="10">AU34</f>
        <v>21235462.799999997</v>
      </c>
      <c r="AO18" s="72">
        <f t="shared" si="10"/>
        <v>463403.6</v>
      </c>
      <c r="AP18" s="72">
        <f t="shared" si="10"/>
        <v>1279865.8</v>
      </c>
      <c r="AQ18" s="72">
        <f t="shared" si="10"/>
        <v>29137232.300000004</v>
      </c>
      <c r="AR18" s="72">
        <f t="shared" si="10"/>
        <v>13585959.6</v>
      </c>
      <c r="AS18" s="72">
        <f t="shared" si="10"/>
        <v>1680140.4</v>
      </c>
      <c r="AT18" s="72">
        <f t="shared" si="10"/>
        <v>1522928.5</v>
      </c>
      <c r="AU18" s="72">
        <f t="shared" si="10"/>
        <v>336399.8</v>
      </c>
      <c r="AV18" s="72">
        <f t="shared" si="10"/>
        <v>2802182.4</v>
      </c>
      <c r="AW18" s="72">
        <f t="shared" si="10"/>
        <v>82045018.799999982</v>
      </c>
      <c r="AX18" s="17">
        <f>SUM(AB18:AW18)</f>
        <v>237014052.30000001</v>
      </c>
    </row>
    <row r="19" spans="27:56" x14ac:dyDescent="0.15">
      <c r="AA19" s="25" t="s">
        <v>5</v>
      </c>
      <c r="AB19" s="83">
        <f t="shared" ref="AB19:AC19" si="11">AE35</f>
        <v>148515.6</v>
      </c>
      <c r="AC19" s="83">
        <f t="shared" si="11"/>
        <v>3135</v>
      </c>
      <c r="AD19" s="83">
        <f t="shared" ref="AD19:AE19" si="12">AH35</f>
        <v>0</v>
      </c>
      <c r="AE19" s="83">
        <f t="shared" si="12"/>
        <v>1339945</v>
      </c>
      <c r="AF19" s="83">
        <f t="shared" ref="AF19:AF28" si="13">AK35</f>
        <v>1915405.9</v>
      </c>
      <c r="AG19" s="83">
        <f t="shared" ref="AG19:AG28" si="14">AL35</f>
        <v>1068274.8999999999</v>
      </c>
      <c r="AH19" s="83">
        <f t="shared" ref="AH19:AH28" si="15">AM35</f>
        <v>819619.5</v>
      </c>
      <c r="AI19" s="83">
        <f t="shared" ref="AI19:AI28" si="16">AN35</f>
        <v>82222.899999999994</v>
      </c>
      <c r="AJ19" s="83">
        <f t="shared" ref="AJ19:AJ28" si="17">AO35</f>
        <v>1860342.5</v>
      </c>
      <c r="AK19" s="83">
        <f t="shared" ref="AK19:AL28" si="18">AQ35</f>
        <v>868409.7</v>
      </c>
      <c r="AL19" s="83">
        <f t="shared" si="18"/>
        <v>754666.3</v>
      </c>
      <c r="AM19" s="83">
        <f t="shared" ref="AM19:AM28" si="19">AT35</f>
        <v>2067227.8</v>
      </c>
      <c r="AN19" s="83">
        <f t="shared" si="10"/>
        <v>3713663.8</v>
      </c>
      <c r="AO19" s="83">
        <f t="shared" si="10"/>
        <v>0</v>
      </c>
      <c r="AP19" s="83">
        <f t="shared" si="10"/>
        <v>26765.4</v>
      </c>
      <c r="AQ19" s="83">
        <f t="shared" si="10"/>
        <v>6701755.0999999996</v>
      </c>
      <c r="AR19" s="83">
        <f t="shared" si="10"/>
        <v>5623011</v>
      </c>
      <c r="AS19" s="83">
        <f t="shared" si="10"/>
        <v>1190767.8999999999</v>
      </c>
      <c r="AT19" s="83">
        <f t="shared" si="10"/>
        <v>105308.6</v>
      </c>
      <c r="AU19" s="83">
        <f t="shared" si="10"/>
        <v>0</v>
      </c>
      <c r="AV19" s="83">
        <f t="shared" si="10"/>
        <v>97848</v>
      </c>
      <c r="AW19" s="83">
        <f t="shared" si="10"/>
        <v>44517679</v>
      </c>
      <c r="AX19" s="17">
        <f t="shared" ref="AX19:AX28" si="20">SUM(AB19:AW19)</f>
        <v>72904563.900000006</v>
      </c>
    </row>
    <row r="20" spans="27:56" x14ac:dyDescent="0.15">
      <c r="AA20" s="25" t="s">
        <v>6</v>
      </c>
      <c r="AB20" s="83">
        <f t="shared" ref="AB20:AC20" si="21">AE36</f>
        <v>0</v>
      </c>
      <c r="AC20" s="83">
        <f t="shared" si="21"/>
        <v>0</v>
      </c>
      <c r="AD20" s="83">
        <f t="shared" ref="AD20:AE20" si="22">AH36</f>
        <v>0</v>
      </c>
      <c r="AE20" s="83">
        <f t="shared" si="22"/>
        <v>0</v>
      </c>
      <c r="AF20" s="83">
        <f t="shared" si="13"/>
        <v>2353054.7000000002</v>
      </c>
      <c r="AG20" s="83">
        <f t="shared" si="14"/>
        <v>272788.8</v>
      </c>
      <c r="AH20" s="83">
        <f t="shared" si="15"/>
        <v>22990.5</v>
      </c>
      <c r="AI20" s="83">
        <f t="shared" si="16"/>
        <v>18754.599999999999</v>
      </c>
      <c r="AJ20" s="83">
        <f t="shared" si="17"/>
        <v>136617.60000000001</v>
      </c>
      <c r="AK20" s="83">
        <f t="shared" si="18"/>
        <v>51825.8</v>
      </c>
      <c r="AL20" s="83">
        <f t="shared" si="18"/>
        <v>696.8</v>
      </c>
      <c r="AM20" s="83">
        <f t="shared" si="19"/>
        <v>126078.7</v>
      </c>
      <c r="AN20" s="83">
        <f t="shared" si="10"/>
        <v>189987.7</v>
      </c>
      <c r="AO20" s="83">
        <f t="shared" si="10"/>
        <v>0</v>
      </c>
      <c r="AP20" s="83">
        <f t="shared" si="10"/>
        <v>50544.6</v>
      </c>
      <c r="AQ20" s="83">
        <f t="shared" si="10"/>
        <v>212949.4</v>
      </c>
      <c r="AR20" s="83">
        <f t="shared" si="10"/>
        <v>28994.5</v>
      </c>
      <c r="AS20" s="83">
        <f t="shared" si="10"/>
        <v>0</v>
      </c>
      <c r="AT20" s="83">
        <f t="shared" si="10"/>
        <v>45857.2</v>
      </c>
      <c r="AU20" s="83">
        <f t="shared" si="10"/>
        <v>0</v>
      </c>
      <c r="AV20" s="83">
        <f t="shared" si="10"/>
        <v>0</v>
      </c>
      <c r="AW20" s="83">
        <f t="shared" si="10"/>
        <v>636668.19999999995</v>
      </c>
      <c r="AX20" s="17">
        <f t="shared" si="20"/>
        <v>4147809.1000000006</v>
      </c>
    </row>
    <row r="21" spans="27:56" x14ac:dyDescent="0.15">
      <c r="AA21" s="25" t="s">
        <v>7</v>
      </c>
      <c r="AB21" s="83">
        <f t="shared" ref="AB21:AC21" si="23">AE37</f>
        <v>0</v>
      </c>
      <c r="AC21" s="83">
        <f t="shared" si="23"/>
        <v>0</v>
      </c>
      <c r="AD21" s="83">
        <f t="shared" ref="AD21:AE21" si="24">AH37</f>
        <v>0</v>
      </c>
      <c r="AE21" s="83">
        <f t="shared" si="24"/>
        <v>0</v>
      </c>
      <c r="AF21" s="83">
        <f t="shared" si="13"/>
        <v>1111038.3</v>
      </c>
      <c r="AG21" s="83">
        <f t="shared" si="14"/>
        <v>1576769.2</v>
      </c>
      <c r="AH21" s="83">
        <f t="shared" si="15"/>
        <v>86346.5</v>
      </c>
      <c r="AI21" s="83">
        <f t="shared" si="16"/>
        <v>61738.7</v>
      </c>
      <c r="AJ21" s="83">
        <f t="shared" si="17"/>
        <v>37763.9</v>
      </c>
      <c r="AK21" s="83">
        <f t="shared" si="18"/>
        <v>246863.4</v>
      </c>
      <c r="AL21" s="83">
        <f t="shared" si="18"/>
        <v>54080.1</v>
      </c>
      <c r="AM21" s="83">
        <f t="shared" si="19"/>
        <v>79155.600000000006</v>
      </c>
      <c r="AN21" s="83">
        <f t="shared" si="10"/>
        <v>940185.1</v>
      </c>
      <c r="AO21" s="83">
        <f t="shared" si="10"/>
        <v>0</v>
      </c>
      <c r="AP21" s="83">
        <f t="shared" si="10"/>
        <v>104117.5</v>
      </c>
      <c r="AQ21" s="83">
        <f t="shared" si="10"/>
        <v>706639.6</v>
      </c>
      <c r="AR21" s="83">
        <f t="shared" si="10"/>
        <v>424289.6</v>
      </c>
      <c r="AS21" s="83">
        <f t="shared" si="10"/>
        <v>0</v>
      </c>
      <c r="AT21" s="83">
        <f t="shared" si="10"/>
        <v>137195.20000000001</v>
      </c>
      <c r="AU21" s="83">
        <f t="shared" si="10"/>
        <v>26076.1</v>
      </c>
      <c r="AV21" s="83">
        <f t="shared" si="10"/>
        <v>8283</v>
      </c>
      <c r="AW21" s="83">
        <f t="shared" si="10"/>
        <v>1124403.3999999999</v>
      </c>
      <c r="AX21" s="17">
        <f t="shared" si="20"/>
        <v>6724945.1999999993</v>
      </c>
    </row>
    <row r="22" spans="27:56" x14ac:dyDescent="0.15">
      <c r="AA22" s="25" t="s">
        <v>8</v>
      </c>
      <c r="AB22" s="83">
        <f t="shared" ref="AB22:AC22" si="25">AE38</f>
        <v>0</v>
      </c>
      <c r="AC22" s="83">
        <f t="shared" si="25"/>
        <v>0</v>
      </c>
      <c r="AD22" s="83">
        <f t="shared" ref="AD22:AE22" si="26">AH38</f>
        <v>0</v>
      </c>
      <c r="AE22" s="83">
        <f t="shared" si="26"/>
        <v>0</v>
      </c>
      <c r="AF22" s="83">
        <f t="shared" si="13"/>
        <v>2146569.4</v>
      </c>
      <c r="AG22" s="83">
        <f t="shared" si="14"/>
        <v>2534668.2999999998</v>
      </c>
      <c r="AH22" s="83">
        <f t="shared" si="15"/>
        <v>269612.3</v>
      </c>
      <c r="AI22" s="83">
        <f t="shared" si="16"/>
        <v>47213.1</v>
      </c>
      <c r="AJ22" s="83">
        <f t="shared" si="17"/>
        <v>465831.5</v>
      </c>
      <c r="AK22" s="83">
        <f t="shared" si="18"/>
        <v>126191.4</v>
      </c>
      <c r="AL22" s="83">
        <f t="shared" si="18"/>
        <v>68745.8</v>
      </c>
      <c r="AM22" s="83">
        <f t="shared" si="19"/>
        <v>74609.8</v>
      </c>
      <c r="AN22" s="83">
        <f t="shared" si="10"/>
        <v>568304</v>
      </c>
      <c r="AO22" s="83">
        <f t="shared" si="10"/>
        <v>0</v>
      </c>
      <c r="AP22" s="83">
        <f t="shared" si="10"/>
        <v>20900</v>
      </c>
      <c r="AQ22" s="83">
        <f t="shared" si="10"/>
        <v>8465389.5</v>
      </c>
      <c r="AR22" s="83">
        <f t="shared" si="10"/>
        <v>2502278.7999999998</v>
      </c>
      <c r="AS22" s="83">
        <f t="shared" si="10"/>
        <v>17305</v>
      </c>
      <c r="AT22" s="83">
        <f t="shared" si="10"/>
        <v>83779</v>
      </c>
      <c r="AU22" s="83">
        <f t="shared" si="10"/>
        <v>2645.7</v>
      </c>
      <c r="AV22" s="83">
        <f t="shared" si="10"/>
        <v>54009</v>
      </c>
      <c r="AW22" s="83">
        <f t="shared" si="10"/>
        <v>7790618</v>
      </c>
      <c r="AX22" s="17">
        <f t="shared" si="20"/>
        <v>25238670.599999998</v>
      </c>
    </row>
    <row r="23" spans="27:56" x14ac:dyDescent="0.15">
      <c r="AA23" s="25" t="s">
        <v>9</v>
      </c>
      <c r="AB23" s="83">
        <f t="shared" ref="AB23:AC23" si="27">AE39</f>
        <v>264216.90000000002</v>
      </c>
      <c r="AC23" s="83">
        <f t="shared" si="27"/>
        <v>10004.6</v>
      </c>
      <c r="AD23" s="83">
        <f t="shared" ref="AD23:AE23" si="28">AH39</f>
        <v>0</v>
      </c>
      <c r="AE23" s="83">
        <f t="shared" si="28"/>
        <v>123630</v>
      </c>
      <c r="AF23" s="83">
        <f t="shared" si="13"/>
        <v>6460936.9000000004</v>
      </c>
      <c r="AG23" s="83">
        <f t="shared" si="14"/>
        <v>999305.4</v>
      </c>
      <c r="AH23" s="83">
        <f t="shared" si="15"/>
        <v>189803.5</v>
      </c>
      <c r="AI23" s="83">
        <f t="shared" si="16"/>
        <v>83092</v>
      </c>
      <c r="AJ23" s="83">
        <f t="shared" si="17"/>
        <v>92082.5</v>
      </c>
      <c r="AK23" s="83">
        <f t="shared" si="18"/>
        <v>282751.2</v>
      </c>
      <c r="AL23" s="83">
        <f t="shared" si="18"/>
        <v>222367</v>
      </c>
      <c r="AM23" s="83">
        <f t="shared" si="19"/>
        <v>279534.3</v>
      </c>
      <c r="AN23" s="83">
        <f t="shared" si="10"/>
        <v>938280.3</v>
      </c>
      <c r="AO23" s="83">
        <f t="shared" si="10"/>
        <v>6633</v>
      </c>
      <c r="AP23" s="83">
        <f t="shared" si="10"/>
        <v>402769.9</v>
      </c>
      <c r="AQ23" s="83">
        <f t="shared" si="10"/>
        <v>5817682.7000000002</v>
      </c>
      <c r="AR23" s="83">
        <f t="shared" si="10"/>
        <v>190425.8</v>
      </c>
      <c r="AS23" s="83">
        <f t="shared" si="10"/>
        <v>9980</v>
      </c>
      <c r="AT23" s="83">
        <f t="shared" si="10"/>
        <v>148251.29999999999</v>
      </c>
      <c r="AU23" s="83">
        <f t="shared" si="10"/>
        <v>0</v>
      </c>
      <c r="AV23" s="83">
        <f t="shared" si="10"/>
        <v>96294.8</v>
      </c>
      <c r="AW23" s="83">
        <f t="shared" si="10"/>
        <v>1353799</v>
      </c>
      <c r="AX23" s="17">
        <f t="shared" si="20"/>
        <v>17971841.100000005</v>
      </c>
    </row>
    <row r="24" spans="27:56" x14ac:dyDescent="0.15">
      <c r="AA24" s="25" t="s">
        <v>10</v>
      </c>
      <c r="AB24" s="83">
        <f t="shared" ref="AB24:AC24" si="29">AE40</f>
        <v>0</v>
      </c>
      <c r="AC24" s="83">
        <f t="shared" si="29"/>
        <v>0</v>
      </c>
      <c r="AD24" s="83">
        <f t="shared" ref="AD24:AE24" si="30">AH40</f>
        <v>0</v>
      </c>
      <c r="AE24" s="83">
        <f t="shared" si="30"/>
        <v>0</v>
      </c>
      <c r="AF24" s="83">
        <f t="shared" si="13"/>
        <v>2208165.7999999998</v>
      </c>
      <c r="AG24" s="83">
        <f t="shared" si="14"/>
        <v>1096831.2</v>
      </c>
      <c r="AH24" s="83">
        <f t="shared" si="15"/>
        <v>59015.5</v>
      </c>
      <c r="AI24" s="83">
        <f t="shared" si="16"/>
        <v>83906</v>
      </c>
      <c r="AJ24" s="83">
        <f t="shared" si="17"/>
        <v>55091.3</v>
      </c>
      <c r="AK24" s="83">
        <f t="shared" si="18"/>
        <v>293357.3</v>
      </c>
      <c r="AL24" s="83">
        <f t="shared" si="18"/>
        <v>29383</v>
      </c>
      <c r="AM24" s="83">
        <f t="shared" si="19"/>
        <v>681402.4</v>
      </c>
      <c r="AN24" s="83">
        <f t="shared" si="10"/>
        <v>59716.1</v>
      </c>
      <c r="AO24" s="83">
        <f t="shared" si="10"/>
        <v>0</v>
      </c>
      <c r="AP24" s="83">
        <f t="shared" si="10"/>
        <v>250458.6</v>
      </c>
      <c r="AQ24" s="83">
        <f t="shared" si="10"/>
        <v>907993.59999999998</v>
      </c>
      <c r="AR24" s="83">
        <f t="shared" si="10"/>
        <v>118085.2</v>
      </c>
      <c r="AS24" s="83">
        <f t="shared" si="10"/>
        <v>0</v>
      </c>
      <c r="AT24" s="83">
        <f t="shared" si="10"/>
        <v>164289</v>
      </c>
      <c r="AU24" s="83">
        <f t="shared" si="10"/>
        <v>0</v>
      </c>
      <c r="AV24" s="83">
        <f t="shared" si="10"/>
        <v>29526.6</v>
      </c>
      <c r="AW24" s="83">
        <f t="shared" si="10"/>
        <v>2587350.4</v>
      </c>
      <c r="AX24" s="17">
        <f t="shared" si="20"/>
        <v>8624571.9999999981</v>
      </c>
    </row>
    <row r="25" spans="27:56" x14ac:dyDescent="0.15">
      <c r="AA25" s="25" t="s">
        <v>11</v>
      </c>
      <c r="AB25" s="83">
        <f t="shared" ref="AB25:AC25" si="31">AE41</f>
        <v>81308</v>
      </c>
      <c r="AC25" s="83">
        <f t="shared" si="31"/>
        <v>41972.800000000003</v>
      </c>
      <c r="AD25" s="83">
        <f t="shared" ref="AD25:AE25" si="32">AH41</f>
        <v>0</v>
      </c>
      <c r="AE25" s="83">
        <f t="shared" si="32"/>
        <v>0</v>
      </c>
      <c r="AF25" s="83">
        <f t="shared" si="13"/>
        <v>430149.4</v>
      </c>
      <c r="AG25" s="83">
        <f t="shared" si="14"/>
        <v>914594.4</v>
      </c>
      <c r="AH25" s="83">
        <f t="shared" si="15"/>
        <v>89821.9</v>
      </c>
      <c r="AI25" s="83">
        <f t="shared" si="16"/>
        <v>57722.8</v>
      </c>
      <c r="AJ25" s="83">
        <f t="shared" si="17"/>
        <v>87384.9</v>
      </c>
      <c r="AK25" s="83">
        <f t="shared" si="18"/>
        <v>500544.5</v>
      </c>
      <c r="AL25" s="83">
        <f t="shared" si="18"/>
        <v>16024</v>
      </c>
      <c r="AM25" s="83">
        <f t="shared" si="19"/>
        <v>1572944.4</v>
      </c>
      <c r="AN25" s="83">
        <f t="shared" si="10"/>
        <v>11342.5</v>
      </c>
      <c r="AO25" s="83">
        <f t="shared" si="10"/>
        <v>11648</v>
      </c>
      <c r="AP25" s="83">
        <f t="shared" si="10"/>
        <v>47853</v>
      </c>
      <c r="AQ25" s="83">
        <f t="shared" si="10"/>
        <v>613913.59999999998</v>
      </c>
      <c r="AR25" s="83">
        <f t="shared" si="10"/>
        <v>272671.59999999998</v>
      </c>
      <c r="AS25" s="83">
        <f t="shared" si="10"/>
        <v>649</v>
      </c>
      <c r="AT25" s="83">
        <f t="shared" si="10"/>
        <v>84782.7</v>
      </c>
      <c r="AU25" s="83">
        <f t="shared" si="10"/>
        <v>0</v>
      </c>
      <c r="AV25" s="83">
        <f t="shared" si="10"/>
        <v>86649.7</v>
      </c>
      <c r="AW25" s="83">
        <f t="shared" si="10"/>
        <v>2444705.9</v>
      </c>
      <c r="AX25" s="17">
        <f t="shared" si="20"/>
        <v>7366683.0999999996</v>
      </c>
    </row>
    <row r="26" spans="27:56" x14ac:dyDescent="0.15">
      <c r="AA26" s="25" t="s">
        <v>12</v>
      </c>
      <c r="AB26" s="83">
        <f t="shared" ref="AB26:AC26" si="33">AE42</f>
        <v>282615</v>
      </c>
      <c r="AC26" s="83">
        <f t="shared" si="33"/>
        <v>89083</v>
      </c>
      <c r="AD26" s="83">
        <f t="shared" ref="AD26:AE26" si="34">AH42</f>
        <v>0</v>
      </c>
      <c r="AE26" s="83">
        <f t="shared" si="34"/>
        <v>492556</v>
      </c>
      <c r="AF26" s="83">
        <f t="shared" si="13"/>
        <v>10330367.300000001</v>
      </c>
      <c r="AG26" s="83">
        <f t="shared" si="14"/>
        <v>1505004.9</v>
      </c>
      <c r="AH26" s="83">
        <f t="shared" si="15"/>
        <v>304713.59999999998</v>
      </c>
      <c r="AI26" s="83">
        <f t="shared" si="16"/>
        <v>188537.1</v>
      </c>
      <c r="AJ26" s="83">
        <f t="shared" si="17"/>
        <v>1426396.2</v>
      </c>
      <c r="AK26" s="83">
        <f t="shared" si="18"/>
        <v>381448.1</v>
      </c>
      <c r="AL26" s="83">
        <f t="shared" si="18"/>
        <v>711383.4</v>
      </c>
      <c r="AM26" s="83">
        <f t="shared" si="19"/>
        <v>1205707.3999999999</v>
      </c>
      <c r="AN26" s="83">
        <f t="shared" si="10"/>
        <v>1146636.2</v>
      </c>
      <c r="AO26" s="83">
        <f t="shared" si="10"/>
        <v>1671</v>
      </c>
      <c r="AP26" s="83">
        <f t="shared" si="10"/>
        <v>273637.8</v>
      </c>
      <c r="AQ26" s="83">
        <f t="shared" si="10"/>
        <v>5645056.9000000004</v>
      </c>
      <c r="AR26" s="83">
        <f t="shared" si="10"/>
        <v>3194571.2</v>
      </c>
      <c r="AS26" s="83">
        <f t="shared" si="10"/>
        <v>3220</v>
      </c>
      <c r="AT26" s="83">
        <f t="shared" si="10"/>
        <v>181176.4</v>
      </c>
      <c r="AU26" s="83">
        <f t="shared" si="10"/>
        <v>0</v>
      </c>
      <c r="AV26" s="83">
        <f t="shared" si="10"/>
        <v>360940</v>
      </c>
      <c r="AW26" s="83">
        <f t="shared" si="10"/>
        <v>12344378.699999999</v>
      </c>
      <c r="AX26" s="17">
        <f t="shared" si="20"/>
        <v>40069100.199999996</v>
      </c>
    </row>
    <row r="27" spans="27:56" x14ac:dyDescent="0.15">
      <c r="AA27" s="25" t="s">
        <v>13</v>
      </c>
      <c r="AB27" s="83">
        <f t="shared" ref="AB27:AC27" si="35">AE43</f>
        <v>342340.9</v>
      </c>
      <c r="AC27" s="83">
        <f t="shared" si="35"/>
        <v>1758490</v>
      </c>
      <c r="AD27" s="83">
        <f t="shared" ref="AD27:AE27" si="36">AH43</f>
        <v>0</v>
      </c>
      <c r="AE27" s="83">
        <f t="shared" si="36"/>
        <v>429775.3</v>
      </c>
      <c r="AF27" s="83">
        <f t="shared" si="13"/>
        <v>1088245.8999999999</v>
      </c>
      <c r="AG27" s="83">
        <f t="shared" si="14"/>
        <v>1101837.6000000001</v>
      </c>
      <c r="AH27" s="83">
        <f t="shared" si="15"/>
        <v>250824.6</v>
      </c>
      <c r="AI27" s="83">
        <f t="shared" si="16"/>
        <v>40565.4</v>
      </c>
      <c r="AJ27" s="83">
        <f t="shared" si="17"/>
        <v>733905.6</v>
      </c>
      <c r="AK27" s="83">
        <f t="shared" si="18"/>
        <v>0</v>
      </c>
      <c r="AL27" s="83">
        <f t="shared" si="18"/>
        <v>1950433.3</v>
      </c>
      <c r="AM27" s="83">
        <f t="shared" si="19"/>
        <v>13059209.199999999</v>
      </c>
      <c r="AN27" s="83">
        <f t="shared" si="10"/>
        <v>10456648.6</v>
      </c>
      <c r="AO27" s="83">
        <f t="shared" si="10"/>
        <v>315158.59999999998</v>
      </c>
      <c r="AP27" s="83">
        <f t="shared" si="10"/>
        <v>5083</v>
      </c>
      <c r="AQ27" s="83">
        <f t="shared" si="10"/>
        <v>56922.9</v>
      </c>
      <c r="AR27" s="83">
        <f t="shared" si="10"/>
        <v>948106.8</v>
      </c>
      <c r="AS27" s="83">
        <f t="shared" si="10"/>
        <v>357789.5</v>
      </c>
      <c r="AT27" s="83">
        <f t="shared" si="10"/>
        <v>507280.8</v>
      </c>
      <c r="AU27" s="83">
        <f t="shared" si="10"/>
        <v>307678</v>
      </c>
      <c r="AV27" s="83">
        <f t="shared" si="10"/>
        <v>1741665.3</v>
      </c>
      <c r="AW27" s="83">
        <f t="shared" si="10"/>
        <v>3409864.1</v>
      </c>
      <c r="AX27" s="17">
        <f t="shared" si="20"/>
        <v>38861825.399999999</v>
      </c>
    </row>
    <row r="28" spans="27:56" x14ac:dyDescent="0.15">
      <c r="AA28" s="25" t="s">
        <v>14</v>
      </c>
      <c r="AB28" s="83">
        <f t="shared" ref="AB28:AC28" si="37">AE44</f>
        <v>557107</v>
      </c>
      <c r="AC28" s="83">
        <f t="shared" si="37"/>
        <v>779830</v>
      </c>
      <c r="AD28" s="83">
        <f t="shared" ref="AD28:AE28" si="38">AH44</f>
        <v>0</v>
      </c>
      <c r="AE28" s="83">
        <f t="shared" si="38"/>
        <v>1144892</v>
      </c>
      <c r="AF28" s="83">
        <f t="shared" si="13"/>
        <v>47364</v>
      </c>
      <c r="AG28" s="83">
        <f t="shared" si="14"/>
        <v>304750.5</v>
      </c>
      <c r="AH28" s="83">
        <f t="shared" si="15"/>
        <v>41418.1</v>
      </c>
      <c r="AI28" s="83">
        <f t="shared" si="16"/>
        <v>17518</v>
      </c>
      <c r="AJ28" s="83">
        <f t="shared" si="17"/>
        <v>101645</v>
      </c>
      <c r="AK28" s="83">
        <f t="shared" si="18"/>
        <v>0</v>
      </c>
      <c r="AL28" s="83">
        <f t="shared" si="18"/>
        <v>307242.5</v>
      </c>
      <c r="AM28" s="83">
        <f t="shared" si="19"/>
        <v>1745137.6</v>
      </c>
      <c r="AN28" s="83">
        <f t="shared" si="10"/>
        <v>3210698.5</v>
      </c>
      <c r="AO28" s="83">
        <f t="shared" si="10"/>
        <v>128293</v>
      </c>
      <c r="AP28" s="83">
        <f t="shared" si="10"/>
        <v>97736</v>
      </c>
      <c r="AQ28" s="83">
        <f t="shared" si="10"/>
        <v>8929</v>
      </c>
      <c r="AR28" s="83">
        <f t="shared" si="10"/>
        <v>283525.09999999998</v>
      </c>
      <c r="AS28" s="83">
        <f t="shared" si="10"/>
        <v>100429</v>
      </c>
      <c r="AT28" s="83">
        <f t="shared" si="10"/>
        <v>65008.3</v>
      </c>
      <c r="AU28" s="83">
        <f t="shared" si="10"/>
        <v>0</v>
      </c>
      <c r="AV28" s="83">
        <f t="shared" si="10"/>
        <v>326966</v>
      </c>
      <c r="AW28" s="83">
        <f t="shared" si="10"/>
        <v>5835552.0999999996</v>
      </c>
      <c r="AX28" s="17">
        <f t="shared" si="20"/>
        <v>15104041.699999999</v>
      </c>
    </row>
    <row r="32" spans="27:56" x14ac:dyDescent="0.25">
      <c r="AA32" s="135" t="s">
        <v>66</v>
      </c>
      <c r="AB32" s="51" t="s">
        <v>1</v>
      </c>
      <c r="AC32" s="51" t="s">
        <v>24</v>
      </c>
      <c r="AD32" s="51" t="s">
        <v>25</v>
      </c>
      <c r="AE32" s="51" t="s">
        <v>33</v>
      </c>
      <c r="AF32" s="51" t="s">
        <v>34</v>
      </c>
      <c r="AG32" s="51" t="s">
        <v>26</v>
      </c>
      <c r="AH32" s="51" t="s">
        <v>35</v>
      </c>
      <c r="AI32" s="51" t="s">
        <v>36</v>
      </c>
      <c r="AJ32" s="51" t="s">
        <v>27</v>
      </c>
      <c r="AK32" s="51" t="s">
        <v>37</v>
      </c>
      <c r="AL32" s="51" t="s">
        <v>38</v>
      </c>
      <c r="AM32" s="51" t="s">
        <v>39</v>
      </c>
      <c r="AN32" s="51" t="s">
        <v>40</v>
      </c>
      <c r="AO32" s="51" t="s">
        <v>41</v>
      </c>
      <c r="AP32" s="51" t="s">
        <v>28</v>
      </c>
      <c r="AQ32" s="51" t="s">
        <v>42</v>
      </c>
      <c r="AR32" s="51" t="s">
        <v>43</v>
      </c>
      <c r="AS32" s="51" t="s">
        <v>29</v>
      </c>
      <c r="AT32" s="51" t="s">
        <v>44</v>
      </c>
      <c r="AU32" s="51" t="s">
        <v>45</v>
      </c>
      <c r="AV32" s="51" t="s">
        <v>46</v>
      </c>
      <c r="AW32" s="51" t="s">
        <v>47</v>
      </c>
      <c r="AX32" s="51" t="s">
        <v>48</v>
      </c>
      <c r="AY32" s="51" t="s">
        <v>49</v>
      </c>
      <c r="AZ32" s="51" t="s">
        <v>50</v>
      </c>
      <c r="BA32" s="51" t="s">
        <v>51</v>
      </c>
      <c r="BB32" s="51" t="s">
        <v>52</v>
      </c>
      <c r="BC32" s="51" t="s">
        <v>53</v>
      </c>
      <c r="BD32" s="51" t="s">
        <v>54</v>
      </c>
    </row>
    <row r="33" spans="27:56" x14ac:dyDescent="0.25">
      <c r="AA33" s="136"/>
      <c r="AB33" s="52" t="s">
        <v>2</v>
      </c>
      <c r="AC33" s="52" t="s">
        <v>2</v>
      </c>
      <c r="AD33" s="52" t="s">
        <v>2</v>
      </c>
      <c r="AE33" s="52" t="s">
        <v>2</v>
      </c>
      <c r="AF33" s="52" t="s">
        <v>2</v>
      </c>
      <c r="AG33" s="52" t="s">
        <v>2</v>
      </c>
      <c r="AH33" s="52" t="s">
        <v>2</v>
      </c>
      <c r="AI33" s="52" t="s">
        <v>2</v>
      </c>
      <c r="AJ33" s="52" t="s">
        <v>2</v>
      </c>
      <c r="AK33" s="52" t="s">
        <v>2</v>
      </c>
      <c r="AL33" s="52" t="s">
        <v>2</v>
      </c>
      <c r="AM33" s="52" t="s">
        <v>2</v>
      </c>
      <c r="AN33" s="52" t="s">
        <v>2</v>
      </c>
      <c r="AO33" s="52" t="s">
        <v>2</v>
      </c>
      <c r="AP33" s="52" t="s">
        <v>2</v>
      </c>
      <c r="AQ33" s="52" t="s">
        <v>2</v>
      </c>
      <c r="AR33" s="52" t="s">
        <v>2</v>
      </c>
      <c r="AS33" s="52" t="s">
        <v>2</v>
      </c>
      <c r="AT33" s="52" t="s">
        <v>2</v>
      </c>
      <c r="AU33" s="52" t="s">
        <v>2</v>
      </c>
      <c r="AV33" s="52" t="s">
        <v>2</v>
      </c>
      <c r="AW33" s="52" t="s">
        <v>2</v>
      </c>
      <c r="AX33" s="52" t="s">
        <v>2</v>
      </c>
      <c r="AY33" s="52" t="s">
        <v>2</v>
      </c>
      <c r="AZ33" s="52" t="s">
        <v>2</v>
      </c>
      <c r="BA33" s="52" t="s">
        <v>2</v>
      </c>
      <c r="BB33" s="52" t="s">
        <v>2</v>
      </c>
      <c r="BC33" s="52" t="s">
        <v>2</v>
      </c>
      <c r="BD33" s="52" t="s">
        <v>2</v>
      </c>
    </row>
    <row r="34" spans="27:56" x14ac:dyDescent="0.15">
      <c r="AA34" s="49" t="s">
        <v>4</v>
      </c>
      <c r="AB34" s="72">
        <f>SUM(AB35:AB44)</f>
        <v>1067044880.6999999</v>
      </c>
      <c r="AC34" s="72">
        <f t="shared" ref="AC34:BC34" si="39">SUM(AC35:AC44)</f>
        <v>77552264.700000003</v>
      </c>
      <c r="AD34" s="72">
        <f t="shared" si="39"/>
        <v>154386154.09999999</v>
      </c>
      <c r="AE34" s="72">
        <f t="shared" si="39"/>
        <v>1676103.4</v>
      </c>
      <c r="AF34" s="72">
        <f t="shared" si="39"/>
        <v>2682515.4</v>
      </c>
      <c r="AG34" s="72">
        <f t="shared" si="39"/>
        <v>386888104.39999998</v>
      </c>
      <c r="AH34" s="72">
        <f t="shared" si="39"/>
        <v>0</v>
      </c>
      <c r="AI34" s="72">
        <f t="shared" si="39"/>
        <v>3530798.3</v>
      </c>
      <c r="AJ34" s="72">
        <f t="shared" si="39"/>
        <v>117044482.3</v>
      </c>
      <c r="AK34" s="72">
        <f t="shared" si="39"/>
        <v>28091297.600000001</v>
      </c>
      <c r="AL34" s="72">
        <f t="shared" si="39"/>
        <v>11374825.199999999</v>
      </c>
      <c r="AM34" s="72">
        <f t="shared" si="39"/>
        <v>2134166</v>
      </c>
      <c r="AN34" s="72">
        <f t="shared" si="39"/>
        <v>681270.60000000009</v>
      </c>
      <c r="AO34" s="72">
        <f t="shared" si="39"/>
        <v>4997060.9999999991</v>
      </c>
      <c r="AP34" s="72">
        <f t="shared" si="39"/>
        <v>85944348.100000009</v>
      </c>
      <c r="AQ34" s="72">
        <f t="shared" si="39"/>
        <v>2751391.4</v>
      </c>
      <c r="AR34" s="72">
        <f t="shared" si="39"/>
        <v>4115022.2</v>
      </c>
      <c r="AS34" s="72">
        <f t="shared" si="39"/>
        <v>8215474.7999999998</v>
      </c>
      <c r="AT34" s="72">
        <f t="shared" si="39"/>
        <v>20891007.200000003</v>
      </c>
      <c r="AU34" s="72">
        <f t="shared" si="39"/>
        <v>21235462.799999997</v>
      </c>
      <c r="AV34" s="72">
        <f t="shared" si="39"/>
        <v>463403.6</v>
      </c>
      <c r="AW34" s="72">
        <f t="shared" si="39"/>
        <v>1279865.8</v>
      </c>
      <c r="AX34" s="72">
        <f t="shared" si="39"/>
        <v>29137232.300000004</v>
      </c>
      <c r="AY34" s="72">
        <f t="shared" si="39"/>
        <v>13585959.6</v>
      </c>
      <c r="AZ34" s="72">
        <f t="shared" si="39"/>
        <v>1680140.4</v>
      </c>
      <c r="BA34" s="72">
        <f t="shared" si="39"/>
        <v>1522928.5</v>
      </c>
      <c r="BB34" s="72">
        <f t="shared" si="39"/>
        <v>336399.8</v>
      </c>
      <c r="BC34" s="72">
        <f t="shared" si="39"/>
        <v>2802182.4</v>
      </c>
      <c r="BD34" s="72">
        <f>SUM(BD35:BD44)</f>
        <v>82045018.799999982</v>
      </c>
    </row>
    <row r="35" spans="27:56" x14ac:dyDescent="0.15">
      <c r="AA35" s="50" t="s">
        <v>5</v>
      </c>
      <c r="AB35" s="83">
        <v>140373059.59999999</v>
      </c>
      <c r="AC35" s="83">
        <v>4372698.5</v>
      </c>
      <c r="AD35" s="83">
        <v>4775206.4000000004</v>
      </c>
      <c r="AE35" s="83">
        <v>148515.6</v>
      </c>
      <c r="AF35" s="83">
        <v>3135</v>
      </c>
      <c r="AG35" s="83">
        <v>30216763.699999999</v>
      </c>
      <c r="AH35" s="83">
        <v>0</v>
      </c>
      <c r="AI35" s="83">
        <v>1339945</v>
      </c>
      <c r="AJ35" s="83">
        <v>14071798.4</v>
      </c>
      <c r="AK35" s="83">
        <v>1915405.9</v>
      </c>
      <c r="AL35" s="83">
        <v>1068274.8999999999</v>
      </c>
      <c r="AM35" s="83">
        <v>819619.5</v>
      </c>
      <c r="AN35" s="83">
        <v>82222.899999999994</v>
      </c>
      <c r="AO35" s="83">
        <v>1860342.5</v>
      </c>
      <c r="AP35" s="83">
        <v>13987511.6</v>
      </c>
      <c r="AQ35" s="83">
        <v>868409.7</v>
      </c>
      <c r="AR35" s="83">
        <v>754666.3</v>
      </c>
      <c r="AS35" s="83">
        <v>44517.1</v>
      </c>
      <c r="AT35" s="83">
        <v>2067227.8</v>
      </c>
      <c r="AU35" s="83">
        <v>3713663.8</v>
      </c>
      <c r="AV35" s="83">
        <v>0</v>
      </c>
      <c r="AW35" s="83">
        <v>26765.4</v>
      </c>
      <c r="AX35" s="83">
        <v>6701755.0999999996</v>
      </c>
      <c r="AY35" s="83">
        <v>5623011</v>
      </c>
      <c r="AZ35" s="83">
        <v>1190767.8999999999</v>
      </c>
      <c r="BA35" s="83">
        <v>105308.6</v>
      </c>
      <c r="BB35" s="83">
        <v>0</v>
      </c>
      <c r="BC35" s="83">
        <v>97848</v>
      </c>
      <c r="BD35" s="83">
        <v>44517679</v>
      </c>
    </row>
    <row r="36" spans="27:56" x14ac:dyDescent="0.15">
      <c r="AA36" s="50" t="s">
        <v>6</v>
      </c>
      <c r="AB36" s="83">
        <v>7197503.9000000004</v>
      </c>
      <c r="AC36" s="83">
        <v>79</v>
      </c>
      <c r="AD36" s="83">
        <v>0</v>
      </c>
      <c r="AE36" s="83">
        <v>0</v>
      </c>
      <c r="AF36" s="83">
        <v>0</v>
      </c>
      <c r="AG36" s="83">
        <v>65256</v>
      </c>
      <c r="AH36" s="83">
        <v>0</v>
      </c>
      <c r="AI36" s="83">
        <v>0</v>
      </c>
      <c r="AJ36" s="83">
        <v>1826024</v>
      </c>
      <c r="AK36" s="83">
        <v>2353054.7000000002</v>
      </c>
      <c r="AL36" s="83">
        <v>272788.8</v>
      </c>
      <c r="AM36" s="83">
        <v>22990.5</v>
      </c>
      <c r="AN36" s="83">
        <v>18754.599999999999</v>
      </c>
      <c r="AO36" s="83">
        <v>136617.60000000001</v>
      </c>
      <c r="AP36" s="83">
        <v>1158282.8</v>
      </c>
      <c r="AQ36" s="83">
        <v>51825.8</v>
      </c>
      <c r="AR36" s="83">
        <v>696.8</v>
      </c>
      <c r="AS36" s="83">
        <v>53</v>
      </c>
      <c r="AT36" s="83">
        <v>126078.7</v>
      </c>
      <c r="AU36" s="83">
        <v>189987.7</v>
      </c>
      <c r="AV36" s="83">
        <v>0</v>
      </c>
      <c r="AW36" s="83">
        <v>50544.6</v>
      </c>
      <c r="AX36" s="83">
        <v>212949.4</v>
      </c>
      <c r="AY36" s="83">
        <v>28994.5</v>
      </c>
      <c r="AZ36" s="83">
        <v>0</v>
      </c>
      <c r="BA36" s="83">
        <v>45857.2</v>
      </c>
      <c r="BB36" s="83">
        <v>0</v>
      </c>
      <c r="BC36" s="83">
        <v>0</v>
      </c>
      <c r="BD36" s="83">
        <v>636668.19999999995</v>
      </c>
    </row>
    <row r="37" spans="27:56" x14ac:dyDescent="0.15">
      <c r="AA37" s="50" t="s">
        <v>7</v>
      </c>
      <c r="AB37" s="83">
        <v>24834633.600000001</v>
      </c>
      <c r="AC37" s="83">
        <v>196933.4</v>
      </c>
      <c r="AD37" s="83">
        <v>41648.5</v>
      </c>
      <c r="AE37" s="83">
        <v>0</v>
      </c>
      <c r="AF37" s="83">
        <v>0</v>
      </c>
      <c r="AG37" s="83">
        <v>1712680.2</v>
      </c>
      <c r="AH37" s="83">
        <v>0</v>
      </c>
      <c r="AI37" s="83">
        <v>0</v>
      </c>
      <c r="AJ37" s="83">
        <v>11036387.199999999</v>
      </c>
      <c r="AK37" s="83">
        <v>1111038.3</v>
      </c>
      <c r="AL37" s="83">
        <v>1576769.2</v>
      </c>
      <c r="AM37" s="83">
        <v>86346.5</v>
      </c>
      <c r="AN37" s="83">
        <v>61738.7</v>
      </c>
      <c r="AO37" s="83">
        <v>37763.9</v>
      </c>
      <c r="AP37" s="83">
        <v>5112259.0999999996</v>
      </c>
      <c r="AQ37" s="83">
        <v>246863.4</v>
      </c>
      <c r="AR37" s="83">
        <v>54080.1</v>
      </c>
      <c r="AS37" s="83">
        <v>9780</v>
      </c>
      <c r="AT37" s="83">
        <v>79155.600000000006</v>
      </c>
      <c r="AU37" s="83">
        <v>940185.1</v>
      </c>
      <c r="AV37" s="83">
        <v>0</v>
      </c>
      <c r="AW37" s="83">
        <v>104117.5</v>
      </c>
      <c r="AX37" s="83">
        <v>706639.6</v>
      </c>
      <c r="AY37" s="83">
        <v>424289.6</v>
      </c>
      <c r="AZ37" s="83">
        <v>0</v>
      </c>
      <c r="BA37" s="83">
        <v>137195.20000000001</v>
      </c>
      <c r="BB37" s="83">
        <v>26076.1</v>
      </c>
      <c r="BC37" s="83">
        <v>8283</v>
      </c>
      <c r="BD37" s="83">
        <v>1124403.3999999999</v>
      </c>
    </row>
    <row r="38" spans="27:56" x14ac:dyDescent="0.15">
      <c r="AA38" s="50" t="s">
        <v>8</v>
      </c>
      <c r="AB38" s="83">
        <v>56190676.299999997</v>
      </c>
      <c r="AC38" s="83">
        <v>762890.1</v>
      </c>
      <c r="AD38" s="83">
        <v>272897.90000000002</v>
      </c>
      <c r="AE38" s="83">
        <v>0</v>
      </c>
      <c r="AF38" s="83">
        <v>0</v>
      </c>
      <c r="AG38" s="83">
        <v>3871272.7</v>
      </c>
      <c r="AH38" s="83">
        <v>0</v>
      </c>
      <c r="AI38" s="83">
        <v>0</v>
      </c>
      <c r="AJ38" s="83">
        <v>16676329.300000001</v>
      </c>
      <c r="AK38" s="83">
        <v>2146569.4</v>
      </c>
      <c r="AL38" s="83">
        <v>2534668.2999999998</v>
      </c>
      <c r="AM38" s="83">
        <v>269612.3</v>
      </c>
      <c r="AN38" s="83">
        <v>47213.1</v>
      </c>
      <c r="AO38" s="83">
        <v>465831.5</v>
      </c>
      <c r="AP38" s="83">
        <v>9315588.5999999996</v>
      </c>
      <c r="AQ38" s="83">
        <v>126191.4</v>
      </c>
      <c r="AR38" s="83">
        <v>68745.8</v>
      </c>
      <c r="AS38" s="83">
        <v>53027.1</v>
      </c>
      <c r="AT38" s="83">
        <v>74609.8</v>
      </c>
      <c r="AU38" s="83">
        <v>568304</v>
      </c>
      <c r="AV38" s="83">
        <v>0</v>
      </c>
      <c r="AW38" s="83">
        <v>20900</v>
      </c>
      <c r="AX38" s="83">
        <v>8465389.5</v>
      </c>
      <c r="AY38" s="83">
        <v>2502278.7999999998</v>
      </c>
      <c r="AZ38" s="83">
        <v>17305</v>
      </c>
      <c r="BA38" s="83">
        <v>83779</v>
      </c>
      <c r="BB38" s="83">
        <v>2645.7</v>
      </c>
      <c r="BC38" s="83">
        <v>54009</v>
      </c>
      <c r="BD38" s="83">
        <v>7790618</v>
      </c>
    </row>
    <row r="39" spans="27:56" x14ac:dyDescent="0.15">
      <c r="AA39" s="50" t="s">
        <v>9</v>
      </c>
      <c r="AB39" s="83">
        <v>57453774.399999999</v>
      </c>
      <c r="AC39" s="83">
        <v>5455535</v>
      </c>
      <c r="AD39" s="83">
        <v>830213.4</v>
      </c>
      <c r="AE39" s="83">
        <v>264216.90000000002</v>
      </c>
      <c r="AF39" s="83">
        <v>10004.6</v>
      </c>
      <c r="AG39" s="83">
        <v>10222163</v>
      </c>
      <c r="AH39" s="83">
        <v>0</v>
      </c>
      <c r="AI39" s="83">
        <v>123630</v>
      </c>
      <c r="AJ39" s="83">
        <v>12136354.300000001</v>
      </c>
      <c r="AK39" s="83">
        <v>6460936.9000000004</v>
      </c>
      <c r="AL39" s="83">
        <v>999305.4</v>
      </c>
      <c r="AM39" s="83">
        <v>189803.5</v>
      </c>
      <c r="AN39" s="83">
        <v>83092</v>
      </c>
      <c r="AO39" s="83">
        <v>92082.5</v>
      </c>
      <c r="AP39" s="83">
        <v>9291188.3000000007</v>
      </c>
      <c r="AQ39" s="83">
        <v>282751.2</v>
      </c>
      <c r="AR39" s="83">
        <v>222367</v>
      </c>
      <c r="AS39" s="83">
        <v>1546479.3</v>
      </c>
      <c r="AT39" s="83">
        <v>279534.3</v>
      </c>
      <c r="AU39" s="83">
        <v>938280.3</v>
      </c>
      <c r="AV39" s="83">
        <v>6633</v>
      </c>
      <c r="AW39" s="83">
        <v>402769.9</v>
      </c>
      <c r="AX39" s="83">
        <v>5817682.7000000002</v>
      </c>
      <c r="AY39" s="83">
        <v>190425.8</v>
      </c>
      <c r="AZ39" s="83">
        <v>9980</v>
      </c>
      <c r="BA39" s="83">
        <v>148251.29999999999</v>
      </c>
      <c r="BB39" s="83">
        <v>0</v>
      </c>
      <c r="BC39" s="83">
        <v>96294.8</v>
      </c>
      <c r="BD39" s="83">
        <v>1353799</v>
      </c>
    </row>
    <row r="40" spans="27:56" x14ac:dyDescent="0.15">
      <c r="AA40" s="50" t="s">
        <v>10</v>
      </c>
      <c r="AB40" s="83">
        <v>32004149.300000001</v>
      </c>
      <c r="AC40" s="83">
        <v>522746.9</v>
      </c>
      <c r="AD40" s="83">
        <v>603786.30000000005</v>
      </c>
      <c r="AE40" s="83">
        <v>0</v>
      </c>
      <c r="AF40" s="83">
        <v>0</v>
      </c>
      <c r="AG40" s="83">
        <v>7128644.4000000004</v>
      </c>
      <c r="AH40" s="83">
        <v>0</v>
      </c>
      <c r="AI40" s="83">
        <v>0</v>
      </c>
      <c r="AJ40" s="83">
        <v>10428826.199999999</v>
      </c>
      <c r="AK40" s="83">
        <v>2208165.7999999998</v>
      </c>
      <c r="AL40" s="83">
        <v>1096831.2</v>
      </c>
      <c r="AM40" s="83">
        <v>59015.5</v>
      </c>
      <c r="AN40" s="83">
        <v>83906</v>
      </c>
      <c r="AO40" s="83">
        <v>55091.3</v>
      </c>
      <c r="AP40" s="83">
        <v>4616726</v>
      </c>
      <c r="AQ40" s="83">
        <v>293357.3</v>
      </c>
      <c r="AR40" s="83">
        <v>29383</v>
      </c>
      <c r="AS40" s="83">
        <v>78847.5</v>
      </c>
      <c r="AT40" s="83">
        <v>681402.4</v>
      </c>
      <c r="AU40" s="83">
        <v>59716.1</v>
      </c>
      <c r="AV40" s="83">
        <v>0</v>
      </c>
      <c r="AW40" s="83">
        <v>250458.6</v>
      </c>
      <c r="AX40" s="83">
        <v>907993.59999999998</v>
      </c>
      <c r="AY40" s="83">
        <v>118085.2</v>
      </c>
      <c r="AZ40" s="83">
        <v>0</v>
      </c>
      <c r="BA40" s="83">
        <v>164289</v>
      </c>
      <c r="BB40" s="83">
        <v>0</v>
      </c>
      <c r="BC40" s="83">
        <v>29526.6</v>
      </c>
      <c r="BD40" s="83">
        <v>2587350.4</v>
      </c>
    </row>
    <row r="41" spans="27:56" x14ac:dyDescent="0.15">
      <c r="AA41" s="50" t="s">
        <v>11</v>
      </c>
      <c r="AB41" s="83">
        <v>45567671.899999999</v>
      </c>
      <c r="AC41" s="83">
        <v>5325418.4000000004</v>
      </c>
      <c r="AD41" s="83">
        <v>8599192.0999999996</v>
      </c>
      <c r="AE41" s="83">
        <v>81308</v>
      </c>
      <c r="AF41" s="83">
        <v>41972.800000000003</v>
      </c>
      <c r="AG41" s="83">
        <v>11130035.9</v>
      </c>
      <c r="AH41" s="83">
        <v>0</v>
      </c>
      <c r="AI41" s="83">
        <v>0</v>
      </c>
      <c r="AJ41" s="83">
        <v>7162345.2000000002</v>
      </c>
      <c r="AK41" s="83">
        <v>430149.4</v>
      </c>
      <c r="AL41" s="83">
        <v>914594.4</v>
      </c>
      <c r="AM41" s="83">
        <v>89821.9</v>
      </c>
      <c r="AN41" s="83">
        <v>57722.8</v>
      </c>
      <c r="AO41" s="83">
        <v>87384.9</v>
      </c>
      <c r="AP41" s="83">
        <v>5290250.9000000004</v>
      </c>
      <c r="AQ41" s="83">
        <v>500544.5</v>
      </c>
      <c r="AR41" s="83">
        <v>16024</v>
      </c>
      <c r="AS41" s="83">
        <v>693746.3</v>
      </c>
      <c r="AT41" s="83">
        <v>1572944.4</v>
      </c>
      <c r="AU41" s="83">
        <v>11342.5</v>
      </c>
      <c r="AV41" s="83">
        <v>11648</v>
      </c>
      <c r="AW41" s="83">
        <v>47853</v>
      </c>
      <c r="AX41" s="83">
        <v>613913.59999999998</v>
      </c>
      <c r="AY41" s="83">
        <v>272671.59999999998</v>
      </c>
      <c r="AZ41" s="83">
        <v>649</v>
      </c>
      <c r="BA41" s="83">
        <v>84782.7</v>
      </c>
      <c r="BB41" s="83">
        <v>0</v>
      </c>
      <c r="BC41" s="83">
        <v>86649.7</v>
      </c>
      <c r="BD41" s="83">
        <v>2444705.9</v>
      </c>
    </row>
    <row r="42" spans="27:56" x14ac:dyDescent="0.15">
      <c r="AA42" s="50" t="s">
        <v>12</v>
      </c>
      <c r="AB42" s="83">
        <v>119055979.2</v>
      </c>
      <c r="AC42" s="83">
        <v>6769467.9000000004</v>
      </c>
      <c r="AD42" s="83">
        <v>7582036.2999999998</v>
      </c>
      <c r="AE42" s="83">
        <v>282615</v>
      </c>
      <c r="AF42" s="83">
        <v>89083</v>
      </c>
      <c r="AG42" s="83">
        <v>25091397.699999999</v>
      </c>
      <c r="AH42" s="83">
        <v>0</v>
      </c>
      <c r="AI42" s="83">
        <v>492556</v>
      </c>
      <c r="AJ42" s="83">
        <v>21330291.399999999</v>
      </c>
      <c r="AK42" s="83">
        <v>10330367.300000001</v>
      </c>
      <c r="AL42" s="83">
        <v>1505004.9</v>
      </c>
      <c r="AM42" s="83">
        <v>304713.59999999998</v>
      </c>
      <c r="AN42" s="83">
        <v>188537.1</v>
      </c>
      <c r="AO42" s="83">
        <v>1426396.2</v>
      </c>
      <c r="AP42" s="83">
        <v>15350861.9</v>
      </c>
      <c r="AQ42" s="83">
        <v>381448.1</v>
      </c>
      <c r="AR42" s="83">
        <v>711383.4</v>
      </c>
      <c r="AS42" s="83">
        <v>2862823.8</v>
      </c>
      <c r="AT42" s="83">
        <v>1205707.3999999999</v>
      </c>
      <c r="AU42" s="83">
        <v>1146636.2</v>
      </c>
      <c r="AV42" s="83">
        <v>1671</v>
      </c>
      <c r="AW42" s="83">
        <v>273637.8</v>
      </c>
      <c r="AX42" s="83">
        <v>5645056.9000000004</v>
      </c>
      <c r="AY42" s="83">
        <v>3194571.2</v>
      </c>
      <c r="AZ42" s="83">
        <v>3220</v>
      </c>
      <c r="BA42" s="83">
        <v>181176.4</v>
      </c>
      <c r="BB42" s="83">
        <v>0</v>
      </c>
      <c r="BC42" s="83">
        <v>360940</v>
      </c>
      <c r="BD42" s="83">
        <v>12344378.699999999</v>
      </c>
    </row>
    <row r="43" spans="27:56" x14ac:dyDescent="0.15">
      <c r="AA43" s="50" t="s">
        <v>13</v>
      </c>
      <c r="AB43" s="83">
        <v>411418089.5</v>
      </c>
      <c r="AC43" s="83">
        <v>38573796.100000001</v>
      </c>
      <c r="AD43" s="83">
        <v>118988142.5</v>
      </c>
      <c r="AE43" s="83">
        <v>342340.9</v>
      </c>
      <c r="AF43" s="83">
        <v>1758490</v>
      </c>
      <c r="AG43" s="83">
        <v>176297823.40000001</v>
      </c>
      <c r="AH43" s="83">
        <v>0</v>
      </c>
      <c r="AI43" s="83">
        <v>429775.3</v>
      </c>
      <c r="AJ43" s="83">
        <v>17974097.300000001</v>
      </c>
      <c r="AK43" s="83">
        <v>1088245.8999999999</v>
      </c>
      <c r="AL43" s="83">
        <v>1101837.6000000001</v>
      </c>
      <c r="AM43" s="83">
        <v>250824.6</v>
      </c>
      <c r="AN43" s="83">
        <v>40565.4</v>
      </c>
      <c r="AO43" s="83">
        <v>733905.6</v>
      </c>
      <c r="AP43" s="83">
        <v>17858216.100000001</v>
      </c>
      <c r="AQ43" s="83">
        <v>0</v>
      </c>
      <c r="AR43" s="83">
        <v>1950433.3</v>
      </c>
      <c r="AS43" s="83">
        <v>2864188.7</v>
      </c>
      <c r="AT43" s="83">
        <v>13059209.199999999</v>
      </c>
      <c r="AU43" s="83">
        <v>10456648.6</v>
      </c>
      <c r="AV43" s="83">
        <v>315158.59999999998</v>
      </c>
      <c r="AW43" s="83">
        <v>5083</v>
      </c>
      <c r="AX43" s="83">
        <v>56922.9</v>
      </c>
      <c r="AY43" s="83">
        <v>948106.8</v>
      </c>
      <c r="AZ43" s="83">
        <v>357789.5</v>
      </c>
      <c r="BA43" s="83">
        <v>507280.8</v>
      </c>
      <c r="BB43" s="83">
        <v>307678</v>
      </c>
      <c r="BC43" s="83">
        <v>1741665.3</v>
      </c>
      <c r="BD43" s="83">
        <v>3409864.1</v>
      </c>
    </row>
    <row r="44" spans="27:56" x14ac:dyDescent="0.15">
      <c r="AA44" s="50" t="s">
        <v>14</v>
      </c>
      <c r="AB44" s="83">
        <v>172949343</v>
      </c>
      <c r="AC44" s="83">
        <v>15572699.4</v>
      </c>
      <c r="AD44" s="83">
        <v>12693030.699999999</v>
      </c>
      <c r="AE44" s="83">
        <v>557107</v>
      </c>
      <c r="AF44" s="83">
        <v>779830</v>
      </c>
      <c r="AG44" s="83">
        <v>121152067.40000001</v>
      </c>
      <c r="AH44" s="83">
        <v>0</v>
      </c>
      <c r="AI44" s="83">
        <v>1144892</v>
      </c>
      <c r="AJ44" s="83">
        <v>4402029</v>
      </c>
      <c r="AK44" s="83">
        <v>47364</v>
      </c>
      <c r="AL44" s="83">
        <v>304750.5</v>
      </c>
      <c r="AM44" s="83">
        <v>41418.1</v>
      </c>
      <c r="AN44" s="83">
        <v>17518</v>
      </c>
      <c r="AO44" s="83">
        <v>101645</v>
      </c>
      <c r="AP44" s="83">
        <v>3963462.8</v>
      </c>
      <c r="AQ44" s="83">
        <v>0</v>
      </c>
      <c r="AR44" s="83">
        <v>307242.5</v>
      </c>
      <c r="AS44" s="83">
        <v>62012</v>
      </c>
      <c r="AT44" s="83">
        <v>1745137.6</v>
      </c>
      <c r="AU44" s="83">
        <v>3210698.5</v>
      </c>
      <c r="AV44" s="83">
        <v>128293</v>
      </c>
      <c r="AW44" s="83">
        <v>97736</v>
      </c>
      <c r="AX44" s="83">
        <v>8929</v>
      </c>
      <c r="AY44" s="83">
        <v>283525.09999999998</v>
      </c>
      <c r="AZ44" s="83">
        <v>100429</v>
      </c>
      <c r="BA44" s="83">
        <v>65008.3</v>
      </c>
      <c r="BB44" s="83">
        <v>0</v>
      </c>
      <c r="BC44" s="83">
        <v>326966</v>
      </c>
      <c r="BD44" s="83">
        <v>5835552.0999999996</v>
      </c>
    </row>
  </sheetData>
  <mergeCells count="6">
    <mergeCell ref="AA16:AA17"/>
    <mergeCell ref="A1:C1"/>
    <mergeCell ref="A2:A3"/>
    <mergeCell ref="AA1:AA2"/>
    <mergeCell ref="AA32:AA33"/>
    <mergeCell ref="J3:K3"/>
  </mergeCells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opLeftCell="A22" workbookViewId="0">
      <selection activeCell="B27" sqref="B27:L35"/>
    </sheetView>
  </sheetViews>
  <sheetFormatPr defaultRowHeight="10.5" x14ac:dyDescent="0.25"/>
  <cols>
    <col min="1" max="1" width="9.140625" style="8"/>
    <col min="2" max="2" width="16.28515625" style="8" bestFit="1" customWidth="1"/>
    <col min="3" max="3" width="13.28515625" style="8" bestFit="1" customWidth="1"/>
    <col min="4" max="5" width="14.28515625" style="8" bestFit="1" customWidth="1"/>
    <col min="6" max="7" width="13.28515625" style="8" bestFit="1" customWidth="1"/>
    <col min="8" max="8" width="12.42578125" style="8" bestFit="1" customWidth="1"/>
    <col min="9" max="9" width="13.28515625" style="8" bestFit="1" customWidth="1"/>
    <col min="10" max="10" width="13.140625" style="8" bestFit="1" customWidth="1"/>
    <col min="11" max="11" width="12.5703125" style="8" customWidth="1"/>
    <col min="12" max="12" width="13.140625" style="8" bestFit="1" customWidth="1"/>
    <col min="13" max="13" width="12.28515625" style="8" customWidth="1"/>
    <col min="14" max="14" width="13.140625" style="8" bestFit="1" customWidth="1"/>
    <col min="15" max="15" width="6.42578125" style="8" bestFit="1" customWidth="1"/>
    <col min="16" max="16" width="13.140625" style="8" bestFit="1" customWidth="1"/>
    <col min="17" max="17" width="6.42578125" style="8" bestFit="1" customWidth="1"/>
    <col min="18" max="18" width="13.140625" style="8" bestFit="1" customWidth="1"/>
    <col min="19" max="19" width="6.42578125" style="8" bestFit="1" customWidth="1"/>
    <col min="20" max="20" width="13.140625" style="8" bestFit="1" customWidth="1"/>
    <col min="21" max="21" width="6.42578125" style="8" bestFit="1" customWidth="1"/>
    <col min="22" max="22" width="13.140625" style="8" bestFit="1" customWidth="1"/>
    <col min="23" max="23" width="6.42578125" style="8" bestFit="1" customWidth="1"/>
    <col min="24" max="24" width="13.7109375" style="8" bestFit="1" customWidth="1"/>
    <col min="25" max="25" width="6.42578125" style="8" bestFit="1" customWidth="1"/>
    <col min="26" max="16384" width="9.140625" style="8"/>
  </cols>
  <sheetData>
    <row r="1" spans="1:11" x14ac:dyDescent="0.25">
      <c r="A1" s="35" t="s">
        <v>67</v>
      </c>
      <c r="B1" s="36"/>
      <c r="C1" s="36"/>
      <c r="D1" s="36"/>
      <c r="E1" s="36"/>
      <c r="F1" s="36"/>
      <c r="G1" s="36"/>
      <c r="H1" s="36"/>
    </row>
    <row r="2" spans="1:11" x14ac:dyDescent="0.25">
      <c r="A2" s="37" t="s">
        <v>63</v>
      </c>
      <c r="B2" s="36"/>
      <c r="C2" s="36"/>
      <c r="D2" s="36"/>
      <c r="E2" s="38"/>
      <c r="F2" s="38"/>
      <c r="G2" s="38"/>
      <c r="H2" s="38"/>
    </row>
    <row r="3" spans="1:11" x14ac:dyDescent="0.25">
      <c r="A3" s="139" t="s">
        <v>30</v>
      </c>
      <c r="B3" s="39" t="s">
        <v>4</v>
      </c>
      <c r="C3" s="39" t="s">
        <v>24</v>
      </c>
      <c r="D3" s="39" t="s">
        <v>25</v>
      </c>
      <c r="E3" s="40" t="s">
        <v>26</v>
      </c>
      <c r="F3" s="40" t="s">
        <v>27</v>
      </c>
      <c r="G3" s="40" t="s">
        <v>28</v>
      </c>
      <c r="H3" s="40" t="s">
        <v>29</v>
      </c>
      <c r="I3" s="40" t="s">
        <v>57</v>
      </c>
    </row>
    <row r="4" spans="1:11" x14ac:dyDescent="0.25">
      <c r="A4" s="139"/>
      <c r="B4" s="39" t="s">
        <v>2</v>
      </c>
      <c r="C4" s="39" t="s">
        <v>2</v>
      </c>
      <c r="D4" s="39" t="s">
        <v>2</v>
      </c>
      <c r="E4" s="39" t="s">
        <v>2</v>
      </c>
      <c r="F4" s="39" t="s">
        <v>2</v>
      </c>
      <c r="G4" s="39" t="s">
        <v>2</v>
      </c>
      <c r="H4" s="39" t="s">
        <v>2</v>
      </c>
      <c r="I4" s="39" t="s">
        <v>2</v>
      </c>
    </row>
    <row r="5" spans="1:11" x14ac:dyDescent="0.25">
      <c r="A5" s="108">
        <v>2022</v>
      </c>
      <c r="B5" s="82">
        <v>1067044880.6999999</v>
      </c>
      <c r="C5" s="82">
        <v>77552264.700000003</v>
      </c>
      <c r="D5" s="82">
        <v>154386154.09999999</v>
      </c>
      <c r="E5" s="82">
        <v>386888104.39999998</v>
      </c>
      <c r="F5" s="82">
        <v>117044482.3</v>
      </c>
      <c r="G5" s="82">
        <v>85944348.100000009</v>
      </c>
      <c r="H5" s="82">
        <v>8215474.7999999998</v>
      </c>
      <c r="I5" s="82">
        <v>237014052.30000001</v>
      </c>
    </row>
    <row r="6" spans="1:11" x14ac:dyDescent="0.25">
      <c r="A6" s="103">
        <v>2021</v>
      </c>
      <c r="B6" s="82">
        <v>1066465186.9000001</v>
      </c>
      <c r="C6" s="82">
        <v>79112267.900000006</v>
      </c>
      <c r="D6" s="82">
        <v>156723880.79999998</v>
      </c>
      <c r="E6" s="82">
        <v>388728659.10000002</v>
      </c>
      <c r="F6" s="82">
        <v>113676141.30000001</v>
      </c>
      <c r="G6" s="82">
        <v>84816723.600000009</v>
      </c>
      <c r="H6" s="82">
        <v>7691696.6000000006</v>
      </c>
      <c r="I6" s="82">
        <v>235715817.60000002</v>
      </c>
    </row>
    <row r="7" spans="1:11" x14ac:dyDescent="0.25">
      <c r="A7" s="41">
        <v>2020</v>
      </c>
      <c r="B7" s="82">
        <v>1065225929.1</v>
      </c>
      <c r="C7" s="82">
        <v>79819616</v>
      </c>
      <c r="D7" s="82">
        <v>158963728.5</v>
      </c>
      <c r="E7" s="82">
        <v>391951985.10000002</v>
      </c>
      <c r="F7" s="82">
        <v>112072965.5</v>
      </c>
      <c r="G7" s="82">
        <v>83994253.700000003</v>
      </c>
      <c r="H7" s="82">
        <v>7109550.5999999996</v>
      </c>
      <c r="I7" s="82">
        <v>231313829.70000002</v>
      </c>
    </row>
    <row r="8" spans="1:11" x14ac:dyDescent="0.25">
      <c r="A8" s="41">
        <v>2019</v>
      </c>
      <c r="B8" s="82">
        <v>1063257851.1</v>
      </c>
      <c r="C8" s="82">
        <v>80200136.800000012</v>
      </c>
      <c r="D8" s="82">
        <v>161111522.60000002</v>
      </c>
      <c r="E8" s="82">
        <v>392502025.90000004</v>
      </c>
      <c r="F8" s="82">
        <v>110949797.2</v>
      </c>
      <c r="G8" s="82">
        <v>82985721.400000006</v>
      </c>
      <c r="H8" s="82">
        <v>6743586.5</v>
      </c>
      <c r="I8" s="82">
        <v>228765060.70000002</v>
      </c>
    </row>
    <row r="9" spans="1:11" x14ac:dyDescent="0.25">
      <c r="A9" s="41">
        <v>2018</v>
      </c>
      <c r="B9" s="82">
        <v>1063271304.1</v>
      </c>
      <c r="C9" s="82">
        <v>80487194</v>
      </c>
      <c r="D9" s="82">
        <v>162659326.80000001</v>
      </c>
      <c r="E9" s="82">
        <v>393130246.30000001</v>
      </c>
      <c r="F9" s="82">
        <v>109898719.99999999</v>
      </c>
      <c r="G9" s="82">
        <v>81778396.599999994</v>
      </c>
      <c r="H9" s="82">
        <v>6691802</v>
      </c>
      <c r="I9" s="82">
        <v>228625618.40000004</v>
      </c>
    </row>
    <row r="10" spans="1:11" x14ac:dyDescent="0.25">
      <c r="A10" s="41">
        <v>2017</v>
      </c>
      <c r="B10" s="76">
        <v>1063115335.4</v>
      </c>
      <c r="C10" s="76">
        <v>80925963.799999997</v>
      </c>
      <c r="D10" s="76">
        <v>164128627.80000001</v>
      </c>
      <c r="E10" s="76">
        <v>394539983</v>
      </c>
      <c r="F10" s="76">
        <v>108647896.5</v>
      </c>
      <c r="G10" s="76">
        <v>79178165.599999994</v>
      </c>
      <c r="H10" s="76">
        <v>6429607</v>
      </c>
      <c r="I10" s="76">
        <v>229265091.70000005</v>
      </c>
    </row>
    <row r="11" spans="1:11" x14ac:dyDescent="0.15">
      <c r="A11" s="41">
        <v>2016</v>
      </c>
      <c r="B11" s="62">
        <v>1062599730.5</v>
      </c>
      <c r="C11" s="62">
        <v>81228949.799999997</v>
      </c>
      <c r="D11" s="62">
        <v>165944448.79999998</v>
      </c>
      <c r="E11" s="63">
        <v>396155651.40000004</v>
      </c>
      <c r="F11" s="64">
        <v>107586454.8</v>
      </c>
      <c r="G11" s="65">
        <v>78143389</v>
      </c>
      <c r="H11" s="66">
        <v>6365670.9000000004</v>
      </c>
      <c r="I11" s="17">
        <v>227175165.79999998</v>
      </c>
      <c r="K11" s="93"/>
    </row>
    <row r="12" spans="1:11" x14ac:dyDescent="0.15">
      <c r="A12" s="41">
        <v>2015</v>
      </c>
      <c r="B12" s="20">
        <v>1048981368.3</v>
      </c>
      <c r="C12" s="20">
        <v>83086409.200000003</v>
      </c>
      <c r="D12" s="20">
        <v>171906452.30000001</v>
      </c>
      <c r="E12" s="20">
        <v>398656898.10000002</v>
      </c>
      <c r="F12" s="20">
        <v>102381080.79999998</v>
      </c>
      <c r="G12" s="20">
        <v>75473919.399999991</v>
      </c>
      <c r="H12" s="20">
        <v>5857228.5</v>
      </c>
      <c r="I12" s="20">
        <v>211619379.99999997</v>
      </c>
    </row>
    <row r="13" spans="1:11" x14ac:dyDescent="0.15">
      <c r="A13" s="41">
        <v>2014</v>
      </c>
      <c r="B13" s="20">
        <v>1047598228.5999999</v>
      </c>
      <c r="C13" s="20">
        <v>83460565.200000003</v>
      </c>
      <c r="D13" s="20">
        <v>173068925.79999998</v>
      </c>
      <c r="E13" s="20">
        <v>399277722.09999996</v>
      </c>
      <c r="F13" s="20">
        <v>101892349.29999998</v>
      </c>
      <c r="G13" s="20">
        <v>74959555.5</v>
      </c>
      <c r="H13" s="20">
        <v>5858538.5</v>
      </c>
      <c r="I13" s="20">
        <v>209080572.20000002</v>
      </c>
      <c r="J13" s="6"/>
    </row>
    <row r="14" spans="1:11" x14ac:dyDescent="0.25">
      <c r="A14" s="41">
        <v>2013</v>
      </c>
      <c r="B14" s="42">
        <v>1040875895.8</v>
      </c>
      <c r="C14" s="42">
        <v>84644356.099999994</v>
      </c>
      <c r="D14" s="42">
        <v>176459513.59999999</v>
      </c>
      <c r="E14" s="42">
        <v>402177255.69999999</v>
      </c>
      <c r="F14" s="42">
        <v>98090366.799999997</v>
      </c>
      <c r="G14" s="42">
        <v>71969743.900000006</v>
      </c>
      <c r="H14" s="42">
        <v>5823456.4000000004</v>
      </c>
      <c r="I14" s="17">
        <v>201711203.30000001</v>
      </c>
      <c r="J14" s="6"/>
    </row>
    <row r="15" spans="1:11" x14ac:dyDescent="0.25">
      <c r="A15" s="41">
        <v>2012</v>
      </c>
      <c r="B15" s="42">
        <v>1040822750.4</v>
      </c>
      <c r="C15" s="42">
        <v>85510432.400000006</v>
      </c>
      <c r="D15" s="42">
        <v>180455031.19999999</v>
      </c>
      <c r="E15" s="42">
        <v>404470185.80000001</v>
      </c>
      <c r="F15" s="42">
        <v>92962487.599999994</v>
      </c>
      <c r="G15" s="42">
        <v>69910974.5</v>
      </c>
      <c r="H15" s="42">
        <v>5914803.2000000002</v>
      </c>
      <c r="I15" s="17">
        <v>201598835.70000002</v>
      </c>
      <c r="J15" s="6"/>
    </row>
    <row r="17" spans="1:24" x14ac:dyDescent="0.25">
      <c r="A17" s="141" t="s">
        <v>30</v>
      </c>
      <c r="B17" s="140">
        <f>M38</f>
        <v>2012</v>
      </c>
      <c r="C17" s="140"/>
      <c r="D17" s="140">
        <f>L38</f>
        <v>2013</v>
      </c>
      <c r="E17" s="140"/>
      <c r="F17" s="140">
        <f>K38</f>
        <v>2014</v>
      </c>
      <c r="G17" s="140"/>
      <c r="H17" s="140">
        <f>J38</f>
        <v>2015</v>
      </c>
      <c r="I17" s="140"/>
      <c r="J17" s="140">
        <f>I38</f>
        <v>2016</v>
      </c>
      <c r="K17" s="140"/>
      <c r="L17" s="140">
        <f>H38</f>
        <v>2017</v>
      </c>
      <c r="M17" s="140"/>
      <c r="N17" s="140">
        <f>G38</f>
        <v>2018</v>
      </c>
      <c r="O17" s="140"/>
      <c r="P17" s="140">
        <f>F38</f>
        <v>2019</v>
      </c>
      <c r="Q17" s="140"/>
      <c r="R17" s="140">
        <f>E38</f>
        <v>2020</v>
      </c>
      <c r="S17" s="140"/>
      <c r="T17" s="140">
        <f>D38</f>
        <v>2021</v>
      </c>
      <c r="U17" s="140"/>
      <c r="V17" s="140">
        <f>C38</f>
        <v>2022</v>
      </c>
      <c r="W17" s="140"/>
    </row>
    <row r="18" spans="1:24" x14ac:dyDescent="0.25">
      <c r="A18" s="141"/>
      <c r="B18" s="43" t="s">
        <v>2</v>
      </c>
      <c r="C18" s="43" t="s">
        <v>31</v>
      </c>
      <c r="D18" s="43" t="s">
        <v>2</v>
      </c>
      <c r="E18" s="43" t="s">
        <v>31</v>
      </c>
      <c r="F18" s="43" t="s">
        <v>2</v>
      </c>
      <c r="G18" s="43" t="s">
        <v>31</v>
      </c>
      <c r="H18" s="43" t="s">
        <v>2</v>
      </c>
      <c r="I18" s="43" t="s">
        <v>31</v>
      </c>
      <c r="J18" s="43" t="s">
        <v>2</v>
      </c>
      <c r="K18" s="43" t="s">
        <v>31</v>
      </c>
      <c r="L18" s="43" t="s">
        <v>2</v>
      </c>
      <c r="M18" s="43" t="s">
        <v>31</v>
      </c>
      <c r="N18" s="43" t="s">
        <v>2</v>
      </c>
      <c r="O18" s="43" t="s">
        <v>31</v>
      </c>
      <c r="P18" s="43" t="s">
        <v>2</v>
      </c>
      <c r="Q18" s="43" t="s">
        <v>31</v>
      </c>
      <c r="R18" s="43" t="s">
        <v>2</v>
      </c>
      <c r="S18" s="43" t="s">
        <v>31</v>
      </c>
      <c r="T18" s="43" t="s">
        <v>2</v>
      </c>
      <c r="U18" s="43" t="s">
        <v>31</v>
      </c>
      <c r="V18" s="43" t="s">
        <v>2</v>
      </c>
      <c r="W18" s="43" t="s">
        <v>31</v>
      </c>
    </row>
    <row r="19" spans="1:24" x14ac:dyDescent="0.15">
      <c r="A19" s="44" t="s">
        <v>24</v>
      </c>
      <c r="B19" s="42">
        <f>M40</f>
        <v>85510432.400000006</v>
      </c>
      <c r="C19" s="45">
        <v>100</v>
      </c>
      <c r="D19" s="42">
        <f>L40</f>
        <v>84644356.099999994</v>
      </c>
      <c r="E19" s="45">
        <f t="shared" ref="E19:E25" si="0">D19/B19*100</f>
        <v>98.987168845143145</v>
      </c>
      <c r="F19" s="42">
        <f>K40</f>
        <v>83460565.200000003</v>
      </c>
      <c r="G19" s="45">
        <f t="shared" ref="G19:G25" si="1">F19/B19*100</f>
        <v>97.602787002162316</v>
      </c>
      <c r="H19" s="20">
        <f>J40</f>
        <v>83086409.200000003</v>
      </c>
      <c r="I19" s="45">
        <f t="shared" ref="I19:I25" si="2">H19/B19*100</f>
        <v>97.165231034429894</v>
      </c>
      <c r="J19" s="20">
        <f>I40</f>
        <v>81228949.799999997</v>
      </c>
      <c r="K19" s="45">
        <f t="shared" ref="K19:K25" si="3">J19/B19*100</f>
        <v>94.993028944150211</v>
      </c>
      <c r="L19" s="62">
        <f>H40</f>
        <v>80925963.799999997</v>
      </c>
      <c r="M19" s="45">
        <f t="shared" ref="M19:M25" si="4">L19/B19*100</f>
        <v>94.638702587124328</v>
      </c>
      <c r="N19" s="76">
        <f>G40</f>
        <v>80487194</v>
      </c>
      <c r="O19" s="45">
        <f t="shared" ref="O19:O25" si="5">N19/B19*100</f>
        <v>94.125584143344824</v>
      </c>
      <c r="P19" s="82">
        <f>F40</f>
        <v>80200136.800000012</v>
      </c>
      <c r="Q19" s="45">
        <f t="shared" ref="Q19:Q25" si="6">P19/B19*100</f>
        <v>93.789885688848429</v>
      </c>
      <c r="R19" s="82">
        <f>E40</f>
        <v>79819616</v>
      </c>
      <c r="S19" s="45">
        <f t="shared" ref="S19:S25" si="7">R19/B19*100</f>
        <v>93.344886418794431</v>
      </c>
      <c r="T19" s="82">
        <f>D40</f>
        <v>79112267.900000006</v>
      </c>
      <c r="U19" s="45">
        <f t="shared" ref="U19:U25" si="8">T19/B19*100</f>
        <v>92.517679632269051</v>
      </c>
      <c r="V19" s="82">
        <f>C40</f>
        <v>77552264.700000003</v>
      </c>
      <c r="W19" s="45">
        <f t="shared" ref="W19:W25" si="9">V19/B19*100</f>
        <v>90.693337085733177</v>
      </c>
    </row>
    <row r="20" spans="1:24" x14ac:dyDescent="0.15">
      <c r="A20" s="44" t="s">
        <v>25</v>
      </c>
      <c r="B20" s="42">
        <f t="shared" ref="B20:B25" si="10">M41</f>
        <v>180455031.19999999</v>
      </c>
      <c r="C20" s="45">
        <v>100</v>
      </c>
      <c r="D20" s="42">
        <f t="shared" ref="D20:D25" si="11">L41</f>
        <v>176459513.59999999</v>
      </c>
      <c r="E20" s="45">
        <f t="shared" si="0"/>
        <v>97.785865224465965</v>
      </c>
      <c r="F20" s="42">
        <f t="shared" ref="F20:F25" si="12">K41</f>
        <v>173068925.79999998</v>
      </c>
      <c r="G20" s="45">
        <f t="shared" si="1"/>
        <v>95.906955128441993</v>
      </c>
      <c r="H20" s="20">
        <f t="shared" ref="H20:H25" si="13">J41</f>
        <v>171906452.30000001</v>
      </c>
      <c r="I20" s="45">
        <f t="shared" si="2"/>
        <v>95.262764998485679</v>
      </c>
      <c r="J20" s="20">
        <f t="shared" ref="J20:J25" si="14">I41</f>
        <v>165944448.79999998</v>
      </c>
      <c r="K20" s="45">
        <f t="shared" si="3"/>
        <v>91.958892859064818</v>
      </c>
      <c r="L20" s="62">
        <f t="shared" ref="L20:L25" si="15">H41</f>
        <v>164128627.80000001</v>
      </c>
      <c r="M20" s="45">
        <f t="shared" si="4"/>
        <v>90.952647154567117</v>
      </c>
      <c r="N20" s="76">
        <f t="shared" ref="N20:N25" si="16">G41</f>
        <v>162659326.80000001</v>
      </c>
      <c r="O20" s="45">
        <f t="shared" si="5"/>
        <v>90.138427129650466</v>
      </c>
      <c r="P20" s="82">
        <f t="shared" ref="P20:P25" si="17">F41</f>
        <v>161111522.60000002</v>
      </c>
      <c r="Q20" s="45">
        <f t="shared" si="6"/>
        <v>89.28070418908888</v>
      </c>
      <c r="R20" s="82">
        <f t="shared" ref="R20:R25" si="18">E41</f>
        <v>158963728.5</v>
      </c>
      <c r="S20" s="45">
        <f t="shared" si="7"/>
        <v>88.090494037719026</v>
      </c>
      <c r="T20" s="82">
        <f t="shared" ref="T20:T25" si="19">D41</f>
        <v>156723880.79999998</v>
      </c>
      <c r="U20" s="45">
        <f t="shared" si="8"/>
        <v>86.849271953133538</v>
      </c>
      <c r="V20" s="82">
        <f t="shared" ref="V20:V25" si="20">C41</f>
        <v>154386154.09999999</v>
      </c>
      <c r="W20" s="45">
        <f t="shared" si="9"/>
        <v>85.5538097626618</v>
      </c>
    </row>
    <row r="21" spans="1:24" x14ac:dyDescent="0.15">
      <c r="A21" s="44" t="s">
        <v>26</v>
      </c>
      <c r="B21" s="42">
        <f t="shared" si="10"/>
        <v>404470185.80000001</v>
      </c>
      <c r="C21" s="45">
        <v>100</v>
      </c>
      <c r="D21" s="42">
        <f t="shared" si="11"/>
        <v>402177255.69999999</v>
      </c>
      <c r="E21" s="45">
        <f t="shared" si="0"/>
        <v>99.433102814373115</v>
      </c>
      <c r="F21" s="42">
        <f t="shared" si="12"/>
        <v>399277722.09999996</v>
      </c>
      <c r="G21" s="45">
        <f t="shared" si="1"/>
        <v>98.716230792207853</v>
      </c>
      <c r="H21" s="20">
        <f t="shared" si="13"/>
        <v>398656898.10000002</v>
      </c>
      <c r="I21" s="45">
        <f t="shared" si="2"/>
        <v>98.5627401217467</v>
      </c>
      <c r="J21" s="20">
        <f t="shared" si="14"/>
        <v>396155651.40000004</v>
      </c>
      <c r="K21" s="45">
        <f t="shared" si="3"/>
        <v>97.944339362478672</v>
      </c>
      <c r="L21" s="62">
        <f t="shared" si="15"/>
        <v>394539983</v>
      </c>
      <c r="M21" s="45">
        <f t="shared" si="4"/>
        <v>97.544886335599969</v>
      </c>
      <c r="N21" s="76">
        <f t="shared" si="16"/>
        <v>393130246.30000001</v>
      </c>
      <c r="O21" s="45">
        <f t="shared" si="5"/>
        <v>97.196347246813559</v>
      </c>
      <c r="P21" s="82">
        <f t="shared" si="17"/>
        <v>392502025.90000004</v>
      </c>
      <c r="Q21" s="45">
        <f t="shared" si="6"/>
        <v>97.041027912520121</v>
      </c>
      <c r="R21" s="82">
        <f t="shared" si="18"/>
        <v>391951985.10000002</v>
      </c>
      <c r="S21" s="45">
        <f t="shared" si="7"/>
        <v>96.905037468895188</v>
      </c>
      <c r="T21" s="82">
        <f t="shared" si="19"/>
        <v>388728659.10000002</v>
      </c>
      <c r="U21" s="45">
        <f t="shared" si="8"/>
        <v>96.108111981389953</v>
      </c>
      <c r="V21" s="82">
        <f t="shared" si="20"/>
        <v>386888104.39999998</v>
      </c>
      <c r="W21" s="45">
        <f t="shared" si="9"/>
        <v>95.65305873775975</v>
      </c>
    </row>
    <row r="22" spans="1:24" x14ac:dyDescent="0.15">
      <c r="A22" s="44" t="s">
        <v>32</v>
      </c>
      <c r="B22" s="42">
        <f t="shared" si="10"/>
        <v>92962487.599999994</v>
      </c>
      <c r="C22" s="45">
        <v>100</v>
      </c>
      <c r="D22" s="42">
        <f t="shared" si="11"/>
        <v>98090366.799999997</v>
      </c>
      <c r="E22" s="45">
        <f t="shared" si="0"/>
        <v>105.51607356083703</v>
      </c>
      <c r="F22" s="42">
        <f t="shared" si="12"/>
        <v>101892349.29999998</v>
      </c>
      <c r="G22" s="45">
        <f t="shared" si="1"/>
        <v>109.60587644601712</v>
      </c>
      <c r="H22" s="20">
        <f t="shared" si="13"/>
        <v>102381080.79999998</v>
      </c>
      <c r="I22" s="45">
        <f t="shared" si="2"/>
        <v>110.13160624587243</v>
      </c>
      <c r="J22" s="20">
        <f t="shared" si="14"/>
        <v>107586454.8</v>
      </c>
      <c r="K22" s="45">
        <f t="shared" si="3"/>
        <v>115.73104117321404</v>
      </c>
      <c r="L22" s="62">
        <f t="shared" si="15"/>
        <v>108647896.5</v>
      </c>
      <c r="M22" s="45">
        <f t="shared" si="4"/>
        <v>116.87283688824179</v>
      </c>
      <c r="N22" s="76">
        <f t="shared" si="16"/>
        <v>109898719.99999999</v>
      </c>
      <c r="O22" s="45">
        <f t="shared" si="5"/>
        <v>118.21835111908085</v>
      </c>
      <c r="P22" s="82">
        <f t="shared" si="17"/>
        <v>110949797.2</v>
      </c>
      <c r="Q22" s="45">
        <f t="shared" si="6"/>
        <v>119.34899771335294</v>
      </c>
      <c r="R22" s="82">
        <f t="shared" si="18"/>
        <v>112072965.5</v>
      </c>
      <c r="S22" s="45">
        <f t="shared" si="7"/>
        <v>120.55719289938622</v>
      </c>
      <c r="T22" s="82">
        <f t="shared" si="19"/>
        <v>113676141.30000001</v>
      </c>
      <c r="U22" s="45">
        <f t="shared" si="8"/>
        <v>122.28173345481777</v>
      </c>
      <c r="V22" s="82">
        <f t="shared" si="20"/>
        <v>117044482.3</v>
      </c>
      <c r="W22" s="45">
        <f t="shared" si="9"/>
        <v>125.90506700253145</v>
      </c>
    </row>
    <row r="23" spans="1:24" x14ac:dyDescent="0.15">
      <c r="A23" s="44" t="s">
        <v>28</v>
      </c>
      <c r="B23" s="42">
        <f t="shared" si="10"/>
        <v>69910974.5</v>
      </c>
      <c r="C23" s="45">
        <v>100</v>
      </c>
      <c r="D23" s="42">
        <f t="shared" si="11"/>
        <v>71969743.900000006</v>
      </c>
      <c r="E23" s="45">
        <f t="shared" si="0"/>
        <v>102.94484437489855</v>
      </c>
      <c r="F23" s="42">
        <f t="shared" si="12"/>
        <v>74959555.5</v>
      </c>
      <c r="G23" s="45">
        <f t="shared" si="1"/>
        <v>107.22144275073721</v>
      </c>
      <c r="H23" s="20">
        <f t="shared" si="13"/>
        <v>75473919.399999991</v>
      </c>
      <c r="I23" s="45">
        <f t="shared" si="2"/>
        <v>107.95718403267284</v>
      </c>
      <c r="J23" s="20">
        <f t="shared" si="14"/>
        <v>78143389</v>
      </c>
      <c r="K23" s="45">
        <f t="shared" si="3"/>
        <v>111.7755682264163</v>
      </c>
      <c r="L23" s="62">
        <f t="shared" si="15"/>
        <v>79178165.599999994</v>
      </c>
      <c r="M23" s="45">
        <f t="shared" si="4"/>
        <v>113.25570293688297</v>
      </c>
      <c r="N23" s="76">
        <f t="shared" si="16"/>
        <v>81778396.599999994</v>
      </c>
      <c r="O23" s="45">
        <f t="shared" si="5"/>
        <v>116.97504888878353</v>
      </c>
      <c r="P23" s="82">
        <f t="shared" si="17"/>
        <v>82985721.400000006</v>
      </c>
      <c r="Q23" s="45">
        <f t="shared" si="6"/>
        <v>118.70199492069733</v>
      </c>
      <c r="R23" s="82">
        <f t="shared" si="18"/>
        <v>83994253.700000003</v>
      </c>
      <c r="S23" s="45">
        <f t="shared" si="7"/>
        <v>120.14459003142632</v>
      </c>
      <c r="T23" s="82">
        <f t="shared" si="19"/>
        <v>84816723.600000009</v>
      </c>
      <c r="U23" s="45">
        <f t="shared" si="8"/>
        <v>121.32104323620894</v>
      </c>
      <c r="V23" s="82">
        <f t="shared" si="20"/>
        <v>85944348.100000009</v>
      </c>
      <c r="W23" s="45">
        <f t="shared" si="9"/>
        <v>122.93398670905383</v>
      </c>
    </row>
    <row r="24" spans="1:24" x14ac:dyDescent="0.15">
      <c r="A24" s="44" t="s">
        <v>29</v>
      </c>
      <c r="B24" s="42">
        <f t="shared" si="10"/>
        <v>5914803.2000000002</v>
      </c>
      <c r="C24" s="45">
        <v>100</v>
      </c>
      <c r="D24" s="42">
        <f t="shared" si="11"/>
        <v>5823456.4000000004</v>
      </c>
      <c r="E24" s="45">
        <f t="shared" si="0"/>
        <v>98.455624018056938</v>
      </c>
      <c r="F24" s="42">
        <f t="shared" si="12"/>
        <v>5858538.5</v>
      </c>
      <c r="G24" s="45">
        <f t="shared" si="1"/>
        <v>99.048747725029969</v>
      </c>
      <c r="H24" s="20">
        <f t="shared" si="13"/>
        <v>5857228.5</v>
      </c>
      <c r="I24" s="45">
        <f t="shared" si="2"/>
        <v>99.026599904456674</v>
      </c>
      <c r="J24" s="20">
        <f t="shared" si="14"/>
        <v>6365670.9000000004</v>
      </c>
      <c r="K24" s="45">
        <f t="shared" si="3"/>
        <v>107.6226999403801</v>
      </c>
      <c r="L24" s="62">
        <f t="shared" si="15"/>
        <v>6429607</v>
      </c>
      <c r="M24" s="45">
        <f t="shared" si="4"/>
        <v>108.70365052889672</v>
      </c>
      <c r="N24" s="76">
        <f t="shared" si="16"/>
        <v>6691802</v>
      </c>
      <c r="O24" s="45">
        <f t="shared" si="5"/>
        <v>113.13651145654346</v>
      </c>
      <c r="P24" s="82">
        <f t="shared" si="17"/>
        <v>6743586.5</v>
      </c>
      <c r="Q24" s="45">
        <f t="shared" si="6"/>
        <v>114.01201818515281</v>
      </c>
      <c r="R24" s="82">
        <f t="shared" si="18"/>
        <v>7109550.5999999996</v>
      </c>
      <c r="S24" s="45">
        <f t="shared" si="7"/>
        <v>120.19927560734396</v>
      </c>
      <c r="T24" s="82">
        <f t="shared" si="19"/>
        <v>7691696.6000000006</v>
      </c>
      <c r="U24" s="45">
        <f t="shared" si="8"/>
        <v>130.04146274892122</v>
      </c>
      <c r="V24" s="82">
        <f t="shared" si="20"/>
        <v>8215474.7999999998</v>
      </c>
      <c r="W24" s="45">
        <f t="shared" si="9"/>
        <v>138.89684106480499</v>
      </c>
    </row>
    <row r="25" spans="1:24" x14ac:dyDescent="0.15">
      <c r="A25" s="46" t="s">
        <v>20</v>
      </c>
      <c r="B25" s="42">
        <f t="shared" si="10"/>
        <v>201598835.70000002</v>
      </c>
      <c r="C25" s="45">
        <v>100</v>
      </c>
      <c r="D25" s="42">
        <f t="shared" si="11"/>
        <v>201711203.30000001</v>
      </c>
      <c r="E25" s="45">
        <f t="shared" si="0"/>
        <v>100.0557382187302</v>
      </c>
      <c r="F25" s="42">
        <f t="shared" si="12"/>
        <v>209080572.20000002</v>
      </c>
      <c r="G25" s="45">
        <f t="shared" si="1"/>
        <v>103.71120025273042</v>
      </c>
      <c r="H25" s="20">
        <f t="shared" si="13"/>
        <v>211619379.99999997</v>
      </c>
      <c r="I25" s="45">
        <f t="shared" si="2"/>
        <v>104.97053679164674</v>
      </c>
      <c r="J25" s="20">
        <f t="shared" si="14"/>
        <v>227175165.79999998</v>
      </c>
      <c r="K25" s="45">
        <f t="shared" si="3"/>
        <v>112.68674494631516</v>
      </c>
      <c r="L25" s="62">
        <f t="shared" si="15"/>
        <v>229265091.70000005</v>
      </c>
      <c r="M25" s="45">
        <f t="shared" si="4"/>
        <v>113.72342052667919</v>
      </c>
      <c r="N25" s="76">
        <f t="shared" si="16"/>
        <v>228625618.40000004</v>
      </c>
      <c r="O25" s="45">
        <f t="shared" si="5"/>
        <v>113.40621963720994</v>
      </c>
      <c r="P25" s="82">
        <f t="shared" si="17"/>
        <v>228765060.70000002</v>
      </c>
      <c r="Q25" s="45">
        <f t="shared" si="6"/>
        <v>113.4753878442166</v>
      </c>
      <c r="R25" s="82">
        <f t="shared" si="18"/>
        <v>231313829.70000002</v>
      </c>
      <c r="S25" s="45">
        <f t="shared" si="7"/>
        <v>114.73966548309782</v>
      </c>
      <c r="T25" s="82">
        <f t="shared" si="19"/>
        <v>235715817.60000002</v>
      </c>
      <c r="U25" s="45">
        <f t="shared" si="8"/>
        <v>116.92320383772932</v>
      </c>
      <c r="V25" s="82">
        <f t="shared" si="20"/>
        <v>237014052.30000001</v>
      </c>
      <c r="W25" s="45">
        <f t="shared" si="9"/>
        <v>117.56717318184393</v>
      </c>
    </row>
    <row r="26" spans="1:24" x14ac:dyDescent="0.25">
      <c r="C26" s="47"/>
      <c r="E26" s="48"/>
      <c r="G26" s="48"/>
      <c r="I26" s="48"/>
      <c r="K26" s="48"/>
      <c r="M26" s="48"/>
      <c r="O26" s="48"/>
      <c r="X26" s="6"/>
    </row>
    <row r="27" spans="1:24" x14ac:dyDescent="0.25">
      <c r="A27" s="141" t="s">
        <v>30</v>
      </c>
      <c r="B27" s="105">
        <f>M38</f>
        <v>2012</v>
      </c>
      <c r="C27" s="105">
        <f>L38</f>
        <v>2013</v>
      </c>
      <c r="D27" s="105">
        <f>K38</f>
        <v>2014</v>
      </c>
      <c r="E27" s="105">
        <f>J38</f>
        <v>2015</v>
      </c>
      <c r="F27" s="105">
        <f>I38</f>
        <v>2016</v>
      </c>
      <c r="G27" s="105">
        <f>H38</f>
        <v>2017</v>
      </c>
      <c r="H27" s="105">
        <f>G38</f>
        <v>2018</v>
      </c>
      <c r="I27" s="105">
        <f>F38</f>
        <v>2019</v>
      </c>
      <c r="J27" s="105">
        <f>E38</f>
        <v>2020</v>
      </c>
      <c r="K27" s="105">
        <f>D38</f>
        <v>2021</v>
      </c>
      <c r="L27" s="105">
        <f>C38</f>
        <v>2022</v>
      </c>
    </row>
    <row r="28" spans="1:24" x14ac:dyDescent="0.25">
      <c r="A28" s="141"/>
      <c r="B28" s="43" t="s">
        <v>31</v>
      </c>
      <c r="C28" s="43" t="s">
        <v>31</v>
      </c>
      <c r="D28" s="43" t="s">
        <v>31</v>
      </c>
      <c r="E28" s="43" t="s">
        <v>31</v>
      </c>
      <c r="F28" s="43" t="s">
        <v>31</v>
      </c>
      <c r="G28" s="43" t="s">
        <v>31</v>
      </c>
      <c r="H28" s="43" t="s">
        <v>31</v>
      </c>
      <c r="I28" s="43" t="s">
        <v>31</v>
      </c>
      <c r="J28" s="43" t="s">
        <v>31</v>
      </c>
      <c r="K28" s="43" t="s">
        <v>31</v>
      </c>
      <c r="L28" s="43" t="s">
        <v>31</v>
      </c>
    </row>
    <row r="29" spans="1:24" x14ac:dyDescent="0.25">
      <c r="A29" s="44" t="s">
        <v>24</v>
      </c>
      <c r="B29" s="45">
        <f>C19</f>
        <v>100</v>
      </c>
      <c r="C29" s="45">
        <f>E19</f>
        <v>98.987168845143145</v>
      </c>
      <c r="D29" s="45">
        <f>G19</f>
        <v>97.602787002162316</v>
      </c>
      <c r="E29" s="45">
        <f>I19</f>
        <v>97.165231034429894</v>
      </c>
      <c r="F29" s="45">
        <f>K19</f>
        <v>94.993028944150211</v>
      </c>
      <c r="G29" s="45">
        <f>M19</f>
        <v>94.638702587124328</v>
      </c>
      <c r="H29" s="45">
        <f>O19</f>
        <v>94.125584143344824</v>
      </c>
      <c r="I29" s="45">
        <f>Q19</f>
        <v>93.789885688848429</v>
      </c>
      <c r="J29" s="45">
        <f>S19</f>
        <v>93.344886418794431</v>
      </c>
      <c r="K29" s="45">
        <f>U19</f>
        <v>92.517679632269051</v>
      </c>
      <c r="L29" s="45">
        <f>W19</f>
        <v>90.693337085733177</v>
      </c>
    </row>
    <row r="30" spans="1:24" x14ac:dyDescent="0.25">
      <c r="A30" s="44" t="s">
        <v>25</v>
      </c>
      <c r="B30" s="45">
        <f t="shared" ref="B30:B35" si="21">C20</f>
        <v>100</v>
      </c>
      <c r="C30" s="45">
        <f t="shared" ref="C30:C35" si="22">E20</f>
        <v>97.785865224465965</v>
      </c>
      <c r="D30" s="45">
        <f t="shared" ref="D30:D35" si="23">G20</f>
        <v>95.906955128441993</v>
      </c>
      <c r="E30" s="45">
        <f t="shared" ref="E30:E35" si="24">I20</f>
        <v>95.262764998485679</v>
      </c>
      <c r="F30" s="45">
        <f t="shared" ref="F30:F35" si="25">K20</f>
        <v>91.958892859064818</v>
      </c>
      <c r="G30" s="45">
        <f t="shared" ref="G30:G35" si="26">M20</f>
        <v>90.952647154567117</v>
      </c>
      <c r="H30" s="45">
        <f t="shared" ref="H30:H35" si="27">O20</f>
        <v>90.138427129650466</v>
      </c>
      <c r="I30" s="45">
        <f t="shared" ref="I30:I35" si="28">Q20</f>
        <v>89.28070418908888</v>
      </c>
      <c r="J30" s="45">
        <f t="shared" ref="J30:J35" si="29">S20</f>
        <v>88.090494037719026</v>
      </c>
      <c r="K30" s="45">
        <f t="shared" ref="K30:K35" si="30">U20</f>
        <v>86.849271953133538</v>
      </c>
      <c r="L30" s="45">
        <f t="shared" ref="L30:L35" si="31">W20</f>
        <v>85.5538097626618</v>
      </c>
    </row>
    <row r="31" spans="1:24" x14ac:dyDescent="0.25">
      <c r="A31" s="44" t="s">
        <v>26</v>
      </c>
      <c r="B31" s="45">
        <f t="shared" si="21"/>
        <v>100</v>
      </c>
      <c r="C31" s="45">
        <f t="shared" si="22"/>
        <v>99.433102814373115</v>
      </c>
      <c r="D31" s="45">
        <f t="shared" si="23"/>
        <v>98.716230792207853</v>
      </c>
      <c r="E31" s="45">
        <f t="shared" si="24"/>
        <v>98.5627401217467</v>
      </c>
      <c r="F31" s="45">
        <f t="shared" si="25"/>
        <v>97.944339362478672</v>
      </c>
      <c r="G31" s="45">
        <f t="shared" si="26"/>
        <v>97.544886335599969</v>
      </c>
      <c r="H31" s="45">
        <f t="shared" si="27"/>
        <v>97.196347246813559</v>
      </c>
      <c r="I31" s="45">
        <f t="shared" si="28"/>
        <v>97.041027912520121</v>
      </c>
      <c r="J31" s="45">
        <f t="shared" si="29"/>
        <v>96.905037468895188</v>
      </c>
      <c r="K31" s="45">
        <f t="shared" si="30"/>
        <v>96.108111981389953</v>
      </c>
      <c r="L31" s="45">
        <f t="shared" si="31"/>
        <v>95.65305873775975</v>
      </c>
    </row>
    <row r="32" spans="1:24" x14ac:dyDescent="0.25">
      <c r="A32" s="44" t="s">
        <v>32</v>
      </c>
      <c r="B32" s="45">
        <f t="shared" si="21"/>
        <v>100</v>
      </c>
      <c r="C32" s="45">
        <f t="shared" si="22"/>
        <v>105.51607356083703</v>
      </c>
      <c r="D32" s="45">
        <f t="shared" si="23"/>
        <v>109.60587644601712</v>
      </c>
      <c r="E32" s="45">
        <f t="shared" si="24"/>
        <v>110.13160624587243</v>
      </c>
      <c r="F32" s="45">
        <f t="shared" si="25"/>
        <v>115.73104117321404</v>
      </c>
      <c r="G32" s="45">
        <f t="shared" si="26"/>
        <v>116.87283688824179</v>
      </c>
      <c r="H32" s="45">
        <f t="shared" si="27"/>
        <v>118.21835111908085</v>
      </c>
      <c r="I32" s="45">
        <f t="shared" si="28"/>
        <v>119.34899771335294</v>
      </c>
      <c r="J32" s="45">
        <f t="shared" si="29"/>
        <v>120.55719289938622</v>
      </c>
      <c r="K32" s="45">
        <f t="shared" si="30"/>
        <v>122.28173345481777</v>
      </c>
      <c r="L32" s="45">
        <f t="shared" si="31"/>
        <v>125.90506700253145</v>
      </c>
      <c r="M32" s="8" t="s">
        <v>77</v>
      </c>
    </row>
    <row r="33" spans="1:13" x14ac:dyDescent="0.25">
      <c r="A33" s="44" t="s">
        <v>28</v>
      </c>
      <c r="B33" s="45">
        <f t="shared" si="21"/>
        <v>100</v>
      </c>
      <c r="C33" s="45">
        <f t="shared" si="22"/>
        <v>102.94484437489855</v>
      </c>
      <c r="D33" s="45">
        <f t="shared" si="23"/>
        <v>107.22144275073721</v>
      </c>
      <c r="E33" s="45">
        <f t="shared" si="24"/>
        <v>107.95718403267284</v>
      </c>
      <c r="F33" s="45">
        <f t="shared" si="25"/>
        <v>111.7755682264163</v>
      </c>
      <c r="G33" s="45">
        <f t="shared" si="26"/>
        <v>113.25570293688297</v>
      </c>
      <c r="H33" s="45">
        <f t="shared" si="27"/>
        <v>116.97504888878353</v>
      </c>
      <c r="I33" s="45">
        <f t="shared" si="28"/>
        <v>118.70199492069733</v>
      </c>
      <c r="J33" s="45">
        <f t="shared" si="29"/>
        <v>120.14459003142632</v>
      </c>
      <c r="K33" s="45">
        <f t="shared" si="30"/>
        <v>121.32104323620894</v>
      </c>
      <c r="L33" s="45">
        <f t="shared" si="31"/>
        <v>122.93398670905383</v>
      </c>
    </row>
    <row r="34" spans="1:13" x14ac:dyDescent="0.25">
      <c r="A34" s="44" t="s">
        <v>29</v>
      </c>
      <c r="B34" s="45">
        <f t="shared" si="21"/>
        <v>100</v>
      </c>
      <c r="C34" s="45">
        <f t="shared" si="22"/>
        <v>98.455624018056938</v>
      </c>
      <c r="D34" s="45">
        <f t="shared" si="23"/>
        <v>99.048747725029969</v>
      </c>
      <c r="E34" s="45">
        <f t="shared" si="24"/>
        <v>99.026599904456674</v>
      </c>
      <c r="F34" s="45">
        <f t="shared" si="25"/>
        <v>107.6226999403801</v>
      </c>
      <c r="G34" s="45">
        <f t="shared" si="26"/>
        <v>108.70365052889672</v>
      </c>
      <c r="H34" s="45">
        <f t="shared" si="27"/>
        <v>113.13651145654346</v>
      </c>
      <c r="I34" s="45">
        <f t="shared" si="28"/>
        <v>114.01201818515281</v>
      </c>
      <c r="J34" s="45">
        <f t="shared" si="29"/>
        <v>120.19927560734396</v>
      </c>
      <c r="K34" s="45">
        <f t="shared" si="30"/>
        <v>130.04146274892122</v>
      </c>
      <c r="L34" s="45">
        <f t="shared" si="31"/>
        <v>138.89684106480499</v>
      </c>
    </row>
    <row r="35" spans="1:13" x14ac:dyDescent="0.25">
      <c r="A35" s="46" t="s">
        <v>20</v>
      </c>
      <c r="B35" s="45">
        <f t="shared" si="21"/>
        <v>100</v>
      </c>
      <c r="C35" s="45">
        <f t="shared" si="22"/>
        <v>100.0557382187302</v>
      </c>
      <c r="D35" s="45">
        <f t="shared" si="23"/>
        <v>103.71120025273042</v>
      </c>
      <c r="E35" s="45">
        <f t="shared" si="24"/>
        <v>104.97053679164674</v>
      </c>
      <c r="F35" s="45">
        <f t="shared" si="25"/>
        <v>112.68674494631516</v>
      </c>
      <c r="G35" s="45">
        <f t="shared" si="26"/>
        <v>113.72342052667919</v>
      </c>
      <c r="H35" s="45">
        <f t="shared" si="27"/>
        <v>113.40621963720994</v>
      </c>
      <c r="I35" s="45">
        <f t="shared" si="28"/>
        <v>113.4753878442166</v>
      </c>
      <c r="J35" s="45">
        <f t="shared" si="29"/>
        <v>114.73966548309782</v>
      </c>
      <c r="K35" s="45">
        <f t="shared" si="30"/>
        <v>116.92320383772932</v>
      </c>
      <c r="L35" s="45">
        <f t="shared" si="31"/>
        <v>117.56717318184393</v>
      </c>
    </row>
    <row r="38" spans="1:13" x14ac:dyDescent="0.25">
      <c r="A38" s="139" t="s">
        <v>30</v>
      </c>
      <c r="B38" s="139"/>
      <c r="C38" s="108">
        <v>2022</v>
      </c>
      <c r="D38" s="103">
        <v>2021</v>
      </c>
      <c r="E38" s="41">
        <v>2020</v>
      </c>
      <c r="F38" s="41">
        <v>2019</v>
      </c>
      <c r="G38" s="41">
        <v>2018</v>
      </c>
      <c r="H38" s="41">
        <v>2017</v>
      </c>
      <c r="I38" s="41">
        <v>2016</v>
      </c>
      <c r="J38" s="41">
        <v>2015</v>
      </c>
      <c r="K38" s="41">
        <v>2014</v>
      </c>
      <c r="L38" s="41">
        <v>2013</v>
      </c>
      <c r="M38" s="41">
        <v>2012</v>
      </c>
    </row>
    <row r="39" spans="1:13" x14ac:dyDescent="0.15">
      <c r="A39" s="39" t="s">
        <v>4</v>
      </c>
      <c r="B39" s="39" t="s">
        <v>2</v>
      </c>
      <c r="C39" s="82">
        <v>1067044880.6999999</v>
      </c>
      <c r="D39" s="82">
        <v>1066465186.9000001</v>
      </c>
      <c r="E39" s="82">
        <v>1065225929.1</v>
      </c>
      <c r="F39" s="82">
        <v>1063257851.1</v>
      </c>
      <c r="G39" s="82">
        <v>1063271304.1</v>
      </c>
      <c r="H39" s="76">
        <v>1063115335.4</v>
      </c>
      <c r="I39" s="62">
        <v>1062599730.5</v>
      </c>
      <c r="J39" s="20">
        <v>1048981368.3</v>
      </c>
      <c r="K39" s="20">
        <v>1047598228.5999999</v>
      </c>
      <c r="L39" s="42">
        <v>1040875895.8</v>
      </c>
      <c r="M39" s="42">
        <v>1040822750.4</v>
      </c>
    </row>
    <row r="40" spans="1:13" x14ac:dyDescent="0.15">
      <c r="A40" s="39" t="s">
        <v>24</v>
      </c>
      <c r="B40" s="39" t="s">
        <v>2</v>
      </c>
      <c r="C40" s="82">
        <v>77552264.700000003</v>
      </c>
      <c r="D40" s="82">
        <v>79112267.900000006</v>
      </c>
      <c r="E40" s="82">
        <v>79819616</v>
      </c>
      <c r="F40" s="82">
        <v>80200136.800000012</v>
      </c>
      <c r="G40" s="82">
        <v>80487194</v>
      </c>
      <c r="H40" s="76">
        <v>80925963.799999997</v>
      </c>
      <c r="I40" s="62">
        <v>81228949.799999997</v>
      </c>
      <c r="J40" s="20">
        <v>83086409.200000003</v>
      </c>
      <c r="K40" s="20">
        <v>83460565.200000003</v>
      </c>
      <c r="L40" s="42">
        <v>84644356.099999994</v>
      </c>
      <c r="M40" s="42">
        <v>85510432.400000006</v>
      </c>
    </row>
    <row r="41" spans="1:13" x14ac:dyDescent="0.15">
      <c r="A41" s="39" t="s">
        <v>25</v>
      </c>
      <c r="B41" s="39" t="s">
        <v>2</v>
      </c>
      <c r="C41" s="82">
        <v>154386154.09999999</v>
      </c>
      <c r="D41" s="82">
        <v>156723880.79999998</v>
      </c>
      <c r="E41" s="82">
        <v>158963728.5</v>
      </c>
      <c r="F41" s="82">
        <v>161111522.60000002</v>
      </c>
      <c r="G41" s="82">
        <v>162659326.80000001</v>
      </c>
      <c r="H41" s="76">
        <v>164128627.80000001</v>
      </c>
      <c r="I41" s="62">
        <v>165944448.79999998</v>
      </c>
      <c r="J41" s="20">
        <v>171906452.30000001</v>
      </c>
      <c r="K41" s="20">
        <v>173068925.79999998</v>
      </c>
      <c r="L41" s="42">
        <v>176459513.59999999</v>
      </c>
      <c r="M41" s="42">
        <v>180455031.19999999</v>
      </c>
    </row>
    <row r="42" spans="1:13" x14ac:dyDescent="0.15">
      <c r="A42" s="40" t="s">
        <v>26</v>
      </c>
      <c r="B42" s="39" t="s">
        <v>2</v>
      </c>
      <c r="C42" s="82">
        <v>386888104.39999998</v>
      </c>
      <c r="D42" s="82">
        <v>388728659.10000002</v>
      </c>
      <c r="E42" s="82">
        <v>391951985.10000002</v>
      </c>
      <c r="F42" s="82">
        <v>392502025.90000004</v>
      </c>
      <c r="G42" s="82">
        <v>393130246.30000001</v>
      </c>
      <c r="H42" s="76">
        <v>394539983</v>
      </c>
      <c r="I42" s="63">
        <v>396155651.40000004</v>
      </c>
      <c r="J42" s="20">
        <v>398656898.10000002</v>
      </c>
      <c r="K42" s="20">
        <v>399277722.09999996</v>
      </c>
      <c r="L42" s="42">
        <v>402177255.69999999</v>
      </c>
      <c r="M42" s="42">
        <v>404470185.80000001</v>
      </c>
    </row>
    <row r="43" spans="1:13" x14ac:dyDescent="0.15">
      <c r="A43" s="40" t="s">
        <v>27</v>
      </c>
      <c r="B43" s="39" t="s">
        <v>2</v>
      </c>
      <c r="C43" s="82">
        <v>117044482.3</v>
      </c>
      <c r="D43" s="82">
        <v>113676141.30000001</v>
      </c>
      <c r="E43" s="82">
        <v>112072965.5</v>
      </c>
      <c r="F43" s="82">
        <v>110949797.2</v>
      </c>
      <c r="G43" s="82">
        <v>109898719.99999999</v>
      </c>
      <c r="H43" s="76">
        <v>108647896.5</v>
      </c>
      <c r="I43" s="64">
        <v>107586454.8</v>
      </c>
      <c r="J43" s="20">
        <v>102381080.79999998</v>
      </c>
      <c r="K43" s="20">
        <v>101892349.29999998</v>
      </c>
      <c r="L43" s="42">
        <v>98090366.799999997</v>
      </c>
      <c r="M43" s="42">
        <v>92962487.599999994</v>
      </c>
    </row>
    <row r="44" spans="1:13" x14ac:dyDescent="0.15">
      <c r="A44" s="40" t="s">
        <v>28</v>
      </c>
      <c r="B44" s="39" t="s">
        <v>2</v>
      </c>
      <c r="C44" s="82">
        <v>85944348.100000009</v>
      </c>
      <c r="D44" s="82">
        <v>84816723.600000009</v>
      </c>
      <c r="E44" s="82">
        <v>83994253.700000003</v>
      </c>
      <c r="F44" s="82">
        <v>82985721.400000006</v>
      </c>
      <c r="G44" s="82">
        <v>81778396.599999994</v>
      </c>
      <c r="H44" s="76">
        <v>79178165.599999994</v>
      </c>
      <c r="I44" s="65">
        <v>78143389</v>
      </c>
      <c r="J44" s="20">
        <v>75473919.399999991</v>
      </c>
      <c r="K44" s="20">
        <v>74959555.5</v>
      </c>
      <c r="L44" s="42">
        <v>71969743.900000006</v>
      </c>
      <c r="M44" s="42">
        <v>69910974.5</v>
      </c>
    </row>
    <row r="45" spans="1:13" x14ac:dyDescent="0.15">
      <c r="A45" s="40" t="s">
        <v>29</v>
      </c>
      <c r="B45" s="39" t="s">
        <v>2</v>
      </c>
      <c r="C45" s="82">
        <v>8215474.7999999998</v>
      </c>
      <c r="D45" s="82">
        <v>7691696.6000000006</v>
      </c>
      <c r="E45" s="82">
        <v>7109550.5999999996</v>
      </c>
      <c r="F45" s="82">
        <v>6743586.5</v>
      </c>
      <c r="G45" s="82">
        <v>6691802</v>
      </c>
      <c r="H45" s="76">
        <v>6429607</v>
      </c>
      <c r="I45" s="66">
        <v>6365670.9000000004</v>
      </c>
      <c r="J45" s="20">
        <v>5857228.5</v>
      </c>
      <c r="K45" s="20">
        <v>5858538.5</v>
      </c>
      <c r="L45" s="42">
        <v>5823456.4000000004</v>
      </c>
      <c r="M45" s="42">
        <v>5914803.2000000002</v>
      </c>
    </row>
    <row r="46" spans="1:13" x14ac:dyDescent="0.15">
      <c r="A46" s="40" t="s">
        <v>57</v>
      </c>
      <c r="B46" s="39" t="s">
        <v>2</v>
      </c>
      <c r="C46" s="82">
        <v>237014052.30000001</v>
      </c>
      <c r="D46" s="82">
        <v>235715817.60000002</v>
      </c>
      <c r="E46" s="82">
        <v>231313829.70000002</v>
      </c>
      <c r="F46" s="82">
        <v>228765060.70000002</v>
      </c>
      <c r="G46" s="82">
        <v>228625618.40000004</v>
      </c>
      <c r="H46" s="76">
        <v>229265091.70000005</v>
      </c>
      <c r="I46" s="17">
        <v>227175165.79999998</v>
      </c>
      <c r="J46" s="20">
        <v>211619379.99999997</v>
      </c>
      <c r="K46" s="20">
        <v>209080572.20000002</v>
      </c>
      <c r="L46" s="17">
        <v>201711203.30000001</v>
      </c>
      <c r="M46" s="17">
        <v>201598835.70000002</v>
      </c>
    </row>
  </sheetData>
  <mergeCells count="15">
    <mergeCell ref="A38:B38"/>
    <mergeCell ref="V17:W17"/>
    <mergeCell ref="A3:A4"/>
    <mergeCell ref="A27:A28"/>
    <mergeCell ref="T17:U17"/>
    <mergeCell ref="R17:S17"/>
    <mergeCell ref="P17:Q17"/>
    <mergeCell ref="N17:O17"/>
    <mergeCell ref="D17:E17"/>
    <mergeCell ref="B17:C17"/>
    <mergeCell ref="A17:A18"/>
    <mergeCell ref="L17:M17"/>
    <mergeCell ref="J17:K17"/>
    <mergeCell ref="H17:I17"/>
    <mergeCell ref="F17:G17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1.구군별면적 및 지번수</vt:lpstr>
      <vt:lpstr>2.구군별 면적 및 지번수 현황</vt:lpstr>
      <vt:lpstr>3.지적통계체계표</vt:lpstr>
      <vt:lpstr>4.지목별 현황</vt:lpstr>
      <vt:lpstr>5.구군별 지적공부등록지현황</vt:lpstr>
      <vt:lpstr>6.구군별 지목별 면적 현황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DanMi</dc:creator>
  <cp:lastModifiedBy>rose</cp:lastModifiedBy>
  <dcterms:created xsi:type="dcterms:W3CDTF">2013-04-05T03:52:18Z</dcterms:created>
  <dcterms:modified xsi:type="dcterms:W3CDTF">2023-01-25T01:36:13Z</dcterms:modified>
</cp:coreProperties>
</file>