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5775"/>
  </bookViews>
  <sheets>
    <sheet name="1.구별 면적 및 지번수" sheetId="1" r:id="rId1"/>
    <sheet name="2.구별 면적 및 지번수 현황" sheetId="3" r:id="rId2"/>
    <sheet name="3.지적통계체계표" sheetId="2" r:id="rId3"/>
    <sheet name="4.지목별현황" sheetId="4" r:id="rId4"/>
    <sheet name="5.구별 지적공부등록지 현황" sheetId="5" r:id="rId5"/>
    <sheet name="6.구별 지목별 면적 현황" sheetId="6" r:id="rId6"/>
    <sheet name="Sheet7" sheetId="7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V20" i="7" l="1"/>
  <c r="V21" i="7"/>
  <c r="V22" i="7"/>
  <c r="V23" i="7"/>
  <c r="V24" i="7"/>
  <c r="V25" i="7"/>
  <c r="V19" i="7"/>
  <c r="T20" i="7"/>
  <c r="T21" i="7"/>
  <c r="T22" i="7"/>
  <c r="T23" i="7"/>
  <c r="T24" i="7"/>
  <c r="T25" i="7"/>
  <c r="T19" i="7"/>
  <c r="R20" i="7"/>
  <c r="R21" i="7"/>
  <c r="R22" i="7"/>
  <c r="R23" i="7"/>
  <c r="R24" i="7"/>
  <c r="R25" i="7"/>
  <c r="R19" i="7"/>
  <c r="P20" i="7"/>
  <c r="P21" i="7"/>
  <c r="P22" i="7"/>
  <c r="P23" i="7"/>
  <c r="P24" i="7"/>
  <c r="P25" i="7"/>
  <c r="P19" i="7"/>
  <c r="N20" i="7"/>
  <c r="N21" i="7"/>
  <c r="N22" i="7"/>
  <c r="N23" i="7"/>
  <c r="N24" i="7"/>
  <c r="N25" i="7"/>
  <c r="N19" i="7"/>
  <c r="L20" i="7"/>
  <c r="L21" i="7"/>
  <c r="L22" i="7"/>
  <c r="L23" i="7"/>
  <c r="L24" i="7"/>
  <c r="L25" i="7"/>
  <c r="L19" i="7"/>
  <c r="J20" i="7"/>
  <c r="J21" i="7"/>
  <c r="J22" i="7"/>
  <c r="J23" i="7"/>
  <c r="J24" i="7"/>
  <c r="J25" i="7"/>
  <c r="J19" i="7"/>
  <c r="H20" i="7"/>
  <c r="H21" i="7"/>
  <c r="H22" i="7"/>
  <c r="H23" i="7"/>
  <c r="H24" i="7"/>
  <c r="H25" i="7"/>
  <c r="H19" i="7"/>
  <c r="F20" i="7"/>
  <c r="F21" i="7"/>
  <c r="F22" i="7"/>
  <c r="F23" i="7"/>
  <c r="F24" i="7"/>
  <c r="F25" i="7"/>
  <c r="F19" i="7"/>
  <c r="D20" i="7"/>
  <c r="D21" i="7"/>
  <c r="D22" i="7"/>
  <c r="D23" i="7"/>
  <c r="D24" i="7"/>
  <c r="D25" i="7"/>
  <c r="D19" i="7"/>
  <c r="B20" i="7"/>
  <c r="B21" i="7"/>
  <c r="B22" i="7"/>
  <c r="B23" i="7"/>
  <c r="B24" i="7"/>
  <c r="B25" i="7"/>
  <c r="B19" i="7"/>
  <c r="L27" i="7"/>
  <c r="K27" i="7"/>
  <c r="J27" i="7"/>
  <c r="I27" i="7"/>
  <c r="H27" i="7"/>
  <c r="G27" i="7"/>
  <c r="F27" i="7"/>
  <c r="E27" i="7"/>
  <c r="D27" i="7"/>
  <c r="C27" i="7"/>
  <c r="B27" i="7"/>
  <c r="V17" i="7"/>
  <c r="T17" i="7"/>
  <c r="R17" i="7"/>
  <c r="P17" i="7"/>
  <c r="N17" i="7"/>
  <c r="L17" i="7"/>
  <c r="J17" i="7"/>
  <c r="H17" i="7"/>
  <c r="F17" i="7"/>
  <c r="D17" i="7"/>
  <c r="B17" i="7"/>
  <c r="AM15" i="6" l="1"/>
  <c r="AN15" i="6"/>
  <c r="AO15" i="6"/>
  <c r="AP15" i="6"/>
  <c r="AQ15" i="6"/>
  <c r="AR15" i="6"/>
  <c r="AS15" i="6"/>
  <c r="AT15" i="6"/>
  <c r="AU15" i="6"/>
  <c r="AV15" i="6"/>
  <c r="AM16" i="6"/>
  <c r="AN16" i="6"/>
  <c r="AO16" i="6"/>
  <c r="AP16" i="6"/>
  <c r="AQ16" i="6"/>
  <c r="AR16" i="6"/>
  <c r="AS16" i="6"/>
  <c r="AT16" i="6"/>
  <c r="AU16" i="6"/>
  <c r="AV16" i="6"/>
  <c r="AM17" i="6"/>
  <c r="AN17" i="6"/>
  <c r="AO17" i="6"/>
  <c r="AP17" i="6"/>
  <c r="AQ17" i="6"/>
  <c r="AR17" i="6"/>
  <c r="AS17" i="6"/>
  <c r="AT17" i="6"/>
  <c r="AU17" i="6"/>
  <c r="AV17" i="6"/>
  <c r="AM18" i="6"/>
  <c r="AN18" i="6"/>
  <c r="AO18" i="6"/>
  <c r="AP18" i="6"/>
  <c r="AQ18" i="6"/>
  <c r="AR18" i="6"/>
  <c r="AS18" i="6"/>
  <c r="AT18" i="6"/>
  <c r="AU18" i="6"/>
  <c r="AV18" i="6"/>
  <c r="AM19" i="6"/>
  <c r="AN19" i="6"/>
  <c r="AO19" i="6"/>
  <c r="AP19" i="6"/>
  <c r="AQ19" i="6"/>
  <c r="AR19" i="6"/>
  <c r="AS19" i="6"/>
  <c r="AT19" i="6"/>
  <c r="AU19" i="6"/>
  <c r="AV19" i="6"/>
  <c r="AL16" i="6"/>
  <c r="AL17" i="6"/>
  <c r="AL18" i="6"/>
  <c r="AL19" i="6"/>
  <c r="AL15" i="6"/>
  <c r="AK15" i="6"/>
  <c r="AK16" i="6"/>
  <c r="AK17" i="6"/>
  <c r="AK18" i="6"/>
  <c r="AK19" i="6"/>
  <c r="AJ16" i="6"/>
  <c r="AJ17" i="6"/>
  <c r="AJ18" i="6"/>
  <c r="AJ19" i="6"/>
  <c r="AJ15" i="6"/>
  <c r="AH15" i="6"/>
  <c r="AI15" i="6"/>
  <c r="AH16" i="6"/>
  <c r="AI16" i="6"/>
  <c r="AH17" i="6"/>
  <c r="AI17" i="6"/>
  <c r="AH18" i="6"/>
  <c r="AI18" i="6"/>
  <c r="AH19" i="6"/>
  <c r="AI19" i="6"/>
  <c r="AG16" i="6"/>
  <c r="AG17" i="6"/>
  <c r="AG18" i="6"/>
  <c r="AG19" i="6"/>
  <c r="AG15" i="6"/>
  <c r="AF15" i="6"/>
  <c r="AF16" i="6"/>
  <c r="AF17" i="6"/>
  <c r="AF18" i="6"/>
  <c r="AF19" i="6"/>
  <c r="AE16" i="6"/>
  <c r="AE17" i="6"/>
  <c r="AE18" i="6"/>
  <c r="AE19" i="6"/>
  <c r="AE15" i="6"/>
  <c r="AD15" i="6"/>
  <c r="AD16" i="6"/>
  <c r="AD17" i="6"/>
  <c r="AD18" i="6"/>
  <c r="AD19" i="6"/>
  <c r="AC16" i="6"/>
  <c r="AC17" i="6"/>
  <c r="AC18" i="6"/>
  <c r="AC19" i="6"/>
  <c r="AC15" i="6"/>
  <c r="AB15" i="6"/>
  <c r="AB16" i="6"/>
  <c r="AB17" i="6"/>
  <c r="AB18" i="6"/>
  <c r="AB19" i="6"/>
  <c r="AA16" i="6"/>
  <c r="AA17" i="6"/>
  <c r="AA18" i="6"/>
  <c r="AA19" i="6"/>
  <c r="AA1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G5" i="6"/>
  <c r="AF5" i="6"/>
  <c r="AE5" i="6"/>
  <c r="AD5" i="6"/>
  <c r="AB5" i="6"/>
  <c r="AC5" i="6"/>
  <c r="AB6" i="6"/>
  <c r="AC6" i="6"/>
  <c r="AB7" i="6"/>
  <c r="AC7" i="6"/>
  <c r="AB8" i="6"/>
  <c r="AC8" i="6"/>
  <c r="AB9" i="6"/>
  <c r="AC9" i="6"/>
  <c r="AA6" i="6"/>
  <c r="AA7" i="6"/>
  <c r="AA8" i="6"/>
  <c r="AA9" i="6"/>
  <c r="AA5" i="6"/>
  <c r="AB24" i="6"/>
  <c r="AB4" i="6" s="1"/>
  <c r="AC24" i="6"/>
  <c r="AC4" i="6" s="1"/>
  <c r="AD24" i="6"/>
  <c r="AA14" i="6" s="1"/>
  <c r="AE24" i="6"/>
  <c r="AB14" i="6" s="1"/>
  <c r="AF24" i="6"/>
  <c r="AD4" i="6" s="1"/>
  <c r="AG24" i="6"/>
  <c r="AC14" i="6" s="1"/>
  <c r="AH24" i="6"/>
  <c r="AD14" i="6" s="1"/>
  <c r="AI24" i="6"/>
  <c r="AE4" i="6" s="1"/>
  <c r="AJ24" i="6"/>
  <c r="AE14" i="6" s="1"/>
  <c r="AK24" i="6"/>
  <c r="AF14" i="6" s="1"/>
  <c r="AL24" i="6"/>
  <c r="AG14" i="6" s="1"/>
  <c r="AM24" i="6"/>
  <c r="AH14" i="6" s="1"/>
  <c r="AN24" i="6"/>
  <c r="AI14" i="6" s="1"/>
  <c r="AO24" i="6"/>
  <c r="AF4" i="6" s="1"/>
  <c r="AP24" i="6"/>
  <c r="AJ14" i="6" s="1"/>
  <c r="AQ24" i="6"/>
  <c r="AK14" i="6" s="1"/>
  <c r="AR24" i="6"/>
  <c r="AG4" i="6" s="1"/>
  <c r="AS24" i="6"/>
  <c r="AL14" i="6" s="1"/>
  <c r="AT24" i="6"/>
  <c r="AM14" i="6" s="1"/>
  <c r="AU24" i="6"/>
  <c r="AN14" i="6" s="1"/>
  <c r="AV24" i="6"/>
  <c r="AO14" i="6" s="1"/>
  <c r="AW24" i="6"/>
  <c r="AP14" i="6" s="1"/>
  <c r="AX24" i="6"/>
  <c r="AQ14" i="6" s="1"/>
  <c r="AY24" i="6"/>
  <c r="AR14" i="6" s="1"/>
  <c r="AZ24" i="6"/>
  <c r="AS14" i="6" s="1"/>
  <c r="BA24" i="6"/>
  <c r="AT14" i="6" s="1"/>
  <c r="BB24" i="6"/>
  <c r="AU14" i="6" s="1"/>
  <c r="BC24" i="6"/>
  <c r="AV14" i="6" s="1"/>
  <c r="AA24" i="6"/>
  <c r="AA4" i="6" s="1"/>
  <c r="AW19" i="6" l="1"/>
  <c r="AW18" i="6"/>
  <c r="AW15" i="6"/>
  <c r="AW17" i="6"/>
  <c r="AW16" i="6"/>
  <c r="AW14" i="6"/>
  <c r="AH4" i="6" s="1"/>
  <c r="D15" i="2"/>
  <c r="C15" i="2"/>
  <c r="B30" i="7" l="1"/>
  <c r="B31" i="7"/>
  <c r="B32" i="7"/>
  <c r="B33" i="7"/>
  <c r="B34" i="7"/>
  <c r="B35" i="7"/>
  <c r="B29" i="7"/>
  <c r="E10" i="2"/>
  <c r="C24" i="2" s="1"/>
  <c r="E9" i="2"/>
  <c r="C23" i="2" s="1"/>
  <c r="E8" i="2"/>
  <c r="C22" i="2" s="1"/>
  <c r="AI4" i="6" l="1"/>
  <c r="W24" i="7" l="1"/>
  <c r="L34" i="7" s="1"/>
  <c r="W21" i="7"/>
  <c r="L31" i="7" s="1"/>
  <c r="W20" i="7"/>
  <c r="L30" i="7" s="1"/>
  <c r="W19" i="7"/>
  <c r="L29" i="7" s="1"/>
  <c r="W25" i="7"/>
  <c r="L35" i="7" s="1"/>
  <c r="P4" i="4"/>
  <c r="N4" i="4"/>
  <c r="L4" i="4"/>
  <c r="J4" i="4"/>
  <c r="H4" i="4"/>
  <c r="F4" i="4"/>
  <c r="D4" i="4"/>
  <c r="O4" i="4"/>
  <c r="M4" i="4"/>
  <c r="K4" i="4"/>
  <c r="I4" i="4"/>
  <c r="G4" i="4"/>
  <c r="E4" i="4"/>
  <c r="C4" i="4"/>
  <c r="B4" i="4"/>
  <c r="H5" i="6"/>
  <c r="H6" i="6"/>
  <c r="H7" i="6"/>
  <c r="H8" i="6"/>
  <c r="H9" i="6"/>
  <c r="G5" i="6"/>
  <c r="G6" i="6"/>
  <c r="G7" i="6"/>
  <c r="G8" i="6"/>
  <c r="G9" i="6"/>
  <c r="F5" i="6"/>
  <c r="F6" i="6"/>
  <c r="F7" i="6"/>
  <c r="F8" i="6"/>
  <c r="F9" i="6"/>
  <c r="E5" i="6"/>
  <c r="E6" i="6"/>
  <c r="E7" i="6"/>
  <c r="E8" i="6"/>
  <c r="E9" i="6"/>
  <c r="D5" i="6"/>
  <c r="D6" i="6"/>
  <c r="D7" i="6"/>
  <c r="D8" i="6"/>
  <c r="D9" i="6"/>
  <c r="C5" i="6"/>
  <c r="C6" i="6"/>
  <c r="C7" i="6"/>
  <c r="C8" i="6"/>
  <c r="C9" i="6"/>
  <c r="B5" i="6"/>
  <c r="J5" i="6" s="1"/>
  <c r="B6" i="6"/>
  <c r="J6" i="6" s="1"/>
  <c r="B7" i="6"/>
  <c r="J7" i="6" s="1"/>
  <c r="B8" i="6"/>
  <c r="J8" i="6" s="1"/>
  <c r="B9" i="6"/>
  <c r="J9" i="6" s="1"/>
  <c r="C4" i="6"/>
  <c r="K4" i="6" s="1"/>
  <c r="D4" i="6"/>
  <c r="K5" i="6" s="1"/>
  <c r="E4" i="6"/>
  <c r="K6" i="6" s="1"/>
  <c r="F4" i="6"/>
  <c r="K7" i="6" s="1"/>
  <c r="G4" i="6"/>
  <c r="K8" i="6" s="1"/>
  <c r="H4" i="6"/>
  <c r="K9" i="6" s="1"/>
  <c r="B4" i="6"/>
  <c r="I5" i="6"/>
  <c r="I6" i="6"/>
  <c r="I7" i="6"/>
  <c r="I8" i="6"/>
  <c r="I9" i="6"/>
  <c r="I4" i="6"/>
  <c r="K10" i="6" s="1"/>
  <c r="D35" i="5"/>
  <c r="D34" i="5"/>
  <c r="D33" i="5"/>
  <c r="D32" i="5"/>
  <c r="D31" i="5"/>
  <c r="D9" i="5"/>
  <c r="D8" i="5"/>
  <c r="D7" i="5"/>
  <c r="D6" i="5"/>
  <c r="D5" i="5"/>
  <c r="C32" i="5"/>
  <c r="C33" i="5"/>
  <c r="C34" i="5"/>
  <c r="C35" i="5"/>
  <c r="C31" i="5"/>
  <c r="C6" i="5"/>
  <c r="C7" i="5"/>
  <c r="C8" i="5"/>
  <c r="C9" i="5"/>
  <c r="C5" i="5"/>
  <c r="M23" i="7"/>
  <c r="G33" i="7" s="1"/>
  <c r="W22" i="7"/>
  <c r="L32" i="7" s="1"/>
  <c r="G9" i="3"/>
  <c r="G8" i="3"/>
  <c r="G7" i="3"/>
  <c r="G6" i="3"/>
  <c r="E9" i="3"/>
  <c r="E8" i="3"/>
  <c r="E7" i="3"/>
  <c r="E6" i="3"/>
  <c r="G5" i="3"/>
  <c r="F6" i="3"/>
  <c r="F7" i="3"/>
  <c r="F8" i="3"/>
  <c r="F9" i="3"/>
  <c r="E5" i="3"/>
  <c r="F5" i="3"/>
  <c r="D6" i="3"/>
  <c r="D7" i="3"/>
  <c r="D8" i="3"/>
  <c r="D9" i="3"/>
  <c r="D5" i="3"/>
  <c r="E14" i="2"/>
  <c r="C28" i="2" s="1"/>
  <c r="E13" i="2"/>
  <c r="C27" i="2" s="1"/>
  <c r="E12" i="2"/>
  <c r="C26" i="2" s="1"/>
  <c r="E11" i="2"/>
  <c r="C25" i="2" s="1"/>
  <c r="E7" i="2"/>
  <c r="C21" i="2" s="1"/>
  <c r="E6" i="2"/>
  <c r="C20" i="2" s="1"/>
  <c r="E5" i="2"/>
  <c r="C19" i="2" s="1"/>
  <c r="E4" i="2"/>
  <c r="C18" i="2" s="1"/>
  <c r="E6" i="1"/>
  <c r="E7" i="1"/>
  <c r="E8" i="1"/>
  <c r="E9" i="1"/>
  <c r="E5" i="1"/>
  <c r="D6" i="1"/>
  <c r="D7" i="1"/>
  <c r="D8" i="1"/>
  <c r="D9" i="1"/>
  <c r="D5" i="1"/>
  <c r="H6" i="3" l="1"/>
  <c r="I5" i="3"/>
  <c r="I9" i="3"/>
  <c r="I8" i="3"/>
  <c r="F5" i="1"/>
  <c r="F9" i="1"/>
  <c r="S8" i="4"/>
  <c r="B41" i="5"/>
  <c r="B12" i="5"/>
  <c r="B14" i="5"/>
  <c r="S11" i="4"/>
  <c r="S13" i="4"/>
  <c r="S9" i="4"/>
  <c r="B40" i="5"/>
  <c r="B16" i="5"/>
  <c r="B15" i="5"/>
  <c r="I7" i="3"/>
  <c r="H9" i="3"/>
  <c r="S10" i="4"/>
  <c r="B39" i="5"/>
  <c r="H5" i="3"/>
  <c r="J4" i="6"/>
  <c r="K3" i="6"/>
  <c r="S12" i="4"/>
  <c r="F7" i="1"/>
  <c r="F6" i="1"/>
  <c r="H8" i="3"/>
  <c r="I6" i="3"/>
  <c r="B13" i="5"/>
  <c r="H7" i="3"/>
  <c r="B38" i="5"/>
  <c r="S7" i="4"/>
  <c r="F8" i="1"/>
  <c r="B42" i="5"/>
  <c r="G21" i="7"/>
  <c r="D31" i="7" s="1"/>
  <c r="G25" i="7"/>
  <c r="D35" i="7" s="1"/>
  <c r="O21" i="7"/>
  <c r="H31" i="7" s="1"/>
  <c r="O25" i="7"/>
  <c r="H35" i="7" s="1"/>
  <c r="U24" i="7"/>
  <c r="K34" i="7" s="1"/>
  <c r="O23" i="7"/>
  <c r="H33" i="7" s="1"/>
  <c r="M20" i="7"/>
  <c r="G30" i="7" s="1"/>
  <c r="M24" i="7"/>
  <c r="G34" i="7" s="1"/>
  <c r="E20" i="7"/>
  <c r="C30" i="7" s="1"/>
  <c r="E24" i="7"/>
  <c r="C34" i="7" s="1"/>
  <c r="S19" i="7"/>
  <c r="J29" i="7" s="1"/>
  <c r="Q20" i="7"/>
  <c r="I30" i="7" s="1"/>
  <c r="Q24" i="7"/>
  <c r="I34" i="7" s="1"/>
  <c r="K19" i="7"/>
  <c r="F29" i="7" s="1"/>
  <c r="I20" i="7"/>
  <c r="E30" i="7" s="1"/>
  <c r="I24" i="7"/>
  <c r="E34" i="7" s="1"/>
  <c r="G20" i="7"/>
  <c r="D30" i="7" s="1"/>
  <c r="G24" i="7"/>
  <c r="D34" i="7" s="1"/>
  <c r="O20" i="7"/>
  <c r="H30" i="7" s="1"/>
  <c r="O24" i="7"/>
  <c r="H34" i="7" s="1"/>
  <c r="U20" i="7"/>
  <c r="K30" i="7" s="1"/>
  <c r="Q22" i="7"/>
  <c r="I32" i="7" s="1"/>
  <c r="I22" i="7"/>
  <c r="E32" i="7" s="1"/>
  <c r="G22" i="7"/>
  <c r="D32" i="7" s="1"/>
  <c r="S20" i="7"/>
  <c r="J30" i="7" s="1"/>
  <c r="S24" i="7"/>
  <c r="J34" i="7" s="1"/>
  <c r="W23" i="7"/>
  <c r="L33" i="7" s="1"/>
  <c r="E15" i="2"/>
  <c r="C29" i="2" s="1"/>
  <c r="D4" i="1"/>
  <c r="U23" i="7"/>
  <c r="K33" i="7" s="1"/>
  <c r="S23" i="7"/>
  <c r="J33" i="7" s="1"/>
  <c r="M22" i="7"/>
  <c r="G32" i="7" s="1"/>
  <c r="K23" i="7"/>
  <c r="F33" i="7" s="1"/>
  <c r="K20" i="7"/>
  <c r="F30" i="7" s="1"/>
  <c r="K24" i="7"/>
  <c r="F34" i="7" s="1"/>
  <c r="E22" i="7"/>
  <c r="C32" i="7" s="1"/>
  <c r="G19" i="7"/>
  <c r="D29" i="7" s="1"/>
  <c r="O19" i="7"/>
  <c r="H29" i="7" s="1"/>
  <c r="M19" i="7"/>
  <c r="G29" i="7" s="1"/>
  <c r="G23" i="7"/>
  <c r="D33" i="7" s="1"/>
  <c r="U19" i="7"/>
  <c r="K29" i="7" s="1"/>
  <c r="U22" i="7"/>
  <c r="K32" i="7" s="1"/>
  <c r="D4" i="3"/>
  <c r="O22" i="7"/>
  <c r="H32" i="7" s="1"/>
  <c r="Q25" i="7"/>
  <c r="I35" i="7" s="1"/>
  <c r="E19" i="7"/>
  <c r="C29" i="7" s="1"/>
  <c r="E23" i="7"/>
  <c r="C33" i="7" s="1"/>
  <c r="U21" i="7"/>
  <c r="K31" i="7" s="1"/>
  <c r="U25" i="7"/>
  <c r="K35" i="7" s="1"/>
  <c r="S22" i="7"/>
  <c r="J32" i="7" s="1"/>
  <c r="Q19" i="7"/>
  <c r="I29" i="7" s="1"/>
  <c r="Q23" i="7"/>
  <c r="I33" i="7" s="1"/>
  <c r="M21" i="7"/>
  <c r="G31" i="7" s="1"/>
  <c r="M25" i="7"/>
  <c r="G35" i="7" s="1"/>
  <c r="K22" i="7"/>
  <c r="F32" i="7" s="1"/>
  <c r="I19" i="7"/>
  <c r="E29" i="7" s="1"/>
  <c r="I23" i="7"/>
  <c r="E33" i="7" s="1"/>
  <c r="C4" i="5"/>
  <c r="D30" i="5"/>
  <c r="D4" i="5"/>
  <c r="C30" i="5"/>
  <c r="K25" i="7"/>
  <c r="F35" i="7" s="1"/>
  <c r="E25" i="7"/>
  <c r="C35" i="7" s="1"/>
  <c r="K21" i="7"/>
  <c r="F31" i="7" s="1"/>
  <c r="S25" i="7"/>
  <c r="J35" i="7" s="1"/>
  <c r="S21" i="7"/>
  <c r="J31" i="7" s="1"/>
  <c r="E21" i="7"/>
  <c r="C31" i="7" s="1"/>
  <c r="I25" i="7"/>
  <c r="E35" i="7" s="1"/>
  <c r="I21" i="7"/>
  <c r="E31" i="7" s="1"/>
  <c r="Q21" i="7"/>
  <c r="I31" i="7" s="1"/>
  <c r="G4" i="3"/>
  <c r="E4" i="3"/>
  <c r="F4" i="3"/>
  <c r="E4" i="1"/>
  <c r="B37" i="5" l="1"/>
  <c r="F4" i="1"/>
  <c r="B11" i="5"/>
</calcChain>
</file>

<file path=xl/sharedStrings.xml><?xml version="1.0" encoding="utf-8"?>
<sst xmlns="http://schemas.openxmlformats.org/spreadsheetml/2006/main" count="382" uniqueCount="71">
  <si>
    <t>1. 구별 면적 및 지번수</t>
  </si>
  <si>
    <t>계</t>
  </si>
  <si>
    <t>면적</t>
  </si>
  <si>
    <t>지번수</t>
  </si>
  <si>
    <t>합계</t>
  </si>
  <si>
    <t>동구</t>
  </si>
  <si>
    <t>서구</t>
  </si>
  <si>
    <t>남구</t>
  </si>
  <si>
    <t>북구</t>
  </si>
  <si>
    <t>광산구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</si>
  <si>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</si>
  <si>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</si>
  <si>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</si>
  <si>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</si>
  <si>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</si>
  <si>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</si>
  <si>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</si>
  <si>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</si>
  <si>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</si>
  <si>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전</t>
  </si>
  <si>
    <t>답</t>
  </si>
  <si>
    <t>임야</t>
  </si>
  <si>
    <t>대</t>
  </si>
  <si>
    <t>도로</t>
  </si>
  <si>
    <t>하천</t>
  </si>
  <si>
    <t>년도</t>
  </si>
  <si>
    <t>변동률</t>
  </si>
  <si>
    <t>대지</t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</si>
  <si>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</si>
  <si>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</si>
  <si>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</si>
  <si>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</si>
  <si>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</si>
  <si>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</si>
  <si>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</si>
  <si>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</si>
  <si>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</si>
  <si>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</si>
  <si>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</si>
  <si>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</si>
  <si>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</si>
  <si>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</si>
  <si>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</si>
  <si>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</si>
  <si>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</si>
  <si>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</si>
  <si>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</si>
  <si>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</si>
  <si>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</si>
  <si>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</si>
  <si>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기타</t>
    <phoneticPr fontId="7" type="noConversion"/>
  </si>
  <si>
    <t>%</t>
    <phoneticPr fontId="7" type="noConversion"/>
  </si>
  <si>
    <t>%</t>
    <phoneticPr fontId="7" type="noConversion"/>
  </si>
  <si>
    <t>2. 구별 면적 및 지번수 현황</t>
    <phoneticPr fontId="7" type="noConversion"/>
  </si>
  <si>
    <t>5-2. 임야대장등록지 현황</t>
    <phoneticPr fontId="7" type="noConversion"/>
  </si>
  <si>
    <t>5-1. 토지대장등록지 현황</t>
    <phoneticPr fontId="7" type="noConversion"/>
  </si>
  <si>
    <t>6. 구별 지목별 면적 현황</t>
    <phoneticPr fontId="7" type="noConversion"/>
  </si>
  <si>
    <t>기타</t>
    <phoneticPr fontId="7" type="noConversion"/>
  </si>
  <si>
    <t>기타</t>
    <phoneticPr fontId="7" type="noConversion"/>
  </si>
  <si>
    <t>기타 합계</t>
    <phoneticPr fontId="7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</si>
  <si>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</si>
  <si>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4-1. 지목별 현황</t>
    <phoneticPr fontId="7" type="noConversion"/>
  </si>
  <si>
    <t>4-2. 최근 10년간 주요지목별 변동추이</t>
  </si>
  <si>
    <t>1-3 지적공부등록지(2003-2013)</t>
    <phoneticPr fontId="7" type="noConversion"/>
  </si>
  <si>
    <t xml:space="preserve">                   지목별               행정구역명               </t>
  </si>
  <si>
    <t>개인</t>
  </si>
  <si>
    <t>종중</t>
  </si>
  <si>
    <t>종교단체</t>
  </si>
  <si>
    <t>기타단체</t>
  </si>
  <si>
    <t>4. 지목별현황에 붙여넣기</t>
    <phoneticPr fontId="7" type="noConversion"/>
  </si>
  <si>
    <t>도표(수정금지)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</si>
</sst>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_-* #,##0.0_-;\-* #,##0.0_-;_-* &quot;-&quot;_-;_-@_-"/>
    <numFmt numFmtId="181" formatCode="_(* #,##0.00_);_(* \(#,##0.00\);_(* &quot;-&quot;??_);_(@_)"/>
  </numFmts>
  <fonts count="35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8"/>
      <name val="굴림"/>
      <family val="3"/>
      <charset val="129"/>
    </font>
    <font>
      <sz val="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9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sz val="9"/>
      <name val="돋움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0"/>
      <color indexed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rgb="FF92D05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345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17" fillId="0" borderId="0"/>
    <xf numFmtId="0" fontId="17" fillId="0" borderId="0"/>
    <xf numFmtId="41" fontId="5" fillId="0" borderId="0" applyFont="0" applyFill="0" applyBorder="0" applyAlignment="0" applyProtection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81" fontId="17" fillId="0" borderId="0"/>
    <xf numFmtId="181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41" fontId="1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5" fillId="0" borderId="0" applyFont="0" applyFill="0" applyBorder="0" applyAlignment="0" applyProtection="0"/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1" fontId="17" fillId="0" borderId="0"/>
    <xf numFmtId="0" fontId="17" fillId="0" borderId="0"/>
    <xf numFmtId="0" fontId="1" fillId="0" borderId="0">
      <alignment vertical="center"/>
    </xf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0" fontId="6" fillId="0" borderId="0" xfId="1" applyFont="1" applyBorder="1" applyAlignment="1">
      <alignment horizontal="left" vertical="center"/>
    </xf>
    <xf numFmtId="177" fontId="9" fillId="0" borderId="0" xfId="0" applyNumberFormat="1" applyFont="1">
      <alignment vertical="center"/>
    </xf>
    <xf numFmtId="0" fontId="10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left" vertical="center"/>
    </xf>
    <xf numFmtId="177" fontId="10" fillId="3" borderId="1" xfId="1" applyNumberFormat="1" applyFont="1" applyFill="1" applyBorder="1" applyAlignment="1" applyProtection="1">
      <alignment horizontal="center" vertical="center"/>
      <protection locked="0"/>
    </xf>
    <xf numFmtId="178" fontId="10" fillId="3" borderId="1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177" fontId="9" fillId="0" borderId="1" xfId="0" applyNumberFormat="1" applyFont="1" applyBorder="1" applyAlignment="1">
      <alignment horizontal="center" vertical="center"/>
    </xf>
    <xf numFmtId="0" fontId="10" fillId="2" borderId="1" xfId="1" applyFont="1" applyFill="1" applyBorder="1" applyAlignment="1" applyProtection="1">
      <alignment horizontal="center" vertical="center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179" fontId="10" fillId="0" borderId="1" xfId="4" applyNumberFormat="1" applyFont="1" applyBorder="1" applyAlignment="1">
      <alignment horizontal="center" vertical="center"/>
    </xf>
    <xf numFmtId="177" fontId="9" fillId="0" borderId="1" xfId="0" applyNumberFormat="1" applyFont="1" applyBorder="1">
      <alignment vertical="center"/>
    </xf>
    <xf numFmtId="0" fontId="10" fillId="0" borderId="1" xfId="4" applyFont="1" applyBorder="1" applyAlignment="1">
      <alignment horizontal="center" vertical="center"/>
    </xf>
    <xf numFmtId="0" fontId="10" fillId="0" borderId="0" xfId="1" applyFont="1"/>
    <xf numFmtId="0" fontId="9" fillId="0" borderId="0" xfId="0" applyFont="1">
      <alignment vertical="center"/>
    </xf>
    <xf numFmtId="0" fontId="10" fillId="0" borderId="0" xfId="1" applyFont="1" applyBorder="1" applyAlignment="1">
      <alignment horizontal="left" vertical="center"/>
    </xf>
    <xf numFmtId="176" fontId="10" fillId="3" borderId="1" xfId="1" applyNumberFormat="1" applyFont="1" applyFill="1" applyBorder="1" applyAlignment="1">
      <alignment horizontal="center" vertical="center"/>
    </xf>
    <xf numFmtId="176" fontId="10" fillId="3" borderId="1" xfId="10" applyNumberFormat="1" applyFont="1" applyFill="1" applyBorder="1" applyAlignment="1">
      <alignment horizontal="center" vertical="center"/>
    </xf>
    <xf numFmtId="177" fontId="10" fillId="3" borderId="1" xfId="10" applyNumberFormat="1" applyFont="1" applyFill="1" applyBorder="1" applyAlignment="1" applyProtection="1">
      <alignment horizontal="center" vertical="center"/>
      <protection locked="0"/>
    </xf>
    <xf numFmtId="0" fontId="10" fillId="2" borderId="5" xfId="1" applyFont="1" applyFill="1" applyBorder="1" applyAlignment="1" applyProtection="1">
      <alignment horizontal="center"/>
      <protection locked="0"/>
    </xf>
    <xf numFmtId="177" fontId="10" fillId="0" borderId="1" xfId="10" applyNumberFormat="1" applyFont="1" applyBorder="1"/>
    <xf numFmtId="176" fontId="9" fillId="0" borderId="0" xfId="0" applyNumberFormat="1" applyFont="1">
      <alignment vertical="center"/>
    </xf>
    <xf numFmtId="176" fontId="10" fillId="3" borderId="1" xfId="1" applyNumberFormat="1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Border="1">
      <alignment vertical="center"/>
    </xf>
    <xf numFmtId="177" fontId="9" fillId="0" borderId="0" xfId="0" applyNumberFormat="1" applyFon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7" fontId="10" fillId="0" borderId="0" xfId="1" applyNumberFormat="1" applyFont="1" applyFill="1" applyBorder="1" applyAlignment="1" applyProtection="1">
      <alignment horizontal="center" vertical="center"/>
      <protection locked="0"/>
    </xf>
    <xf numFmtId="0" fontId="10" fillId="2" borderId="1" xfId="10" applyFont="1" applyFill="1" applyBorder="1" applyAlignment="1">
      <alignment horizontal="center"/>
    </xf>
    <xf numFmtId="0" fontId="10" fillId="2" borderId="1" xfId="11" applyFont="1" applyFill="1" applyBorder="1" applyAlignment="1">
      <alignment horizontal="center"/>
    </xf>
    <xf numFmtId="0" fontId="10" fillId="2" borderId="1" xfId="10" applyFont="1" applyFill="1" applyBorder="1" applyAlignment="1" applyProtection="1">
      <alignment horizontal="center" vertical="center" wrapText="1"/>
      <protection locked="0"/>
    </xf>
    <xf numFmtId="176" fontId="10" fillId="3" borderId="1" xfId="11" applyNumberFormat="1" applyFont="1" applyFill="1" applyBorder="1" applyAlignment="1">
      <alignment horizontal="center" vertical="center"/>
    </xf>
    <xf numFmtId="177" fontId="10" fillId="3" borderId="1" xfId="11" applyNumberFormat="1" applyFont="1" applyFill="1" applyBorder="1" applyAlignment="1" applyProtection="1">
      <alignment horizontal="center" vertical="center"/>
      <protection locked="0"/>
    </xf>
    <xf numFmtId="0" fontId="10" fillId="2" borderId="1" xfId="1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10" fillId="0" borderId="4" xfId="2" applyNumberFormat="1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4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177" fontId="10" fillId="0" borderId="1" xfId="2" applyNumberFormat="1" applyFont="1" applyBorder="1">
      <alignment vertical="center"/>
    </xf>
    <xf numFmtId="0" fontId="11" fillId="0" borderId="0" xfId="2" applyFont="1" applyAlignment="1">
      <alignment horizontal="left" vertical="center"/>
    </xf>
    <xf numFmtId="177" fontId="10" fillId="0" borderId="0" xfId="10" applyNumberFormat="1" applyFont="1" applyBorder="1"/>
    <xf numFmtId="0" fontId="10" fillId="5" borderId="1" xfId="2" applyFont="1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/>
    </xf>
    <xf numFmtId="0" fontId="14" fillId="2" borderId="1" xfId="8" applyFont="1" applyFill="1" applyBorder="1" applyAlignment="1" applyProtection="1">
      <alignment horizontal="center" vertical="center" wrapText="1"/>
      <protection locked="0"/>
    </xf>
    <xf numFmtId="176" fontId="13" fillId="7" borderId="1" xfId="8" applyNumberFormat="1" applyFont="1" applyFill="1" applyBorder="1" applyAlignment="1">
      <alignment horizontal="center" vertical="center"/>
    </xf>
    <xf numFmtId="177" fontId="13" fillId="7" borderId="1" xfId="8" applyNumberFormat="1" applyFont="1" applyFill="1" applyBorder="1" applyAlignment="1" applyProtection="1">
      <alignment horizontal="center" vertical="center"/>
      <protection locked="0"/>
    </xf>
    <xf numFmtId="177" fontId="15" fillId="0" borderId="1" xfId="8" applyNumberFormat="1" applyFont="1" applyBorder="1"/>
    <xf numFmtId="177" fontId="15" fillId="0" borderId="1" xfId="10" applyNumberFormat="1" applyFont="1" applyBorder="1"/>
    <xf numFmtId="41" fontId="18" fillId="0" borderId="1" xfId="166" applyFont="1" applyBorder="1"/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9" fillId="0" borderId="0" xfId="0" applyFont="1" applyFill="1" applyBorder="1">
      <alignment vertical="center"/>
    </xf>
    <xf numFmtId="177" fontId="19" fillId="0" borderId="1" xfId="263" applyNumberFormat="1" applyFont="1" applyBorder="1" applyAlignment="1"/>
    <xf numFmtId="177" fontId="19" fillId="0" borderId="1" xfId="233" applyNumberFormat="1" applyFont="1" applyBorder="1" applyAlignment="1"/>
    <xf numFmtId="177" fontId="19" fillId="0" borderId="1" xfId="236" applyNumberFormat="1" applyFont="1" applyBorder="1" applyAlignment="1"/>
    <xf numFmtId="177" fontId="19" fillId="0" borderId="1" xfId="244" applyNumberFormat="1" applyFont="1" applyBorder="1" applyAlignment="1"/>
    <xf numFmtId="177" fontId="19" fillId="0" borderId="1" xfId="298" applyNumberFormat="1" applyFont="1" applyBorder="1" applyAlignment="1"/>
    <xf numFmtId="177" fontId="24" fillId="0" borderId="1" xfId="263" applyNumberFormat="1" applyFont="1" applyBorder="1" applyAlignment="1"/>
    <xf numFmtId="177" fontId="24" fillId="0" borderId="1" xfId="233" applyNumberFormat="1" applyFont="1" applyBorder="1" applyAlignment="1"/>
    <xf numFmtId="177" fontId="24" fillId="0" borderId="1" xfId="236" applyNumberFormat="1" applyFont="1" applyBorder="1" applyAlignment="1"/>
    <xf numFmtId="177" fontId="24" fillId="0" borderId="1" xfId="244" applyNumberFormat="1" applyFont="1" applyBorder="1" applyAlignment="1"/>
    <xf numFmtId="177" fontId="24" fillId="0" borderId="1" xfId="298" applyNumberFormat="1" applyFont="1" applyBorder="1" applyAlignment="1"/>
    <xf numFmtId="0" fontId="25" fillId="0" borderId="0" xfId="0" applyFont="1">
      <alignment vertical="center"/>
    </xf>
    <xf numFmtId="180" fontId="18" fillId="0" borderId="1" xfId="166" applyNumberFormat="1" applyFont="1" applyBorder="1"/>
    <xf numFmtId="41" fontId="26" fillId="0" borderId="1" xfId="166" applyFont="1" applyFill="1" applyBorder="1"/>
    <xf numFmtId="180" fontId="26" fillId="0" borderId="1" xfId="166" applyNumberFormat="1" applyFont="1" applyFill="1" applyBorder="1"/>
    <xf numFmtId="49" fontId="10" fillId="3" borderId="1" xfId="4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Border="1" applyAlignment="1"/>
    <xf numFmtId="178" fontId="6" fillId="0" borderId="1" xfId="0" applyNumberFormat="1" applyFont="1" applyBorder="1" applyAlignment="1"/>
    <xf numFmtId="177" fontId="10" fillId="0" borderId="1" xfId="2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49" fontId="10" fillId="3" borderId="1" xfId="4" applyNumberFormat="1" applyFont="1" applyFill="1" applyBorder="1" applyAlignment="1">
      <alignment horizontal="center" vertical="center"/>
    </xf>
    <xf numFmtId="180" fontId="20" fillId="0" borderId="1" xfId="313" applyNumberFormat="1" applyFont="1" applyBorder="1"/>
    <xf numFmtId="41" fontId="18" fillId="0" borderId="1" xfId="313" applyFont="1" applyBorder="1"/>
    <xf numFmtId="180" fontId="18" fillId="0" borderId="1" xfId="313" applyNumberFormat="1" applyFont="1" applyBorder="1"/>
    <xf numFmtId="180" fontId="10" fillId="0" borderId="1" xfId="309" applyNumberFormat="1" applyFont="1" applyFill="1" applyBorder="1" applyAlignment="1">
      <alignment vertical="center"/>
    </xf>
    <xf numFmtId="180" fontId="27" fillId="0" borderId="1" xfId="310" applyNumberFormat="1" applyFont="1" applyBorder="1">
      <alignment vertical="center"/>
    </xf>
    <xf numFmtId="41" fontId="21" fillId="0" borderId="1" xfId="319" applyFont="1" applyBorder="1">
      <alignment vertical="center"/>
    </xf>
    <xf numFmtId="180" fontId="21" fillId="0" borderId="1" xfId="319" applyNumberFormat="1" applyFont="1" applyBorder="1">
      <alignment vertical="center"/>
    </xf>
    <xf numFmtId="41" fontId="20" fillId="0" borderId="1" xfId="313" applyNumberFormat="1" applyFont="1" applyBorder="1"/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11" fillId="8" borderId="1" xfId="2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0" fillId="0" borderId="0" xfId="0" applyFont="1" applyFill="1">
      <alignment vertical="center"/>
    </xf>
    <xf numFmtId="0" fontId="32" fillId="0" borderId="0" xfId="0" applyFont="1" applyFill="1">
      <alignment vertical="center"/>
    </xf>
    <xf numFmtId="176" fontId="10" fillId="0" borderId="0" xfId="0" applyNumberFormat="1" applyFont="1" applyFill="1" applyBorder="1">
      <alignment vertical="center"/>
    </xf>
    <xf numFmtId="0" fontId="33" fillId="0" borderId="0" xfId="0" applyFont="1" applyBorder="1">
      <alignment vertical="center"/>
    </xf>
    <xf numFmtId="0" fontId="9" fillId="0" borderId="0" xfId="0" applyFont="1" applyFill="1">
      <alignment vertical="center"/>
    </xf>
    <xf numFmtId="0" fontId="31" fillId="0" borderId="0" xfId="0" applyFont="1" applyFill="1">
      <alignment vertical="center"/>
    </xf>
    <xf numFmtId="177" fontId="8" fillId="0" borderId="0" xfId="0" applyNumberFormat="1" applyFont="1" applyFill="1">
      <alignment vertical="center"/>
    </xf>
    <xf numFmtId="177" fontId="9" fillId="0" borderId="0" xfId="0" applyNumberFormat="1" applyFont="1" applyFill="1" applyBorder="1">
      <alignment vertical="center"/>
    </xf>
    <xf numFmtId="0" fontId="30" fillId="0" borderId="0" xfId="0" applyFont="1">
      <alignment vertical="center"/>
    </xf>
    <xf numFmtId="0" fontId="34" fillId="0" borderId="0" xfId="0" applyFont="1">
      <alignment vertical="center"/>
    </xf>
    <xf numFmtId="0" fontId="9" fillId="0" borderId="0" xfId="0" applyFont="1">
      <alignment vertical="center"/>
    </xf>
    <xf numFmtId="177" fontId="10" fillId="3" borderId="1" xfId="1" applyNumberFormat="1" applyFont="1" applyFill="1" applyBorder="1" applyAlignment="1" applyProtection="1">
      <alignment horizontal="center" vertical="center"/>
      <protection locked="0"/>
    </xf>
    <xf numFmtId="177" fontId="9" fillId="0" borderId="1" xfId="0" applyNumberFormat="1" applyFont="1" applyBorder="1">
      <alignment vertical="center"/>
    </xf>
    <xf numFmtId="177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0" fillId="8" borderId="0" xfId="0" applyFill="1">
      <alignment vertical="center"/>
    </xf>
    <xf numFmtId="0" fontId="9" fillId="8" borderId="0" xfId="0" applyFont="1" applyFill="1">
      <alignment vertical="center"/>
    </xf>
    <xf numFmtId="0" fontId="10" fillId="3" borderId="1" xfId="4" applyNumberFormat="1" applyFont="1" applyFill="1" applyBorder="1" applyAlignment="1">
      <alignment horizontal="center" vertical="center"/>
    </xf>
    <xf numFmtId="176" fontId="10" fillId="7" borderId="1" xfId="10" applyNumberFormat="1" applyFont="1" applyFill="1" applyBorder="1" applyAlignment="1">
      <alignment horizontal="center" vertical="center"/>
    </xf>
    <xf numFmtId="177" fontId="10" fillId="7" borderId="1" xfId="10" applyNumberFormat="1" applyFont="1" applyFill="1" applyBorder="1" applyAlignment="1" applyProtection="1">
      <alignment horizontal="center" vertical="center"/>
      <protection locked="0"/>
    </xf>
    <xf numFmtId="0" fontId="10" fillId="3" borderId="2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176" fontId="10" fillId="3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176" fontId="10" fillId="8" borderId="9" xfId="1" applyNumberFormat="1" applyFont="1" applyFill="1" applyBorder="1" applyAlignment="1" applyProtection="1">
      <alignment horizontal="center" vertical="center" wrapText="1"/>
      <protection locked="0"/>
    </xf>
    <xf numFmtId="176" fontId="10" fillId="8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6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 applyProtection="1">
      <alignment horizontal="center" vertical="center"/>
      <protection locked="0"/>
    </xf>
    <xf numFmtId="0" fontId="10" fillId="3" borderId="6" xfId="1" applyFont="1" applyFill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/>
    </xf>
    <xf numFmtId="49" fontId="10" fillId="3" borderId="1" xfId="4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10" fillId="3" borderId="8" xfId="11" applyFont="1" applyFill="1" applyBorder="1" applyAlignment="1" applyProtection="1">
      <alignment horizontal="left" vertical="center" wrapText="1"/>
      <protection locked="0"/>
    </xf>
    <xf numFmtId="0" fontId="10" fillId="3" borderId="2" xfId="10" applyFont="1" applyFill="1" applyBorder="1" applyAlignment="1" applyProtection="1">
      <alignment horizontal="left" vertical="center" wrapText="1"/>
      <protection locked="0"/>
    </xf>
    <xf numFmtId="0" fontId="10" fillId="3" borderId="3" xfId="10" applyFont="1" applyFill="1" applyBorder="1" applyAlignment="1" applyProtection="1">
      <alignment horizontal="left" vertical="center" wrapText="1"/>
      <protection locked="0"/>
    </xf>
    <xf numFmtId="0" fontId="13" fillId="7" borderId="2" xfId="8" applyFont="1" applyFill="1" applyBorder="1" applyAlignment="1" applyProtection="1">
      <alignment horizontal="left" vertical="center" wrapText="1"/>
      <protection locked="0"/>
    </xf>
    <xf numFmtId="0" fontId="13" fillId="7" borderId="3" xfId="8" applyFont="1" applyFill="1" applyBorder="1" applyAlignment="1" applyProtection="1">
      <alignment horizontal="left" vertical="center" wrapText="1"/>
      <protection locked="0"/>
    </xf>
    <xf numFmtId="176" fontId="10" fillId="8" borderId="9" xfId="1" applyNumberFormat="1" applyFont="1" applyFill="1" applyBorder="1" applyAlignment="1">
      <alignment horizontal="center" vertical="center" wrapText="1"/>
    </xf>
    <xf numFmtId="176" fontId="10" fillId="8" borderId="0" xfId="1" applyNumberFormat="1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/>
    </xf>
    <xf numFmtId="0" fontId="10" fillId="3" borderId="1" xfId="4" applyNumberFormat="1" applyFont="1" applyFill="1" applyBorder="1" applyAlignment="1">
      <alignment horizontal="center" vertical="center"/>
    </xf>
  </cellXfs>
  <cellStyles count="345">
    <cellStyle name="백분율 2" xfId="3"/>
    <cellStyle name="쉼표 [0]" xfId="309" builtinId="6"/>
    <cellStyle name="쉼표 [0] 10" xfId="45"/>
    <cellStyle name="쉼표 [0] 10 2" xfId="67"/>
    <cellStyle name="쉼표 [0] 10 3" xfId="92"/>
    <cellStyle name="쉼표 [0] 10 4" xfId="72"/>
    <cellStyle name="쉼표 [0] 10 5" xfId="106"/>
    <cellStyle name="쉼표 [0] 10 6" xfId="120"/>
    <cellStyle name="쉼표 [0] 10 7" xfId="133"/>
    <cellStyle name="쉼표 [0] 10 8" xfId="145"/>
    <cellStyle name="쉼표 [0] 11" xfId="166"/>
    <cellStyle name="쉼표 [0] 11 2" xfId="177"/>
    <cellStyle name="쉼표 [0] 12" xfId="170"/>
    <cellStyle name="쉼표 [0] 12 2" xfId="178"/>
    <cellStyle name="쉼표 [0] 12 3" xfId="220"/>
    <cellStyle name="쉼표 [0] 12 4" xfId="248"/>
    <cellStyle name="쉼표 [0] 12 5" xfId="266"/>
    <cellStyle name="쉼표 [0] 12 6" xfId="278"/>
    <cellStyle name="쉼표 [0] 13" xfId="176"/>
    <cellStyle name="쉼표 [0] 13 2" xfId="221"/>
    <cellStyle name="쉼표 [0] 13 3" xfId="247"/>
    <cellStyle name="쉼표 [0] 13 4" xfId="265"/>
    <cellStyle name="쉼표 [0] 13 5" xfId="277"/>
    <cellStyle name="쉼표 [0] 14" xfId="302"/>
    <cellStyle name="쉼표 [0] 14 10" xfId="245"/>
    <cellStyle name="쉼표 [0] 14 11" xfId="299"/>
    <cellStyle name="쉼표 [0] 14 12" xfId="301"/>
    <cellStyle name="쉼표 [0] 14 2" xfId="222"/>
    <cellStyle name="쉼표 [0] 14 3" xfId="246"/>
    <cellStyle name="쉼표 [0] 14 4" xfId="264"/>
    <cellStyle name="쉼표 [0] 14 5" xfId="276"/>
    <cellStyle name="쉼표 [0] 14 6" xfId="288"/>
    <cellStyle name="쉼표 [0] 14 7" xfId="262"/>
    <cellStyle name="쉼표 [0] 14 8" xfId="234"/>
    <cellStyle name="쉼표 [0] 14 9" xfId="237"/>
    <cellStyle name="쉼표 [0] 15" xfId="179"/>
    <cellStyle name="쉼표 [0] 16" xfId="180"/>
    <cellStyle name="쉼표 [0] 17" xfId="225"/>
    <cellStyle name="쉼표 [0] 18" xfId="226"/>
    <cellStyle name="쉼표 [0] 19" xfId="227"/>
    <cellStyle name="쉼표 [0] 2" xfId="13"/>
    <cellStyle name="쉼표 [0] 2 2" xfId="66"/>
    <cellStyle name="쉼표 [0] 2 3" xfId="90"/>
    <cellStyle name="쉼표 [0] 2 3 2" xfId="340"/>
    <cellStyle name="쉼표 [0] 2 4" xfId="83"/>
    <cellStyle name="쉼표 [0] 2 4 2" xfId="303"/>
    <cellStyle name="쉼표 [0] 2 5" xfId="100"/>
    <cellStyle name="쉼표 [0] 2 5 2" xfId="304"/>
    <cellStyle name="쉼표 [0] 2 6" xfId="114"/>
    <cellStyle name="쉼표 [0] 2 7" xfId="128"/>
    <cellStyle name="쉼표 [0] 2 8" xfId="140"/>
    <cellStyle name="쉼표 [0] 2 9" xfId="317"/>
    <cellStyle name="쉼표 [0] 20" xfId="331"/>
    <cellStyle name="쉼표 [0] 22" xfId="310"/>
    <cellStyle name="쉼표 [0] 23" xfId="311"/>
    <cellStyle name="쉼표 [0] 24" xfId="312"/>
    <cellStyle name="쉼표 [0] 25" xfId="319"/>
    <cellStyle name="쉼표 [0] 26" xfId="344"/>
    <cellStyle name="쉼표 [0] 3" xfId="165"/>
    <cellStyle name="쉼표 [0] 3 2" xfId="163"/>
    <cellStyle name="쉼표 [0] 3 3" xfId="181"/>
    <cellStyle name="쉼표 [0] 3 4" xfId="182"/>
    <cellStyle name="쉼표 [0] 3 5" xfId="183"/>
    <cellStyle name="쉼표 [0] 3 6" xfId="313"/>
    <cellStyle name="쉼표 [0] 3 6 2" xfId="343"/>
    <cellStyle name="쉼표 [0] 3 6 3" xfId="325"/>
    <cellStyle name="쉼표 [0] 3 7" xfId="322"/>
    <cellStyle name="쉼표 [0] 4" xfId="15"/>
    <cellStyle name="쉼표 [0] 4 2" xfId="184"/>
    <cellStyle name="쉼표 [0] 4 3" xfId="185"/>
    <cellStyle name="쉼표 [0] 4 4" xfId="186"/>
    <cellStyle name="쉼표 [0] 4 5" xfId="187"/>
    <cellStyle name="쉼표 [0] 5" xfId="16"/>
    <cellStyle name="쉼표 [0] 5 10" xfId="188"/>
    <cellStyle name="쉼표 [0] 5 11" xfId="232"/>
    <cellStyle name="쉼표 [0] 5 2" xfId="17"/>
    <cellStyle name="쉼표 [0] 5 3" xfId="68"/>
    <cellStyle name="쉼표 [0] 5 4" xfId="93"/>
    <cellStyle name="쉼표 [0] 5 5" xfId="99"/>
    <cellStyle name="쉼표 [0] 5 6" xfId="113"/>
    <cellStyle name="쉼표 [0] 5 7" xfId="127"/>
    <cellStyle name="쉼표 [0] 5 8" xfId="139"/>
    <cellStyle name="쉼표 [0] 5 9" xfId="151"/>
    <cellStyle name="쉼표 [0] 6" xfId="18"/>
    <cellStyle name="쉼표 [0] 6 2" xfId="189"/>
    <cellStyle name="쉼표 [0] 6 3" xfId="190"/>
    <cellStyle name="쉼표 [0] 6 4" xfId="191"/>
    <cellStyle name="쉼표 [0] 6 5" xfId="192"/>
    <cellStyle name="쉼표 [0] 7" xfId="19"/>
    <cellStyle name="쉼표 [0] 7 10" xfId="193"/>
    <cellStyle name="쉼표 [0] 7 11" xfId="235"/>
    <cellStyle name="쉼표 [0] 7 2" xfId="20"/>
    <cellStyle name="쉼표 [0] 7 3" xfId="69"/>
    <cellStyle name="쉼표 [0] 7 4" xfId="95"/>
    <cellStyle name="쉼표 [0] 7 5" xfId="96"/>
    <cellStyle name="쉼표 [0] 7 6" xfId="94"/>
    <cellStyle name="쉼표 [0] 7 7" xfId="97"/>
    <cellStyle name="쉼표 [0] 7 8" xfId="111"/>
    <cellStyle name="쉼표 [0] 7 9" xfId="125"/>
    <cellStyle name="쉼표 [0] 8" xfId="21"/>
    <cellStyle name="쉼표 [0] 8 2" xfId="46"/>
    <cellStyle name="쉼표 [0] 8 3" xfId="194"/>
    <cellStyle name="쉼표 [0] 8 4" xfId="195"/>
    <cellStyle name="쉼표 [0] 8 5" xfId="196"/>
    <cellStyle name="쉼표 [0] 8 6" xfId="197"/>
    <cellStyle name="쉼표 [0] 8 7" xfId="198"/>
    <cellStyle name="쉼표 [0] 8 8" xfId="199"/>
    <cellStyle name="쉼표 [0] 9" xfId="22"/>
    <cellStyle name="쉼표 [0] 9 2" xfId="47"/>
    <cellStyle name="쉼표 [0] 9 3" xfId="71"/>
    <cellStyle name="쉼표 [0] 9 4" xfId="98"/>
    <cellStyle name="쉼표 [0] 9 5" xfId="112"/>
    <cellStyle name="쉼표 [0] 9 6" xfId="126"/>
    <cellStyle name="쉼표 [0] 9 7" xfId="138"/>
    <cellStyle name="쉼표 [0] 9 8" xfId="150"/>
    <cellStyle name="쉼표 [0] 9 9" xfId="160"/>
    <cellStyle name="표준" xfId="0" builtinId="0"/>
    <cellStyle name="표준 10" xfId="11"/>
    <cellStyle name="표준 10 2" xfId="59"/>
    <cellStyle name="표준 10 3" xfId="74"/>
    <cellStyle name="표준 10 4" xfId="107"/>
    <cellStyle name="표준 10 5" xfId="121"/>
    <cellStyle name="표준 10 6" xfId="134"/>
    <cellStyle name="표준 10 7" xfId="146"/>
    <cellStyle name="표준 10 8" xfId="156"/>
    <cellStyle name="표준 11" xfId="12"/>
    <cellStyle name="표준 11 2" xfId="60"/>
    <cellStyle name="표준 11 2 2" xfId="200"/>
    <cellStyle name="표준 11 2 3" xfId="241"/>
    <cellStyle name="표준 11 2 4" xfId="229"/>
    <cellStyle name="표준 11 2 5" xfId="238"/>
    <cellStyle name="표준 11 2 6" xfId="231"/>
    <cellStyle name="표준 11 3" xfId="73"/>
    <cellStyle name="표준 11 3 2" xfId="201"/>
    <cellStyle name="표준 11 3 3" xfId="242"/>
    <cellStyle name="표준 11 3 4" xfId="228"/>
    <cellStyle name="표준 11 3 5" xfId="239"/>
    <cellStyle name="표준 11 3 6" xfId="230"/>
    <cellStyle name="표준 11 4" xfId="91"/>
    <cellStyle name="표준 11 4 2" xfId="202"/>
    <cellStyle name="표준 11 4 3" xfId="243"/>
    <cellStyle name="표준 11 4 4" xfId="224"/>
    <cellStyle name="표준 11 4 5" xfId="240"/>
    <cellStyle name="표준 11 4 6" xfId="223"/>
    <cellStyle name="표준 11 5" xfId="70"/>
    <cellStyle name="표준 11 6" xfId="78"/>
    <cellStyle name="표준 11 7" xfId="105"/>
    <cellStyle name="표준 11 8" xfId="119"/>
    <cellStyle name="표준 12" xfId="14"/>
    <cellStyle name="표준 12 2" xfId="203"/>
    <cellStyle name="표준 12 3" xfId="204"/>
    <cellStyle name="표준 12 4" xfId="205"/>
    <cellStyle name="표준 13" xfId="28"/>
    <cellStyle name="표준 14" xfId="29"/>
    <cellStyle name="표준 15" xfId="30"/>
    <cellStyle name="표준 16" xfId="40"/>
    <cellStyle name="표준 17" xfId="41"/>
    <cellStyle name="표준 18" xfId="43"/>
    <cellStyle name="표준 19" xfId="42"/>
    <cellStyle name="표준 2" xfId="1"/>
    <cellStyle name="표준 2 10" xfId="77"/>
    <cellStyle name="표준 2 11" xfId="110"/>
    <cellStyle name="표준 2 12" xfId="124"/>
    <cellStyle name="표준 2 13" xfId="137"/>
    <cellStyle name="표준 2 14" xfId="149"/>
    <cellStyle name="표준 2 15" xfId="159"/>
    <cellStyle name="표준 2 16" xfId="206"/>
    <cellStyle name="표준 2 17" xfId="207"/>
    <cellStyle name="표준 2 18" xfId="208"/>
    <cellStyle name="표준 2 19" xfId="209"/>
    <cellStyle name="표준 2 2" xfId="23"/>
    <cellStyle name="표준 2 20" xfId="210"/>
    <cellStyle name="표준 2 21" xfId="249"/>
    <cellStyle name="표준 2 22" xfId="250"/>
    <cellStyle name="표준 2 23" xfId="251"/>
    <cellStyle name="표준 2 24" xfId="252"/>
    <cellStyle name="표준 2 25" xfId="305"/>
    <cellStyle name="표준 2 26" xfId="306"/>
    <cellStyle name="표준 2 3" xfId="24"/>
    <cellStyle name="표준 2 4" xfId="25"/>
    <cellStyle name="표준 2 5" xfId="26"/>
    <cellStyle name="표준 2 6" xfId="27"/>
    <cellStyle name="표준 2 7" xfId="48"/>
    <cellStyle name="표준 2 8" xfId="49"/>
    <cellStyle name="표준 2 9" xfId="56"/>
    <cellStyle name="표준 20" xfId="161"/>
    <cellStyle name="표준 21" xfId="31"/>
    <cellStyle name="표준 21 2" xfId="321"/>
    <cellStyle name="표준 22" xfId="32"/>
    <cellStyle name="표준 23" xfId="33"/>
    <cellStyle name="표준 24" xfId="34"/>
    <cellStyle name="표준 24 2" xfId="314"/>
    <cellStyle name="표준 25" xfId="35"/>
    <cellStyle name="표준 25 2" xfId="315"/>
    <cellStyle name="표준 26" xfId="164"/>
    <cellStyle name="표준 26 2" xfId="316"/>
    <cellStyle name="표준 27" xfId="36"/>
    <cellStyle name="표준 27 2" xfId="320"/>
    <cellStyle name="표준 28" xfId="37"/>
    <cellStyle name="표준 29" xfId="38"/>
    <cellStyle name="표준 3" xfId="2"/>
    <cellStyle name="표준 3 10" xfId="39"/>
    <cellStyle name="표준 3 2" xfId="61"/>
    <cellStyle name="표준 3 3" xfId="79"/>
    <cellStyle name="표준 3 4" xfId="104"/>
    <cellStyle name="표준 3 5" xfId="118"/>
    <cellStyle name="표준 3 5 2" xfId="341"/>
    <cellStyle name="표준 3 6" xfId="132"/>
    <cellStyle name="표준 3 6 2" xfId="307"/>
    <cellStyle name="표준 3 7" xfId="144"/>
    <cellStyle name="표준 3 7 2" xfId="308"/>
    <cellStyle name="표준 3 8" xfId="155"/>
    <cellStyle name="표준 3 9" xfId="162"/>
    <cellStyle name="표준 30" xfId="50"/>
    <cellStyle name="표준 31" xfId="167"/>
    <cellStyle name="표준 32" xfId="44"/>
    <cellStyle name="표준 33" xfId="171"/>
    <cellStyle name="표준 34" xfId="219"/>
    <cellStyle name="표준 35" xfId="51"/>
    <cellStyle name="표준 36" xfId="253"/>
    <cellStyle name="표준 37" xfId="267"/>
    <cellStyle name="표준 38" xfId="279"/>
    <cellStyle name="표준 39" xfId="53"/>
    <cellStyle name="표준 4" xfId="5"/>
    <cellStyle name="표준 4 2" xfId="62"/>
    <cellStyle name="표준 4 3" xfId="80"/>
    <cellStyle name="표준 4 4" xfId="103"/>
    <cellStyle name="표준 4 5" xfId="117"/>
    <cellStyle name="표준 4 6" xfId="131"/>
    <cellStyle name="표준 4 7" xfId="143"/>
    <cellStyle name="표준 4 8" xfId="154"/>
    <cellStyle name="표준 40" xfId="289"/>
    <cellStyle name="표준 40 2" xfId="336"/>
    <cellStyle name="표준 41" xfId="263"/>
    <cellStyle name="표준 41 2" xfId="337"/>
    <cellStyle name="표준 42" xfId="233"/>
    <cellStyle name="표준 42 2" xfId="342"/>
    <cellStyle name="표준 43" xfId="54"/>
    <cellStyle name="표준 44" xfId="52"/>
    <cellStyle name="표준 45" xfId="55"/>
    <cellStyle name="표준 46" xfId="236"/>
    <cellStyle name="표준 46 2" xfId="335"/>
    <cellStyle name="표준 47" xfId="244"/>
    <cellStyle name="표준 47 2" xfId="332"/>
    <cellStyle name="표준 48" xfId="298"/>
    <cellStyle name="표준 48 2" xfId="333"/>
    <cellStyle name="표준 49" xfId="300"/>
    <cellStyle name="표준 49 2" xfId="334"/>
    <cellStyle name="표준 5" xfId="6"/>
    <cellStyle name="표준 5 2" xfId="63"/>
    <cellStyle name="표준 5 3" xfId="81"/>
    <cellStyle name="표준 5 4" xfId="102"/>
    <cellStyle name="표준 5 5" xfId="116"/>
    <cellStyle name="표준 5 6" xfId="130"/>
    <cellStyle name="표준 5 7" xfId="142"/>
    <cellStyle name="표준 5 8" xfId="153"/>
    <cellStyle name="표준 50" xfId="318"/>
    <cellStyle name="표준 50 2" xfId="338"/>
    <cellStyle name="표준 51" xfId="339"/>
    <cellStyle name="표준 6" xfId="7"/>
    <cellStyle name="표준 6 2" xfId="65"/>
    <cellStyle name="표준 6 3" xfId="88"/>
    <cellStyle name="표준 6 4" xfId="85"/>
    <cellStyle name="표준 6 5" xfId="87"/>
    <cellStyle name="표준 6 6" xfId="86"/>
    <cellStyle name="표준 6 7" xfId="89"/>
    <cellStyle name="표준 6 8" xfId="84"/>
    <cellStyle name="표준 7" xfId="8"/>
    <cellStyle name="표준 7 10" xfId="324"/>
    <cellStyle name="표준 7 11" xfId="326"/>
    <cellStyle name="표준 7 12" xfId="327"/>
    <cellStyle name="표준 7 13" xfId="329"/>
    <cellStyle name="표준 7 2" xfId="57"/>
    <cellStyle name="표준 7 2 2" xfId="211"/>
    <cellStyle name="표준 7 2 3" xfId="254"/>
    <cellStyle name="표준 7 2 4" xfId="268"/>
    <cellStyle name="표준 7 2 5" xfId="280"/>
    <cellStyle name="표준 7 2 6" xfId="290"/>
    <cellStyle name="표준 7 3" xfId="76"/>
    <cellStyle name="표준 7 3 2" xfId="212"/>
    <cellStyle name="표준 7 3 3" xfId="255"/>
    <cellStyle name="표준 7 3 4" xfId="269"/>
    <cellStyle name="표준 7 3 5" xfId="281"/>
    <cellStyle name="표준 7 3 6" xfId="291"/>
    <cellStyle name="표준 7 4" xfId="109"/>
    <cellStyle name="표준 7 4 2" xfId="213"/>
    <cellStyle name="표준 7 4 3" xfId="256"/>
    <cellStyle name="표준 7 4 4" xfId="270"/>
    <cellStyle name="표준 7 4 5" xfId="282"/>
    <cellStyle name="표준 7 4 6" xfId="292"/>
    <cellStyle name="표준 7 5" xfId="123"/>
    <cellStyle name="표준 7 5 2" xfId="214"/>
    <cellStyle name="표준 7 5 3" xfId="257"/>
    <cellStyle name="표준 7 5 4" xfId="271"/>
    <cellStyle name="표준 7 5 5" xfId="283"/>
    <cellStyle name="표준 7 5 6" xfId="293"/>
    <cellStyle name="표준 7 6" xfId="136"/>
    <cellStyle name="표준 7 7" xfId="148"/>
    <cellStyle name="표준 7 8" xfId="158"/>
    <cellStyle name="표준 7 9" xfId="323"/>
    <cellStyle name="표준 8" xfId="9"/>
    <cellStyle name="표준 8 10" xfId="172"/>
    <cellStyle name="표준 8 11" xfId="174"/>
    <cellStyle name="표준 8 12" xfId="328"/>
    <cellStyle name="표준 8 13" xfId="330"/>
    <cellStyle name="표준 8 2" xfId="58"/>
    <cellStyle name="표준 8 2 2" xfId="215"/>
    <cellStyle name="표준 8 2 3" xfId="258"/>
    <cellStyle name="표준 8 2 4" xfId="272"/>
    <cellStyle name="표준 8 2 5" xfId="284"/>
    <cellStyle name="표준 8 2 6" xfId="294"/>
    <cellStyle name="표준 8 3" xfId="75"/>
    <cellStyle name="표준 8 3 2" xfId="216"/>
    <cellStyle name="표준 8 3 3" xfId="259"/>
    <cellStyle name="표준 8 3 4" xfId="273"/>
    <cellStyle name="표준 8 3 5" xfId="285"/>
    <cellStyle name="표준 8 3 6" xfId="295"/>
    <cellStyle name="표준 8 4" xfId="108"/>
    <cellStyle name="표준 8 4 2" xfId="217"/>
    <cellStyle name="표준 8 4 3" xfId="260"/>
    <cellStyle name="표준 8 4 4" xfId="274"/>
    <cellStyle name="표준 8 4 5" xfId="286"/>
    <cellStyle name="표준 8 4 6" xfId="296"/>
    <cellStyle name="표준 8 5" xfId="122"/>
    <cellStyle name="표준 8 5 2" xfId="218"/>
    <cellStyle name="표준 8 5 3" xfId="261"/>
    <cellStyle name="표준 8 5 4" xfId="275"/>
    <cellStyle name="표준 8 5 5" xfId="287"/>
    <cellStyle name="표준 8 5 6" xfId="297"/>
    <cellStyle name="표준 8 6" xfId="135"/>
    <cellStyle name="표준 8 7" xfId="147"/>
    <cellStyle name="표준 8 8" xfId="157"/>
    <cellStyle name="표준 8 9" xfId="168"/>
    <cellStyle name="표준 9" xfId="10"/>
    <cellStyle name="표준 9 10" xfId="173"/>
    <cellStyle name="표준 9 11" xfId="175"/>
    <cellStyle name="표준 9 2" xfId="64"/>
    <cellStyle name="표준 9 3" xfId="82"/>
    <cellStyle name="표준 9 4" xfId="101"/>
    <cellStyle name="표준 9 5" xfId="115"/>
    <cellStyle name="표준 9 6" xfId="129"/>
    <cellStyle name="표준 9 7" xfId="141"/>
    <cellStyle name="표준 9 8" xfId="152"/>
    <cellStyle name="표준 9 9" xfId="169"/>
    <cellStyle name="표준_최근 10년간 주요 지목별 변동 추이" xfId="4"/>
  </cellStyles>
  <dxfs count="0"/>
  <tableStyles count="0" defaultTableStyle="TableStyleMedium9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9722222222222228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F0-4D9F-8449-8EBE0E6211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F0-4D9F-8449-8EBE0E62115E}"/>
              </c:ext>
            </c:extLst>
          </c:dPt>
          <c:dLbls>
            <c:dLbl>
              <c:idx val="0"/>
              <c:tx>
                <c:strRef>
                  <c:f>'2.구별 면적 및 지번수 현황'!$H$5</c:f>
                  <c:strCache>
                    <c:ptCount val="1"/>
                    <c:pt idx="0">
                      <c:v>49.3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{CD30AEDF-0D0C-4ECE-9659-B672EA5081E1}</c15:txfldGUID>
                      <c15:f>'2.구별 면적 및 지번수 현황'!$H$5</c15:f>
                      <c15:dlblFieldTableCache>
                        <c:ptCount val="1"/>
                        <c:pt idx="0">
                          <c:v>49.3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8F0-4D9F-8449-8EBE0E62115E}"/>
                </c:ext>
              </c:extLst>
            </c:dLbl>
            <c:dLbl>
              <c:idx val="1"/>
              <c:tx>
                <c:strRef>
                  <c:f>'2.구별 면적 및 지번수 현황'!$I$5</c:f>
                  <c:strCache>
                    <c:ptCount val="1"/>
                    <c:pt idx="0">
                      <c:v>38.1
(9.7)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{261126A2-320D-49F6-9644-0748417FDB08}</c15:txfldGUID>
                      <c15:f>'2.구별 면적 및 지번수 현황'!$I$5</c15:f>
                      <c15:dlblFieldTableCache>
                        <c:ptCount val="1"/>
                        <c:pt idx="0">
                          <c:v>39.0
(9.9)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8F0-4D9F-8449-8EBE0E6211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현황'!$D$5,'2.구별 면적 및 지번수 현황'!$F$5)</c:f>
              <c:numCache>
                <c:formatCode>#,##0.0_);[Red]\(#,##0.0\)</c:formatCode>
                <c:ptCount val="2"/>
                <c:pt idx="0">
                  <c:v>49.319444399999995</c:v>
                </c:pt>
                <c:pt idx="1">
                  <c:v>38.125999999999998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F0-4D9F-8449-8EBE0E621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6312960"/>
        <c:axId val="206411648"/>
        <c:axId val="0"/>
      </c:bar3DChart>
      <c:catAx>
        <c:axId val="206312960"/>
        <c:scaling>
          <c:orientation val="minMax"/>
        </c:scaling>
        <c:delete val="1"/>
        <c:axPos val="b"/>
        <c:majorTickMark val="out"/>
        <c:minorTickMark val="none"/>
        <c:tickLblPos val="none"/>
        <c:crossAx val="206411648"/>
        <c:crosses val="autoZero"/>
        <c:auto val="1"/>
        <c:lblAlgn val="ctr"/>
        <c:lblOffset val="100"/>
        <c:noMultiLvlLbl val="0"/>
      </c:catAx>
      <c:valAx>
        <c:axId val="206411648"/>
        <c:scaling>
          <c:orientation val="minMax"/>
          <c:max val="240"/>
          <c:min val="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6312960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'4.지목별현황'!$A$33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97.698060427545201</c:v>
                </c:pt>
                <c:pt idx="2">
                  <c:v>96.620031831459443</c:v>
                </c:pt>
                <c:pt idx="3">
                  <c:v>93.556763262513485</c:v>
                </c:pt>
                <c:pt idx="4">
                  <c:v>92.817699811949311</c:v>
                </c:pt>
                <c:pt idx="5">
                  <c:v>92.470115422121239</c:v>
                </c:pt>
                <c:pt idx="6">
                  <c:v>92.514202188590389</c:v>
                </c:pt>
                <c:pt idx="7">
                  <c:v>91.569815587955119</c:v>
                </c:pt>
                <c:pt idx="8">
                  <c:v>89.44751097786461</c:v>
                </c:pt>
                <c:pt idx="9">
                  <c:v>88.034742503403223</c:v>
                </c:pt>
                <c:pt idx="10">
                  <c:v>87.532241117134475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49-4037-84D4-459CAE6D5A1C}"/>
            </c:ext>
          </c:extLst>
        </c:ser>
        <c:ser>
          <c:idx val="1"/>
          <c:order val="1"/>
          <c:tx>
            <c:strRef>
              <c:f>'4.지목별현황'!$A$34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97.704854140546715</c:v>
                </c:pt>
                <c:pt idx="2">
                  <c:v>96.902958797212449</c:v>
                </c:pt>
                <c:pt idx="3">
                  <c:v>95.121728898592195</c:v>
                </c:pt>
                <c:pt idx="4">
                  <c:v>94.201563754403168</c:v>
                </c:pt>
                <c:pt idx="5">
                  <c:v>93.715782562639902</c:v>
                </c:pt>
                <c:pt idx="6">
                  <c:v>92.550041990151726</c:v>
                </c:pt>
                <c:pt idx="7">
                  <c:v>91.324274666034398</c:v>
                </c:pt>
                <c:pt idx="8">
                  <c:v>89.974287380720057</c:v>
                </c:pt>
                <c:pt idx="9">
                  <c:v>88.647628982433588</c:v>
                </c:pt>
                <c:pt idx="10">
                  <c:v>87.959332887487307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49-4037-84D4-459CAE6D5A1C}"/>
            </c:ext>
          </c:extLst>
        </c:ser>
        <c:ser>
          <c:idx val="2"/>
          <c:order val="2"/>
          <c:tx>
            <c:strRef>
              <c:f>'4.지목별현황'!$A$35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99.751120925484202</c:v>
                </c:pt>
                <c:pt idx="2">
                  <c:v>99.589446714183978</c:v>
                </c:pt>
                <c:pt idx="3">
                  <c:v>98.916009627553706</c:v>
                </c:pt>
                <c:pt idx="4">
                  <c:v>98.29390962518579</c:v>
                </c:pt>
                <c:pt idx="5">
                  <c:v>98.134945881243169</c:v>
                </c:pt>
                <c:pt idx="6">
                  <c:v>97.74098620711446</c:v>
                </c:pt>
                <c:pt idx="7">
                  <c:v>97.361943516250065</c:v>
                </c:pt>
                <c:pt idx="8">
                  <c:v>97.126902875275462</c:v>
                </c:pt>
                <c:pt idx="9">
                  <c:v>96.845290221935301</c:v>
                </c:pt>
                <c:pt idx="10">
                  <c:v>96.75948760409311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49-4037-84D4-459CAE6D5A1C}"/>
            </c:ext>
          </c:extLst>
        </c:ser>
        <c:ser>
          <c:idx val="3"/>
          <c:order val="3"/>
          <c:tx>
            <c:strRef>
              <c:f>'4.지목별현황'!$A$36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101.15245511004967</c:v>
                </c:pt>
                <c:pt idx="2">
                  <c:v>101.73094746187765</c:v>
                </c:pt>
                <c:pt idx="3">
                  <c:v>102.87494291307517</c:v>
                </c:pt>
                <c:pt idx="4">
                  <c:v>103.64852782039806</c:v>
                </c:pt>
                <c:pt idx="5">
                  <c:v>104.44337659941417</c:v>
                </c:pt>
                <c:pt idx="6">
                  <c:v>105.86860988811182</c:v>
                </c:pt>
                <c:pt idx="7">
                  <c:v>107.40474816945154</c:v>
                </c:pt>
                <c:pt idx="8">
                  <c:v>108.28202945460627</c:v>
                </c:pt>
                <c:pt idx="9">
                  <c:v>109.27439234091065</c:v>
                </c:pt>
                <c:pt idx="10">
                  <c:v>110.15572458386131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49-4037-84D4-459CAE6D5A1C}"/>
            </c:ext>
          </c:extLst>
        </c:ser>
        <c:ser>
          <c:idx val="4"/>
          <c:order val="4"/>
          <c:tx>
            <c:strRef>
              <c:f>'4.지목별현황'!$A$37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101.52268415753805</c:v>
                </c:pt>
                <c:pt idx="2">
                  <c:v>102.28031867074347</c:v>
                </c:pt>
                <c:pt idx="3">
                  <c:v>104.95034850940723</c:v>
                </c:pt>
                <c:pt idx="4">
                  <c:v>106.11249447028858</c:v>
                </c:pt>
                <c:pt idx="5">
                  <c:v>106.78858685122921</c:v>
                </c:pt>
                <c:pt idx="6">
                  <c:v>108.31040799900651</c:v>
                </c:pt>
                <c:pt idx="7">
                  <c:v>109.86851553339912</c:v>
                </c:pt>
                <c:pt idx="8">
                  <c:v>110.71246993055878</c:v>
                </c:pt>
                <c:pt idx="9">
                  <c:v>111.74353186677048</c:v>
                </c:pt>
                <c:pt idx="10">
                  <c:v>111.70507620585526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49-4037-84D4-459CAE6D5A1C}"/>
            </c:ext>
          </c:extLst>
        </c:ser>
        <c:ser>
          <c:idx val="5"/>
          <c:order val="5"/>
          <c:tx>
            <c:strRef>
              <c:f>'4.지목별현황'!$A$38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102.82851960118732</c:v>
                </c:pt>
                <c:pt idx="2">
                  <c:v>102.80756698285909</c:v>
                </c:pt>
                <c:pt idx="3">
                  <c:v>105.16858788755353</c:v>
                </c:pt>
                <c:pt idx="4">
                  <c:v>105.73809348352046</c:v>
                </c:pt>
                <c:pt idx="5">
                  <c:v>105.67303724317929</c:v>
                </c:pt>
                <c:pt idx="6">
                  <c:v>105.70504393524418</c:v>
                </c:pt>
                <c:pt idx="7">
                  <c:v>105.91973033678572</c:v>
                </c:pt>
                <c:pt idx="8">
                  <c:v>109.4938729292338</c:v>
                </c:pt>
                <c:pt idx="9">
                  <c:v>109.56787782575697</c:v>
                </c:pt>
                <c:pt idx="10">
                  <c:v>109.54276843511721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49-4037-84D4-459CAE6D5A1C}"/>
            </c:ext>
          </c:extLst>
        </c:ser>
        <c:ser>
          <c:idx val="6"/>
          <c:order val="6"/>
          <c:tx>
            <c:strRef>
              <c:f>'4.지목별현황'!$A$39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102.39967237313357</c:v>
                </c:pt>
                <c:pt idx="2">
                  <c:v>103.61740273044656</c:v>
                </c:pt>
                <c:pt idx="3">
                  <c:v>106.39994833051243</c:v>
                </c:pt>
                <c:pt idx="4">
                  <c:v>108.46497269278004</c:v>
                </c:pt>
                <c:pt idx="5">
                  <c:v>108.64767261224939</c:v>
                </c:pt>
                <c:pt idx="6">
                  <c:v>109.27345881920971</c:v>
                </c:pt>
                <c:pt idx="7">
                  <c:v>110.24422102163365</c:v>
                </c:pt>
                <c:pt idx="8">
                  <c:v>111.60568827911972</c:v>
                </c:pt>
                <c:pt idx="9">
                  <c:v>113.4992292533298</c:v>
                </c:pt>
                <c:pt idx="10">
                  <c:v>114.09787416777331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149-4037-84D4-459CAE6D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2976"/>
        <c:axId val="199264512"/>
      </c:lineChart>
      <c:catAx>
        <c:axId val="1992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64512"/>
        <c:crosses val="autoZero"/>
        <c:auto val="1"/>
        <c:lblAlgn val="ctr"/>
        <c:lblOffset val="100"/>
        <c:noMultiLvlLbl val="0"/>
      </c:catAx>
      <c:valAx>
        <c:axId val="199264512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19926297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5-1</a:t>
            </a:r>
            <a:r>
              <a:rPr lang="en-US" altLang="en-US" baseline="0"/>
              <a:t> </a:t>
            </a:r>
            <a:r>
              <a:rPr lang="ko-KR" altLang="en-US" baseline="0"/>
              <a:t>토지대장등록지</a:t>
            </a:r>
            <a:endParaRPr lang="en-US" alt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'5.구별 지적공부등록지 현황'!$B$12</c:f>
                  <c:strCache>
                    <c:ptCount val="1"/>
                    <c:pt idx="0">
                      <c:v>14.5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{D6E30BDE-A414-4A50-A829-ED641713340A}</c15:txfldGUID>
                      <c15:f>'5.구별 지적공부등록지 현황'!$B$12</c15:f>
                      <c15:dlblFieldTableCache>
                        <c:ptCount val="1"/>
                        <c:pt idx="0">
                          <c:v>14.5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B22-4062-BA95-88022ECCF053}"/>
                </c:ext>
              </c:extLst>
            </c:dLbl>
            <c:dLbl>
              <c:idx val="1"/>
              <c:layout/>
              <c:tx>
                <c:strRef>
                  <c:f>'5.구별 지적공부등록지 현황'!$B$13</c:f>
                  <c:strCache>
                    <c:ptCount val="1"/>
                    <c:pt idx="0">
                      <c:v>40.2
(12.7)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{7263673C-1AB4-4063-8BB9-5384EC0F6722}</c15:txfldGUID>
                      <c15:f>'5.구별 지적공부등록지 현황'!$B$13</c15:f>
                      <c15:dlblFieldTableCache>
                        <c:ptCount val="1"/>
                        <c:pt idx="0">
                          <c:v>40.2
(12.7)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B22-4062-BA95-88022ECCF053}"/>
                </c:ext>
              </c:extLst>
            </c:dLbl>
            <c:dLbl>
              <c:idx val="2"/>
              <c:layout/>
              <c:tx>
                <c:strRef>
                  <c:f>'5.구별 지적공부등록지 현황'!$B$14</c:f>
                  <c:strCache>
                    <c:ptCount val="1"/>
                    <c:pt idx="0">
                      <c:v>44.0
(13.9)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{96137F61-93E9-457F-864F-46A34D14D8AD}</c15:txfldGUID>
                      <c15:f>'5.구별 지적공부등록지 현황'!$B$14</c15:f>
                      <c15:dlblFieldTableCache>
                        <c:ptCount val="1"/>
                        <c:pt idx="0">
                          <c:v>44.0
(13.9)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B22-4062-BA95-88022ECCF053}"/>
                </c:ext>
              </c:extLst>
            </c:dLbl>
            <c:dLbl>
              <c:idx val="3"/>
              <c:layout/>
              <c:tx>
                <c:strRef>
                  <c:f>'5.구별 지적공부등록지 현황'!$B$15</c:f>
                  <c:strCache>
                    <c:ptCount val="1"/>
                    <c:pt idx="0">
                      <c:v>67.1
(21.2)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{E57005B0-D7C9-46F7-A4C3-7B7975C85B58}</c15:txfldGUID>
                      <c15:f>'5.구별 지적공부등록지 현황'!$B$15</c15:f>
                      <c15:dlblFieldTableCache>
                        <c:ptCount val="1"/>
                        <c:pt idx="0">
                          <c:v>67.1
(21.2)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B22-4062-BA95-88022ECCF053}"/>
                </c:ext>
              </c:extLst>
            </c:dLbl>
            <c:dLbl>
              <c:idx val="4"/>
              <c:layout/>
              <c:tx>
                <c:strRef>
                  <c:f>'5.구별 지적공부등록지 현황'!$B$16</c:f>
                  <c:strCache>
                    <c:ptCount val="1"/>
                    <c:pt idx="0">
                      <c:v>151.4
(47.7)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{E066A6BD-DDAC-4C67-8BC5-417194023F42}</c15:txfldGUID>
                      <c15:f>'5.구별 지적공부등록지 현황'!$B$16</c15:f>
                      <c15:dlblFieldTableCache>
                        <c:ptCount val="1"/>
                        <c:pt idx="0">
                          <c:v>150.2
(47.5)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B22-4062-BA95-88022ECCF0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현황'!$A$5:$A$9</c:f>
              <c:strCache>
                <c:ptCount val="5"/>
                <c:pt idx="0">
                  <c:v>동구</c:v>
                </c:pt>
                <c:pt idx="1">
                  <c:v>서구</c:v>
                </c:pt>
                <c:pt idx="2">
                  <c:v>남구</c:v>
                </c:pt>
                <c:pt idx="3">
                  <c:v>북구</c:v>
                </c:pt>
                <c:pt idx="4">
                  <c:v>광산구</c:v>
                </c:pt>
              </c:strCache>
            </c:strRef>
          </c:cat>
          <c:val>
            <c:numRef>
              <c:f>'5.구별 지적공부등록지 현황'!$C$5:$C$9</c:f>
              <c:numCache>
                <c:formatCode>#,##0.0_ </c:formatCode>
                <c:ptCount val="5"/>
                <c:pt idx="0">
                  <c:v>14.5158284</c:v>
                </c:pt>
                <c:pt idx="1">
                  <c:v>40.219952999999997</c:v>
                </c:pt>
                <c:pt idx="2">
                  <c:v>43.9720735</c:v>
                </c:pt>
                <c:pt idx="3">
                  <c:v>67.092191099999994</c:v>
                </c:pt>
                <c:pt idx="4">
                  <c:v>151.3808416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22-4062-BA95-88022ECCF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9348608"/>
        <c:axId val="199351296"/>
        <c:axId val="0"/>
      </c:bar3DChart>
      <c:catAx>
        <c:axId val="1993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351296"/>
        <c:crosses val="autoZero"/>
        <c:auto val="1"/>
        <c:lblAlgn val="ctr"/>
        <c:lblOffset val="100"/>
        <c:noMultiLvlLbl val="0"/>
      </c:catAx>
      <c:valAx>
        <c:axId val="19935129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9934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'5.구별 지적공부등록지 현황'!$B$38</c:f>
                  <c:strCache>
                    <c:ptCount val="1"/>
                    <c:pt idx="0">
                      <c:v>34.8
(18.9)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{D062B056-5F4D-4991-9ED2-BFED5A494103}</c15:txfldGUID>
                      <c15:f>'5.구별 지적공부등록지 현황'!$B$38</c15:f>
                      <c15:dlblFieldTableCache>
                        <c:ptCount val="1"/>
                        <c:pt idx="0">
                          <c:v>34.8
(18.8)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578-4CF2-9464-8439D7DBADA2}"/>
                </c:ext>
              </c:extLst>
            </c:dLbl>
            <c:dLbl>
              <c:idx val="1"/>
              <c:layout/>
              <c:tx>
                <c:strRef>
                  <c:f>'5.구별 지적공부등록지 현황'!$B$39</c:f>
                  <c:strCache>
                    <c:ptCount val="1"/>
                    <c:pt idx="0">
                      <c:v>7.5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{26F6442B-087D-4EEE-B039-5A10DBC94B5F}</c15:txfldGUID>
                      <c15:f>'5.구별 지적공부등록지 현황'!$B$39</c15:f>
                      <c15:dlblFieldTableCache>
                        <c:ptCount val="1"/>
                        <c:pt idx="0">
                          <c:v>7.6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78-4CF2-9464-8439D7DBADA2}"/>
                </c:ext>
              </c:extLst>
            </c:dLbl>
            <c:dLbl>
              <c:idx val="2"/>
              <c:layout/>
              <c:tx>
                <c:strRef>
                  <c:f>'5.구별 지적공부등록지 현황'!$B$40</c:f>
                  <c:strCache>
                    <c:ptCount val="1"/>
                    <c:pt idx="0">
                      <c:v>17.0
(9.2)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{F11BEF58-68B7-4A50-8296-31ADB95EDCF6}</c15:txfldGUID>
                      <c15:f>'5.구별 지적공부등록지 현황'!$B$40</c15:f>
                      <c15:dlblFieldTableCache>
                        <c:ptCount val="1"/>
                        <c:pt idx="0">
                          <c:v>17.0
(9.2)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578-4CF2-9464-8439D7DBADA2}"/>
                </c:ext>
              </c:extLst>
            </c:dLbl>
            <c:dLbl>
              <c:idx val="3"/>
              <c:layout/>
              <c:tx>
                <c:strRef>
                  <c:f>'5.구별 지적공부등록지 현황'!$B$41</c:f>
                  <c:strCache>
                    <c:ptCount val="1"/>
                    <c:pt idx="0">
                      <c:v>53.2
(28.9)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{8335FB6E-B001-4A06-8EA7-7D3D53DEAF3C}</c15:txfldGUID>
                      <c15:f>'5.구별 지적공부등록지 현황'!$B$41</c15:f>
                      <c15:dlblFieldTableCache>
                        <c:ptCount val="1"/>
                        <c:pt idx="0">
                          <c:v>53.2
(28.7)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78-4CF2-9464-8439D7DBADA2}"/>
                </c:ext>
              </c:extLst>
            </c:dLbl>
            <c:dLbl>
              <c:idx val="4"/>
              <c:layout/>
              <c:tx>
                <c:strRef>
                  <c:f>'5.구별 지적공부등록지 현황'!$B$42</c:f>
                  <c:strCache>
                    <c:ptCount val="1"/>
                    <c:pt idx="0">
                      <c:v>71.3
(38.8)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{4321F85A-A02E-4F22-B8C6-29F5633F9AAA}</c15:txfldGUID>
                      <c15:f>'5.구별 지적공부등록지 현황'!$B$42</c15:f>
                      <c15:dlblFieldTableCache>
                        <c:ptCount val="1"/>
                        <c:pt idx="0">
                          <c:v>72.6
(39.2)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578-4CF2-9464-8439D7DBAD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현황'!$A$31:$A$35</c:f>
              <c:strCache>
                <c:ptCount val="5"/>
                <c:pt idx="0">
                  <c:v>동구</c:v>
                </c:pt>
                <c:pt idx="1">
                  <c:v>서구</c:v>
                </c:pt>
                <c:pt idx="2">
                  <c:v>남구</c:v>
                </c:pt>
                <c:pt idx="3">
                  <c:v>북구</c:v>
                </c:pt>
                <c:pt idx="4">
                  <c:v>광산구</c:v>
                </c:pt>
              </c:strCache>
            </c:strRef>
          </c:cat>
          <c:val>
            <c:numRef>
              <c:f>'5.구별 지적공부등록지 현황'!$C$31:$C$35</c:f>
              <c:numCache>
                <c:formatCode>#,##0.0_ </c:formatCode>
                <c:ptCount val="5"/>
                <c:pt idx="0">
                  <c:v>34.803615999999998</c:v>
                </c:pt>
                <c:pt idx="1">
                  <c:v>7.5286010000000001</c:v>
                </c:pt>
                <c:pt idx="2">
                  <c:v>17.002965</c:v>
                </c:pt>
                <c:pt idx="3">
                  <c:v>53.178261999999997</c:v>
                </c:pt>
                <c:pt idx="4">
                  <c:v>71.329966999999996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578-4CF2-9464-8439D7DBA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9369856"/>
        <c:axId val="199372800"/>
        <c:axId val="0"/>
      </c:bar3DChart>
      <c:catAx>
        <c:axId val="19936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372800"/>
        <c:crosses val="autoZero"/>
        <c:auto val="1"/>
        <c:lblAlgn val="ctr"/>
        <c:lblOffset val="100"/>
        <c:noMultiLvlLbl val="0"/>
      </c:catAx>
      <c:valAx>
        <c:axId val="199372800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993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1.2905257277642287E-2"/>
                  <c:y val="2.391141746532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FD-4A12-BD1E-FA57E7B960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현황'!$C$5:$I$5</c:f>
              <c:numCache>
                <c:formatCode>#,##0.0_ </c:formatCode>
                <c:ptCount val="7"/>
                <c:pt idx="0">
                  <c:v>1.8389263</c:v>
                </c:pt>
                <c:pt idx="1">
                  <c:v>1.1209301</c:v>
                </c:pt>
                <c:pt idx="2">
                  <c:v>34.561746100000001</c:v>
                </c:pt>
                <c:pt idx="3">
                  <c:v>5.5113716999999998</c:v>
                </c:pt>
                <c:pt idx="4">
                  <c:v>2.7790897000000001</c:v>
                </c:pt>
                <c:pt idx="5">
                  <c:v>0.57174840000000005</c:v>
                </c:pt>
                <c:pt idx="6">
                  <c:v>2.9356321000000003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FD-4A12-BD1E-FA57E7B960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'6.구별 지목별 면적 현황'!$K$4</c:f>
                  <c:strCache>
                    <c:ptCount val="1"/>
                    <c:pt idx="0">
                      <c:v>전
31.4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{4924CFB5-82FE-418D-9B22-2F30F8F9DA64}</c15:txfldGUID>
                      <c15:f>'6.구별 지목별 면적 현황'!$K$4</c15:f>
                      <c15:dlblFieldTableCache>
                        <c:ptCount val="1"/>
                        <c:pt idx="0">
                          <c:v>전
32.1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87-4181-BB12-073F9FA7D0F8}"/>
                </c:ext>
              </c:extLst>
            </c:dLbl>
            <c:dLbl>
              <c:idx val="1"/>
              <c:tx>
                <c:strRef>
                  <c:f>'6.구별 지목별 면적 현황'!$K$5</c:f>
                  <c:strCache>
                    <c:ptCount val="1"/>
                    <c:pt idx="0">
                      <c:v>답 81.1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{48F30720-7E73-4A74-B5A2-0960B075CE4C}</c15:txfldGUID>
                      <c15:f>'6.구별 지목별 면적 현황'!$K$5</c15:f>
                      <c15:dlblFieldTableCache>
                        <c:ptCount val="1"/>
                        <c:pt idx="0">
                          <c:v>답 82.9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87-4181-BB12-073F9FA7D0F8}"/>
                </c:ext>
              </c:extLst>
            </c:dLbl>
            <c:dLbl>
              <c:idx val="2"/>
              <c:layout>
                <c:manualLayout>
                  <c:x val="-0.17929225630013124"/>
                  <c:y val="-0.32150465496745922"/>
                </c:manualLayout>
              </c:layout>
              <c:tx>
                <c:strRef>
                  <c:f>'6.구별 지목별 면적 현황'!$K$6</c:f>
                  <c:strCache>
                    <c:ptCount val="1"/>
                    <c:pt idx="0">
                      <c:v>임야
185.0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{98C6DCA6-89C3-400E-A0BF-5FFDB9F4A19A}</c15:txfldGUID>
                      <c15:f>'6.구별 지목별 면적 현황'!$K$6</c15:f>
                      <c15:dlblFieldTableCache>
                        <c:ptCount val="1"/>
                        <c:pt idx="0">
                          <c:v>임야
185.7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87-4181-BB12-073F9FA7D0F8}"/>
                </c:ext>
              </c:extLst>
            </c:dLbl>
            <c:dLbl>
              <c:idx val="3"/>
              <c:layout>
                <c:manualLayout>
                  <c:x val="6.4220031936567728E-3"/>
                  <c:y val="-1.9641961795134451E-2"/>
                </c:manualLayout>
              </c:layout>
              <c:tx>
                <c:strRef>
                  <c:f>'6.구별 지목별 면적 현황'!$K$7</c:f>
                  <c:strCache>
                    <c:ptCount val="1"/>
                    <c:pt idx="0">
                      <c:v>대
62.5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{C388B56B-153F-4A5D-BDE5-0A1A01171B6B}</c15:txfldGUID>
                      <c15:f>'6.구별 지목별 면적 현황'!$K$7</c15:f>
                      <c15:dlblFieldTableCache>
                        <c:ptCount val="1"/>
                        <c:pt idx="0">
                          <c:v>대
61.4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87-4181-BB12-073F9FA7D0F8}"/>
                </c:ext>
              </c:extLst>
            </c:dLbl>
            <c:dLbl>
              <c:idx val="4"/>
              <c:tx>
                <c:strRef>
                  <c:f>'6.구별 지목별 면적 현황'!$K$8</c:f>
                  <c:strCache>
                    <c:ptCount val="1"/>
                    <c:pt idx="0">
                      <c:v>도로
41.4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{78FFE009-9B6C-47AB-BB29-44014D1D4EA3}</c15:txfldGUID>
                      <c15:f>'6.구별 지목별 면적 현황'!$K$8</c15:f>
                      <c15:dlblFieldTableCache>
                        <c:ptCount val="1"/>
                        <c:pt idx="0">
                          <c:v>도로
41.0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87-4181-BB12-073F9FA7D0F8}"/>
                </c:ext>
              </c:extLst>
            </c:dLbl>
            <c:dLbl>
              <c:idx val="5"/>
              <c:tx>
                <c:strRef>
                  <c:f>'6.구별 지목별 면적 현황'!$K$9</c:f>
                  <c:strCache>
                    <c:ptCount val="1"/>
                    <c:pt idx="0">
                      <c:v>하천
21.7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{CB7E7066-6C10-4FD8-B94C-0BB31677596A}</c15:txfldGUID>
                      <c15:f>'6.구별 지목별 면적 현황'!$K$9</c15:f>
                      <c15:dlblFieldTableCache>
                        <c:ptCount val="1"/>
                        <c:pt idx="0">
                          <c:v>하천
21.7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87-4181-BB12-073F9FA7D0F8}"/>
                </c:ext>
              </c:extLst>
            </c:dLbl>
            <c:dLbl>
              <c:idx val="6"/>
              <c:tx>
                <c:strRef>
                  <c:f>'6.구별 지목별 면적 현황'!$K$10</c:f>
                  <c:strCache>
                    <c:ptCount val="1"/>
                    <c:pt idx="0">
                      <c:v>기타
78.0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{D933EE0A-7755-4E99-B4AB-9C7D16381581}</c15:txfldGUID>
                      <c15:f>'6.구별 지목별 면적 현황'!$K$10</c15:f>
                      <c15:dlblFieldTableCache>
                        <c:ptCount val="1"/>
                        <c:pt idx="0">
                          <c:v>기타
76.3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87-4181-BB12-073F9FA7D0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현황'!$C$4:$I$4</c:f>
              <c:numCache>
                <c:formatCode>#,##0.0_ </c:formatCode>
                <c:ptCount val="7"/>
                <c:pt idx="0">
                  <c:v>31.441250399999998</c:v>
                </c:pt>
                <c:pt idx="1">
                  <c:v>81.050493199999991</c:v>
                </c:pt>
                <c:pt idx="2">
                  <c:v>185.03221399999998</c:v>
                </c:pt>
                <c:pt idx="3">
                  <c:v>62.507430799999995</c:v>
                </c:pt>
                <c:pt idx="4">
                  <c:v>41.355003700000005</c:v>
                </c:pt>
                <c:pt idx="5">
                  <c:v>21.680484</c:v>
                </c:pt>
                <c:pt idx="6">
                  <c:v>77.957422499999993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887-4181-BB12-073F9FA7D0F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</c:sp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현황'!$C$6:$I$6</c:f>
              <c:numCache>
                <c:formatCode>#,##0.0_ </c:formatCode>
                <c:ptCount val="7"/>
                <c:pt idx="0">
                  <c:v>2.9975102999999996</c:v>
                </c:pt>
                <c:pt idx="1">
                  <c:v>7.0518241999999995</c:v>
                </c:pt>
                <c:pt idx="2">
                  <c:v>7.8024116999999995</c:v>
                </c:pt>
                <c:pt idx="3">
                  <c:v>11.811458499999999</c:v>
                </c:pt>
                <c:pt idx="4">
                  <c:v>6.3347854000000003</c:v>
                </c:pt>
                <c:pt idx="5">
                  <c:v>4.2545037999999993</c:v>
                </c:pt>
                <c:pt idx="6">
                  <c:v>7.4960600999999993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0-4721-8523-AF8A4C2819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현황'!$C$7:$I$7</c:f>
              <c:numCache>
                <c:formatCode>#,##0.0_ </c:formatCode>
                <c:ptCount val="7"/>
                <c:pt idx="0">
                  <c:v>5.3118612999999995</c:v>
                </c:pt>
                <c:pt idx="1">
                  <c:v>14.696062599999999</c:v>
                </c:pt>
                <c:pt idx="2">
                  <c:v>17.640359699999998</c:v>
                </c:pt>
                <c:pt idx="3">
                  <c:v>8.7405369999999998</c:v>
                </c:pt>
                <c:pt idx="4">
                  <c:v>5.1883562000000003</c:v>
                </c:pt>
                <c:pt idx="5">
                  <c:v>2.6626033999999996</c:v>
                </c:pt>
                <c:pt idx="6">
                  <c:v>6.7352582999999999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EB-45B3-8398-AE676C6130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현황'!$C$8:$I$8</c:f>
              <c:numCache>
                <c:formatCode>#,##0.0_ </c:formatCode>
                <c:ptCount val="7"/>
                <c:pt idx="0">
                  <c:v>5.4890147000000002</c:v>
                </c:pt>
                <c:pt idx="1">
                  <c:v>13.591367</c:v>
                </c:pt>
                <c:pt idx="2">
                  <c:v>50.589044700000002</c:v>
                </c:pt>
                <c:pt idx="3">
                  <c:v>16.921416699999998</c:v>
                </c:pt>
                <c:pt idx="4">
                  <c:v>10.3208781</c:v>
                </c:pt>
                <c:pt idx="5">
                  <c:v>4.0512559999999995</c:v>
                </c:pt>
                <c:pt idx="6">
                  <c:v>19.3074759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26-4C40-AF2F-62E6F2CE6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3.731174790342141E-3"/>
                  <c:y val="-1.28106203907031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F4-4788-BDFC-DD623ADD04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현황'!$C$9:$I$9</c:f>
              <c:numCache>
                <c:formatCode>#,##0.0_ </c:formatCode>
                <c:ptCount val="7"/>
                <c:pt idx="0">
                  <c:v>15.8039378</c:v>
                </c:pt>
                <c:pt idx="1">
                  <c:v>44.590309299999994</c:v>
                </c:pt>
                <c:pt idx="2">
                  <c:v>74.438651799999988</c:v>
                </c:pt>
                <c:pt idx="3">
                  <c:v>19.522646899999998</c:v>
                </c:pt>
                <c:pt idx="4">
                  <c:v>16.7318943</c:v>
                </c:pt>
                <c:pt idx="5">
                  <c:v>10.1403724</c:v>
                </c:pt>
                <c:pt idx="6">
                  <c:v>41.482996100000001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F4-4788-BDFC-DD623ADD04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"/>
          <c:y val="5.0925925925925923E-2"/>
          <c:w val="0.1694444444444458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27-4BEF-AE4C-727169254479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27-4BEF-AE4C-727169254479}"/>
              </c:ext>
            </c:extLst>
          </c:dPt>
          <c:dLbls>
            <c:dLbl>
              <c:idx val="0"/>
              <c:tx>
                <c:strRef>
                  <c:f>'2.구별 면적 및 지번수 현황'!$H$6</c:f>
                  <c:strCache>
                    <c:ptCount val="1"/>
                    <c:pt idx="0">
                      <c:v>47.7
(9.5)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{A2D8FF84-3614-443C-8493-5532B7212646}</c15:txfldGUID>
                      <c15:f>'2.구별 면적 및 지번수 현황'!$H$6</c15:f>
                      <c15:dlblFieldTableCache>
                        <c:ptCount val="1"/>
                        <c:pt idx="0">
                          <c:v>47.8
(9.5)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D27-4BEF-AE4C-727169254479}"/>
                </c:ext>
              </c:extLst>
            </c:dLbl>
            <c:dLbl>
              <c:idx val="1"/>
              <c:tx>
                <c:strRef>
                  <c:f>'2.구별 면적 및 지번수 현황'!$I$6</c:f>
                  <c:strCache>
                    <c:ptCount val="1"/>
                    <c:pt idx="0">
                      <c:v>50.7
(13.0)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{AF17A7B2-A95D-4B57-B8E4-41A1B3599E34}</c15:txfldGUID>
                      <c15:f>'2.구별 면적 및 지번수 현황'!$I$6</c15:f>
                      <c15:dlblFieldTableCache>
                        <c:ptCount val="1"/>
                        <c:pt idx="0">
                          <c:v>50.4
(12.8)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D27-4BEF-AE4C-7271692544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현황'!$D$6,'2.구별 면적 및 지번수 현황'!$F$6)</c:f>
              <c:numCache>
                <c:formatCode>#,##0.0_);[Red]\(#,##0.0\)</c:formatCode>
                <c:ptCount val="2"/>
                <c:pt idx="0">
                  <c:v>47.748553999999999</c:v>
                </c:pt>
                <c:pt idx="1">
                  <c:v>50.686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27-4BEF-AE4C-727169254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8379264"/>
        <c:axId val="209875328"/>
        <c:axId val="0"/>
      </c:bar3DChart>
      <c:catAx>
        <c:axId val="208379264"/>
        <c:scaling>
          <c:orientation val="minMax"/>
        </c:scaling>
        <c:delete val="1"/>
        <c:axPos val="b"/>
        <c:majorTickMark val="out"/>
        <c:minorTickMark val="none"/>
        <c:tickLblPos val="none"/>
        <c:crossAx val="209875328"/>
        <c:crosses val="autoZero"/>
        <c:auto val="1"/>
        <c:lblAlgn val="ctr"/>
        <c:lblOffset val="100"/>
        <c:noMultiLvlLbl val="0"/>
      </c:catAx>
      <c:valAx>
        <c:axId val="209875328"/>
        <c:scaling>
          <c:orientation val="minMax"/>
          <c:max val="240"/>
          <c:min val="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8379264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8888888888888964"/>
          <c:y val="5.09259259259259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4D-4EAB-A9D7-CEBC908236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4D-4EAB-A9D7-CEBC908236C8}"/>
              </c:ext>
            </c:extLst>
          </c:dPt>
          <c:dLbls>
            <c:dLbl>
              <c:idx val="0"/>
              <c:tx>
                <c:strRef>
                  <c:f>'2.구별 면적 및 지번수 현황'!$H$7</c:f>
                  <c:strCache>
                    <c:ptCount val="1"/>
                    <c:pt idx="0">
                      <c:v>61.0
(12.2)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{1492CDA5-DAF4-4FE5-A1CE-DBD1B2383760}</c15:txfldGUID>
                      <c15:f>'2.구별 면적 및 지번수 현황'!$H$7</c15:f>
                      <c15:dlblFieldTableCache>
                        <c:ptCount val="1"/>
                        <c:pt idx="0">
                          <c:v>61.0
(12.2)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C4D-4EAB-A9D7-CEBC908236C8}"/>
                </c:ext>
              </c:extLst>
            </c:dLbl>
            <c:dLbl>
              <c:idx val="1"/>
              <c:tx>
                <c:strRef>
                  <c:f>'2.구별 면적 및 지번수 현황'!$I$7</c:f>
                  <c:strCache>
                    <c:ptCount val="1"/>
                    <c:pt idx="0">
                      <c:v>61.6
(15.7)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{A2975B46-05E1-4D1B-A134-776B31AA696D}</c15:txfldGUID>
                      <c15:f>'2.구별 면적 및 지번수 현황'!$I$7</c15:f>
                      <c15:dlblFieldTableCache>
                        <c:ptCount val="1"/>
                        <c:pt idx="0">
                          <c:v>61.9
(15.7)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C4D-4EAB-A9D7-CEBC908236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현황'!$D$7,'2.구별 면적 및 지번수 현황'!$F$7)</c:f>
              <c:numCache>
                <c:formatCode>#,##0.0_);[Red]\(#,##0.0\)</c:formatCode>
                <c:ptCount val="2"/>
                <c:pt idx="0">
                  <c:v>60.975038499999997</c:v>
                </c:pt>
                <c:pt idx="1">
                  <c:v>61.567999999999998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4D-4EAB-A9D7-CEBC908236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0937344"/>
        <c:axId val="230946688"/>
        <c:axId val="0"/>
      </c:bar3DChart>
      <c:catAx>
        <c:axId val="230937344"/>
        <c:scaling>
          <c:orientation val="minMax"/>
        </c:scaling>
        <c:delete val="1"/>
        <c:axPos val="b"/>
        <c:majorTickMark val="out"/>
        <c:minorTickMark val="none"/>
        <c:tickLblPos val="none"/>
        <c:crossAx val="230946688"/>
        <c:crosses val="autoZero"/>
        <c:auto val="1"/>
        <c:lblAlgn val="ctr"/>
        <c:lblOffset val="100"/>
        <c:noMultiLvlLbl val="0"/>
      </c:catAx>
      <c:valAx>
        <c:axId val="230946688"/>
        <c:scaling>
          <c:orientation val="minMax"/>
          <c:max val="24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30937344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9722222222222228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E4-4AF1-BF9F-13D2C562A4B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E4-4AF1-BF9F-13D2C562A4B1}"/>
              </c:ext>
            </c:extLst>
          </c:dPt>
          <c:dLbls>
            <c:dLbl>
              <c:idx val="0"/>
              <c:layout/>
              <c:tx>
                <c:strRef>
                  <c:f>'2.구별 면적 및 지번수 현황'!$H$8</c:f>
                  <c:strCache>
                    <c:ptCount val="1"/>
                    <c:pt idx="0">
                      <c:v>120.3
(24.0)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{0B21DC48-B8B7-46DE-B5DA-6EFEE89FFC14}</c15:txfldGUID>
                      <c15:f>'2.구별 면적 및 지번수 현황'!$H$8</c15:f>
                      <c15:dlblFieldTableCache>
                        <c:ptCount val="1"/>
                        <c:pt idx="0">
                          <c:v>120.3
(24.0)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3E4-4AF1-BF9F-13D2C562A4B1}"/>
                </c:ext>
              </c:extLst>
            </c:dLbl>
            <c:dLbl>
              <c:idx val="1"/>
              <c:layout/>
              <c:tx>
                <c:strRef>
                  <c:f>'2.구별 면적 및 지번수 현황'!$I$8</c:f>
                  <c:strCache>
                    <c:ptCount val="1"/>
                    <c:pt idx="0">
                      <c:v>88.3
(22.6)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{F9B51EA1-96A1-48A4-8FFF-B13E00B9CCF4}</c15:txfldGUID>
                      <c15:f>'2.구별 면적 및 지번수 현황'!$I$8</c15:f>
                      <c15:dlblFieldTableCache>
                        <c:ptCount val="1"/>
                        <c:pt idx="0">
                          <c:v>88.7
(22.5)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3E4-4AF1-BF9F-13D2C562A4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현황'!$D$8,'2.구별 면적 및 지번수 현황'!$F$8)</c:f>
              <c:numCache>
                <c:formatCode>#,##0.0_);[Red]\(#,##0.0\)</c:formatCode>
                <c:ptCount val="2"/>
                <c:pt idx="0">
                  <c:v>120.27045309999998</c:v>
                </c:pt>
                <c:pt idx="1">
                  <c:v>88.305000000000007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E4-4AF1-BF9F-13D2C562A4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70676352"/>
        <c:axId val="270721792"/>
        <c:axId val="0"/>
      </c:bar3DChart>
      <c:catAx>
        <c:axId val="270676352"/>
        <c:scaling>
          <c:orientation val="minMax"/>
        </c:scaling>
        <c:delete val="1"/>
        <c:axPos val="b"/>
        <c:majorTickMark val="out"/>
        <c:minorTickMark val="none"/>
        <c:tickLblPos val="none"/>
        <c:crossAx val="270721792"/>
        <c:crosses val="autoZero"/>
        <c:auto val="1"/>
        <c:lblAlgn val="ctr"/>
        <c:lblOffset val="100"/>
        <c:noMultiLvlLbl val="0"/>
      </c:catAx>
      <c:valAx>
        <c:axId val="270721792"/>
        <c:scaling>
          <c:orientation val="minMax"/>
          <c:max val="24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70676352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8055555555555567"/>
          <c:y val="5.0925925925925923E-2"/>
          <c:w val="0.1888888888888889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88-4185-889D-5D14DA0909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88-4185-889D-5D14DA090998}"/>
              </c:ext>
            </c:extLst>
          </c:dPt>
          <c:dLbls>
            <c:dLbl>
              <c:idx val="0"/>
              <c:tx>
                <c:strRef>
                  <c:f>'2.구별 면적 및 지번수 현황'!$H$9</c:f>
                  <c:strCache>
                    <c:ptCount val="1"/>
                    <c:pt idx="0">
                      <c:v>222.7
(44.5)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{436282C6-F88A-4E39-8132-9FC10C5FAEB3}</c15:txfldGUID>
                      <c15:f>'2.구별 면적 및 지번수 현황'!$H$9</c15:f>
                      <c15:dlblFieldTableCache>
                        <c:ptCount val="1"/>
                        <c:pt idx="0">
                          <c:v>222.8
(44.5)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088-4185-889D-5D14DA090998}"/>
                </c:ext>
              </c:extLst>
            </c:dLbl>
            <c:dLbl>
              <c:idx val="1"/>
              <c:tx>
                <c:strRef>
                  <c:f>'2.구별 면적 및 지번수 현황'!$I$9</c:f>
                  <c:strCache>
                    <c:ptCount val="1"/>
                    <c:pt idx="0">
                      <c:v>152.6
(39.0)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{08E2E9C1-B8A2-47B5-8007-F8EB772306B4}</c15:txfldGUID>
                      <c15:f>'2.구별 면적 및 지번수 현황'!$I$9</c15:f>
                      <c15:dlblFieldTableCache>
                        <c:ptCount val="1"/>
                        <c:pt idx="0">
                          <c:v>154.3
(39.1)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088-4185-889D-5D14DA0909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현황'!$D$9,'2.구별 면적 및 지번수 현황'!$F$9)</c:f>
              <c:numCache>
                <c:formatCode>#,##0.0_);[Red]\(#,##0.0\)</c:formatCode>
                <c:ptCount val="2"/>
                <c:pt idx="0">
                  <c:v>222.71080859999998</c:v>
                </c:pt>
                <c:pt idx="1">
                  <c:v>152.59800000000001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88-4185-889D-5D14DA090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5196800"/>
        <c:axId val="195302912"/>
        <c:axId val="0"/>
      </c:bar3DChart>
      <c:catAx>
        <c:axId val="195196800"/>
        <c:scaling>
          <c:orientation val="minMax"/>
        </c:scaling>
        <c:delete val="1"/>
        <c:axPos val="b"/>
        <c:majorTickMark val="out"/>
        <c:minorTickMark val="none"/>
        <c:tickLblPos val="none"/>
        <c:crossAx val="195302912"/>
        <c:crosses val="autoZero"/>
        <c:auto val="1"/>
        <c:lblAlgn val="ctr"/>
        <c:lblOffset val="100"/>
        <c:noMultiLvlLbl val="0"/>
      </c:catAx>
      <c:valAx>
        <c:axId val="195302912"/>
        <c:scaling>
          <c:orientation val="minMax"/>
          <c:max val="24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5196800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244979919678676"/>
          <c:y val="8.4552845528456252E-2"/>
          <c:w val="0.82329317269076363"/>
          <c:h val="0.6292682926829268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1B-4459-9E15-787FFBD5B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1B-4459-9E15-787FFBD5BAD4}"/>
              </c:ext>
            </c:extLst>
          </c:dPt>
          <c:val>
            <c:numRef>
              <c:f>('2.구별 면적 및 지번수 현황'!$D$8,'2.구별 면적 및 지번수 현황'!$F$8)</c:f>
              <c:numCache>
                <c:formatCode>#,##0.0_);[Red]\(#,##0.0\)</c:formatCode>
                <c:ptCount val="2"/>
                <c:pt idx="0">
                  <c:v>120.27045309999998</c:v>
                </c:pt>
                <c:pt idx="1">
                  <c:v>88.305000000000007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1B-4459-9E15-787FFBD5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8577536"/>
        <c:axId val="198579328"/>
        <c:axId val="0"/>
      </c:bar3DChart>
      <c:catAx>
        <c:axId val="198577536"/>
        <c:scaling>
          <c:orientation val="minMax"/>
        </c:scaling>
        <c:delete val="1"/>
        <c:axPos val="b"/>
        <c:majorTickMark val="out"/>
        <c:minorTickMark val="none"/>
        <c:tickLblPos val="none"/>
        <c:crossAx val="198579328"/>
        <c:crosses val="autoZero"/>
        <c:auto val="1"/>
        <c:lblAlgn val="ctr"/>
        <c:lblOffset val="100"/>
        <c:noMultiLvlLbl val="0"/>
      </c:catAx>
      <c:valAx>
        <c:axId val="198579328"/>
        <c:scaling>
          <c:orientation val="minMax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85775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3-1 </a:t>
            </a:r>
            <a:r>
              <a:rPr lang="ko-KR" altLang="en-US" sz="13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E-4109-A58F-EDC1E07B9399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E-4109-A58F-EDC1E07B9399}"/>
              </c:ext>
            </c:extLst>
          </c:dPt>
          <c:dLbls>
            <c:dLbl>
              <c:idx val="0"/>
              <c:layout>
                <c:manualLayout>
                  <c:x val="-0.24322566822004388"/>
                  <c:y val="-0.1742156698497794"/>
                </c:manualLayout>
              </c:layout>
              <c:tx>
                <c:strRef>
                  <c:f>'3.지적통계체계표'!$C$18</c:f>
                  <c:strCache>
                    <c:ptCount val="1"/>
                    <c:pt idx="0">
                      <c:v>토지대장등록지
317,180,887.6㎡
(63.3%)
364,240필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{43D4BB60-E296-47AB-9F2E-4FA05024396F}</c15:txfldGUID>
                      <c15:f>'3.지적통계체계표'!$C$18</c15:f>
                      <c15:dlblFieldTableCache>
                        <c:ptCount val="1"/>
                        <c:pt idx="0">
                          <c:v>토지대장등록지
315,857,539.1㎡
(63.0%)
367,201필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6BE-4109-A58F-EDC1E07B9399}"/>
                </c:ext>
              </c:extLst>
            </c:dLbl>
            <c:dLbl>
              <c:idx val="1"/>
              <c:layout>
                <c:manualLayout>
                  <c:x val="0.24291383219954737"/>
                  <c:y val="5.9475512369464356E-2"/>
                </c:manualLayout>
              </c:layout>
              <c:tx>
                <c:strRef>
                  <c:f>'3.지적통계체계표'!$C$19</c:f>
                  <c:strCache>
                    <c:ptCount val="1"/>
                    <c:pt idx="0">
                      <c:v>임야대장등록지
183,843,411.0㎡
(36.7%)
27,043필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{E80D0A10-A929-480D-81B1-8F62E918FEAC}</c15:txfldGUID>
                      <c15:f>'3.지적통계체계표'!$C$19</c15:f>
                      <c15:dlblFieldTableCache>
                        <c:ptCount val="1"/>
                        <c:pt idx="0">
                          <c:v>임야대장등록지
185,270,846.0㎡
(37.0%)
27,079필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6BE-4109-A58F-EDC1E07B93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'3.지적통계체계표'!$A$4:$A$5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'3.지적통계체계표'!$C$4:$C$5</c:f>
              <c:numCache>
                <c:formatCode>_-* #,##0.0_-;\-* #,##0.0_-;_-* "-"_-;_-@_-</c:formatCode>
                <c:ptCount val="2"/>
                <c:pt idx="0">
                  <c:v>317180887.60000002</c:v>
                </c:pt>
                <c:pt idx="1">
                  <c:v>183843411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E-4109-A58F-EDC1E07B9399}"/>
            </c:ext>
          </c:extLst>
        </c:ser>
        <c:ser>
          <c:idx val="2"/>
          <c:order val="2"/>
          <c:tx>
            <c:strRef>
              <c:f>'[11_서울_2013.xlsx]1.지적통계체계표'!$D$2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6BE-4109-A58F-EDC1E07B939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6BE-4109-A58F-EDC1E07B939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('[1]1.지적통계체계표'!$D$10,'[1]1.지적통계체계표'!$D$18)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6BE-4109-A58F-EDC1E07B9399}"/>
            </c:ext>
          </c:extLst>
        </c:ser>
        <c:ser>
          <c:idx val="0"/>
          <c:order val="0"/>
          <c:tx>
            <c:strRef>
              <c:f>'[11_서울_2013.xlsx]1.지적통계체계표'!$D$2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BE-4109-A58F-EDC1E07B939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BE-4109-A58F-EDC1E07B939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ko-KR" altLang="en-US" b="1"/>
                      <a:t>토지대장등록지</a:t>
                    </a:r>
                    <a:endParaRPr lang="en-US" altLang="en-US" b="1"/>
                  </a:p>
                  <a:p>
                    <a:r>
                      <a:rPr lang="en-US" altLang="en-US"/>
                      <a:t>463,663,454 </a:t>
                    </a:r>
                    <a:r>
                      <a:rPr lang="ko-KR" altLang="en-US"/>
                      <a:t>㎡</a:t>
                    </a:r>
                    <a:endParaRPr lang="en-US" altLang="ko-KR"/>
                  </a:p>
                  <a:p>
                    <a:r>
                      <a:rPr lang="en-US" altLang="en-US"/>
                      <a:t>(76.6%)</a:t>
                    </a:r>
                  </a:p>
                  <a:p>
                    <a:r>
                      <a:rPr lang="en-US" altLang="ko-KR"/>
                      <a:t>984,032</a:t>
                    </a:r>
                    <a:r>
                      <a:rPr lang="ko-KR" altLang="en-US"/>
                      <a:t>필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BE-4109-A58F-EDC1E07B93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ko-KR" altLang="en-US" b="1"/>
                      <a:t>임야대장등록지</a:t>
                    </a:r>
                    <a:endParaRPr lang="en-US" altLang="ko-KR" b="1"/>
                  </a:p>
                  <a:p>
                    <a:r>
                      <a:rPr lang="en-US" altLang="en-US"/>
                      <a:t>141,513,777.0 </a:t>
                    </a:r>
                    <a:r>
                      <a:rPr lang="ko-KR" altLang="en-US"/>
                      <a:t>㎡</a:t>
                    </a:r>
                    <a:endParaRPr lang="en-US" altLang="ko-KR"/>
                  </a:p>
                  <a:p>
                    <a:r>
                      <a:rPr lang="en-US" altLang="en-US"/>
                      <a:t>(23.4%)</a:t>
                    </a:r>
                  </a:p>
                  <a:p>
                    <a:r>
                      <a:rPr lang="en-US" altLang="en-US"/>
                      <a:t>17,278</a:t>
                    </a:r>
                    <a:r>
                      <a:rPr lang="ko-KR" altLang="en-US"/>
                      <a:t>필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BE-4109-A58F-EDC1E07B939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('[1]1.지적통계체계표'!$D$10,'[1]1.지적통계체계표'!$D$18)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6BE-4109-A58F-EDC1E07B9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138880139982541"/>
          <c:y val="0.18241413613448365"/>
          <c:w val="0.82611128608923889"/>
          <c:h val="0.8121881445761464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DE-461C-8BAA-987E26E5117E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DE-461C-8BAA-987E26E5117E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DE-461C-8BAA-987E26E5117E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0DE-461C-8BAA-987E26E5117E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0DE-461C-8BAA-987E26E5117E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0DE-461C-8BAA-987E26E5117E}"/>
              </c:ext>
            </c:extLst>
          </c:dPt>
          <c:dLbls>
            <c:dLbl>
              <c:idx val="0"/>
              <c:layout>
                <c:manualLayout>
                  <c:x val="-0.20222222222222228"/>
                  <c:y val="-4.244487403146463E-2"/>
                </c:manualLayout>
              </c:layout>
              <c:tx>
                <c:strRef>
                  <c:f>'3.지적통계체계표'!$C$20</c:f>
                  <c:strCache>
                    <c:ptCount val="1"/>
                    <c:pt idx="0">
                      <c:v>개인
237,443,426.5㎡
(47.4%)
244,461필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{6D203BEB-E10D-481C-BA24-A71775BFEE56}</c15:txfldGUID>
                      <c15:f>'3.지적통계체계표'!$C$20</c15:f>
                      <c15:dlblFieldTableCache>
                        <c:ptCount val="1"/>
                        <c:pt idx="0">
                          <c:v>개인
244,742,585.6㎡
(48.8%)
250,718필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DE-461C-8BAA-987E26E5117E}"/>
                </c:ext>
              </c:extLst>
            </c:dLbl>
            <c:dLbl>
              <c:idx val="1"/>
              <c:layout>
                <c:manualLayout>
                  <c:x val="0.19207874015748036"/>
                  <c:y val="-0.2657410638041503"/>
                </c:manualLayout>
              </c:layout>
              <c:tx>
                <c:strRef>
                  <c:f>'3.지적통계체계표'!$C$21</c:f>
                  <c:strCache>
                    <c:ptCount val="1"/>
                    <c:pt idx="0">
                      <c:v>국유지
84,360,863.3㎡
(16.8%)
52,920필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{0DA1E2DD-7040-4026-8E93-EBA9154E0879}</c15:txfldGUID>
                      <c15:f>'3.지적통계체계표'!$C$21</c15:f>
                      <c15:dlblFieldTableCache>
                        <c:ptCount val="1"/>
                        <c:pt idx="0">
                          <c:v>국유지
83,049,880.1㎡
(16.6%)
52,960필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DE-461C-8BAA-987E26E5117E}"/>
                </c:ext>
              </c:extLst>
            </c:dLbl>
            <c:dLbl>
              <c:idx val="2"/>
              <c:layout>
                <c:manualLayout>
                  <c:x val="0.1703949256342957"/>
                  <c:y val="-8.659992351255498E-2"/>
                </c:manualLayout>
              </c:layout>
              <c:tx>
                <c:strRef>
                  <c:f>'3.지적통계체계표'!$C$22</c:f>
                  <c:strCache>
                    <c:ptCount val="1"/>
                    <c:pt idx="0">
                      <c:v>도유지
58,708,086.8㎡
(11.7%)
26,221필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{A88BE8DC-3224-4B59-B712-93C4D0025706}</c15:txfldGUID>
                      <c15:f>'3.지적통계체계표'!$C$22</c15:f>
                      <c15:dlblFieldTableCache>
                        <c:ptCount val="1"/>
                        <c:pt idx="0">
                          <c:v>도유지
54,298,742.2㎡
(10.8%)
23,966필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0DE-461C-8BAA-987E26E5117E}"/>
                </c:ext>
              </c:extLst>
            </c:dLbl>
            <c:dLbl>
              <c:idx val="3"/>
              <c:layout>
                <c:manualLayout>
                  <c:x val="-1.0471741032370953E-2"/>
                  <c:y val="-8.0401925807178261E-3"/>
                </c:manualLayout>
              </c:layout>
              <c:tx>
                <c:strRef>
                  <c:f>'3.지적통계체계표'!$C$23</c:f>
                  <c:strCache>
                    <c:ptCount val="1"/>
                    <c:pt idx="0">
                      <c:v>군유지
9,696,627.2㎡
(1.9%)
20,453필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 i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{FFBD04DC-41DF-416E-B5F1-A9F20832D719}</c15:txfldGUID>
                      <c15:f>'3.지적통계체계표'!$C$23</c15:f>
                      <c15:dlblFieldTableCache>
                        <c:ptCount val="1"/>
                        <c:pt idx="0">
                          <c:v>군유지
9,183,514.3㎡
(1.8%)
19,668필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0DE-461C-8BAA-987E26E5117E}"/>
                </c:ext>
              </c:extLst>
            </c:dLbl>
            <c:dLbl>
              <c:idx val="4"/>
              <c:layout>
                <c:manualLayout>
                  <c:x val="9.538337707786522E-2"/>
                  <c:y val="2.7377476019090439E-2"/>
                </c:manualLayout>
              </c:layout>
              <c:tx>
                <c:strRef>
                  <c:f>'3.지적통계체계표'!$C$24</c:f>
                  <c:strCache>
                    <c:ptCount val="1"/>
                    <c:pt idx="0">
                      <c:v>법인
58,812,154.1㎡
(11.7%)
33,368필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{5526A5A4-CEF3-4632-BA7F-5D4DD8BFCE4F}</c15:txfldGUID>
                      <c15:f>'3.지적통계체계표'!$C$24</c15:f>
                      <c15:dlblFieldTableCache>
                        <c:ptCount val="1"/>
                        <c:pt idx="0">
                          <c:v>법인
57,340,248.1㎡
(11.4%)
32,876필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0DE-461C-8BAA-987E26E5117E}"/>
                </c:ext>
              </c:extLst>
            </c:dLbl>
            <c:dLbl>
              <c:idx val="5"/>
              <c:layout>
                <c:manualLayout>
                  <c:x val="-4.0769728783901997E-2"/>
                  <c:y val="-9.4421131490300229E-3"/>
                </c:manualLayout>
              </c:layout>
              <c:tx>
                <c:strRef>
                  <c:f>'3.지적통계체계표'!$C$25</c:f>
                  <c:strCache>
                    <c:ptCount val="1"/>
                    <c:pt idx="0">
                      <c:v>종중
45,770,042.9㎡
(9.1%)
7,398필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{C5F7631D-3BE2-468A-9A82-4204CE04CB0A}</c15:txfldGUID>
                      <c15:f>'3.지적통계체계표'!$C$25</c15:f>
                      <c15:dlblFieldTableCache>
                        <c:ptCount val="1"/>
                        <c:pt idx="0">
                          <c:v>종중
46,274,142.5㎡
(9.2%)
7,694필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0DE-461C-8BAA-987E26E5117E}"/>
                </c:ext>
              </c:extLst>
            </c:dLbl>
            <c:dLbl>
              <c:idx val="6"/>
              <c:layout>
                <c:manualLayout>
                  <c:x val="-5.7145231846019287E-2"/>
                  <c:y val="-2.1353199113583857E-2"/>
                </c:manualLayout>
              </c:layout>
              <c:tx>
                <c:strRef>
                  <c:f>'3.지적통계체계표'!$C$26</c:f>
                  <c:strCache>
                    <c:ptCount val="1"/>
                    <c:pt idx="0">
                      <c:v>종교단체
3,933,306.3㎡
(0.8%)
2,734필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{0F154410-4037-49B7-808E-620E76E0F234}</c15:txfldGUID>
                      <c15:f>'3.지적통계체계표'!$C$26</c15:f>
                      <c15:dlblFieldTableCache>
                        <c:ptCount val="1"/>
                        <c:pt idx="0">
                          <c:v>종교단체
3,892,652.1㎡
(0.8%)
2,756필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0DE-461C-8BAA-987E26E5117E}"/>
                </c:ext>
              </c:extLst>
            </c:dLbl>
            <c:dLbl>
              <c:idx val="7"/>
              <c:layout>
                <c:manualLayout>
                  <c:x val="6.4080839895013134E-2"/>
                  <c:y val="-4.0742661658310718E-2"/>
                </c:manualLayout>
              </c:layout>
              <c:tx>
                <c:strRef>
                  <c:f>'3.지적통계체계표'!$C$27</c:f>
                  <c:strCache>
                    <c:ptCount val="1"/>
                    <c:pt idx="0">
                      <c:v>기타단체
1,289,917.7㎡
(0.3%)
3,276필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{3CBE5A6B-4B95-4D71-9B93-2936FB66EEC7}</c15:txfldGUID>
                      <c15:f>'3.지적통계체계표'!$C$27</c15:f>
                      <c15:dlblFieldTableCache>
                        <c:ptCount val="1"/>
                        <c:pt idx="0">
                          <c:v>기타단체
1,318,181.1㎡
(0.3%)
3,178필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0DE-461C-8BAA-987E26E5117E}"/>
                </c:ext>
              </c:extLst>
            </c:dLbl>
            <c:dLbl>
              <c:idx val="8"/>
              <c:layout>
                <c:manualLayout>
                  <c:x val="0.1868708661417324"/>
                  <c:y val="3.2702888186880844E-2"/>
                </c:manualLayout>
              </c:layout>
              <c:tx>
                <c:strRef>
                  <c:f>'3.지적통계체계표'!$C$28</c:f>
                  <c:strCache>
                    <c:ptCount val="1"/>
                    <c:pt idx="0">
                      <c:v>기타
1,009,873.8㎡
(0.2%)
452필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{F6D5CE22-822B-4D69-955D-58EAD2AD8B8A}</c15:txfldGUID>
                      <c15:f>'3.지적통계체계표'!$C$28</c15:f>
                      <c15:dlblFieldTableCache>
                        <c:ptCount val="1"/>
                        <c:pt idx="0">
                          <c:v>기타
1,028,439.1㎡
(0.2%)
464필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0DE-461C-8BAA-987E26E5117E}"/>
                </c:ext>
              </c:extLst>
            </c:dLbl>
            <c:dLbl>
              <c:idx val="9"/>
              <c:layout>
                <c:manualLayout>
                  <c:x val="9.7221522309711372E-2"/>
                  <c:y val="-2.712464410156822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DE-461C-8BAA-987E26E511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'3.지적통계체계표'!$B$6:$B$14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'3.지적통계체계표'!$C$6:$C$14</c:f>
              <c:numCache>
                <c:formatCode>_-* #,##0.0_-;\-* #,##0.0_-;_-* "-"_-;_-@_-</c:formatCode>
                <c:ptCount val="9"/>
                <c:pt idx="0">
                  <c:v>237443426.5</c:v>
                </c:pt>
                <c:pt idx="1">
                  <c:v>84360863.299999997</c:v>
                </c:pt>
                <c:pt idx="2">
                  <c:v>58708086.799999997</c:v>
                </c:pt>
                <c:pt idx="3">
                  <c:v>9696627.1999999993</c:v>
                </c:pt>
                <c:pt idx="4">
                  <c:v>58812154.100000001</c:v>
                </c:pt>
                <c:pt idx="5">
                  <c:v>45770042.899999999</c:v>
                </c:pt>
                <c:pt idx="6">
                  <c:v>3933306.3</c:v>
                </c:pt>
                <c:pt idx="7">
                  <c:v>1289917.7</c:v>
                </c:pt>
                <c:pt idx="8">
                  <c:v>1009873.8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0DE-461C-8BAA-987E26E5117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</a:t>
            </a:r>
            <a:r>
              <a:rPr lang="ko-KR" altLang="en-US"/>
              <a:t>지목별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7.0800363713749538E-3"/>
                  <c:y val="-4.4201891643339984E-3"/>
                </c:manualLayout>
              </c:layout>
              <c:tx>
                <c:strRef>
                  <c:f>'4.지목별현황'!$S$7</c:f>
                  <c:strCache>
                    <c:ptCount val="1"/>
                    <c:pt idx="0">
                      <c:v>전
31.4㎢
(6.3%)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{E5237B3A-0953-4405-843A-57252C33A19C}</c15:txfldGUID>
                      <c15:f>'4.지목별현황'!$S$7</c15:f>
                      <c15:dlblFieldTableCache>
                        <c:ptCount val="1"/>
                        <c:pt idx="0">
                          <c:v>전
32.1㎢
(6.4%)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295-4FF0-8AC6-C919083C6F86}"/>
                </c:ext>
              </c:extLst>
            </c:dLbl>
            <c:dLbl>
              <c:idx val="1"/>
              <c:layout/>
              <c:tx>
                <c:strRef>
                  <c:f>'4.지목별현황'!$S$8</c:f>
                  <c:strCache>
                    <c:ptCount val="1"/>
                    <c:pt idx="0">
                      <c:v>답
81.1㎢
(16.2%)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{BAED4AD2-D557-4E4B-BF47-283E69B4B579}</c15:txfldGUID>
                      <c15:f>'4.지목별현황'!$S$8</c15:f>
                      <c15:dlblFieldTableCache>
                        <c:ptCount val="1"/>
                        <c:pt idx="0">
                          <c:v>답
82.9㎢
(16.5%)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295-4FF0-8AC6-C919083C6F86}"/>
                </c:ext>
              </c:extLst>
            </c:dLbl>
            <c:dLbl>
              <c:idx val="2"/>
              <c:layout>
                <c:manualLayout>
                  <c:x val="-0.10526414014112334"/>
                  <c:y val="-0.32639372763826685"/>
                </c:manualLayout>
              </c:layout>
              <c:tx>
                <c:strRef>
                  <c:f>'4.지목별현황'!$S$9</c:f>
                  <c:strCache>
                    <c:ptCount val="1"/>
                    <c:pt idx="0">
                      <c:v>임야
185.0㎢
(36.9%)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{92342435-B00D-40FB-8FF8-2525E85486BF}</c15:txfldGUID>
                      <c15:f>'4.지목별현황'!$S$9</c15:f>
                      <c15:dlblFieldTableCache>
                        <c:ptCount val="1"/>
                        <c:pt idx="0">
                          <c:v>임야
185.7㎢
(37.1%)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295-4FF0-8AC6-C919083C6F86}"/>
                </c:ext>
              </c:extLst>
            </c:dLbl>
            <c:dLbl>
              <c:idx val="3"/>
              <c:layout>
                <c:manualLayout>
                  <c:x val="-2.4266095633229991E-2"/>
                  <c:y val="-2.7601613736901946E-2"/>
                </c:manualLayout>
              </c:layout>
              <c:tx>
                <c:strRef>
                  <c:f>'4.지목별현황'!$S$10</c:f>
                  <c:strCache>
                    <c:ptCount val="1"/>
                    <c:pt idx="0">
                      <c:v>대
62.5㎢
(12.5%)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{CF160AA9-317D-43DE-8426-60DAE4255AC3}</c15:txfldGUID>
                      <c15:f>'4.지목별현황'!$S$10</c15:f>
                      <c15:dlblFieldTableCache>
                        <c:ptCount val="1"/>
                        <c:pt idx="0">
                          <c:v>대
61.4㎢
(12.3%)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295-4FF0-8AC6-C919083C6F86}"/>
                </c:ext>
              </c:extLst>
            </c:dLbl>
            <c:dLbl>
              <c:idx val="4"/>
              <c:layout/>
              <c:tx>
                <c:strRef>
                  <c:f>'4.지목별현황'!$S$11</c:f>
                  <c:strCache>
                    <c:ptCount val="1"/>
                    <c:pt idx="0">
                      <c:v>도로
41.4㎢
(8.3%)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{7FF20C23-D503-4E34-B4B0-161D75BA593C}</c15:txfldGUID>
                      <c15:f>'4.지목별현황'!$S$11</c15:f>
                      <c15:dlblFieldTableCache>
                        <c:ptCount val="1"/>
                        <c:pt idx="0">
                          <c:v>도로
41.0㎢
(8.2%)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295-4FF0-8AC6-C919083C6F86}"/>
                </c:ext>
              </c:extLst>
            </c:dLbl>
            <c:dLbl>
              <c:idx val="5"/>
              <c:layout/>
              <c:tx>
                <c:strRef>
                  <c:f>'4.지목별현황'!$S$12</c:f>
                  <c:strCache>
                    <c:ptCount val="1"/>
                    <c:pt idx="0">
                      <c:v>하천
21.7㎢
(4.3%)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{E0143839-F77C-4817-9422-FB4DB074750E}</c15:txfldGUID>
                      <c15:f>'4.지목별현황'!$S$12</c15:f>
                      <c15:dlblFieldTableCache>
                        <c:ptCount val="1"/>
                        <c:pt idx="0">
                          <c:v>하천
21.7㎢
(4.3%)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295-4FF0-8AC6-C919083C6F86}"/>
                </c:ext>
              </c:extLst>
            </c:dLbl>
            <c:dLbl>
              <c:idx val="6"/>
              <c:layout>
                <c:manualLayout>
                  <c:x val="9.8810578653098335E-2"/>
                  <c:y val="0.15759013499271671"/>
                </c:manualLayout>
              </c:layout>
              <c:tx>
                <c:strRef>
                  <c:f>'4.지목별현황'!$S$13</c:f>
                  <c:strCache>
                    <c:ptCount val="1"/>
                    <c:pt idx="0">
                      <c:v>기타
78.0㎢
(15.6%)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{44060529-BDDD-43CD-B380-73D0AB7D0577}</c15:txfldGUID>
                      <c15:f>'4.지목별현황'!$S$13</c15:f>
                      <c15:dlblFieldTableCache>
                        <c:ptCount val="1"/>
                        <c:pt idx="0">
                          <c:v>기타
76.3㎢
(15.2%)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295-4FF0-8AC6-C919083C6F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 </c:formatCode>
                <c:ptCount val="7"/>
                <c:pt idx="0">
                  <c:v>31.441250399999998</c:v>
                </c:pt>
                <c:pt idx="1">
                  <c:v>81.050493199999991</c:v>
                </c:pt>
                <c:pt idx="2">
                  <c:v>185.03221399999998</c:v>
                </c:pt>
                <c:pt idx="3">
                  <c:v>62.507430799999995</c:v>
                </c:pt>
                <c:pt idx="4">
                  <c:v>41.355003700000005</c:v>
                </c:pt>
                <c:pt idx="5">
                  <c:v>21.680484</c:v>
                </c:pt>
                <c:pt idx="6">
                  <c:v>77.957422499999993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295-4FF0-8AC6-C919083C6F8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1.jpe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10</xdr:row>
      <xdr:rowOff>0</xdr:rowOff>
    </xdr:from>
    <xdr:to>
      <xdr:col>22</xdr:col>
      <xdr:colOff>352425</xdr:colOff>
      <xdr:row>58</xdr:row>
      <xdr:rowOff>133350</xdr:rowOff>
    </xdr:to>
    <xdr:pic>
      <xdr:nvPicPr>
        <xdr:cNvPr id="2" name="그림 1" descr="29000_광주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714500"/>
          <a:ext cx="14735175" cy="8362950"/>
        </a:xfrm>
        <a:prstGeom prst="rect">
          <a:avLst/>
        </a:prstGeom>
      </xdr:spPr>
    </xdr:pic>
    <xdr:clientData/>
  </xdr:twoCellAnchor>
  <xdr:twoCellAnchor>
    <xdr:from>
      <xdr:col>17</xdr:col>
      <xdr:colOff>37042</xdr:colOff>
      <xdr:row>41</xdr:row>
      <xdr:rowOff>52916</xdr:rowOff>
    </xdr:from>
    <xdr:to>
      <xdr:col>17</xdr:col>
      <xdr:colOff>603251</xdr:colOff>
      <xdr:row>43</xdr:row>
      <xdr:rowOff>127000</xdr:rowOff>
    </xdr:to>
    <xdr:sp macro="" textlink="$F$5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1477625" y="6995583"/>
          <a:ext cx="566209" cy="412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F22AFF1-71DB-4DA9-86C6-DDDDB6B562C8}" type="TxLink">
            <a:rPr lang="en-US" altLang="ko-KR" sz="1000">
              <a:solidFill>
                <a:schemeClr val="tx1"/>
              </a:solidFill>
            </a:rPr>
            <a:pPr algn="ctr"/>
            <a:t>49.3
(38.1)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595842</xdr:colOff>
      <xdr:row>35</xdr:row>
      <xdr:rowOff>127000</xdr:rowOff>
    </xdr:from>
    <xdr:to>
      <xdr:col>12</xdr:col>
      <xdr:colOff>548216</xdr:colOff>
      <xdr:row>38</xdr:row>
      <xdr:rowOff>31750</xdr:rowOff>
    </xdr:to>
    <xdr:sp macro="" textlink="$F$6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8311092" y="6127750"/>
          <a:ext cx="561974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1CD4906-AF17-4276-852A-4863BF374C16}" type="TxLink">
            <a:rPr lang="en-US" altLang="ko-KR" sz="1000">
              <a:solidFill>
                <a:schemeClr val="tx1"/>
              </a:solidFill>
            </a:rPr>
            <a:pPr algn="ctr"/>
            <a:t>47.7
(50.7)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19050</xdr:colOff>
      <xdr:row>44</xdr:row>
      <xdr:rowOff>85725</xdr:rowOff>
    </xdr:from>
    <xdr:to>
      <xdr:col>13</xdr:col>
      <xdr:colOff>581025</xdr:colOff>
      <xdr:row>46</xdr:row>
      <xdr:rowOff>161925</xdr:rowOff>
    </xdr:to>
    <xdr:sp macro="" textlink="$F$7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343900" y="76295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0DAF7A7-9A25-4E59-9FD7-A67A9A5F190C}" type="TxLink">
            <a:rPr lang="en-US" altLang="ko-KR" sz="1000">
              <a:solidFill>
                <a:schemeClr val="tx1"/>
              </a:solidFill>
            </a:rPr>
            <a:pPr algn="ctr"/>
            <a:t>61.0
(61.6)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335492</xdr:colOff>
      <xdr:row>23</xdr:row>
      <xdr:rowOff>128058</xdr:rowOff>
    </xdr:from>
    <xdr:to>
      <xdr:col>15</xdr:col>
      <xdr:colOff>287867</xdr:colOff>
      <xdr:row>26</xdr:row>
      <xdr:rowOff>34924</xdr:rowOff>
    </xdr:to>
    <xdr:sp macro="" textlink="$F$8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9934575" y="4022725"/>
          <a:ext cx="566209" cy="4148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0ED510B-2EAC-4582-85AB-49F64E081C8F}" type="TxLink">
            <a:rPr lang="en-US" altLang="ko-KR" sz="1000">
              <a:solidFill>
                <a:schemeClr val="tx1"/>
              </a:solidFill>
            </a:rPr>
            <a:pPr algn="ctr"/>
            <a:t>120.3
(88.3)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133350</xdr:colOff>
      <xdr:row>27</xdr:row>
      <xdr:rowOff>9525</xdr:rowOff>
    </xdr:from>
    <xdr:to>
      <xdr:col>8</xdr:col>
      <xdr:colOff>85725</xdr:colOff>
      <xdr:row>29</xdr:row>
      <xdr:rowOff>85725</xdr:rowOff>
    </xdr:to>
    <xdr:sp macro="" textlink="$F$9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4800600" y="463867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9946A6F-B33A-4038-AE46-00C0AD8C3BDC}" type="TxLink">
            <a:rPr lang="en-US" altLang="ko-KR" sz="1000">
              <a:solidFill>
                <a:schemeClr val="tx1"/>
              </a:solidFill>
            </a:rPr>
            <a:pPr algn="ctr"/>
            <a:t>222.7
(152.6)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157692</xdr:colOff>
      <xdr:row>10</xdr:row>
      <xdr:rowOff>91017</xdr:rowOff>
    </xdr:from>
    <xdr:to>
      <xdr:col>22</xdr:col>
      <xdr:colOff>70449</xdr:colOff>
      <xdr:row>12</xdr:row>
      <xdr:rowOff>3023</xdr:rowOff>
    </xdr:to>
    <xdr:sp macro="" textlink="">
      <xdr:nvSpPr>
        <xdr:cNvPr id="8" name="TextBox 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39775" y="1784350"/>
          <a:ext cx="1140424" cy="25067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0</xdr:col>
      <xdr:colOff>38100</xdr:colOff>
      <xdr:row>10</xdr:row>
      <xdr:rowOff>0</xdr:rowOff>
    </xdr:from>
    <xdr:to>
      <xdr:col>5</xdr:col>
      <xdr:colOff>104477</xdr:colOff>
      <xdr:row>11</xdr:row>
      <xdr:rowOff>163354</xdr:rowOff>
    </xdr:to>
    <xdr:sp macro="" textlink="">
      <xdr:nvSpPr>
        <xdr:cNvPr id="9" name="TextBox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8100" y="1714500"/>
          <a:ext cx="3514427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구별 면적 및 지번수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0.84304</cdr:x>
      <cdr:y>0.01292</cdr:y>
    </cdr:from>
    <cdr:to>
      <cdr:x>0.98867</cdr:x>
      <cdr:y>0.1068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62525" y="47625"/>
          <a:ext cx="857250" cy="346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0.80583</cdr:x>
      <cdr:y>0.02314</cdr:y>
    </cdr:from>
    <cdr:to>
      <cdr:x>0.98382</cdr:x>
      <cdr:y>0.11654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43450" y="85725"/>
          <a:ext cx="1047750" cy="346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10</xdr:row>
      <xdr:rowOff>66675</xdr:rowOff>
    </xdr:from>
    <xdr:to>
      <xdr:col>19</xdr:col>
      <xdr:colOff>581025</xdr:colOff>
      <xdr:row>59</xdr:row>
      <xdr:rowOff>28575</xdr:rowOff>
    </xdr:to>
    <xdr:pic>
      <xdr:nvPicPr>
        <xdr:cNvPr id="2" name="그림 1" descr="29000_광주.jp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781175"/>
          <a:ext cx="14735175" cy="8362950"/>
        </a:xfrm>
        <a:prstGeom prst="rect">
          <a:avLst/>
        </a:prstGeom>
      </xdr:spPr>
    </xdr:pic>
    <xdr:clientData/>
  </xdr:twoCellAnchor>
  <xdr:twoCellAnchor>
    <xdr:from>
      <xdr:col>11</xdr:col>
      <xdr:colOff>428625</xdr:colOff>
      <xdr:row>42</xdr:row>
      <xdr:rowOff>66675</xdr:rowOff>
    </xdr:from>
    <xdr:to>
      <xdr:col>15</xdr:col>
      <xdr:colOff>85725</xdr:colOff>
      <xdr:row>51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42</xdr:row>
      <xdr:rowOff>19050</xdr:rowOff>
    </xdr:from>
    <xdr:to>
      <xdr:col>15</xdr:col>
      <xdr:colOff>209550</xdr:colOff>
      <xdr:row>43</xdr:row>
      <xdr:rowOff>152400</xdr:rowOff>
    </xdr:to>
    <xdr:sp macro="" textlink="$J$5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1182350" y="7219950"/>
          <a:ext cx="914400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B805745-F572-4EB0-92D4-CDB475C42D12}" type="TxLink">
            <a:rPr lang="en-US" altLang="ko-KR" sz="1000" b="1"/>
            <a:pPr algn="ctr"/>
            <a:t>49.3</a:t>
          </a:fld>
          <a:endParaRPr lang="ko-KR" altLang="en-US" sz="1000" b="1"/>
        </a:p>
      </xdr:txBody>
    </xdr:sp>
    <xdr:clientData/>
  </xdr:twoCellAnchor>
  <xdr:twoCellAnchor>
    <xdr:from>
      <xdr:col>0</xdr:col>
      <xdr:colOff>361950</xdr:colOff>
      <xdr:row>10</xdr:row>
      <xdr:rowOff>152400</xdr:rowOff>
    </xdr:from>
    <xdr:to>
      <xdr:col>3</xdr:col>
      <xdr:colOff>533400</xdr:colOff>
      <xdr:row>23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31</xdr:row>
      <xdr:rowOff>95250</xdr:rowOff>
    </xdr:from>
    <xdr:to>
      <xdr:col>10</xdr:col>
      <xdr:colOff>295275</xdr:colOff>
      <xdr:row>40</xdr:row>
      <xdr:rowOff>57150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733425</xdr:colOff>
      <xdr:row>38</xdr:row>
      <xdr:rowOff>28575</xdr:rowOff>
    </xdr:from>
    <xdr:to>
      <xdr:col>10</xdr:col>
      <xdr:colOff>104775</xdr:colOff>
      <xdr:row>39</xdr:row>
      <xdr:rowOff>161925</xdr:rowOff>
    </xdr:to>
    <xdr:sp macro="" textlink="$J$6">
      <xdr:nvSpPr>
        <xdr:cNvPr id="8" name="TextBox 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8029575" y="6543675"/>
          <a:ext cx="914400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5CD22D5-6176-457A-8F9D-6176EA28603D}" type="TxLink">
            <a:rPr lang="en-US" altLang="ko-KR" sz="1000" b="1"/>
            <a:pPr algn="ctr"/>
            <a:t>47.7</a:t>
          </a:fld>
          <a:endParaRPr lang="ko-KR" altLang="en-US" sz="1000" b="1"/>
        </a:p>
      </xdr:txBody>
    </xdr:sp>
    <xdr:clientData/>
  </xdr:twoCellAnchor>
  <xdr:twoCellAnchor>
    <xdr:from>
      <xdr:col>7</xdr:col>
      <xdr:colOff>647700</xdr:colOff>
      <xdr:row>44</xdr:row>
      <xdr:rowOff>161925</xdr:rowOff>
    </xdr:from>
    <xdr:to>
      <xdr:col>9</xdr:col>
      <xdr:colOff>600075</xdr:colOff>
      <xdr:row>52</xdr:row>
      <xdr:rowOff>161925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95250</xdr:colOff>
      <xdr:row>48</xdr:row>
      <xdr:rowOff>28575</xdr:rowOff>
    </xdr:from>
    <xdr:to>
      <xdr:col>10</xdr:col>
      <xdr:colOff>400050</xdr:colOff>
      <xdr:row>49</xdr:row>
      <xdr:rowOff>161925</xdr:rowOff>
    </xdr:to>
    <xdr:sp macro="" textlink="$J$7">
      <xdr:nvSpPr>
        <xdr:cNvPr id="10" name="TextBox 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8324850" y="8258175"/>
          <a:ext cx="914400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51BAE7A-3BEF-4857-94F4-35441B7E2828}" type="TxLink">
            <a:rPr lang="en-US" altLang="ko-KR" sz="1000" b="1"/>
            <a:pPr algn="ctr"/>
            <a:t>61.0</a:t>
          </a:fld>
          <a:endParaRPr lang="ko-KR" altLang="en-US" sz="1000" b="1"/>
        </a:p>
      </xdr:txBody>
    </xdr:sp>
    <xdr:clientData/>
  </xdr:twoCellAnchor>
  <xdr:twoCellAnchor>
    <xdr:from>
      <xdr:col>10</xdr:col>
      <xdr:colOff>104775</xdr:colOff>
      <xdr:row>19</xdr:row>
      <xdr:rowOff>161925</xdr:rowOff>
    </xdr:from>
    <xdr:to>
      <xdr:col>12</xdr:col>
      <xdr:colOff>495300</xdr:colOff>
      <xdr:row>27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533400</xdr:colOff>
      <xdr:row>27</xdr:row>
      <xdr:rowOff>28575</xdr:rowOff>
    </xdr:from>
    <xdr:to>
      <xdr:col>12</xdr:col>
      <xdr:colOff>228600</xdr:colOff>
      <xdr:row>28</xdr:row>
      <xdr:rowOff>161925</xdr:rowOff>
    </xdr:to>
    <xdr:sp macro="" textlink="$J$8">
      <xdr:nvSpPr>
        <xdr:cNvPr id="12" name="TextBox 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9372600" y="4657725"/>
          <a:ext cx="914400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0785BDE-6A86-4E6B-85A4-D7E6AE26DD7D}" type="TxLink">
            <a:rPr lang="en-US" altLang="ko-KR" sz="1000" b="1"/>
            <a:pPr algn="ctr"/>
            <a:t>120.3</a:t>
          </a:fld>
          <a:endParaRPr lang="ko-KR" altLang="en-US" sz="1000" b="1"/>
        </a:p>
      </xdr:txBody>
    </xdr:sp>
    <xdr:clientData/>
  </xdr:twoCellAnchor>
  <xdr:twoCellAnchor>
    <xdr:from>
      <xdr:col>4</xdr:col>
      <xdr:colOff>876300</xdr:colOff>
      <xdr:row>22</xdr:row>
      <xdr:rowOff>161925</xdr:rowOff>
    </xdr:from>
    <xdr:to>
      <xdr:col>6</xdr:col>
      <xdr:colOff>657225</xdr:colOff>
      <xdr:row>32</xdr:row>
      <xdr:rowOff>104775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238125</xdr:colOff>
      <xdr:row>30</xdr:row>
      <xdr:rowOff>104775</xdr:rowOff>
    </xdr:from>
    <xdr:to>
      <xdr:col>6</xdr:col>
      <xdr:colOff>219075</xdr:colOff>
      <xdr:row>32</xdr:row>
      <xdr:rowOff>66675</xdr:rowOff>
    </xdr:to>
    <xdr:sp macro="" textlink="$J$9">
      <xdr:nvSpPr>
        <xdr:cNvPr id="15" name="TextBox 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4733925" y="5248275"/>
          <a:ext cx="914400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2EAC27F-2501-43EC-9CF9-230BE4B6DF58}" type="TxLink">
            <a:rPr lang="en-US" altLang="ko-KR" sz="1000" b="1"/>
            <a:pPr algn="ctr"/>
            <a:t>222.7</a:t>
          </a:fld>
          <a:endParaRPr lang="ko-KR" altLang="en-US" sz="1000" b="1"/>
        </a:p>
      </xdr:txBody>
    </xdr:sp>
    <xdr:clientData/>
  </xdr:twoCellAnchor>
  <xdr:twoCellAnchor>
    <xdr:from>
      <xdr:col>3</xdr:col>
      <xdr:colOff>657225</xdr:colOff>
      <xdr:row>10</xdr:row>
      <xdr:rowOff>95250</xdr:rowOff>
    </xdr:from>
    <xdr:to>
      <xdr:col>9</xdr:col>
      <xdr:colOff>228601</xdr:colOff>
      <xdr:row>13</xdr:row>
      <xdr:rowOff>24259</xdr:rowOff>
    </xdr:to>
    <xdr:sp macro="" textlink="">
      <xdr:nvSpPr>
        <xdr:cNvPr id="16" name="TextBox 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209925" y="1809750"/>
          <a:ext cx="524827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18</xdr:col>
      <xdr:colOff>142875</xdr:colOff>
      <xdr:row>10</xdr:row>
      <xdr:rowOff>104775</xdr:rowOff>
    </xdr:from>
    <xdr:to>
      <xdr:col>19</xdr:col>
      <xdr:colOff>476246</xdr:colOff>
      <xdr:row>12</xdr:row>
      <xdr:rowOff>28572</xdr:rowOff>
    </xdr:to>
    <xdr:sp macro="" textlink="">
      <xdr:nvSpPr>
        <xdr:cNvPr id="17" name="TextBox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3858875" y="1819275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0.27972</cdr:x>
      <cdr:y>0.7713</cdr:y>
    </cdr:from>
    <cdr:to>
      <cdr:x>0.61538</cdr:x>
      <cdr:y>0.93274</cdr:y>
    </cdr:to>
    <cdr:sp macro="" textlink="'6.구별 지목별 면적 현황'!$J$4">
      <cdr:nvSpPr>
        <cdr:cNvPr id="2" name="TextBox 1"/>
        <cdr:cNvSpPr txBox="1"/>
      </cdr:nvSpPr>
      <cdr:spPr>
        <a:xfrm xmlns:a="http://schemas.openxmlformats.org/drawingml/2006/main">
          <a:off x="762000" y="163830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2BFE2AC8-5608-48F7-8A5C-34C75A0E8300}" type="TxLink">
            <a:rPr lang="ko-KR" altLang="en-US" sz="1000" b="1"/>
            <a:pPr algn="ctr"/>
            <a:t>합계 501.0</a:t>
          </a:fld>
          <a:endParaRPr lang="ko-KR" altLang="en-US" sz="10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95250</xdr:rowOff>
    </xdr:from>
    <xdr:to>
      <xdr:col>22</xdr:col>
      <xdr:colOff>409575</xdr:colOff>
      <xdr:row>58</xdr:row>
      <xdr:rowOff>57150</xdr:rowOff>
    </xdr:to>
    <xdr:pic>
      <xdr:nvPicPr>
        <xdr:cNvPr id="2" name="그림 1" descr="29000_광주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1638300"/>
          <a:ext cx="14735175" cy="836295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29</xdr:row>
      <xdr:rowOff>85725</xdr:rowOff>
    </xdr:from>
    <xdr:to>
      <xdr:col>18</xdr:col>
      <xdr:colOff>238125</xdr:colOff>
      <xdr:row>45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23</xdr:row>
      <xdr:rowOff>114300</xdr:rowOff>
    </xdr:from>
    <xdr:to>
      <xdr:col>13</xdr:col>
      <xdr:colOff>352425</xdr:colOff>
      <xdr:row>39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34</xdr:row>
      <xdr:rowOff>0</xdr:rowOff>
    </xdr:from>
    <xdr:to>
      <xdr:col>14</xdr:col>
      <xdr:colOff>466725</xdr:colOff>
      <xdr:row>50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16</xdr:col>
      <xdr:colOff>152400</xdr:colOff>
      <xdr:row>27</xdr:row>
      <xdr:rowOff>57150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20</xdr:row>
      <xdr:rowOff>66675</xdr:rowOff>
    </xdr:from>
    <xdr:to>
      <xdr:col>9</xdr:col>
      <xdr:colOff>342900</xdr:colOff>
      <xdr:row>36</xdr:row>
      <xdr:rowOff>66675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9</xdr:row>
      <xdr:rowOff>95250</xdr:rowOff>
    </xdr:from>
    <xdr:to>
      <xdr:col>3</xdr:col>
      <xdr:colOff>361950</xdr:colOff>
      <xdr:row>12</xdr:row>
      <xdr:rowOff>47625</xdr:rowOff>
    </xdr:to>
    <xdr:sp macro="" textlink="">
      <xdr:nvSpPr>
        <xdr:cNvPr id="9" name="TextBox 1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5250" y="1638300"/>
          <a:ext cx="2495550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구별 면적 및 지번수 현황</a:t>
          </a:r>
        </a:p>
      </xdr:txBody>
    </xdr:sp>
    <xdr:clientData/>
  </xdr:twoCellAnchor>
  <xdr:twoCellAnchor>
    <xdr:from>
      <xdr:col>19</xdr:col>
      <xdr:colOff>581024</xdr:colOff>
      <xdr:row>9</xdr:row>
      <xdr:rowOff>161925</xdr:rowOff>
    </xdr:from>
    <xdr:to>
      <xdr:col>22</xdr:col>
      <xdr:colOff>228599</xdr:colOff>
      <xdr:row>11</xdr:row>
      <xdr:rowOff>142875</xdr:rowOff>
    </xdr:to>
    <xdr:sp macro="" textlink="">
      <xdr:nvSpPr>
        <xdr:cNvPr id="10" name="TextBox 1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3173074" y="1704975"/>
          <a:ext cx="1476375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247650</xdr:colOff>
      <xdr:row>12</xdr:row>
      <xdr:rowOff>47625</xdr:rowOff>
    </xdr:from>
    <xdr:to>
      <xdr:col>2</xdr:col>
      <xdr:colOff>209550</xdr:colOff>
      <xdr:row>23</xdr:row>
      <xdr:rowOff>114300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0.15663</cdr:x>
      <cdr:y>0.62927</cdr:y>
    </cdr:from>
    <cdr:to>
      <cdr:x>0.56023</cdr:x>
      <cdr:y>0.83902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47650" y="1228725"/>
          <a:ext cx="638160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면적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0.48795</cdr:x>
      <cdr:y>0.62439</cdr:y>
    </cdr:from>
    <cdr:to>
      <cdr:x>0.89156</cdr:x>
      <cdr:y>0.83414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771525" y="1219200"/>
          <a:ext cx="638160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지번수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57150</xdr:rowOff>
    </xdr:from>
    <xdr:to>
      <xdr:col>14</xdr:col>
      <xdr:colOff>276225</xdr:colOff>
      <xdr:row>27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57149</xdr:rowOff>
    </xdr:from>
    <xdr:to>
      <xdr:col>24</xdr:col>
      <xdr:colOff>76200</xdr:colOff>
      <xdr:row>27</xdr:row>
      <xdr:rowOff>104774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0.02024</cdr:x>
      <cdr:y>0.80735</cdr:y>
    </cdr:from>
    <cdr:to>
      <cdr:x>0.28738</cdr:x>
      <cdr:y>0.97817</cdr:y>
    </cdr:to>
    <cdr:sp macro="" textlink="'3.지적통계체계표'!$C$29">
      <cdr:nvSpPr>
        <cdr:cNvPr id="2" name="TextBox 1"/>
        <cdr:cNvSpPr txBox="1"/>
      </cdr:nvSpPr>
      <cdr:spPr>
        <a:xfrm xmlns:a="http://schemas.openxmlformats.org/drawingml/2006/main">
          <a:off x="113353" y="3875787"/>
          <a:ext cx="1496171" cy="820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731B400C-C8C5-4818-8420-5A92113F1545}" type="TxLink">
            <a:rPr lang="ko-KR" altLang="en-US" sz="1000" b="1"/>
            <a:pPr algn="ctr"/>
            <a:t>총계
501,024,298.6㎡(100.0%)
391,283필</a:t>
          </a:fld>
          <a:endParaRPr lang="ko-KR" altLang="en-US" sz="1000" b="1"/>
        </a:p>
      </cdr:txBody>
    </cdr:sp>
  </cdr:relSizeAnchor>
  <cdr:relSizeAnchor xmlns:cdr="http://schemas.openxmlformats.org/drawingml/2006/chartDrawing">
    <cdr:from>
      <cdr:x>0.79613</cdr:x>
      <cdr:y>0.07651</cdr:y>
    </cdr:from>
    <cdr:to>
      <cdr:x>0.99824</cdr:x>
      <cdr:y>0.13345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14826" y="40957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0.00427</cdr:x>
      <cdr:y>0.00548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="" xmlns:a16="http://schemas.microsoft.com/office/drawing/2014/main" id="{C72366E7-1B7A-4068-826C-C7DD2C5319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0.27667</cdr:x>
      <cdr:y>0.00214</cdr:y>
    </cdr:from>
    <cdr:to>
      <cdr:x>0.82828</cdr:x>
      <cdr:y>0.1031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81150" y="9525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0.795</cdr:x>
      <cdr:y>0.07066</cdr:y>
    </cdr:from>
    <cdr:to>
      <cdr:x>0.99307</cdr:x>
      <cdr:y>0.12797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43425" y="314325"/>
          <a:ext cx="1131958" cy="254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85724</xdr:rowOff>
    </xdr:from>
    <xdr:to>
      <xdr:col>15</xdr:col>
      <xdr:colOff>352425</xdr:colOff>
      <xdr:row>28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41</xdr:row>
      <xdr:rowOff>114300</xdr:rowOff>
    </xdr:from>
    <xdr:to>
      <xdr:col>16</xdr:col>
      <xdr:colOff>828675</xdr:colOff>
      <xdr:row>62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0.7375</cdr:x>
      <cdr:y>0.02083</cdr:y>
    </cdr:from>
    <cdr:to>
      <cdr:x>0.98508</cdr:x>
      <cdr:y>0.11376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1850" y="57150"/>
          <a:ext cx="1131958" cy="254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85724</xdr:rowOff>
    </xdr:from>
    <xdr:to>
      <xdr:col>13</xdr:col>
      <xdr:colOff>552450</xdr:colOff>
      <xdr:row>24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26</xdr:row>
      <xdr:rowOff>19049</xdr:rowOff>
    </xdr:from>
    <xdr:to>
      <xdr:col>13</xdr:col>
      <xdr:colOff>581025</xdr:colOff>
      <xdr:row>50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_&#49436;&#50872;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지적통계체계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B7" sqref="B7"/>
    </sheetView>
  </sheetViews>
  <sheetFormatPr defaultRowHeight="13.5" x14ac:dyDescent="0.25"/>
  <cols>
    <col min="2" max="2" width="20.42578125" bestFit="1" customWidth="1"/>
    <col min="3" max="3" width="13" bestFit="1" customWidth="1"/>
    <col min="4" max="5" width="9.140625" style="1"/>
  </cols>
  <sheetData>
    <row r="1" spans="1:10" x14ac:dyDescent="0.25">
      <c r="A1" s="120" t="s">
        <v>0</v>
      </c>
      <c r="B1" s="120"/>
      <c r="C1" s="120"/>
      <c r="D1" s="6"/>
      <c r="E1" s="6"/>
    </row>
    <row r="2" spans="1:10" x14ac:dyDescent="0.25">
      <c r="A2" s="116"/>
      <c r="B2" s="118" t="s">
        <v>1</v>
      </c>
      <c r="C2" s="119"/>
      <c r="D2" s="6"/>
      <c r="E2" s="6"/>
      <c r="F2" s="92"/>
    </row>
    <row r="3" spans="1:10" x14ac:dyDescent="0.25">
      <c r="A3" s="117"/>
      <c r="B3" s="9" t="s">
        <v>2</v>
      </c>
      <c r="C3" s="10" t="s">
        <v>3</v>
      </c>
      <c r="D3" s="6"/>
      <c r="E3" s="6"/>
      <c r="F3" s="110" t="s">
        <v>70</v>
      </c>
      <c r="H3" s="55"/>
      <c r="J3" s="87"/>
    </row>
    <row r="4" spans="1:10" x14ac:dyDescent="0.15">
      <c r="A4" s="11" t="s">
        <v>4</v>
      </c>
      <c r="B4" s="74">
        <v>501024298.60000002</v>
      </c>
      <c r="C4" s="75">
        <v>391283</v>
      </c>
      <c r="D4" s="6">
        <f>SUM(D5:D9)</f>
        <v>501.02429859999995</v>
      </c>
      <c r="E4" s="6">
        <f>SUM(E5:E9)</f>
        <v>391.28300000000002</v>
      </c>
      <c r="F4" s="93" t="str">
        <f>FIXED(D4,1)&amp;CHAR(10)&amp;"("&amp;FIXED(E4,1)&amp;")"</f>
        <v>501.0
(391.3)</v>
      </c>
      <c r="G4" s="92"/>
      <c r="H4" s="55"/>
    </row>
    <row r="5" spans="1:10" x14ac:dyDescent="0.15">
      <c r="A5" s="7" t="s">
        <v>5</v>
      </c>
      <c r="B5" s="85">
        <v>49319444.399999999</v>
      </c>
      <c r="C5" s="84">
        <v>38126</v>
      </c>
      <c r="D5" s="6">
        <f>B5*0.000001</f>
        <v>49.319444399999995</v>
      </c>
      <c r="E5" s="6">
        <f>C5*0.001</f>
        <v>38.125999999999998</v>
      </c>
      <c r="F5" s="93" t="str">
        <f t="shared" ref="F5:F9" si="0">FIXED(D5,1)&amp;CHAR(10)&amp;"("&amp;FIXED(E5,1)&amp;")"</f>
        <v>49.3
(38.1)</v>
      </c>
      <c r="G5" s="92"/>
    </row>
    <row r="6" spans="1:10" x14ac:dyDescent="0.15">
      <c r="A6" s="7" t="s">
        <v>6</v>
      </c>
      <c r="B6" s="85">
        <v>47748554</v>
      </c>
      <c r="C6" s="84">
        <v>50686</v>
      </c>
      <c r="D6" s="6">
        <f t="shared" ref="D6:D9" si="1">B6*0.000001</f>
        <v>47.748553999999999</v>
      </c>
      <c r="E6" s="6">
        <f t="shared" ref="E6:E9" si="2">C6*0.001</f>
        <v>50.686</v>
      </c>
      <c r="F6" s="93" t="str">
        <f t="shared" si="0"/>
        <v>47.7
(50.7)</v>
      </c>
      <c r="G6" s="94"/>
    </row>
    <row r="7" spans="1:10" x14ac:dyDescent="0.15">
      <c r="A7" s="7" t="s">
        <v>7</v>
      </c>
      <c r="B7" s="85">
        <v>60975038.5</v>
      </c>
      <c r="C7" s="84">
        <v>61568</v>
      </c>
      <c r="D7" s="6">
        <f t="shared" si="1"/>
        <v>60.975038499999997</v>
      </c>
      <c r="E7" s="6">
        <f t="shared" si="2"/>
        <v>61.567999999999998</v>
      </c>
      <c r="F7" s="93" t="str">
        <f t="shared" si="0"/>
        <v>61.0
(61.6)</v>
      </c>
      <c r="G7" s="92"/>
    </row>
    <row r="8" spans="1:10" x14ac:dyDescent="0.15">
      <c r="A8" s="7" t="s">
        <v>8</v>
      </c>
      <c r="B8" s="85">
        <v>120270453.09999999</v>
      </c>
      <c r="C8" s="84">
        <v>88305</v>
      </c>
      <c r="D8" s="6">
        <f t="shared" si="1"/>
        <v>120.27045309999998</v>
      </c>
      <c r="E8" s="6">
        <f t="shared" si="2"/>
        <v>88.305000000000007</v>
      </c>
      <c r="F8" s="93" t="str">
        <f t="shared" si="0"/>
        <v>120.3
(88.3)</v>
      </c>
      <c r="G8" s="92"/>
    </row>
    <row r="9" spans="1:10" x14ac:dyDescent="0.15">
      <c r="A9" s="7" t="s">
        <v>9</v>
      </c>
      <c r="B9" s="85">
        <v>222710808.59999999</v>
      </c>
      <c r="C9" s="84">
        <v>152598</v>
      </c>
      <c r="D9" s="6">
        <f t="shared" si="1"/>
        <v>222.71080859999998</v>
      </c>
      <c r="E9" s="6">
        <f t="shared" si="2"/>
        <v>152.59800000000001</v>
      </c>
      <c r="F9" s="93" t="str">
        <f t="shared" si="0"/>
        <v>222.7
(152.6)</v>
      </c>
      <c r="G9" s="98"/>
    </row>
    <row r="10" spans="1:10" x14ac:dyDescent="0.25">
      <c r="G10" s="92"/>
    </row>
  </sheetData>
  <mergeCells count="3">
    <mergeCell ref="A2:A3"/>
    <mergeCell ref="B2:C2"/>
    <mergeCell ref="A1:C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5" sqref="C5"/>
    </sheetView>
  </sheetViews>
  <sheetFormatPr defaultRowHeight="13.5" x14ac:dyDescent="0.25"/>
  <cols>
    <col min="2" max="2" width="20.42578125" bestFit="1" customWidth="1"/>
    <col min="3" max="3" width="13" bestFit="1" customWidth="1"/>
    <col min="4" max="7" width="9.140625" style="2"/>
  </cols>
  <sheetData>
    <row r="1" spans="1:12" x14ac:dyDescent="0.25">
      <c r="A1" s="8" t="s">
        <v>53</v>
      </c>
      <c r="B1" s="8"/>
      <c r="C1" s="8"/>
      <c r="D1" s="26"/>
      <c r="E1" s="26"/>
      <c r="F1" s="26"/>
      <c r="G1" s="26"/>
    </row>
    <row r="2" spans="1:12" x14ac:dyDescent="0.25">
      <c r="A2" s="116"/>
      <c r="B2" s="118" t="s">
        <v>1</v>
      </c>
      <c r="C2" s="119"/>
      <c r="D2" s="26"/>
      <c r="E2" s="26"/>
      <c r="F2" s="26"/>
      <c r="G2" s="26"/>
    </row>
    <row r="3" spans="1:12" x14ac:dyDescent="0.25">
      <c r="A3" s="117"/>
      <c r="B3" s="9" t="s">
        <v>2</v>
      </c>
      <c r="C3" s="10" t="s">
        <v>3</v>
      </c>
      <c r="D3" s="27" t="s">
        <v>2</v>
      </c>
      <c r="E3" s="27" t="s">
        <v>52</v>
      </c>
      <c r="F3" s="27" t="s">
        <v>2</v>
      </c>
      <c r="G3" s="27" t="s">
        <v>52</v>
      </c>
      <c r="H3" s="121" t="s">
        <v>70</v>
      </c>
      <c r="I3" s="122"/>
      <c r="J3" s="92"/>
      <c r="L3" s="87"/>
    </row>
    <row r="4" spans="1:12" x14ac:dyDescent="0.15">
      <c r="A4" s="11" t="s">
        <v>4</v>
      </c>
      <c r="B4" s="74">
        <v>501024298.60000002</v>
      </c>
      <c r="C4" s="75">
        <v>391283</v>
      </c>
      <c r="D4" s="28">
        <f t="shared" ref="D4:G4" si="0">SUM(D5:D9)</f>
        <v>501.02429859999995</v>
      </c>
      <c r="E4" s="28">
        <f t="shared" si="0"/>
        <v>100</v>
      </c>
      <c r="F4" s="28">
        <f t="shared" si="0"/>
        <v>391.28300000000002</v>
      </c>
      <c r="G4" s="28">
        <f t="shared" si="0"/>
        <v>100</v>
      </c>
      <c r="H4" s="95"/>
      <c r="I4" s="96"/>
      <c r="J4" s="92"/>
    </row>
    <row r="5" spans="1:12" x14ac:dyDescent="0.15">
      <c r="A5" s="7" t="s">
        <v>5</v>
      </c>
      <c r="B5" s="85">
        <v>49319444.399999999</v>
      </c>
      <c r="C5" s="84">
        <v>38126</v>
      </c>
      <c r="D5" s="28">
        <f>B5*0.000001</f>
        <v>49.319444399999995</v>
      </c>
      <c r="E5" s="28">
        <f>B5/B4*100</f>
        <v>9.8437230565088605</v>
      </c>
      <c r="F5" s="28">
        <f>C5*0.001</f>
        <v>38.125999999999998</v>
      </c>
      <c r="G5" s="28">
        <f>C5/C4*100</f>
        <v>9.7438426918624117</v>
      </c>
      <c r="H5" s="95" t="str">
        <f t="shared" ref="H5:H9" si="1">FIXED(D5,1)&amp;CHAR(10)&amp;"("&amp;FIXED(E5,1)&amp;")"</f>
        <v>49.3
(9.8)</v>
      </c>
      <c r="I5" s="96" t="str">
        <f t="shared" ref="I5:I9" si="2">FIXED(F5,1)&amp;CHAR(10)&amp;"("&amp;FIXED(G5,1)&amp;")"</f>
        <v>38.1
(9.7)</v>
      </c>
      <c r="J5" s="92"/>
    </row>
    <row r="6" spans="1:12" x14ac:dyDescent="0.15">
      <c r="A6" s="7" t="s">
        <v>6</v>
      </c>
      <c r="B6" s="85">
        <v>47748554</v>
      </c>
      <c r="C6" s="84">
        <v>50686</v>
      </c>
      <c r="D6" s="28">
        <f t="shared" ref="D6:D9" si="3">B6*0.000001</f>
        <v>47.748553999999999</v>
      </c>
      <c r="E6" s="28">
        <f>B6/B4*100</f>
        <v>9.5301872850124489</v>
      </c>
      <c r="F6" s="28">
        <f t="shared" ref="F6:F9" si="4">C6*0.001</f>
        <v>50.686</v>
      </c>
      <c r="G6" s="28">
        <f>C6/C4*100</f>
        <v>12.953795590403876</v>
      </c>
      <c r="H6" s="95" t="str">
        <f t="shared" si="1"/>
        <v>47.7
(9.5)</v>
      </c>
      <c r="I6" s="96" t="str">
        <f t="shared" si="2"/>
        <v>50.7
(13.0)</v>
      </c>
      <c r="J6" s="92"/>
    </row>
    <row r="7" spans="1:12" x14ac:dyDescent="0.15">
      <c r="A7" s="7" t="s">
        <v>7</v>
      </c>
      <c r="B7" s="85">
        <v>60975038.5</v>
      </c>
      <c r="C7" s="84">
        <v>61568</v>
      </c>
      <c r="D7" s="28">
        <f t="shared" si="3"/>
        <v>60.975038499999997</v>
      </c>
      <c r="E7" s="28">
        <f>B7/B4*100</f>
        <v>12.17007611614468</v>
      </c>
      <c r="F7" s="28">
        <f t="shared" si="4"/>
        <v>61.567999999999998</v>
      </c>
      <c r="G7" s="28">
        <f>C7/C4*100</f>
        <v>15.734902870812173</v>
      </c>
      <c r="H7" s="95" t="str">
        <f t="shared" si="1"/>
        <v>61.0
(12.2)</v>
      </c>
      <c r="I7" s="96" t="str">
        <f t="shared" si="2"/>
        <v>61.6
(15.7)</v>
      </c>
      <c r="J7" s="92"/>
    </row>
    <row r="8" spans="1:12" x14ac:dyDescent="0.15">
      <c r="A8" s="7" t="s">
        <v>8</v>
      </c>
      <c r="B8" s="85">
        <v>120270453.09999999</v>
      </c>
      <c r="C8" s="84">
        <v>88305</v>
      </c>
      <c r="D8" s="28">
        <f t="shared" si="3"/>
        <v>120.27045309999998</v>
      </c>
      <c r="E8" s="28">
        <f>B8/B4*100</f>
        <v>24.004914219942783</v>
      </c>
      <c r="F8" s="28">
        <f t="shared" si="4"/>
        <v>88.305000000000007</v>
      </c>
      <c r="G8" s="28">
        <f>C8/C4*100</f>
        <v>22.568064546632488</v>
      </c>
      <c r="H8" s="95" t="str">
        <f t="shared" si="1"/>
        <v>120.3
(24.0)</v>
      </c>
      <c r="I8" s="96" t="str">
        <f t="shared" si="2"/>
        <v>88.3
(22.6)</v>
      </c>
      <c r="J8" s="92"/>
    </row>
    <row r="9" spans="1:12" x14ac:dyDescent="0.15">
      <c r="A9" s="7" t="s">
        <v>9</v>
      </c>
      <c r="B9" s="85">
        <v>222710808.59999999</v>
      </c>
      <c r="C9" s="84">
        <v>152598</v>
      </c>
      <c r="D9" s="28">
        <f t="shared" si="3"/>
        <v>222.71080859999998</v>
      </c>
      <c r="E9" s="28">
        <f>B9/B4*100</f>
        <v>44.451099322391222</v>
      </c>
      <c r="F9" s="28">
        <f t="shared" si="4"/>
        <v>152.59800000000001</v>
      </c>
      <c r="G9" s="28">
        <f>C9/C4*100</f>
        <v>38.999394300289048</v>
      </c>
      <c r="H9" s="95" t="str">
        <f t="shared" si="1"/>
        <v>222.7
(44.5)</v>
      </c>
      <c r="I9" s="96" t="str">
        <f t="shared" si="2"/>
        <v>152.6
(39.0)</v>
      </c>
      <c r="J9" s="92"/>
    </row>
  </sheetData>
  <mergeCells count="3">
    <mergeCell ref="A2:A3"/>
    <mergeCell ref="B2:C2"/>
    <mergeCell ref="H3:I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D5" sqref="D5"/>
    </sheetView>
  </sheetViews>
  <sheetFormatPr defaultRowHeight="13.5" x14ac:dyDescent="0.25"/>
  <cols>
    <col min="3" max="3" width="16.5703125" bestFit="1" customWidth="1"/>
    <col min="4" max="4" width="13" customWidth="1"/>
    <col min="5" max="5" width="9.140625" style="1"/>
  </cols>
  <sheetData>
    <row r="1" spans="1:26" x14ac:dyDescent="0.25">
      <c r="A1" s="5"/>
      <c r="B1" s="5"/>
      <c r="C1" s="5"/>
      <c r="D1" s="5"/>
    </row>
    <row r="2" spans="1:26" x14ac:dyDescent="0.25">
      <c r="A2" s="123"/>
      <c r="B2" s="123"/>
      <c r="C2" s="118" t="s">
        <v>4</v>
      </c>
      <c r="D2" s="119"/>
      <c r="E2" s="29"/>
    </row>
    <row r="3" spans="1:26" x14ac:dyDescent="0.25">
      <c r="A3" s="123"/>
      <c r="B3" s="123"/>
      <c r="C3" s="9" t="s">
        <v>2</v>
      </c>
      <c r="D3" s="10" t="s">
        <v>3</v>
      </c>
      <c r="E3" s="29"/>
    </row>
    <row r="4" spans="1:26" ht="13.5" customHeight="1" x14ac:dyDescent="0.15">
      <c r="A4" s="11" t="s">
        <v>10</v>
      </c>
      <c r="B4" s="13" t="s">
        <v>16</v>
      </c>
      <c r="C4" s="69">
        <v>317180887.60000002</v>
      </c>
      <c r="D4" s="54">
        <v>364240</v>
      </c>
      <c r="E4" s="29">
        <f>C4/C15*100</f>
        <v>63.306488025888328</v>
      </c>
    </row>
    <row r="5" spans="1:26" ht="21" x14ac:dyDescent="0.15">
      <c r="A5" s="11" t="s">
        <v>17</v>
      </c>
      <c r="B5" s="13" t="s">
        <v>16</v>
      </c>
      <c r="C5" s="71">
        <v>183843411</v>
      </c>
      <c r="D5" s="70">
        <v>27043</v>
      </c>
      <c r="E5" s="29">
        <f>C5/C15*100</f>
        <v>36.693511974111665</v>
      </c>
      <c r="Z5" s="89"/>
    </row>
    <row r="6" spans="1:26" x14ac:dyDescent="0.15">
      <c r="A6" s="124" t="s">
        <v>16</v>
      </c>
      <c r="B6" s="73" t="s">
        <v>65</v>
      </c>
      <c r="C6" s="81">
        <v>237443426.5</v>
      </c>
      <c r="D6" s="80">
        <v>244461</v>
      </c>
      <c r="E6" s="77">
        <f>C6/C15*100</f>
        <v>47.391599002978971</v>
      </c>
    </row>
    <row r="7" spans="1:26" x14ac:dyDescent="0.15">
      <c r="A7" s="124"/>
      <c r="B7" s="73" t="s">
        <v>11</v>
      </c>
      <c r="C7" s="81">
        <v>84360863.299999997</v>
      </c>
      <c r="D7" s="80">
        <v>52920</v>
      </c>
      <c r="E7" s="77">
        <f>C7/C15*100</f>
        <v>16.837679037868522</v>
      </c>
    </row>
    <row r="8" spans="1:26" x14ac:dyDescent="0.15">
      <c r="A8" s="124"/>
      <c r="B8" s="73" t="s">
        <v>12</v>
      </c>
      <c r="C8" s="81">
        <v>58708086.799999997</v>
      </c>
      <c r="D8" s="80">
        <v>26221</v>
      </c>
      <c r="E8" s="77">
        <f>C8/C15*100</f>
        <v>11.717612691449611</v>
      </c>
    </row>
    <row r="9" spans="1:26" x14ac:dyDescent="0.15">
      <c r="A9" s="124"/>
      <c r="B9" s="73" t="s">
        <v>13</v>
      </c>
      <c r="C9" s="81">
        <v>9696627.1999999993</v>
      </c>
      <c r="D9" s="80">
        <v>20453</v>
      </c>
      <c r="E9" s="77">
        <f>C9/C15*100</f>
        <v>1.9353606655595446</v>
      </c>
    </row>
    <row r="10" spans="1:26" x14ac:dyDescent="0.15">
      <c r="A10" s="124"/>
      <c r="B10" s="73" t="s">
        <v>14</v>
      </c>
      <c r="C10" s="81">
        <v>58812154.100000001</v>
      </c>
      <c r="D10" s="80">
        <v>33368</v>
      </c>
      <c r="E10" s="77">
        <f>C10/C15*100</f>
        <v>11.738383600224054</v>
      </c>
    </row>
    <row r="11" spans="1:26" x14ac:dyDescent="0.15">
      <c r="A11" s="124"/>
      <c r="B11" s="73" t="s">
        <v>66</v>
      </c>
      <c r="C11" s="81">
        <v>45770042.899999999</v>
      </c>
      <c r="D11" s="80">
        <v>7398</v>
      </c>
      <c r="E11" s="77">
        <f>C11/C15*100</f>
        <v>9.135294042203963</v>
      </c>
    </row>
    <row r="12" spans="1:26" x14ac:dyDescent="0.15">
      <c r="A12" s="124"/>
      <c r="B12" s="73" t="s">
        <v>67</v>
      </c>
      <c r="C12" s="81">
        <v>3933306.3</v>
      </c>
      <c r="D12" s="80">
        <v>2734</v>
      </c>
      <c r="E12" s="77">
        <f>C12/C15*100</f>
        <v>0.78505300261698718</v>
      </c>
    </row>
    <row r="13" spans="1:26" x14ac:dyDescent="0.15">
      <c r="A13" s="124"/>
      <c r="B13" s="73" t="s">
        <v>68</v>
      </c>
      <c r="C13" s="81">
        <v>1289917.7</v>
      </c>
      <c r="D13" s="80">
        <v>3276</v>
      </c>
      <c r="E13" s="77">
        <f>C13/C15*100</f>
        <v>0.2574561161213908</v>
      </c>
    </row>
    <row r="14" spans="1:26" x14ac:dyDescent="0.15">
      <c r="A14" s="124"/>
      <c r="B14" s="73" t="s">
        <v>15</v>
      </c>
      <c r="C14" s="81">
        <v>1009873.8</v>
      </c>
      <c r="D14" s="80">
        <v>452</v>
      </c>
      <c r="E14" s="29">
        <f>C14/C15*100</f>
        <v>0.20156184097694776</v>
      </c>
    </row>
    <row r="15" spans="1:26" x14ac:dyDescent="0.15">
      <c r="A15" s="124"/>
      <c r="B15" s="124"/>
      <c r="C15" s="79">
        <f>SUM(C6:C14)</f>
        <v>501024298.60000002</v>
      </c>
      <c r="D15" s="86">
        <f>SUM(D6:D14)</f>
        <v>391283</v>
      </c>
      <c r="E15" s="29">
        <f>SUM(E6:E14)</f>
        <v>100</v>
      </c>
    </row>
    <row r="16" spans="1:26" x14ac:dyDescent="0.25">
      <c r="E16" s="30"/>
    </row>
    <row r="17" spans="3:5" x14ac:dyDescent="0.25">
      <c r="C17" s="111" t="s">
        <v>70</v>
      </c>
      <c r="E17" s="30"/>
    </row>
    <row r="18" spans="3:5" x14ac:dyDescent="0.25">
      <c r="C18" t="str">
        <f>A4&amp;CHAR(10)&amp;FIXED(C4,1)&amp;"㎡"&amp;CHAR(10)&amp;"("&amp;FIXED(E4,1)&amp;"%)"&amp;CHAR(10)&amp;FIXED(D4,0)&amp;"필"</f>
        <v>토지대장등록지
317,180,887.6㎡
(63.3%)
364,240필</v>
      </c>
      <c r="E18" s="30"/>
    </row>
    <row r="19" spans="3:5" x14ac:dyDescent="0.25">
      <c r="C19" t="str">
        <f t="shared" ref="C19" si="0">A5&amp;CHAR(10)&amp;FIXED(C5,1)&amp;"㎡"&amp;CHAR(10)&amp;"("&amp;FIXED(E5,1)&amp;"%)"&amp;CHAR(10)&amp;FIXED(D5,0)&amp;"필"</f>
        <v>임야대장등록지
183,843,411.0㎡
(36.7%)
27,043필</v>
      </c>
      <c r="E19" s="30"/>
    </row>
    <row r="20" spans="3:5" x14ac:dyDescent="0.25">
      <c r="C20" t="str">
        <f>B6&amp;CHAR(10)&amp;FIXED(C6,1)&amp;"㎡"&amp;CHAR(10)&amp;"("&amp;FIXED(E6,1)&amp;"%)"&amp;CHAR(10)&amp;FIXED(D6,0)&amp;"필"</f>
        <v>개인
237,443,426.5㎡
(47.4%)
244,461필</v>
      </c>
    </row>
    <row r="21" spans="3:5" x14ac:dyDescent="0.25">
      <c r="C21" t="str">
        <f t="shared" ref="C21:C28" si="1">B7&amp;CHAR(10)&amp;FIXED(C7,1)&amp;"㎡"&amp;CHAR(10)&amp;"("&amp;FIXED(E7,1)&amp;"%)"&amp;CHAR(10)&amp;FIXED(D7,0)&amp;"필"</f>
        <v>국유지
84,360,863.3㎡
(16.8%)
52,920필</v>
      </c>
    </row>
    <row r="22" spans="3:5" x14ac:dyDescent="0.25">
      <c r="C22" t="str">
        <f t="shared" si="1"/>
        <v>도유지
58,708,086.8㎡
(11.7%)
26,221필</v>
      </c>
    </row>
    <row r="23" spans="3:5" x14ac:dyDescent="0.25">
      <c r="C23" t="str">
        <f t="shared" si="1"/>
        <v>군유지
9,696,627.2㎡
(1.9%)
20,453필</v>
      </c>
    </row>
    <row r="24" spans="3:5" x14ac:dyDescent="0.25">
      <c r="C24" t="str">
        <f t="shared" si="1"/>
        <v>법인
58,812,154.1㎡
(11.7%)
33,368필</v>
      </c>
    </row>
    <row r="25" spans="3:5" x14ac:dyDescent="0.25">
      <c r="C25" t="str">
        <f t="shared" si="1"/>
        <v>종중
45,770,042.9㎡
(9.1%)
7,398필</v>
      </c>
    </row>
    <row r="26" spans="3:5" x14ac:dyDescent="0.25">
      <c r="C26" t="str">
        <f t="shared" si="1"/>
        <v>종교단체
3,933,306.3㎡
(0.8%)
2,734필</v>
      </c>
    </row>
    <row r="27" spans="3:5" x14ac:dyDescent="0.25">
      <c r="C27" t="str">
        <f t="shared" si="1"/>
        <v>기타단체
1,289,917.7㎡
(0.3%)
3,276필</v>
      </c>
    </row>
    <row r="28" spans="3:5" x14ac:dyDescent="0.25">
      <c r="C28" t="str">
        <f t="shared" si="1"/>
        <v>기타
1,009,873.8㎡
(0.2%)
452필</v>
      </c>
    </row>
    <row r="29" spans="3:5" x14ac:dyDescent="0.25">
      <c r="C29" t="str">
        <f>"총계"&amp;CHAR(10)&amp;FIXED(C15,1)&amp;"㎡"&amp;"("&amp;FIXED(E15,1)&amp;"%)"&amp;CHAR(10)&amp;FIXED(D15,0)&amp;"필"</f>
        <v>총계
501,024,298.6㎡(100.0%)
391,283필</v>
      </c>
    </row>
  </sheetData>
  <mergeCells count="4">
    <mergeCell ref="A2:B3"/>
    <mergeCell ref="C2:D2"/>
    <mergeCell ref="A6:A14"/>
    <mergeCell ref="A15:B1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M37" sqref="M37"/>
    </sheetView>
  </sheetViews>
  <sheetFormatPr defaultRowHeight="12" x14ac:dyDescent="0.25"/>
  <cols>
    <col min="1" max="1" width="9.140625" style="3"/>
    <col min="2" max="2" width="14" style="3" bestFit="1" customWidth="1"/>
    <col min="3" max="12" width="7.28515625" style="3" bestFit="1" customWidth="1"/>
    <col min="13" max="13" width="5.7109375" style="3" bestFit="1" customWidth="1"/>
    <col min="14" max="14" width="4.7109375" style="3" bestFit="1" customWidth="1"/>
    <col min="15" max="16" width="5.7109375" style="3" bestFit="1" customWidth="1"/>
    <col min="17" max="17" width="14" style="3" bestFit="1" customWidth="1"/>
    <col min="18" max="18" width="12.42578125" style="3" bestFit="1" customWidth="1"/>
    <col min="19" max="19" width="14" style="3" bestFit="1" customWidth="1"/>
    <col min="20" max="20" width="11.85546875" style="3" bestFit="1" customWidth="1"/>
    <col min="21" max="21" width="12.85546875" style="3" bestFit="1" customWidth="1"/>
    <col min="22" max="24" width="11.85546875" style="3" bestFit="1" customWidth="1"/>
    <col min="25" max="25" width="11.5703125" style="3" bestFit="1" customWidth="1"/>
    <col min="26" max="16384" width="9.140625" style="3"/>
  </cols>
  <sheetData>
    <row r="1" spans="1:25" x14ac:dyDescent="0.15">
      <c r="A1" s="120" t="s">
        <v>61</v>
      </c>
      <c r="B1" s="120"/>
      <c r="C1" s="20"/>
      <c r="D1" s="20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18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25">
      <c r="A2" s="125"/>
      <c r="B2" s="21" t="s">
        <v>4</v>
      </c>
      <c r="C2" s="21" t="s">
        <v>19</v>
      </c>
      <c r="D2" s="21"/>
      <c r="E2" s="21" t="s">
        <v>20</v>
      </c>
      <c r="F2" s="21"/>
      <c r="G2" s="21" t="s">
        <v>21</v>
      </c>
      <c r="H2" s="21"/>
      <c r="I2" s="21" t="s">
        <v>22</v>
      </c>
      <c r="J2" s="21"/>
      <c r="K2" s="21" t="s">
        <v>23</v>
      </c>
      <c r="L2" s="21"/>
      <c r="M2" s="21" t="s">
        <v>24</v>
      </c>
      <c r="N2" s="21"/>
      <c r="O2" s="21" t="s">
        <v>50</v>
      </c>
      <c r="P2" s="21"/>
      <c r="Q2" s="19"/>
      <c r="R2" s="22" t="s">
        <v>1</v>
      </c>
      <c r="S2" s="22" t="s">
        <v>19</v>
      </c>
      <c r="T2" s="22" t="s">
        <v>20</v>
      </c>
      <c r="U2" s="22" t="s">
        <v>21</v>
      </c>
      <c r="V2" s="22" t="s">
        <v>22</v>
      </c>
      <c r="W2" s="22" t="s">
        <v>23</v>
      </c>
      <c r="X2" s="22" t="s">
        <v>24</v>
      </c>
      <c r="Y2" s="22" t="s">
        <v>50</v>
      </c>
    </row>
    <row r="3" spans="1:25" x14ac:dyDescent="0.25">
      <c r="A3" s="126"/>
      <c r="B3" s="9" t="s">
        <v>2</v>
      </c>
      <c r="C3" s="9" t="s">
        <v>2</v>
      </c>
      <c r="D3" s="9" t="s">
        <v>51</v>
      </c>
      <c r="E3" s="9" t="s">
        <v>2</v>
      </c>
      <c r="F3" s="9" t="s">
        <v>51</v>
      </c>
      <c r="G3" s="9" t="s">
        <v>2</v>
      </c>
      <c r="H3" s="9" t="s">
        <v>51</v>
      </c>
      <c r="I3" s="9" t="s">
        <v>2</v>
      </c>
      <c r="J3" s="9" t="s">
        <v>51</v>
      </c>
      <c r="K3" s="9" t="s">
        <v>2</v>
      </c>
      <c r="L3" s="9" t="s">
        <v>51</v>
      </c>
      <c r="M3" s="9" t="s">
        <v>2</v>
      </c>
      <c r="N3" s="9" t="s">
        <v>51</v>
      </c>
      <c r="O3" s="9" t="s">
        <v>2</v>
      </c>
      <c r="P3" s="9" t="s">
        <v>51</v>
      </c>
      <c r="Q3" s="19"/>
      <c r="R3" s="23" t="s">
        <v>2</v>
      </c>
      <c r="S3" s="23" t="s">
        <v>2</v>
      </c>
      <c r="T3" s="23" t="s">
        <v>2</v>
      </c>
      <c r="U3" s="23" t="s">
        <v>2</v>
      </c>
      <c r="V3" s="23" t="s">
        <v>2</v>
      </c>
      <c r="W3" s="23" t="s">
        <v>2</v>
      </c>
      <c r="X3" s="23" t="s">
        <v>2</v>
      </c>
      <c r="Y3" s="23" t="s">
        <v>2</v>
      </c>
    </row>
    <row r="4" spans="1:25" x14ac:dyDescent="0.15">
      <c r="A4" s="24" t="s">
        <v>18</v>
      </c>
      <c r="B4" s="16">
        <f>R4*0.000001</f>
        <v>501.02429860000001</v>
      </c>
      <c r="C4" s="16">
        <f>S4*0.000001</f>
        <v>31.441250399999998</v>
      </c>
      <c r="D4" s="16">
        <f>S4/R4*100</f>
        <v>6.2753943247574053</v>
      </c>
      <c r="E4" s="16">
        <f>T4*0.000001</f>
        <v>81.050493199999991</v>
      </c>
      <c r="F4" s="16">
        <f>T4/R4*100</f>
        <v>16.176958567973131</v>
      </c>
      <c r="G4" s="16">
        <f>U4*0.000001</f>
        <v>185.03221399999998</v>
      </c>
      <c r="H4" s="16">
        <f>U4/R4*100</f>
        <v>36.930786494194194</v>
      </c>
      <c r="I4" s="16">
        <f>V4*0.000001</f>
        <v>62.507430799999995</v>
      </c>
      <c r="J4" s="16">
        <f>V4/R4*100</f>
        <v>12.475928008813742</v>
      </c>
      <c r="K4" s="16">
        <f>W4*0.000001</f>
        <v>41.355003700000005</v>
      </c>
      <c r="L4" s="16">
        <f>W4/R4*100</f>
        <v>8.2540914314050795</v>
      </c>
      <c r="M4" s="16">
        <f>X4*0.000001</f>
        <v>21.680484</v>
      </c>
      <c r="N4" s="16">
        <f>X4/R4*100</f>
        <v>4.3272320445497847</v>
      </c>
      <c r="O4" s="16">
        <f>Y4*0.000001</f>
        <v>77.957422499999993</v>
      </c>
      <c r="P4" s="16">
        <f>Y4/R4*100</f>
        <v>15.559609128306656</v>
      </c>
      <c r="Q4" s="97"/>
      <c r="R4" s="63">
        <v>501024298.60000002</v>
      </c>
      <c r="S4" s="63">
        <v>31441250.399999999</v>
      </c>
      <c r="T4" s="63">
        <v>81050493.199999988</v>
      </c>
      <c r="U4" s="64">
        <v>185032214</v>
      </c>
      <c r="V4" s="65">
        <v>62507430.799999997</v>
      </c>
      <c r="W4" s="66">
        <v>41355003.700000003</v>
      </c>
      <c r="X4" s="67">
        <v>21680484</v>
      </c>
      <c r="Y4" s="25">
        <v>77957422.5</v>
      </c>
    </row>
    <row r="6" spans="1:25" x14ac:dyDescent="0.25">
      <c r="R6" s="128" t="s">
        <v>70</v>
      </c>
      <c r="S6" s="128"/>
    </row>
    <row r="7" spans="1:25" x14ac:dyDescent="0.25">
      <c r="R7" s="108" t="s">
        <v>19</v>
      </c>
      <c r="S7" s="3" t="str">
        <f>R7&amp;CHAR(10)&amp;FIXED(C4,1)&amp;"㎢"&amp;CHAR(10)&amp;"("&amp;FIXED(D4,1)&amp;"%"&amp;")"</f>
        <v>전
31.4㎢
(6.3%)</v>
      </c>
    </row>
    <row r="8" spans="1:25" x14ac:dyDescent="0.25">
      <c r="R8" s="108" t="s">
        <v>20</v>
      </c>
      <c r="S8" s="109" t="str">
        <f>R8&amp;CHAR(10)&amp;FIXED(E4,1)&amp;"㎢"&amp;CHAR(10)&amp;"("&amp;FIXED(F4,1)&amp;"%"&amp;")"</f>
        <v>답
81.1㎢
(16.2%)</v>
      </c>
      <c r="U8" s="88"/>
    </row>
    <row r="9" spans="1:25" x14ac:dyDescent="0.25">
      <c r="R9" s="108" t="s">
        <v>21</v>
      </c>
      <c r="S9" s="109" t="str">
        <f>R9&amp;CHAR(10)&amp;FIXED(G4,1)&amp;"㎢"&amp;CHAR(10)&amp;"("&amp;FIXED(H4,1)&amp;"%"&amp;")"</f>
        <v>임야
185.0㎢
(36.9%)</v>
      </c>
    </row>
    <row r="10" spans="1:25" x14ac:dyDescent="0.25">
      <c r="R10" s="108" t="s">
        <v>22</v>
      </c>
      <c r="S10" s="109" t="str">
        <f>R10&amp;CHAR(10)&amp;FIXED(I4,1)&amp;"㎢"&amp;CHAR(10)&amp;"("&amp;FIXED(J4,1)&amp;"%"&amp;")"</f>
        <v>대
62.5㎢
(12.5%)</v>
      </c>
    </row>
    <row r="11" spans="1:25" x14ac:dyDescent="0.25">
      <c r="Q11" s="68"/>
      <c r="R11" s="108" t="s">
        <v>23</v>
      </c>
      <c r="S11" s="109" t="str">
        <f>R11&amp;CHAR(10)&amp;FIXED(K4,1)&amp;"㎢"&amp;CHAR(10)&amp;"("&amp;FIXED(L4,1)&amp;"%"&amp;")"</f>
        <v>도로
41.4㎢
(8.3%)</v>
      </c>
    </row>
    <row r="12" spans="1:25" x14ac:dyDescent="0.25">
      <c r="R12" s="108" t="s">
        <v>24</v>
      </c>
      <c r="S12" s="109" t="str">
        <f>R12&amp;CHAR(10)&amp;FIXED(M4,1)&amp;"㎢"&amp;CHAR(10)&amp;"("&amp;FIXED(N4,1)&amp;"%"&amp;")"</f>
        <v>하천
21.7㎢
(4.3%)</v>
      </c>
    </row>
    <row r="13" spans="1:25" x14ac:dyDescent="0.25">
      <c r="R13" s="108" t="s">
        <v>15</v>
      </c>
      <c r="S13" s="109" t="str">
        <f>R13&amp;CHAR(10)&amp;FIXED(O4,1)&amp;"㎢"&amp;CHAR(10)&amp;"("&amp;FIXED(P4,1)&amp;"%"&amp;")"</f>
        <v>기타
78.0㎢
(15.6%)</v>
      </c>
    </row>
    <row r="30" spans="1:12" s="19" customFormat="1" ht="10.5" x14ac:dyDescent="0.25">
      <c r="A30" s="19" t="s">
        <v>62</v>
      </c>
    </row>
    <row r="31" spans="1:12" customFormat="1" ht="13.5" x14ac:dyDescent="0.25">
      <c r="A31" s="127" t="s">
        <v>25</v>
      </c>
      <c r="B31" s="72">
        <v>2012</v>
      </c>
      <c r="C31" s="78">
        <v>2013</v>
      </c>
      <c r="D31" s="78">
        <v>2014</v>
      </c>
      <c r="E31" s="78">
        <v>2015</v>
      </c>
      <c r="F31" s="78">
        <v>2016</v>
      </c>
      <c r="G31" s="78">
        <v>2017</v>
      </c>
      <c r="H31" s="78">
        <v>2018</v>
      </c>
      <c r="I31" s="78">
        <v>2019</v>
      </c>
      <c r="J31" s="78">
        <v>2020</v>
      </c>
      <c r="K31" s="78">
        <v>2021</v>
      </c>
      <c r="L31" s="78">
        <v>2022</v>
      </c>
    </row>
    <row r="32" spans="1:12" customFormat="1" ht="13.5" x14ac:dyDescent="0.25">
      <c r="A32" s="127"/>
      <c r="B32" s="72" t="s">
        <v>26</v>
      </c>
      <c r="C32" s="72" t="s">
        <v>26</v>
      </c>
      <c r="D32" s="72" t="s">
        <v>26</v>
      </c>
      <c r="E32" s="72" t="s">
        <v>26</v>
      </c>
      <c r="F32" s="72" t="s">
        <v>26</v>
      </c>
      <c r="G32" s="72" t="s">
        <v>26</v>
      </c>
      <c r="H32" s="72" t="s">
        <v>26</v>
      </c>
      <c r="I32" s="72" t="s">
        <v>26</v>
      </c>
      <c r="J32" s="72" t="s">
        <v>26</v>
      </c>
      <c r="K32" s="72" t="s">
        <v>26</v>
      </c>
      <c r="L32" s="72" t="s">
        <v>26</v>
      </c>
    </row>
    <row r="33" spans="1:12" customFormat="1" ht="13.5" x14ac:dyDescent="0.25">
      <c r="A33" s="15" t="s">
        <v>19</v>
      </c>
      <c r="B33" s="12">
        <v>100</v>
      </c>
      <c r="C33" s="12">
        <v>97.698060427545201</v>
      </c>
      <c r="D33" s="12">
        <v>96.620031831459443</v>
      </c>
      <c r="E33" s="12">
        <v>93.556763262513485</v>
      </c>
      <c r="F33" s="12">
        <v>92.817699811949311</v>
      </c>
      <c r="G33" s="12">
        <v>92.470115422121239</v>
      </c>
      <c r="H33" s="12">
        <v>92.514202188590389</v>
      </c>
      <c r="I33" s="12">
        <v>91.569815587955119</v>
      </c>
      <c r="J33" s="12">
        <v>89.44751097786461</v>
      </c>
      <c r="K33" s="12">
        <v>88.034742503403223</v>
      </c>
      <c r="L33" s="12">
        <v>87.532241117134475</v>
      </c>
    </row>
    <row r="34" spans="1:12" customFormat="1" ht="13.5" x14ac:dyDescent="0.25">
      <c r="A34" s="15" t="s">
        <v>20</v>
      </c>
      <c r="B34" s="12">
        <v>100</v>
      </c>
      <c r="C34" s="12">
        <v>97.704854140546715</v>
      </c>
      <c r="D34" s="12">
        <v>96.902958797212449</v>
      </c>
      <c r="E34" s="12">
        <v>95.121728898592195</v>
      </c>
      <c r="F34" s="12">
        <v>94.201563754403168</v>
      </c>
      <c r="G34" s="12">
        <v>93.715782562639902</v>
      </c>
      <c r="H34" s="12">
        <v>92.550041990151726</v>
      </c>
      <c r="I34" s="12">
        <v>91.324274666034398</v>
      </c>
      <c r="J34" s="12">
        <v>89.974287380720057</v>
      </c>
      <c r="K34" s="12">
        <v>88.647628982433588</v>
      </c>
      <c r="L34" s="12">
        <v>87.959332887487307</v>
      </c>
    </row>
    <row r="35" spans="1:12" customFormat="1" ht="13.5" x14ac:dyDescent="0.25">
      <c r="A35" s="15" t="s">
        <v>21</v>
      </c>
      <c r="B35" s="12">
        <v>100</v>
      </c>
      <c r="C35" s="12">
        <v>99.751120925484202</v>
      </c>
      <c r="D35" s="12">
        <v>99.589446714183978</v>
      </c>
      <c r="E35" s="12">
        <v>98.916009627553706</v>
      </c>
      <c r="F35" s="12">
        <v>98.29390962518579</v>
      </c>
      <c r="G35" s="12">
        <v>98.134945881243169</v>
      </c>
      <c r="H35" s="12">
        <v>97.74098620711446</v>
      </c>
      <c r="I35" s="12">
        <v>97.361943516250065</v>
      </c>
      <c r="J35" s="12">
        <v>97.126902875275462</v>
      </c>
      <c r="K35" s="12">
        <v>96.845290221935301</v>
      </c>
      <c r="L35" s="12">
        <v>96.75948760409311</v>
      </c>
    </row>
    <row r="36" spans="1:12" customFormat="1" ht="13.5" x14ac:dyDescent="0.25">
      <c r="A36" s="15" t="s">
        <v>27</v>
      </c>
      <c r="B36" s="12">
        <v>100</v>
      </c>
      <c r="C36" s="12">
        <v>101.15245511004967</v>
      </c>
      <c r="D36" s="12">
        <v>101.73094746187765</v>
      </c>
      <c r="E36" s="12">
        <v>102.87494291307517</v>
      </c>
      <c r="F36" s="12">
        <v>103.64852782039806</v>
      </c>
      <c r="G36" s="12">
        <v>104.44337659941417</v>
      </c>
      <c r="H36" s="12">
        <v>105.86860988811182</v>
      </c>
      <c r="I36" s="12">
        <v>107.40474816945154</v>
      </c>
      <c r="J36" s="12">
        <v>108.28202945460627</v>
      </c>
      <c r="K36" s="12">
        <v>109.27439234091065</v>
      </c>
      <c r="L36" s="12">
        <v>110.15572458386131</v>
      </c>
    </row>
    <row r="37" spans="1:12" customFormat="1" ht="13.5" x14ac:dyDescent="0.25">
      <c r="A37" s="15" t="s">
        <v>23</v>
      </c>
      <c r="B37" s="12">
        <v>100</v>
      </c>
      <c r="C37" s="12">
        <v>101.52268415753805</v>
      </c>
      <c r="D37" s="12">
        <v>102.28031867074347</v>
      </c>
      <c r="E37" s="12">
        <v>104.95034850940723</v>
      </c>
      <c r="F37" s="12">
        <v>106.11249447028858</v>
      </c>
      <c r="G37" s="12">
        <v>106.78858685122921</v>
      </c>
      <c r="H37" s="12">
        <v>108.31040799900651</v>
      </c>
      <c r="I37" s="12">
        <v>109.86851553339912</v>
      </c>
      <c r="J37" s="12">
        <v>110.71246993055878</v>
      </c>
      <c r="K37" s="12">
        <v>111.74353186677048</v>
      </c>
      <c r="L37" s="12">
        <v>111.70507620585526</v>
      </c>
    </row>
    <row r="38" spans="1:12" customFormat="1" ht="13.5" x14ac:dyDescent="0.25">
      <c r="A38" s="15" t="s">
        <v>24</v>
      </c>
      <c r="B38" s="12">
        <v>100</v>
      </c>
      <c r="C38" s="12">
        <v>102.82851960118732</v>
      </c>
      <c r="D38" s="12">
        <v>102.80756698285909</v>
      </c>
      <c r="E38" s="12">
        <v>105.16858788755353</v>
      </c>
      <c r="F38" s="12">
        <v>105.73809348352046</v>
      </c>
      <c r="G38" s="12">
        <v>105.67303724317929</v>
      </c>
      <c r="H38" s="12">
        <v>105.70504393524418</v>
      </c>
      <c r="I38" s="12">
        <v>105.91973033678572</v>
      </c>
      <c r="J38" s="12">
        <v>109.4938729292338</v>
      </c>
      <c r="K38" s="12">
        <v>109.56787782575697</v>
      </c>
      <c r="L38" s="12">
        <v>109.54276843511721</v>
      </c>
    </row>
    <row r="39" spans="1:12" customFormat="1" ht="13.5" x14ac:dyDescent="0.25">
      <c r="A39" s="17" t="s">
        <v>15</v>
      </c>
      <c r="B39" s="12">
        <v>100</v>
      </c>
      <c r="C39" s="12">
        <v>102.39967237313357</v>
      </c>
      <c r="D39" s="12">
        <v>103.61740273044656</v>
      </c>
      <c r="E39" s="12">
        <v>106.39994833051243</v>
      </c>
      <c r="F39" s="12">
        <v>108.46497269278004</v>
      </c>
      <c r="G39" s="12">
        <v>108.64767261224939</v>
      </c>
      <c r="H39" s="12">
        <v>109.27345881920971</v>
      </c>
      <c r="I39" s="12">
        <v>110.24422102163365</v>
      </c>
      <c r="J39" s="12">
        <v>111.60568827911972</v>
      </c>
      <c r="K39" s="12">
        <v>113.4992292533298</v>
      </c>
      <c r="L39" s="12">
        <v>114.09787416777331</v>
      </c>
    </row>
  </sheetData>
  <mergeCells count="4">
    <mergeCell ref="A2:A3"/>
    <mergeCell ref="A31:A32"/>
    <mergeCell ref="A1:B1"/>
    <mergeCell ref="R6:S6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B24" sqref="B24"/>
    </sheetView>
  </sheetViews>
  <sheetFormatPr defaultRowHeight="12" x14ac:dyDescent="0.25"/>
  <cols>
    <col min="1" max="1" width="12.42578125" style="3" bestFit="1" customWidth="1"/>
    <col min="2" max="2" width="19" style="3" bestFit="1" customWidth="1"/>
    <col min="3" max="4" width="9.140625" style="4"/>
    <col min="5" max="16" width="9.140625" style="3"/>
    <col min="17" max="17" width="9.140625" style="90"/>
    <col min="18" max="16384" width="9.140625" style="3"/>
  </cols>
  <sheetData>
    <row r="1" spans="1:17" x14ac:dyDescent="0.25">
      <c r="A1" s="8" t="s">
        <v>55</v>
      </c>
      <c r="B1" s="8"/>
      <c r="C1" s="6"/>
      <c r="D1" s="6"/>
    </row>
    <row r="2" spans="1:17" x14ac:dyDescent="0.25">
      <c r="A2" s="116"/>
      <c r="B2" s="21" t="s">
        <v>1</v>
      </c>
      <c r="C2" s="6"/>
      <c r="D2" s="6"/>
    </row>
    <row r="3" spans="1:17" x14ac:dyDescent="0.25">
      <c r="A3" s="117"/>
      <c r="B3" s="9" t="s">
        <v>2</v>
      </c>
      <c r="C3" s="6"/>
      <c r="D3" s="6"/>
    </row>
    <row r="4" spans="1:17" x14ac:dyDescent="0.15">
      <c r="A4" s="11" t="s">
        <v>4</v>
      </c>
      <c r="B4" s="74">
        <v>317180887.60000002</v>
      </c>
      <c r="C4" s="6">
        <f>SUM(C5:C9)</f>
        <v>317.18088760000001</v>
      </c>
      <c r="D4" s="6">
        <f>SUM(D5:D9)</f>
        <v>100</v>
      </c>
    </row>
    <row r="5" spans="1:17" x14ac:dyDescent="0.15">
      <c r="A5" s="7" t="s">
        <v>5</v>
      </c>
      <c r="B5" s="85">
        <v>14515828.4</v>
      </c>
      <c r="C5" s="6">
        <f>B5*0.000001</f>
        <v>14.5158284</v>
      </c>
      <c r="D5" s="6">
        <f>B5/B4*100</f>
        <v>4.5765142123903937</v>
      </c>
      <c r="Q5" s="88"/>
    </row>
    <row r="6" spans="1:17" x14ac:dyDescent="0.15">
      <c r="A6" s="7" t="s">
        <v>6</v>
      </c>
      <c r="B6" s="85">
        <v>40219953</v>
      </c>
      <c r="C6" s="6">
        <f t="shared" ref="C6:C9" si="0">B6*0.000001</f>
        <v>40.219952999999997</v>
      </c>
      <c r="D6" s="6">
        <f>B6/B4*100</f>
        <v>12.680446575558419</v>
      </c>
    </row>
    <row r="7" spans="1:17" x14ac:dyDescent="0.15">
      <c r="A7" s="7" t="s">
        <v>7</v>
      </c>
      <c r="B7" s="85">
        <v>43972073.5</v>
      </c>
      <c r="C7" s="6">
        <f t="shared" si="0"/>
        <v>43.9720735</v>
      </c>
      <c r="D7" s="6">
        <f>B7/B4*100</f>
        <v>13.863405778551707</v>
      </c>
    </row>
    <row r="8" spans="1:17" x14ac:dyDescent="0.15">
      <c r="A8" s="7" t="s">
        <v>8</v>
      </c>
      <c r="B8" s="85">
        <v>67092191.100000001</v>
      </c>
      <c r="C8" s="6">
        <f t="shared" si="0"/>
        <v>67.092191099999994</v>
      </c>
      <c r="D8" s="6">
        <f>B8/B4*100</f>
        <v>21.15265885270194</v>
      </c>
    </row>
    <row r="9" spans="1:17" x14ac:dyDescent="0.15">
      <c r="A9" s="7" t="s">
        <v>9</v>
      </c>
      <c r="B9" s="85">
        <v>151380841.59999999</v>
      </c>
      <c r="C9" s="6">
        <f t="shared" si="0"/>
        <v>151.3808416</v>
      </c>
      <c r="D9" s="6">
        <f>B9/B4*100</f>
        <v>47.726974580797531</v>
      </c>
    </row>
    <row r="10" spans="1:17" x14ac:dyDescent="0.25">
      <c r="A10" s="19"/>
      <c r="B10" s="112" t="s">
        <v>70</v>
      </c>
      <c r="C10" s="6"/>
      <c r="D10" s="6"/>
    </row>
    <row r="11" spans="1:17" x14ac:dyDescent="0.25">
      <c r="A11" s="19"/>
      <c r="B11" s="107" t="str">
        <f>FIXED($C4,1)&amp;CHAR(10)&amp;"("&amp;FIXED($D4,1)&amp;")"</f>
        <v>317.2
(100.0)</v>
      </c>
      <c r="C11" s="106"/>
      <c r="D11" s="6"/>
    </row>
    <row r="12" spans="1:17" x14ac:dyDescent="0.25">
      <c r="A12" s="19"/>
      <c r="B12" s="107" t="str">
        <f t="shared" ref="B12:B16" si="1">FIXED($C5,1)&amp;CHAR(10)&amp;"("&amp;FIXED($D5,1)&amp;")"</f>
        <v>14.5
(4.6)</v>
      </c>
      <c r="C12" s="106"/>
      <c r="D12" s="6"/>
    </row>
    <row r="13" spans="1:17" x14ac:dyDescent="0.25">
      <c r="A13" s="19"/>
      <c r="B13" s="107" t="str">
        <f t="shared" si="1"/>
        <v>40.2
(12.7)</v>
      </c>
      <c r="C13" s="106"/>
      <c r="D13" s="6"/>
    </row>
    <row r="14" spans="1:17" x14ac:dyDescent="0.25">
      <c r="A14" s="19"/>
      <c r="B14" s="107" t="str">
        <f t="shared" si="1"/>
        <v>44.0
(13.9)</v>
      </c>
      <c r="C14" s="106"/>
      <c r="D14" s="6"/>
    </row>
    <row r="15" spans="1:17" x14ac:dyDescent="0.25">
      <c r="A15" s="56"/>
      <c r="B15" s="107" t="str">
        <f t="shared" si="1"/>
        <v>67.1
(21.2)</v>
      </c>
      <c r="C15" s="106"/>
      <c r="D15" s="6"/>
    </row>
    <row r="16" spans="1:17" x14ac:dyDescent="0.25">
      <c r="A16" s="19"/>
      <c r="B16" s="107" t="str">
        <f t="shared" si="1"/>
        <v>151.4
(47.7)</v>
      </c>
      <c r="C16" s="106"/>
      <c r="D16" s="6"/>
    </row>
    <row r="17" spans="1:17" x14ac:dyDescent="0.25">
      <c r="A17" s="19"/>
      <c r="B17" s="107"/>
      <c r="C17" s="106"/>
      <c r="D17" s="6"/>
    </row>
    <row r="18" spans="1:17" x14ac:dyDescent="0.25">
      <c r="A18" s="19"/>
      <c r="B18" s="103"/>
      <c r="C18" s="6"/>
      <c r="D18" s="6"/>
    </row>
    <row r="19" spans="1:17" x14ac:dyDescent="0.25">
      <c r="A19" s="6"/>
      <c r="B19" s="103"/>
      <c r="C19" s="6"/>
      <c r="D19" s="6"/>
    </row>
    <row r="20" spans="1:17" x14ac:dyDescent="0.15">
      <c r="A20" s="18"/>
      <c r="B20" s="31"/>
      <c r="C20" s="6"/>
      <c r="D20" s="6"/>
    </row>
    <row r="21" spans="1:17" x14ac:dyDescent="0.25">
      <c r="A21" s="19"/>
      <c r="B21" s="19"/>
      <c r="C21" s="6"/>
      <c r="D21" s="6"/>
    </row>
    <row r="22" spans="1:17" x14ac:dyDescent="0.25">
      <c r="A22" s="19"/>
      <c r="B22" s="19"/>
      <c r="C22" s="6"/>
      <c r="D22" s="6"/>
    </row>
    <row r="23" spans="1:17" x14ac:dyDescent="0.25">
      <c r="A23" s="19"/>
      <c r="B23" s="19"/>
      <c r="C23" s="6"/>
      <c r="D23" s="6"/>
    </row>
    <row r="24" spans="1:17" x14ac:dyDescent="0.25">
      <c r="A24" s="19"/>
      <c r="B24" s="19"/>
      <c r="C24" s="6"/>
      <c r="D24" s="6"/>
    </row>
    <row r="25" spans="1:17" x14ac:dyDescent="0.25">
      <c r="A25" s="19"/>
      <c r="B25" s="19"/>
      <c r="C25" s="6"/>
      <c r="D25" s="6"/>
    </row>
    <row r="26" spans="1:17" x14ac:dyDescent="0.25">
      <c r="A26" s="19"/>
      <c r="B26" s="19"/>
      <c r="C26" s="6"/>
      <c r="D26" s="6"/>
    </row>
    <row r="27" spans="1:17" x14ac:dyDescent="0.25">
      <c r="A27" s="8" t="s">
        <v>54</v>
      </c>
      <c r="B27" s="8"/>
      <c r="C27" s="6"/>
      <c r="D27" s="6"/>
    </row>
    <row r="28" spans="1:17" x14ac:dyDescent="0.25">
      <c r="A28" s="116"/>
      <c r="B28" s="21" t="s">
        <v>1</v>
      </c>
      <c r="C28" s="6"/>
      <c r="D28" s="6"/>
    </row>
    <row r="29" spans="1:17" x14ac:dyDescent="0.25">
      <c r="A29" s="117"/>
      <c r="B29" s="9" t="s">
        <v>2</v>
      </c>
      <c r="C29" s="6"/>
      <c r="D29" s="6"/>
    </row>
    <row r="30" spans="1:17" x14ac:dyDescent="0.15">
      <c r="A30" s="11" t="s">
        <v>4</v>
      </c>
      <c r="B30" s="74">
        <v>183843411</v>
      </c>
      <c r="C30" s="6">
        <f>SUM(C31:C35)</f>
        <v>183.843411</v>
      </c>
      <c r="D30" s="6">
        <f>SUM(D31:D35)</f>
        <v>100</v>
      </c>
      <c r="Q30" s="88"/>
    </row>
    <row r="31" spans="1:17" x14ac:dyDescent="0.15">
      <c r="A31" s="7" t="s">
        <v>5</v>
      </c>
      <c r="B31" s="85">
        <v>34803616</v>
      </c>
      <c r="C31" s="6">
        <f>B31*0.000001</f>
        <v>34.803615999999998</v>
      </c>
      <c r="D31" s="6">
        <f>B31/B30*100</f>
        <v>18.931119592858295</v>
      </c>
    </row>
    <row r="32" spans="1:17" x14ac:dyDescent="0.15">
      <c r="A32" s="7" t="s">
        <v>6</v>
      </c>
      <c r="B32" s="85">
        <v>7528601</v>
      </c>
      <c r="C32" s="6">
        <f t="shared" ref="C32:C35" si="2">B32*0.000001</f>
        <v>7.5286010000000001</v>
      </c>
      <c r="D32" s="6">
        <f>B32/B30*100</f>
        <v>4.0951160332855219</v>
      </c>
    </row>
    <row r="33" spans="1:4" x14ac:dyDescent="0.15">
      <c r="A33" s="7" t="s">
        <v>7</v>
      </c>
      <c r="B33" s="85">
        <v>17002965</v>
      </c>
      <c r="C33" s="6">
        <f t="shared" si="2"/>
        <v>17.002965</v>
      </c>
      <c r="D33" s="6">
        <f>B33/B30*100</f>
        <v>9.2486126685280006</v>
      </c>
    </row>
    <row r="34" spans="1:4" x14ac:dyDescent="0.15">
      <c r="A34" s="7" t="s">
        <v>8</v>
      </c>
      <c r="B34" s="85">
        <v>53178262</v>
      </c>
      <c r="C34" s="6">
        <f t="shared" si="2"/>
        <v>53.178261999999997</v>
      </c>
      <c r="D34" s="6">
        <f>B34/B30*100</f>
        <v>28.925846028825042</v>
      </c>
    </row>
    <row r="35" spans="1:4" x14ac:dyDescent="0.15">
      <c r="A35" s="7" t="s">
        <v>9</v>
      </c>
      <c r="B35" s="85">
        <v>71329967</v>
      </c>
      <c r="C35" s="6">
        <f t="shared" si="2"/>
        <v>71.329966999999996</v>
      </c>
      <c r="D35" s="6">
        <f>B35/B30*100</f>
        <v>38.799305676503145</v>
      </c>
    </row>
    <row r="36" spans="1:4" x14ac:dyDescent="0.25">
      <c r="B36" s="112" t="s">
        <v>70</v>
      </c>
    </row>
    <row r="37" spans="1:4" x14ac:dyDescent="0.25">
      <c r="B37" s="90" t="str">
        <f>FIXED($C30,1)&amp;CHAR(10)&amp;"("&amp;FIXED($D30,1)&amp;")"</f>
        <v>183.8
(100.0)</v>
      </c>
      <c r="C37" s="99"/>
      <c r="D37" s="99"/>
    </row>
    <row r="38" spans="1:4" x14ac:dyDescent="0.25">
      <c r="B38" s="90" t="str">
        <f t="shared" ref="B38:B42" si="3">FIXED($C31,1)&amp;CHAR(10)&amp;"("&amp;FIXED($D31,1)&amp;")"</f>
        <v>34.8
(18.9)</v>
      </c>
      <c r="C38" s="99"/>
      <c r="D38" s="99"/>
    </row>
    <row r="39" spans="1:4" x14ac:dyDescent="0.25">
      <c r="B39" s="90" t="str">
        <f t="shared" si="3"/>
        <v>7.5
(4.1)</v>
      </c>
      <c r="C39" s="99"/>
      <c r="D39" s="99"/>
    </row>
    <row r="40" spans="1:4" x14ac:dyDescent="0.25">
      <c r="B40" s="90" t="str">
        <f t="shared" si="3"/>
        <v>17.0
(9.2)</v>
      </c>
      <c r="C40" s="99"/>
      <c r="D40" s="99"/>
    </row>
    <row r="41" spans="1:4" x14ac:dyDescent="0.25">
      <c r="B41" s="90" t="str">
        <f t="shared" si="3"/>
        <v>53.2
(28.9)</v>
      </c>
      <c r="C41" s="99"/>
      <c r="D41" s="99"/>
    </row>
    <row r="42" spans="1:4" x14ac:dyDescent="0.25">
      <c r="B42" s="90" t="str">
        <f t="shared" si="3"/>
        <v>71.3
(38.8)</v>
      </c>
      <c r="C42" s="99"/>
      <c r="D42" s="99"/>
    </row>
    <row r="43" spans="1:4" x14ac:dyDescent="0.25">
      <c r="B43" s="90"/>
    </row>
    <row r="44" spans="1:4" x14ac:dyDescent="0.25">
      <c r="B44" s="90"/>
    </row>
    <row r="45" spans="1:4" x14ac:dyDescent="0.25">
      <c r="B45" s="90"/>
    </row>
    <row r="46" spans="1:4" x14ac:dyDescent="0.25">
      <c r="B46" s="90"/>
    </row>
  </sheetData>
  <mergeCells count="2">
    <mergeCell ref="A2:A3"/>
    <mergeCell ref="A28:A29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topLeftCell="N1" workbookViewId="0">
      <selection activeCell="AB8" sqref="AB8"/>
    </sheetView>
  </sheetViews>
  <sheetFormatPr defaultRowHeight="13.5" x14ac:dyDescent="0.25"/>
  <cols>
    <col min="2" max="2" width="15.140625" customWidth="1"/>
    <col min="3" max="4" width="14" customWidth="1"/>
    <col min="5" max="5" width="15.140625" customWidth="1"/>
    <col min="6" max="9" width="14" customWidth="1"/>
    <col min="27" max="27" width="21.5703125" customWidth="1"/>
    <col min="28" max="29" width="11.42578125" bestFit="1" customWidth="1"/>
    <col min="30" max="30" width="15.140625" bestFit="1" customWidth="1"/>
    <col min="31" max="33" width="14" bestFit="1" customWidth="1"/>
    <col min="34" max="34" width="11.42578125" bestFit="1" customWidth="1"/>
    <col min="35" max="35" width="12.140625" bestFit="1" customWidth="1"/>
    <col min="36" max="36" width="12.85546875" bestFit="1" customWidth="1"/>
    <col min="37" max="37" width="10.42578125" bestFit="1" customWidth="1"/>
    <col min="38" max="38" width="14" bestFit="1" customWidth="1"/>
    <col min="39" max="39" width="10.42578125" bestFit="1" customWidth="1"/>
    <col min="42" max="42" width="10.42578125" bestFit="1" customWidth="1"/>
    <col min="44" max="44" width="6.42578125" bestFit="1" customWidth="1"/>
    <col min="47" max="47" width="10.42578125" bestFit="1" customWidth="1"/>
    <col min="48" max="49" width="11.42578125" bestFit="1" customWidth="1"/>
  </cols>
  <sheetData>
    <row r="1" spans="1:49" x14ac:dyDescent="0.15">
      <c r="A1" s="120" t="s">
        <v>56</v>
      </c>
      <c r="B1" s="120"/>
      <c r="C1" s="120"/>
      <c r="D1" s="20"/>
      <c r="E1" s="18"/>
      <c r="F1" s="18"/>
      <c r="G1" s="18"/>
      <c r="H1" s="18"/>
      <c r="I1" s="18"/>
    </row>
    <row r="2" spans="1:49" x14ac:dyDescent="0.25">
      <c r="A2" s="116"/>
      <c r="B2" s="21" t="s">
        <v>1</v>
      </c>
      <c r="C2" s="21" t="s">
        <v>19</v>
      </c>
      <c r="D2" s="21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57</v>
      </c>
      <c r="J2" s="134" t="s">
        <v>70</v>
      </c>
      <c r="K2" s="135"/>
      <c r="O2" s="87"/>
      <c r="Z2" s="130"/>
      <c r="AA2" s="22" t="s">
        <v>1</v>
      </c>
      <c r="AB2" s="22" t="s">
        <v>19</v>
      </c>
      <c r="AC2" s="22" t="s">
        <v>20</v>
      </c>
      <c r="AD2" s="22" t="s">
        <v>21</v>
      </c>
      <c r="AE2" s="22" t="s">
        <v>22</v>
      </c>
      <c r="AF2" s="22" t="s">
        <v>23</v>
      </c>
      <c r="AG2" s="22" t="s">
        <v>24</v>
      </c>
      <c r="AH2" s="22" t="s">
        <v>58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49" x14ac:dyDescent="0.25">
      <c r="A3" s="117"/>
      <c r="B3" s="9" t="s">
        <v>2</v>
      </c>
      <c r="C3" s="9" t="s">
        <v>2</v>
      </c>
      <c r="D3" s="9" t="s">
        <v>2</v>
      </c>
      <c r="E3" s="9" t="s">
        <v>2</v>
      </c>
      <c r="F3" s="9" t="s">
        <v>2</v>
      </c>
      <c r="G3" s="9" t="s">
        <v>2</v>
      </c>
      <c r="H3" s="9" t="s">
        <v>2</v>
      </c>
      <c r="I3" s="104" t="s">
        <v>2</v>
      </c>
      <c r="J3" s="92"/>
      <c r="K3" s="96" t="str">
        <f>"총계"&amp;CHAR(10)&amp;FIXED(B4,1)</f>
        <v>총계
501.0</v>
      </c>
      <c r="Z3" s="131"/>
      <c r="AA3" s="23" t="s">
        <v>2</v>
      </c>
      <c r="AB3" s="23" t="s">
        <v>2</v>
      </c>
      <c r="AC3" s="23" t="s">
        <v>2</v>
      </c>
      <c r="AD3" s="23" t="s">
        <v>2</v>
      </c>
      <c r="AE3" s="23" t="s">
        <v>2</v>
      </c>
      <c r="AF3" s="23" t="s">
        <v>2</v>
      </c>
      <c r="AG3" s="23" t="s">
        <v>2</v>
      </c>
      <c r="AH3" s="23" t="s">
        <v>2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49" x14ac:dyDescent="0.15">
      <c r="A4" s="11" t="s">
        <v>4</v>
      </c>
      <c r="B4" s="16">
        <f>AA4*0.000001</f>
        <v>501.02429860000001</v>
      </c>
      <c r="C4" s="16">
        <f t="shared" ref="C4:H9" si="0">AB4*0.000001</f>
        <v>31.441250399999998</v>
      </c>
      <c r="D4" s="16">
        <f t="shared" si="0"/>
        <v>81.050493199999991</v>
      </c>
      <c r="E4" s="16">
        <f t="shared" si="0"/>
        <v>185.03221399999998</v>
      </c>
      <c r="F4" s="16">
        <f t="shared" si="0"/>
        <v>62.507430799999995</v>
      </c>
      <c r="G4" s="16">
        <f t="shared" si="0"/>
        <v>41.355003700000005</v>
      </c>
      <c r="H4" s="16">
        <f t="shared" si="0"/>
        <v>21.680484</v>
      </c>
      <c r="I4" s="105">
        <f>AW14*0.000001</f>
        <v>77.957422499999993</v>
      </c>
      <c r="J4" s="100" t="str">
        <f>A4&amp;" "&amp;FIXED($B4,1)</f>
        <v>합계 501.0</v>
      </c>
      <c r="K4" s="96" t="str">
        <f>C2&amp;CHAR(10)&amp;FIXED(C4,1)</f>
        <v>전
31.4</v>
      </c>
      <c r="Z4" s="34" t="s">
        <v>4</v>
      </c>
      <c r="AA4" s="74">
        <f>AA24</f>
        <v>501024298.60000002</v>
      </c>
      <c r="AB4" s="74">
        <f t="shared" ref="AB4:AC4" si="1">AB24</f>
        <v>31441250.399999999</v>
      </c>
      <c r="AC4" s="74">
        <f t="shared" si="1"/>
        <v>81050493.199999988</v>
      </c>
      <c r="AD4" s="74">
        <f>AF24</f>
        <v>185032214</v>
      </c>
      <c r="AE4" s="74">
        <f>AI24</f>
        <v>62507430.799999997</v>
      </c>
      <c r="AF4" s="74">
        <f>AO24</f>
        <v>41355003.700000003</v>
      </c>
      <c r="AG4" s="74">
        <f>AR24</f>
        <v>21680484</v>
      </c>
      <c r="AH4" s="25">
        <f>AW14</f>
        <v>77957422.5</v>
      </c>
      <c r="AI4" s="6">
        <f>SUM(AB4:AH4)</f>
        <v>501024298.60000002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</row>
    <row r="5" spans="1:49" x14ac:dyDescent="0.15">
      <c r="A5" s="7" t="s">
        <v>5</v>
      </c>
      <c r="B5" s="16">
        <f t="shared" ref="B5:B9" si="2">AA5*0.000001</f>
        <v>49.319444399999995</v>
      </c>
      <c r="C5" s="16">
        <f t="shared" si="0"/>
        <v>1.8389263</v>
      </c>
      <c r="D5" s="16">
        <f t="shared" si="0"/>
        <v>1.1209301</v>
      </c>
      <c r="E5" s="16">
        <f t="shared" si="0"/>
        <v>34.561746100000001</v>
      </c>
      <c r="F5" s="16">
        <f t="shared" si="0"/>
        <v>5.5113716999999998</v>
      </c>
      <c r="G5" s="16">
        <f t="shared" si="0"/>
        <v>2.7790897000000001</v>
      </c>
      <c r="H5" s="16">
        <f t="shared" si="0"/>
        <v>0.57174840000000005</v>
      </c>
      <c r="I5" s="105">
        <f t="shared" ref="I5:I9" si="3">AW15*0.000001</f>
        <v>2.9356321000000003</v>
      </c>
      <c r="J5" s="100" t="str">
        <f t="shared" ref="J5:J9" si="4">FIXED($B5,1)</f>
        <v>49.3</v>
      </c>
      <c r="K5" s="96" t="str">
        <f>D2&amp;" "&amp;FIXED(D4,1)</f>
        <v>답 81.1</v>
      </c>
      <c r="M5" s="55"/>
      <c r="Z5" s="32" t="s">
        <v>5</v>
      </c>
      <c r="AA5" s="83">
        <f>AA25</f>
        <v>49319444.399999999</v>
      </c>
      <c r="AB5" s="83">
        <f t="shared" ref="AB5:AC5" si="5">AB25</f>
        <v>1838926.3</v>
      </c>
      <c r="AC5" s="83">
        <f t="shared" si="5"/>
        <v>1120930.1000000001</v>
      </c>
      <c r="AD5" s="83">
        <f>AF25</f>
        <v>34561746.100000001</v>
      </c>
      <c r="AE5" s="83">
        <f>AI25</f>
        <v>5511371.7000000002</v>
      </c>
      <c r="AF5" s="83">
        <f>AO25</f>
        <v>2779089.7</v>
      </c>
      <c r="AG5" s="83">
        <f>AR25</f>
        <v>571748.4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15">
      <c r="A6" s="7" t="s">
        <v>6</v>
      </c>
      <c r="B6" s="16">
        <f t="shared" si="2"/>
        <v>47.748553999999999</v>
      </c>
      <c r="C6" s="16">
        <f t="shared" si="0"/>
        <v>2.9975102999999996</v>
      </c>
      <c r="D6" s="16">
        <f t="shared" si="0"/>
        <v>7.0518241999999995</v>
      </c>
      <c r="E6" s="16">
        <f t="shared" si="0"/>
        <v>7.8024116999999995</v>
      </c>
      <c r="F6" s="16">
        <f t="shared" si="0"/>
        <v>11.811458499999999</v>
      </c>
      <c r="G6" s="16">
        <f t="shared" si="0"/>
        <v>6.3347854000000003</v>
      </c>
      <c r="H6" s="16">
        <f t="shared" si="0"/>
        <v>4.2545037999999993</v>
      </c>
      <c r="I6" s="105">
        <f t="shared" si="3"/>
        <v>7.4960600999999993</v>
      </c>
      <c r="J6" s="100" t="str">
        <f t="shared" si="4"/>
        <v>47.7</v>
      </c>
      <c r="K6" s="96" t="str">
        <f>E2&amp;CHAR(10)&amp;FIXED(E4,1)</f>
        <v>임야
185.0</v>
      </c>
      <c r="Z6" s="32" t="s">
        <v>6</v>
      </c>
      <c r="AA6" s="83">
        <f t="shared" ref="AA6:AC9" si="6">AA26</f>
        <v>47748554</v>
      </c>
      <c r="AB6" s="83">
        <f t="shared" si="6"/>
        <v>2997510.3</v>
      </c>
      <c r="AC6" s="83">
        <f t="shared" si="6"/>
        <v>7051824.2000000002</v>
      </c>
      <c r="AD6" s="83">
        <f t="shared" ref="AD6:AD9" si="7">AF26</f>
        <v>7802411.7000000002</v>
      </c>
      <c r="AE6" s="83">
        <f t="shared" ref="AE6:AE9" si="8">AI26</f>
        <v>11811458.5</v>
      </c>
      <c r="AF6" s="83">
        <f t="shared" ref="AF6:AF9" si="9">AO26</f>
        <v>6334785.4000000004</v>
      </c>
      <c r="AG6" s="83">
        <f t="shared" ref="AG6:AG9" si="10">AR26</f>
        <v>4254503.8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49" x14ac:dyDescent="0.15">
      <c r="A7" s="7" t="s">
        <v>7</v>
      </c>
      <c r="B7" s="16">
        <f t="shared" si="2"/>
        <v>60.975038499999997</v>
      </c>
      <c r="C7" s="16">
        <f t="shared" si="0"/>
        <v>5.3118612999999995</v>
      </c>
      <c r="D7" s="16">
        <f t="shared" si="0"/>
        <v>14.696062599999999</v>
      </c>
      <c r="E7" s="16">
        <f t="shared" si="0"/>
        <v>17.640359699999998</v>
      </c>
      <c r="F7" s="16">
        <f t="shared" si="0"/>
        <v>8.7405369999999998</v>
      </c>
      <c r="G7" s="16">
        <f t="shared" si="0"/>
        <v>5.1883562000000003</v>
      </c>
      <c r="H7" s="16">
        <f t="shared" si="0"/>
        <v>2.6626033999999996</v>
      </c>
      <c r="I7" s="105">
        <f t="shared" si="3"/>
        <v>6.7352582999999999</v>
      </c>
      <c r="J7" s="100" t="str">
        <f t="shared" si="4"/>
        <v>61.0</v>
      </c>
      <c r="K7" s="96" t="str">
        <f>F2&amp;CHAR(10)&amp;FIXED(F4,1)</f>
        <v>대
62.5</v>
      </c>
      <c r="Z7" s="32" t="s">
        <v>7</v>
      </c>
      <c r="AA7" s="83">
        <f t="shared" si="6"/>
        <v>60975038.5</v>
      </c>
      <c r="AB7" s="83">
        <f t="shared" si="6"/>
        <v>5311861.3</v>
      </c>
      <c r="AC7" s="83">
        <f t="shared" si="6"/>
        <v>14696062.6</v>
      </c>
      <c r="AD7" s="83">
        <f t="shared" si="7"/>
        <v>17640359.699999999</v>
      </c>
      <c r="AE7" s="83">
        <f t="shared" si="8"/>
        <v>8740537</v>
      </c>
      <c r="AF7" s="83">
        <f t="shared" si="9"/>
        <v>5188356.2</v>
      </c>
      <c r="AG7" s="83">
        <f t="shared" si="10"/>
        <v>2662603.4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49" x14ac:dyDescent="0.15">
      <c r="A8" s="7" t="s">
        <v>8</v>
      </c>
      <c r="B8" s="16">
        <f t="shared" si="2"/>
        <v>120.27045309999998</v>
      </c>
      <c r="C8" s="16">
        <f t="shared" si="0"/>
        <v>5.4890147000000002</v>
      </c>
      <c r="D8" s="16">
        <f t="shared" si="0"/>
        <v>13.591367</v>
      </c>
      <c r="E8" s="16">
        <f t="shared" si="0"/>
        <v>50.589044700000002</v>
      </c>
      <c r="F8" s="16">
        <f t="shared" si="0"/>
        <v>16.921416699999998</v>
      </c>
      <c r="G8" s="16">
        <f t="shared" si="0"/>
        <v>10.3208781</v>
      </c>
      <c r="H8" s="16">
        <f t="shared" si="0"/>
        <v>4.0512559999999995</v>
      </c>
      <c r="I8" s="105">
        <f t="shared" si="3"/>
        <v>19.3074759</v>
      </c>
      <c r="J8" s="100" t="str">
        <f t="shared" si="4"/>
        <v>120.3</v>
      </c>
      <c r="K8" s="96" t="str">
        <f>G2&amp;CHAR(10)&amp;FIXED(G4,1)</f>
        <v>도로
41.4</v>
      </c>
      <c r="Z8" s="32" t="s">
        <v>8</v>
      </c>
      <c r="AA8" s="83">
        <f t="shared" si="6"/>
        <v>120270453.09999999</v>
      </c>
      <c r="AB8" s="83">
        <f t="shared" si="6"/>
        <v>5489014.7000000002</v>
      </c>
      <c r="AC8" s="83">
        <f t="shared" si="6"/>
        <v>13591367</v>
      </c>
      <c r="AD8" s="83">
        <f t="shared" si="7"/>
        <v>50589044.700000003</v>
      </c>
      <c r="AE8" s="83">
        <f t="shared" si="8"/>
        <v>16921416.699999999</v>
      </c>
      <c r="AF8" s="83">
        <f t="shared" si="9"/>
        <v>10320878.1</v>
      </c>
      <c r="AG8" s="83">
        <f t="shared" si="10"/>
        <v>4051256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49" x14ac:dyDescent="0.15">
      <c r="A9" s="7" t="s">
        <v>9</v>
      </c>
      <c r="B9" s="16">
        <f t="shared" si="2"/>
        <v>222.71080859999998</v>
      </c>
      <c r="C9" s="16">
        <f t="shared" si="0"/>
        <v>15.8039378</v>
      </c>
      <c r="D9" s="16">
        <f t="shared" si="0"/>
        <v>44.590309299999994</v>
      </c>
      <c r="E9" s="16">
        <f t="shared" si="0"/>
        <v>74.438651799999988</v>
      </c>
      <c r="F9" s="16">
        <f t="shared" si="0"/>
        <v>19.522646899999998</v>
      </c>
      <c r="G9" s="16">
        <f t="shared" si="0"/>
        <v>16.7318943</v>
      </c>
      <c r="H9" s="16">
        <f t="shared" si="0"/>
        <v>10.1403724</v>
      </c>
      <c r="I9" s="105">
        <f t="shared" si="3"/>
        <v>41.482996100000001</v>
      </c>
      <c r="J9" s="100" t="str">
        <f t="shared" si="4"/>
        <v>222.7</v>
      </c>
      <c r="K9" s="102" t="str">
        <f>H2&amp;CHAR(10)&amp;FIXED(H4,1)</f>
        <v>하천
21.7</v>
      </c>
      <c r="Z9" s="32" t="s">
        <v>9</v>
      </c>
      <c r="AA9" s="83">
        <f t="shared" si="6"/>
        <v>222710808.59999999</v>
      </c>
      <c r="AB9" s="83">
        <f t="shared" si="6"/>
        <v>15803937.800000001</v>
      </c>
      <c r="AC9" s="83">
        <f t="shared" si="6"/>
        <v>44590309.299999997</v>
      </c>
      <c r="AD9" s="83">
        <f t="shared" si="7"/>
        <v>74438651.799999997</v>
      </c>
      <c r="AE9" s="83">
        <f t="shared" si="8"/>
        <v>19522646.899999999</v>
      </c>
      <c r="AF9" s="83">
        <f t="shared" si="9"/>
        <v>16731894.300000001</v>
      </c>
      <c r="AG9" s="83">
        <f t="shared" si="10"/>
        <v>10140372.4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x14ac:dyDescent="0.25">
      <c r="J10" s="92"/>
      <c r="K10" s="101" t="str">
        <f>I2&amp;CHAR(10)&amp;FIXED(I4,1)</f>
        <v>기타
78.0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x14ac:dyDescent="0.25"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x14ac:dyDescent="0.25">
      <c r="Z12" s="129"/>
      <c r="AA12" s="35" t="s">
        <v>28</v>
      </c>
      <c r="AB12" s="35" t="s">
        <v>29</v>
      </c>
      <c r="AC12" s="35" t="s">
        <v>30</v>
      </c>
      <c r="AD12" s="35" t="s">
        <v>31</v>
      </c>
      <c r="AE12" s="35" t="s">
        <v>32</v>
      </c>
      <c r="AF12" s="35" t="s">
        <v>33</v>
      </c>
      <c r="AG12" s="35" t="s">
        <v>34</v>
      </c>
      <c r="AH12" s="35" t="s">
        <v>35</v>
      </c>
      <c r="AI12" s="35" t="s">
        <v>36</v>
      </c>
      <c r="AJ12" s="35" t="s">
        <v>37</v>
      </c>
      <c r="AK12" s="35" t="s">
        <v>38</v>
      </c>
      <c r="AL12" s="35" t="s">
        <v>39</v>
      </c>
      <c r="AM12" s="35" t="s">
        <v>40</v>
      </c>
      <c r="AN12" s="35" t="s">
        <v>41</v>
      </c>
      <c r="AO12" s="35" t="s">
        <v>42</v>
      </c>
      <c r="AP12" s="35" t="s">
        <v>43</v>
      </c>
      <c r="AQ12" s="35" t="s">
        <v>44</v>
      </c>
      <c r="AR12" s="35" t="s">
        <v>45</v>
      </c>
      <c r="AS12" s="35" t="s">
        <v>46</v>
      </c>
      <c r="AT12" s="35" t="s">
        <v>47</v>
      </c>
      <c r="AU12" s="35" t="s">
        <v>48</v>
      </c>
      <c r="AV12" s="35" t="s">
        <v>49</v>
      </c>
      <c r="AW12" s="114" t="s">
        <v>59</v>
      </c>
    </row>
    <row r="13" spans="1:49" x14ac:dyDescent="0.25">
      <c r="Z13" s="129"/>
      <c r="AA13" s="36" t="s">
        <v>2</v>
      </c>
      <c r="AB13" s="36" t="s">
        <v>2</v>
      </c>
      <c r="AC13" s="36" t="s">
        <v>2</v>
      </c>
      <c r="AD13" s="36" t="s">
        <v>2</v>
      </c>
      <c r="AE13" s="36" t="s">
        <v>2</v>
      </c>
      <c r="AF13" s="36" t="s">
        <v>2</v>
      </c>
      <c r="AG13" s="36" t="s">
        <v>2</v>
      </c>
      <c r="AH13" s="36" t="s">
        <v>2</v>
      </c>
      <c r="AI13" s="36" t="s">
        <v>2</v>
      </c>
      <c r="AJ13" s="36" t="s">
        <v>2</v>
      </c>
      <c r="AK13" s="36" t="s">
        <v>2</v>
      </c>
      <c r="AL13" s="36" t="s">
        <v>2</v>
      </c>
      <c r="AM13" s="36" t="s">
        <v>2</v>
      </c>
      <c r="AN13" s="36" t="s">
        <v>2</v>
      </c>
      <c r="AO13" s="36" t="s">
        <v>2</v>
      </c>
      <c r="AP13" s="36" t="s">
        <v>2</v>
      </c>
      <c r="AQ13" s="36" t="s">
        <v>2</v>
      </c>
      <c r="AR13" s="36" t="s">
        <v>2</v>
      </c>
      <c r="AS13" s="36" t="s">
        <v>2</v>
      </c>
      <c r="AT13" s="36" t="s">
        <v>2</v>
      </c>
      <c r="AU13" s="36" t="s">
        <v>2</v>
      </c>
      <c r="AV13" s="36" t="s">
        <v>2</v>
      </c>
      <c r="AW13" s="115" t="s">
        <v>2</v>
      </c>
    </row>
    <row r="14" spans="1:49" x14ac:dyDescent="0.15">
      <c r="Z14" s="37" t="s">
        <v>4</v>
      </c>
      <c r="AA14" s="74">
        <f>AD24</f>
        <v>517309.4</v>
      </c>
      <c r="AB14" s="74">
        <f>AE24</f>
        <v>1712381.2000000002</v>
      </c>
      <c r="AC14" s="74">
        <f>AG24</f>
        <v>0</v>
      </c>
      <c r="AD14" s="74">
        <f>AH24</f>
        <v>0</v>
      </c>
      <c r="AE14" s="74">
        <f t="shared" ref="AE14:AG15" si="11">AJ24</f>
        <v>18505026.699999999</v>
      </c>
      <c r="AF14" s="74">
        <f t="shared" si="11"/>
        <v>8911440.9000000004</v>
      </c>
      <c r="AG14" s="74">
        <f t="shared" si="11"/>
        <v>837444.00000000012</v>
      </c>
      <c r="AH14" s="74">
        <f t="shared" ref="AH14:AI14" si="12">AM24</f>
        <v>431730.1</v>
      </c>
      <c r="AI14" s="74">
        <f t="shared" si="12"/>
        <v>814733.9</v>
      </c>
      <c r="AJ14" s="74">
        <f>AP24</f>
        <v>2460503</v>
      </c>
      <c r="AK14" s="74">
        <f>AQ24</f>
        <v>1364302.4</v>
      </c>
      <c r="AL14" s="74">
        <f>AS24</f>
        <v>10878102.6</v>
      </c>
      <c r="AM14" s="74">
        <f t="shared" ref="AM14:AV14" si="13">AT24</f>
        <v>4469782.2</v>
      </c>
      <c r="AN14" s="74">
        <f t="shared" si="13"/>
        <v>14473</v>
      </c>
      <c r="AO14" s="74">
        <f t="shared" si="13"/>
        <v>817188.8</v>
      </c>
      <c r="AP14" s="74">
        <f t="shared" si="13"/>
        <v>7650570.5</v>
      </c>
      <c r="AQ14" s="74">
        <f t="shared" si="13"/>
        <v>2522287.7999999998</v>
      </c>
      <c r="AR14" s="74">
        <f t="shared" si="13"/>
        <v>9280</v>
      </c>
      <c r="AS14" s="74">
        <f t="shared" si="13"/>
        <v>1030225.7</v>
      </c>
      <c r="AT14" s="74">
        <f t="shared" si="13"/>
        <v>90202.5</v>
      </c>
      <c r="AU14" s="74">
        <f t="shared" si="13"/>
        <v>2910521.4000000004</v>
      </c>
      <c r="AV14" s="74">
        <f t="shared" si="13"/>
        <v>12009916.4</v>
      </c>
      <c r="AW14" s="16">
        <f>SUM(AA14:AV14)</f>
        <v>77957422.5</v>
      </c>
    </row>
    <row r="15" spans="1:49" x14ac:dyDescent="0.15">
      <c r="Z15" s="33" t="s">
        <v>5</v>
      </c>
      <c r="AA15" s="83">
        <f>AD25</f>
        <v>8502</v>
      </c>
      <c r="AB15" s="83">
        <f>AE25</f>
        <v>24800</v>
      </c>
      <c r="AC15" s="83">
        <f>AG25</f>
        <v>0</v>
      </c>
      <c r="AD15" s="83">
        <f>AH25</f>
        <v>0</v>
      </c>
      <c r="AE15" s="83">
        <f t="shared" si="11"/>
        <v>4788</v>
      </c>
      <c r="AF15" s="83">
        <f t="shared" si="11"/>
        <v>1124466</v>
      </c>
      <c r="AG15" s="83">
        <f t="shared" si="11"/>
        <v>147302.5</v>
      </c>
      <c r="AH15" s="83">
        <f t="shared" ref="AH15:AI19" si="14">AM25</f>
        <v>21023.3</v>
      </c>
      <c r="AI15" s="83">
        <f t="shared" si="14"/>
        <v>13853.1</v>
      </c>
      <c r="AJ15" s="83">
        <f>AP25</f>
        <v>185584.8</v>
      </c>
      <c r="AK15" s="83">
        <f>AQ25</f>
        <v>0</v>
      </c>
      <c r="AL15" s="83">
        <f>AS25</f>
        <v>426525.3</v>
      </c>
      <c r="AM15" s="83">
        <f t="shared" ref="AM15:AV19" si="15">AT25</f>
        <v>161495.6</v>
      </c>
      <c r="AN15" s="83">
        <f t="shared" si="15"/>
        <v>0</v>
      </c>
      <c r="AO15" s="83">
        <f t="shared" si="15"/>
        <v>218638.5</v>
      </c>
      <c r="AP15" s="83">
        <f t="shared" si="15"/>
        <v>174175</v>
      </c>
      <c r="AQ15" s="83">
        <f t="shared" si="15"/>
        <v>36316</v>
      </c>
      <c r="AR15" s="83">
        <f t="shared" si="15"/>
        <v>0</v>
      </c>
      <c r="AS15" s="83">
        <f t="shared" si="15"/>
        <v>109479.7</v>
      </c>
      <c r="AT15" s="83">
        <f t="shared" si="15"/>
        <v>416</v>
      </c>
      <c r="AU15" s="83">
        <f t="shared" si="15"/>
        <v>85347.199999999997</v>
      </c>
      <c r="AV15" s="83">
        <f t="shared" si="15"/>
        <v>192919.1</v>
      </c>
      <c r="AW15" s="105">
        <f t="shared" ref="AW15:AW19" si="16">SUM(AA15:AV15)</f>
        <v>2935632.1000000006</v>
      </c>
    </row>
    <row r="16" spans="1:49" x14ac:dyDescent="0.15">
      <c r="Z16" s="33" t="s">
        <v>6</v>
      </c>
      <c r="AA16" s="83">
        <f t="shared" ref="AA16:AB19" si="17">AD26</f>
        <v>41304</v>
      </c>
      <c r="AB16" s="83">
        <f t="shared" si="17"/>
        <v>279759.8</v>
      </c>
      <c r="AC16" s="83">
        <f t="shared" ref="AC16:AD19" si="18">AG26</f>
        <v>0</v>
      </c>
      <c r="AD16" s="83">
        <f t="shared" si="18"/>
        <v>0</v>
      </c>
      <c r="AE16" s="83">
        <f t="shared" ref="AE16:AF19" si="19">AJ26</f>
        <v>1299577.3999999999</v>
      </c>
      <c r="AF16" s="83">
        <f t="shared" si="19"/>
        <v>892261.2</v>
      </c>
      <c r="AG16" s="83">
        <f t="shared" ref="AG16:AG19" si="20">AL26</f>
        <v>124618.2</v>
      </c>
      <c r="AH16" s="83">
        <f t="shared" si="14"/>
        <v>45769.7</v>
      </c>
      <c r="AI16" s="83">
        <f t="shared" si="14"/>
        <v>220267.2</v>
      </c>
      <c r="AJ16" s="83">
        <f t="shared" ref="AJ16:AK19" si="21">AP26</f>
        <v>161506.29999999999</v>
      </c>
      <c r="AK16" s="83">
        <f t="shared" si="21"/>
        <v>224186.2</v>
      </c>
      <c r="AL16" s="83">
        <f t="shared" ref="AL16:AL19" si="22">AS26</f>
        <v>868939</v>
      </c>
      <c r="AM16" s="83">
        <f t="shared" si="15"/>
        <v>326001</v>
      </c>
      <c r="AN16" s="83">
        <f t="shared" si="15"/>
        <v>0</v>
      </c>
      <c r="AO16" s="83">
        <f t="shared" si="15"/>
        <v>3874.5</v>
      </c>
      <c r="AP16" s="83">
        <f t="shared" si="15"/>
        <v>981639.3</v>
      </c>
      <c r="AQ16" s="83">
        <f t="shared" si="15"/>
        <v>629969</v>
      </c>
      <c r="AR16" s="83">
        <f t="shared" si="15"/>
        <v>0</v>
      </c>
      <c r="AS16" s="83">
        <f t="shared" si="15"/>
        <v>212793.5</v>
      </c>
      <c r="AT16" s="83">
        <f t="shared" si="15"/>
        <v>0</v>
      </c>
      <c r="AU16" s="83">
        <f t="shared" si="15"/>
        <v>62857.2</v>
      </c>
      <c r="AV16" s="83">
        <f t="shared" si="15"/>
        <v>1120736.6000000001</v>
      </c>
      <c r="AW16" s="105">
        <f t="shared" si="16"/>
        <v>7496060.0999999996</v>
      </c>
    </row>
    <row r="17" spans="26:55" x14ac:dyDescent="0.15">
      <c r="Z17" s="33" t="s">
        <v>7</v>
      </c>
      <c r="AA17" s="83">
        <f t="shared" si="17"/>
        <v>83304.399999999994</v>
      </c>
      <c r="AB17" s="83">
        <f t="shared" si="17"/>
        <v>107799</v>
      </c>
      <c r="AC17" s="83">
        <f t="shared" si="18"/>
        <v>0</v>
      </c>
      <c r="AD17" s="83">
        <f t="shared" si="18"/>
        <v>0</v>
      </c>
      <c r="AE17" s="83">
        <f t="shared" si="19"/>
        <v>588171.30000000005</v>
      </c>
      <c r="AF17" s="83">
        <f t="shared" si="19"/>
        <v>1217158.1000000001</v>
      </c>
      <c r="AG17" s="83">
        <f t="shared" si="20"/>
        <v>72074.2</v>
      </c>
      <c r="AH17" s="83">
        <f t="shared" si="14"/>
        <v>57913.599999999999</v>
      </c>
      <c r="AI17" s="83">
        <f t="shared" si="14"/>
        <v>30678.5</v>
      </c>
      <c r="AJ17" s="83">
        <f t="shared" si="21"/>
        <v>164151.70000000001</v>
      </c>
      <c r="AK17" s="83">
        <f t="shared" si="21"/>
        <v>144726</v>
      </c>
      <c r="AL17" s="83">
        <f t="shared" si="22"/>
        <v>1510812.7</v>
      </c>
      <c r="AM17" s="83">
        <f t="shared" si="15"/>
        <v>339802.1</v>
      </c>
      <c r="AN17" s="83">
        <f t="shared" si="15"/>
        <v>589</v>
      </c>
      <c r="AO17" s="83">
        <f t="shared" si="15"/>
        <v>168249.8</v>
      </c>
      <c r="AP17" s="83">
        <f t="shared" si="15"/>
        <v>947729.5</v>
      </c>
      <c r="AQ17" s="83">
        <f t="shared" si="15"/>
        <v>277408</v>
      </c>
      <c r="AR17" s="83">
        <f t="shared" si="15"/>
        <v>0</v>
      </c>
      <c r="AS17" s="83">
        <f t="shared" si="15"/>
        <v>241154</v>
      </c>
      <c r="AT17" s="83">
        <f t="shared" si="15"/>
        <v>68706.399999999994</v>
      </c>
      <c r="AU17" s="83">
        <f t="shared" si="15"/>
        <v>279807.8</v>
      </c>
      <c r="AV17" s="83">
        <f t="shared" si="15"/>
        <v>435022.2</v>
      </c>
      <c r="AW17" s="105">
        <f t="shared" si="16"/>
        <v>6735258.2999999998</v>
      </c>
    </row>
    <row r="18" spans="26:55" x14ac:dyDescent="0.15">
      <c r="Z18" s="33" t="s">
        <v>8</v>
      </c>
      <c r="AA18" s="83">
        <f t="shared" si="17"/>
        <v>67181</v>
      </c>
      <c r="AB18" s="83">
        <f t="shared" si="17"/>
        <v>115871.6</v>
      </c>
      <c r="AC18" s="83">
        <f t="shared" si="18"/>
        <v>0</v>
      </c>
      <c r="AD18" s="83">
        <f t="shared" si="18"/>
        <v>0</v>
      </c>
      <c r="AE18" s="83">
        <f t="shared" si="19"/>
        <v>3612097.9</v>
      </c>
      <c r="AF18" s="83">
        <f t="shared" si="19"/>
        <v>3917021.5</v>
      </c>
      <c r="AG18" s="83">
        <f t="shared" si="20"/>
        <v>185059.20000000001</v>
      </c>
      <c r="AH18" s="83">
        <f t="shared" si="14"/>
        <v>90509.7</v>
      </c>
      <c r="AI18" s="83">
        <f t="shared" si="14"/>
        <v>138217.29999999999</v>
      </c>
      <c r="AJ18" s="83">
        <f t="shared" si="21"/>
        <v>418042.5</v>
      </c>
      <c r="AK18" s="83">
        <f t="shared" si="21"/>
        <v>322439</v>
      </c>
      <c r="AL18" s="83">
        <f t="shared" si="22"/>
        <v>1905121.6</v>
      </c>
      <c r="AM18" s="83">
        <f t="shared" si="15"/>
        <v>1235937.3999999999</v>
      </c>
      <c r="AN18" s="83">
        <f t="shared" si="15"/>
        <v>2260</v>
      </c>
      <c r="AO18" s="83">
        <f t="shared" si="15"/>
        <v>331513</v>
      </c>
      <c r="AP18" s="83">
        <f t="shared" si="15"/>
        <v>2482813.5</v>
      </c>
      <c r="AQ18" s="83">
        <f t="shared" si="15"/>
        <v>145759</v>
      </c>
      <c r="AR18" s="83">
        <f t="shared" si="15"/>
        <v>0</v>
      </c>
      <c r="AS18" s="83">
        <f t="shared" si="15"/>
        <v>240319.9</v>
      </c>
      <c r="AT18" s="83">
        <f t="shared" si="15"/>
        <v>0</v>
      </c>
      <c r="AU18" s="83">
        <f t="shared" si="15"/>
        <v>2007960.5</v>
      </c>
      <c r="AV18" s="83">
        <f t="shared" si="15"/>
        <v>2089351.3</v>
      </c>
      <c r="AW18" s="105">
        <f t="shared" si="16"/>
        <v>19307475.900000002</v>
      </c>
    </row>
    <row r="19" spans="26:55" x14ac:dyDescent="0.15">
      <c r="Z19" s="33" t="s">
        <v>9</v>
      </c>
      <c r="AA19" s="83">
        <f t="shared" si="17"/>
        <v>317018</v>
      </c>
      <c r="AB19" s="83">
        <f t="shared" si="17"/>
        <v>1184150.8</v>
      </c>
      <c r="AC19" s="83">
        <f t="shared" si="18"/>
        <v>0</v>
      </c>
      <c r="AD19" s="83">
        <f t="shared" si="18"/>
        <v>0</v>
      </c>
      <c r="AE19" s="83">
        <f t="shared" si="19"/>
        <v>13000392.1</v>
      </c>
      <c r="AF19" s="83">
        <f t="shared" si="19"/>
        <v>1760534.1</v>
      </c>
      <c r="AG19" s="83">
        <f t="shared" si="20"/>
        <v>308389.90000000002</v>
      </c>
      <c r="AH19" s="83">
        <f t="shared" si="14"/>
        <v>216513.8</v>
      </c>
      <c r="AI19" s="83">
        <f t="shared" si="14"/>
        <v>411717.8</v>
      </c>
      <c r="AJ19" s="83">
        <f t="shared" si="21"/>
        <v>1531217.7</v>
      </c>
      <c r="AK19" s="83">
        <f t="shared" si="21"/>
        <v>672951.2</v>
      </c>
      <c r="AL19" s="83">
        <f t="shared" si="22"/>
        <v>6166704</v>
      </c>
      <c r="AM19" s="83">
        <f t="shared" si="15"/>
        <v>2406546.1</v>
      </c>
      <c r="AN19" s="83">
        <f t="shared" si="15"/>
        <v>11624</v>
      </c>
      <c r="AO19" s="83">
        <f t="shared" si="15"/>
        <v>94913</v>
      </c>
      <c r="AP19" s="83">
        <f t="shared" si="15"/>
        <v>3064213.2</v>
      </c>
      <c r="AQ19" s="83">
        <f t="shared" si="15"/>
        <v>1432835.8</v>
      </c>
      <c r="AR19" s="83">
        <f t="shared" si="15"/>
        <v>9280</v>
      </c>
      <c r="AS19" s="83">
        <f t="shared" si="15"/>
        <v>226478.6</v>
      </c>
      <c r="AT19" s="83">
        <f t="shared" si="15"/>
        <v>21080.1</v>
      </c>
      <c r="AU19" s="83">
        <f t="shared" si="15"/>
        <v>474548.7</v>
      </c>
      <c r="AV19" s="83">
        <f t="shared" si="15"/>
        <v>8171887.2000000002</v>
      </c>
      <c r="AW19" s="105">
        <f t="shared" si="16"/>
        <v>41482996.100000001</v>
      </c>
    </row>
    <row r="22" spans="26:55" x14ac:dyDescent="0.25">
      <c r="Z22" s="132" t="s">
        <v>64</v>
      </c>
      <c r="AA22" s="50" t="s">
        <v>1</v>
      </c>
      <c r="AB22" s="50" t="s">
        <v>19</v>
      </c>
      <c r="AC22" s="50" t="s">
        <v>20</v>
      </c>
      <c r="AD22" s="50" t="s">
        <v>28</v>
      </c>
      <c r="AE22" s="50" t="s">
        <v>29</v>
      </c>
      <c r="AF22" s="50" t="s">
        <v>21</v>
      </c>
      <c r="AG22" s="50" t="s">
        <v>30</v>
      </c>
      <c r="AH22" s="50" t="s">
        <v>31</v>
      </c>
      <c r="AI22" s="50" t="s">
        <v>22</v>
      </c>
      <c r="AJ22" s="50" t="s">
        <v>32</v>
      </c>
      <c r="AK22" s="50" t="s">
        <v>33</v>
      </c>
      <c r="AL22" s="50" t="s">
        <v>34</v>
      </c>
      <c r="AM22" s="50" t="s">
        <v>35</v>
      </c>
      <c r="AN22" s="50" t="s">
        <v>36</v>
      </c>
      <c r="AO22" s="50" t="s">
        <v>23</v>
      </c>
      <c r="AP22" s="50" t="s">
        <v>37</v>
      </c>
      <c r="AQ22" s="50" t="s">
        <v>38</v>
      </c>
      <c r="AR22" s="50" t="s">
        <v>24</v>
      </c>
      <c r="AS22" s="50" t="s">
        <v>39</v>
      </c>
      <c r="AT22" s="50" t="s">
        <v>40</v>
      </c>
      <c r="AU22" s="50" t="s">
        <v>41</v>
      </c>
      <c r="AV22" s="50" t="s">
        <v>42</v>
      </c>
      <c r="AW22" s="50" t="s">
        <v>43</v>
      </c>
      <c r="AX22" s="50" t="s">
        <v>44</v>
      </c>
      <c r="AY22" s="50" t="s">
        <v>45</v>
      </c>
      <c r="AZ22" s="50" t="s">
        <v>46</v>
      </c>
      <c r="BA22" s="50" t="s">
        <v>47</v>
      </c>
      <c r="BB22" s="50" t="s">
        <v>48</v>
      </c>
      <c r="BC22" s="50" t="s">
        <v>49</v>
      </c>
    </row>
    <row r="23" spans="26:55" x14ac:dyDescent="0.25">
      <c r="Z23" s="133"/>
      <c r="AA23" s="51" t="s">
        <v>2</v>
      </c>
      <c r="AB23" s="51" t="s">
        <v>2</v>
      </c>
      <c r="AC23" s="51" t="s">
        <v>2</v>
      </c>
      <c r="AD23" s="51" t="s">
        <v>2</v>
      </c>
      <c r="AE23" s="51" t="s">
        <v>2</v>
      </c>
      <c r="AF23" s="51" t="s">
        <v>2</v>
      </c>
      <c r="AG23" s="51" t="s">
        <v>2</v>
      </c>
      <c r="AH23" s="51" t="s">
        <v>2</v>
      </c>
      <c r="AI23" s="51" t="s">
        <v>2</v>
      </c>
      <c r="AJ23" s="51" t="s">
        <v>2</v>
      </c>
      <c r="AK23" s="51" t="s">
        <v>2</v>
      </c>
      <c r="AL23" s="51" t="s">
        <v>2</v>
      </c>
      <c r="AM23" s="51" t="s">
        <v>2</v>
      </c>
      <c r="AN23" s="51" t="s">
        <v>2</v>
      </c>
      <c r="AO23" s="51" t="s">
        <v>2</v>
      </c>
      <c r="AP23" s="51" t="s">
        <v>2</v>
      </c>
      <c r="AQ23" s="51" t="s">
        <v>2</v>
      </c>
      <c r="AR23" s="51" t="s">
        <v>2</v>
      </c>
      <c r="AS23" s="51" t="s">
        <v>2</v>
      </c>
      <c r="AT23" s="51" t="s">
        <v>2</v>
      </c>
      <c r="AU23" s="51" t="s">
        <v>2</v>
      </c>
      <c r="AV23" s="51" t="s">
        <v>2</v>
      </c>
      <c r="AW23" s="51" t="s">
        <v>2</v>
      </c>
      <c r="AX23" s="51" t="s">
        <v>2</v>
      </c>
      <c r="AY23" s="51" t="s">
        <v>2</v>
      </c>
      <c r="AZ23" s="51" t="s">
        <v>2</v>
      </c>
      <c r="BA23" s="51" t="s">
        <v>2</v>
      </c>
      <c r="BB23" s="51" t="s">
        <v>2</v>
      </c>
      <c r="BC23" s="51" t="s">
        <v>2</v>
      </c>
    </row>
    <row r="24" spans="26:55" x14ac:dyDescent="0.15">
      <c r="Z24" s="49" t="s">
        <v>4</v>
      </c>
      <c r="AA24" s="74">
        <f>SUM(AA25:AA29)</f>
        <v>501024298.60000002</v>
      </c>
      <c r="AB24" s="74">
        <f t="shared" ref="AB24:BC24" si="23">SUM(AB25:AB29)</f>
        <v>31441250.399999999</v>
      </c>
      <c r="AC24" s="74">
        <f t="shared" si="23"/>
        <v>81050493.199999988</v>
      </c>
      <c r="AD24" s="74">
        <f t="shared" si="23"/>
        <v>517309.4</v>
      </c>
      <c r="AE24" s="74">
        <f t="shared" si="23"/>
        <v>1712381.2000000002</v>
      </c>
      <c r="AF24" s="74">
        <f t="shared" si="23"/>
        <v>185032214</v>
      </c>
      <c r="AG24" s="74">
        <f t="shared" si="23"/>
        <v>0</v>
      </c>
      <c r="AH24" s="74">
        <f t="shared" si="23"/>
        <v>0</v>
      </c>
      <c r="AI24" s="74">
        <f t="shared" si="23"/>
        <v>62507430.799999997</v>
      </c>
      <c r="AJ24" s="74">
        <f t="shared" si="23"/>
        <v>18505026.699999999</v>
      </c>
      <c r="AK24" s="74">
        <f t="shared" si="23"/>
        <v>8911440.9000000004</v>
      </c>
      <c r="AL24" s="74">
        <f t="shared" si="23"/>
        <v>837444.00000000012</v>
      </c>
      <c r="AM24" s="74">
        <f t="shared" si="23"/>
        <v>431730.1</v>
      </c>
      <c r="AN24" s="74">
        <f t="shared" si="23"/>
        <v>814733.9</v>
      </c>
      <c r="AO24" s="74">
        <f t="shared" si="23"/>
        <v>41355003.700000003</v>
      </c>
      <c r="AP24" s="74">
        <f t="shared" si="23"/>
        <v>2460503</v>
      </c>
      <c r="AQ24" s="74">
        <f t="shared" si="23"/>
        <v>1364302.4</v>
      </c>
      <c r="AR24" s="74">
        <f t="shared" si="23"/>
        <v>21680484</v>
      </c>
      <c r="AS24" s="74">
        <f t="shared" si="23"/>
        <v>10878102.6</v>
      </c>
      <c r="AT24" s="74">
        <f t="shared" si="23"/>
        <v>4469782.2</v>
      </c>
      <c r="AU24" s="74">
        <f t="shared" si="23"/>
        <v>14473</v>
      </c>
      <c r="AV24" s="74">
        <f t="shared" si="23"/>
        <v>817188.8</v>
      </c>
      <c r="AW24" s="74">
        <f t="shared" si="23"/>
        <v>7650570.5</v>
      </c>
      <c r="AX24" s="74">
        <f t="shared" si="23"/>
        <v>2522287.7999999998</v>
      </c>
      <c r="AY24" s="74">
        <f t="shared" si="23"/>
        <v>9280</v>
      </c>
      <c r="AZ24" s="74">
        <f t="shared" si="23"/>
        <v>1030225.7</v>
      </c>
      <c r="BA24" s="74">
        <f t="shared" si="23"/>
        <v>90202.5</v>
      </c>
      <c r="BB24" s="74">
        <f t="shared" si="23"/>
        <v>2910521.4000000004</v>
      </c>
      <c r="BC24" s="74">
        <f t="shared" si="23"/>
        <v>12009916.4</v>
      </c>
    </row>
    <row r="25" spans="26:55" x14ac:dyDescent="0.15">
      <c r="Z25" s="48" t="s">
        <v>5</v>
      </c>
      <c r="AA25" s="83">
        <v>49319444.399999999</v>
      </c>
      <c r="AB25" s="83">
        <v>1838926.3</v>
      </c>
      <c r="AC25" s="83">
        <v>1120930.1000000001</v>
      </c>
      <c r="AD25" s="83">
        <v>8502</v>
      </c>
      <c r="AE25" s="83">
        <v>24800</v>
      </c>
      <c r="AF25" s="83">
        <v>34561746.100000001</v>
      </c>
      <c r="AG25" s="83">
        <v>0</v>
      </c>
      <c r="AH25" s="83">
        <v>0</v>
      </c>
      <c r="AI25" s="83">
        <v>5511371.7000000002</v>
      </c>
      <c r="AJ25" s="83">
        <v>4788</v>
      </c>
      <c r="AK25" s="83">
        <v>1124466</v>
      </c>
      <c r="AL25" s="83">
        <v>147302.5</v>
      </c>
      <c r="AM25" s="83">
        <v>21023.3</v>
      </c>
      <c r="AN25" s="83">
        <v>13853.1</v>
      </c>
      <c r="AO25" s="83">
        <v>2779089.7</v>
      </c>
      <c r="AP25" s="83">
        <v>185584.8</v>
      </c>
      <c r="AQ25" s="83">
        <v>0</v>
      </c>
      <c r="AR25" s="83">
        <v>571748.4</v>
      </c>
      <c r="AS25" s="83">
        <v>426525.3</v>
      </c>
      <c r="AT25" s="83">
        <v>161495.6</v>
      </c>
      <c r="AU25" s="83">
        <v>0</v>
      </c>
      <c r="AV25" s="83">
        <v>218638.5</v>
      </c>
      <c r="AW25" s="83">
        <v>174175</v>
      </c>
      <c r="AX25" s="83">
        <v>36316</v>
      </c>
      <c r="AY25" s="83">
        <v>0</v>
      </c>
      <c r="AZ25" s="83">
        <v>109479.7</v>
      </c>
      <c r="BA25" s="83">
        <v>416</v>
      </c>
      <c r="BB25" s="83">
        <v>85347.199999999997</v>
      </c>
      <c r="BC25" s="83">
        <v>192919.1</v>
      </c>
    </row>
    <row r="26" spans="26:55" x14ac:dyDescent="0.15">
      <c r="Z26" s="48" t="s">
        <v>6</v>
      </c>
      <c r="AA26" s="83">
        <v>47748554</v>
      </c>
      <c r="AB26" s="83">
        <v>2997510.3</v>
      </c>
      <c r="AC26" s="83">
        <v>7051824.2000000002</v>
      </c>
      <c r="AD26" s="83">
        <v>41304</v>
      </c>
      <c r="AE26" s="83">
        <v>279759.8</v>
      </c>
      <c r="AF26" s="83">
        <v>7802411.7000000002</v>
      </c>
      <c r="AG26" s="83">
        <v>0</v>
      </c>
      <c r="AH26" s="83">
        <v>0</v>
      </c>
      <c r="AI26" s="83">
        <v>11811458.5</v>
      </c>
      <c r="AJ26" s="83">
        <v>1299577.3999999999</v>
      </c>
      <c r="AK26" s="83">
        <v>892261.2</v>
      </c>
      <c r="AL26" s="83">
        <v>124618.2</v>
      </c>
      <c r="AM26" s="83">
        <v>45769.7</v>
      </c>
      <c r="AN26" s="83">
        <v>220267.2</v>
      </c>
      <c r="AO26" s="83">
        <v>6334785.4000000004</v>
      </c>
      <c r="AP26" s="83">
        <v>161506.29999999999</v>
      </c>
      <c r="AQ26" s="83">
        <v>224186.2</v>
      </c>
      <c r="AR26" s="83">
        <v>4254503.8</v>
      </c>
      <c r="AS26" s="83">
        <v>868939</v>
      </c>
      <c r="AT26" s="83">
        <v>326001</v>
      </c>
      <c r="AU26" s="83">
        <v>0</v>
      </c>
      <c r="AV26" s="83">
        <v>3874.5</v>
      </c>
      <c r="AW26" s="83">
        <v>981639.3</v>
      </c>
      <c r="AX26" s="83">
        <v>629969</v>
      </c>
      <c r="AY26" s="83">
        <v>0</v>
      </c>
      <c r="AZ26" s="83">
        <v>212793.5</v>
      </c>
      <c r="BA26" s="83">
        <v>0</v>
      </c>
      <c r="BB26" s="83">
        <v>62857.2</v>
      </c>
      <c r="BC26" s="83">
        <v>1120736.6000000001</v>
      </c>
    </row>
    <row r="27" spans="26:55" x14ac:dyDescent="0.15">
      <c r="Z27" s="48" t="s">
        <v>7</v>
      </c>
      <c r="AA27" s="83">
        <v>60975038.5</v>
      </c>
      <c r="AB27" s="83">
        <v>5311861.3</v>
      </c>
      <c r="AC27" s="83">
        <v>14696062.6</v>
      </c>
      <c r="AD27" s="83">
        <v>83304.399999999994</v>
      </c>
      <c r="AE27" s="83">
        <v>107799</v>
      </c>
      <c r="AF27" s="83">
        <v>17640359.699999999</v>
      </c>
      <c r="AG27" s="83">
        <v>0</v>
      </c>
      <c r="AH27" s="83">
        <v>0</v>
      </c>
      <c r="AI27" s="83">
        <v>8740537</v>
      </c>
      <c r="AJ27" s="83">
        <v>588171.30000000005</v>
      </c>
      <c r="AK27" s="83">
        <v>1217158.1000000001</v>
      </c>
      <c r="AL27" s="83">
        <v>72074.2</v>
      </c>
      <c r="AM27" s="83">
        <v>57913.599999999999</v>
      </c>
      <c r="AN27" s="83">
        <v>30678.5</v>
      </c>
      <c r="AO27" s="83">
        <v>5188356.2</v>
      </c>
      <c r="AP27" s="83">
        <v>164151.70000000001</v>
      </c>
      <c r="AQ27" s="83">
        <v>144726</v>
      </c>
      <c r="AR27" s="83">
        <v>2662603.4</v>
      </c>
      <c r="AS27" s="83">
        <v>1510812.7</v>
      </c>
      <c r="AT27" s="83">
        <v>339802.1</v>
      </c>
      <c r="AU27" s="83">
        <v>589</v>
      </c>
      <c r="AV27" s="83">
        <v>168249.8</v>
      </c>
      <c r="AW27" s="83">
        <v>947729.5</v>
      </c>
      <c r="AX27" s="83">
        <v>277408</v>
      </c>
      <c r="AY27" s="83">
        <v>0</v>
      </c>
      <c r="AZ27" s="83">
        <v>241154</v>
      </c>
      <c r="BA27" s="83">
        <v>68706.399999999994</v>
      </c>
      <c r="BB27" s="83">
        <v>279807.8</v>
      </c>
      <c r="BC27" s="83">
        <v>435022.2</v>
      </c>
    </row>
    <row r="28" spans="26:55" x14ac:dyDescent="0.15">
      <c r="Z28" s="48" t="s">
        <v>8</v>
      </c>
      <c r="AA28" s="83">
        <v>120270453.09999999</v>
      </c>
      <c r="AB28" s="83">
        <v>5489014.7000000002</v>
      </c>
      <c r="AC28" s="83">
        <v>13591367</v>
      </c>
      <c r="AD28" s="83">
        <v>67181</v>
      </c>
      <c r="AE28" s="83">
        <v>115871.6</v>
      </c>
      <c r="AF28" s="83">
        <v>50589044.700000003</v>
      </c>
      <c r="AG28" s="83">
        <v>0</v>
      </c>
      <c r="AH28" s="83">
        <v>0</v>
      </c>
      <c r="AI28" s="83">
        <v>16921416.699999999</v>
      </c>
      <c r="AJ28" s="83">
        <v>3612097.9</v>
      </c>
      <c r="AK28" s="83">
        <v>3917021.5</v>
      </c>
      <c r="AL28" s="83">
        <v>185059.20000000001</v>
      </c>
      <c r="AM28" s="83">
        <v>90509.7</v>
      </c>
      <c r="AN28" s="83">
        <v>138217.29999999999</v>
      </c>
      <c r="AO28" s="83">
        <v>10320878.1</v>
      </c>
      <c r="AP28" s="83">
        <v>418042.5</v>
      </c>
      <c r="AQ28" s="83">
        <v>322439</v>
      </c>
      <c r="AR28" s="83">
        <v>4051256</v>
      </c>
      <c r="AS28" s="83">
        <v>1905121.6</v>
      </c>
      <c r="AT28" s="83">
        <v>1235937.3999999999</v>
      </c>
      <c r="AU28" s="83">
        <v>2260</v>
      </c>
      <c r="AV28" s="83">
        <v>331513</v>
      </c>
      <c r="AW28" s="83">
        <v>2482813.5</v>
      </c>
      <c r="AX28" s="83">
        <v>145759</v>
      </c>
      <c r="AY28" s="83">
        <v>0</v>
      </c>
      <c r="AZ28" s="83">
        <v>240319.9</v>
      </c>
      <c r="BA28" s="83">
        <v>0</v>
      </c>
      <c r="BB28" s="83">
        <v>2007960.5</v>
      </c>
      <c r="BC28" s="83">
        <v>2089351.3</v>
      </c>
    </row>
    <row r="29" spans="26:55" x14ac:dyDescent="0.15">
      <c r="Z29" s="48" t="s">
        <v>9</v>
      </c>
      <c r="AA29" s="83">
        <v>222710808.59999999</v>
      </c>
      <c r="AB29" s="83">
        <v>15803937.800000001</v>
      </c>
      <c r="AC29" s="83">
        <v>44590309.299999997</v>
      </c>
      <c r="AD29" s="83">
        <v>317018</v>
      </c>
      <c r="AE29" s="83">
        <v>1184150.8</v>
      </c>
      <c r="AF29" s="83">
        <v>74438651.799999997</v>
      </c>
      <c r="AG29" s="83">
        <v>0</v>
      </c>
      <c r="AH29" s="83">
        <v>0</v>
      </c>
      <c r="AI29" s="83">
        <v>19522646.899999999</v>
      </c>
      <c r="AJ29" s="83">
        <v>13000392.1</v>
      </c>
      <c r="AK29" s="83">
        <v>1760534.1</v>
      </c>
      <c r="AL29" s="83">
        <v>308389.90000000002</v>
      </c>
      <c r="AM29" s="83">
        <v>216513.8</v>
      </c>
      <c r="AN29" s="83">
        <v>411717.8</v>
      </c>
      <c r="AO29" s="83">
        <v>16731894.300000001</v>
      </c>
      <c r="AP29" s="83">
        <v>1531217.7</v>
      </c>
      <c r="AQ29" s="83">
        <v>672951.2</v>
      </c>
      <c r="AR29" s="83">
        <v>10140372.4</v>
      </c>
      <c r="AS29" s="83">
        <v>6166704</v>
      </c>
      <c r="AT29" s="83">
        <v>2406546.1</v>
      </c>
      <c r="AU29" s="83">
        <v>11624</v>
      </c>
      <c r="AV29" s="83">
        <v>94913</v>
      </c>
      <c r="AW29" s="83">
        <v>3064213.2</v>
      </c>
      <c r="AX29" s="83">
        <v>1432835.8</v>
      </c>
      <c r="AY29" s="83">
        <v>9280</v>
      </c>
      <c r="AZ29" s="83">
        <v>226478.6</v>
      </c>
      <c r="BA29" s="83">
        <v>21080.1</v>
      </c>
      <c r="BB29" s="83">
        <v>474548.7</v>
      </c>
      <c r="BC29" s="83">
        <v>8171887.2000000002</v>
      </c>
    </row>
  </sheetData>
  <mergeCells count="6">
    <mergeCell ref="Z12:Z13"/>
    <mergeCell ref="A1:C1"/>
    <mergeCell ref="A2:A3"/>
    <mergeCell ref="Z2:Z3"/>
    <mergeCell ref="Z22:Z23"/>
    <mergeCell ref="J2:K2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5" workbookViewId="0">
      <selection activeCell="O38" sqref="O38"/>
    </sheetView>
  </sheetViews>
  <sheetFormatPr defaultRowHeight="10.5" x14ac:dyDescent="0.25"/>
  <cols>
    <col min="1" max="1" width="9.140625" style="19"/>
    <col min="2" max="2" width="13.28515625" style="19" bestFit="1" customWidth="1"/>
    <col min="3" max="3" width="12.42578125" style="19" bestFit="1" customWidth="1"/>
    <col min="4" max="4" width="12.5703125" style="19" bestFit="1" customWidth="1"/>
    <col min="5" max="5" width="13.28515625" style="19" bestFit="1" customWidth="1"/>
    <col min="6" max="6" width="12.5703125" style="19" bestFit="1" customWidth="1"/>
    <col min="7" max="7" width="12.42578125" style="19" bestFit="1" customWidth="1"/>
    <col min="8" max="8" width="12.5703125" style="19" bestFit="1" customWidth="1"/>
    <col min="9" max="9" width="12.42578125" style="19" bestFit="1" customWidth="1"/>
    <col min="10" max="10" width="14.140625" style="19" customWidth="1"/>
    <col min="11" max="11" width="9.140625" style="19" customWidth="1"/>
    <col min="12" max="12" width="14.140625" style="19" customWidth="1"/>
    <col min="13" max="13" width="9.140625" style="19" customWidth="1"/>
    <col min="14" max="14" width="14.140625" style="19" customWidth="1"/>
    <col min="15" max="15" width="9.140625" style="19" customWidth="1"/>
    <col min="16" max="16" width="14.140625" style="19" bestFit="1" customWidth="1"/>
    <col min="17" max="17" width="9.140625" style="19"/>
    <col min="18" max="18" width="14.140625" style="19" bestFit="1" customWidth="1"/>
    <col min="19" max="19" width="9.140625" style="19"/>
    <col min="20" max="20" width="14.140625" style="19" bestFit="1" customWidth="1"/>
    <col min="21" max="21" width="9.140625" style="19"/>
    <col min="22" max="22" width="14.140625" style="19" bestFit="1" customWidth="1"/>
    <col min="23" max="23" width="9.140625" style="19"/>
    <col min="24" max="24" width="12.42578125" style="19" bestFit="1" customWidth="1"/>
    <col min="25" max="16384" width="9.140625" style="19"/>
  </cols>
  <sheetData>
    <row r="1" spans="1:13" x14ac:dyDescent="0.25">
      <c r="A1" s="45" t="s">
        <v>63</v>
      </c>
      <c r="B1" s="38"/>
      <c r="C1" s="38"/>
      <c r="D1" s="38"/>
      <c r="E1" s="38"/>
      <c r="F1" s="38"/>
      <c r="G1" s="38"/>
      <c r="H1" s="38"/>
    </row>
    <row r="2" spans="1:13" x14ac:dyDescent="0.25">
      <c r="A2" s="39" t="s">
        <v>60</v>
      </c>
      <c r="B2" s="38"/>
      <c r="C2" s="38"/>
      <c r="D2" s="38"/>
      <c r="E2" s="40"/>
      <c r="F2" s="40"/>
      <c r="G2" s="40"/>
      <c r="H2" s="40"/>
      <c r="K2" s="41"/>
      <c r="L2" s="41"/>
      <c r="M2" s="41"/>
    </row>
    <row r="3" spans="1:13" x14ac:dyDescent="0.15">
      <c r="A3" s="136" t="s">
        <v>25</v>
      </c>
      <c r="B3" s="43" t="s">
        <v>4</v>
      </c>
      <c r="C3" s="43" t="s">
        <v>19</v>
      </c>
      <c r="D3" s="43" t="s">
        <v>20</v>
      </c>
      <c r="E3" s="42" t="s">
        <v>21</v>
      </c>
      <c r="F3" s="42" t="s">
        <v>22</v>
      </c>
      <c r="G3" s="42" t="s">
        <v>23</v>
      </c>
      <c r="H3" s="42" t="s">
        <v>24</v>
      </c>
      <c r="I3" s="42" t="s">
        <v>58</v>
      </c>
      <c r="K3" s="41"/>
      <c r="L3" s="46"/>
      <c r="M3" s="41"/>
    </row>
    <row r="4" spans="1:13" x14ac:dyDescent="0.15">
      <c r="A4" s="136"/>
      <c r="B4" s="43" t="s">
        <v>2</v>
      </c>
      <c r="C4" s="43" t="s">
        <v>2</v>
      </c>
      <c r="D4" s="43" t="s">
        <v>2</v>
      </c>
      <c r="E4" s="43" t="s">
        <v>2</v>
      </c>
      <c r="F4" s="43" t="s">
        <v>2</v>
      </c>
      <c r="G4" s="43" t="s">
        <v>2</v>
      </c>
      <c r="H4" s="43" t="s">
        <v>2</v>
      </c>
      <c r="I4" s="43" t="s">
        <v>2</v>
      </c>
      <c r="K4" s="41"/>
      <c r="L4" s="46"/>
      <c r="M4" s="41"/>
    </row>
    <row r="5" spans="1:13" s="103" customFormat="1" x14ac:dyDescent="0.15">
      <c r="A5" s="91">
        <v>2022</v>
      </c>
      <c r="B5" s="82">
        <v>501024298.60000002</v>
      </c>
      <c r="C5" s="82">
        <v>31441250.399999999</v>
      </c>
      <c r="D5" s="82">
        <v>81050493.199999988</v>
      </c>
      <c r="E5" s="82">
        <v>185032214</v>
      </c>
      <c r="F5" s="82">
        <v>62507430.799999997</v>
      </c>
      <c r="G5" s="82">
        <v>41355003.700000003</v>
      </c>
      <c r="H5" s="82">
        <v>21680484</v>
      </c>
      <c r="I5" s="82">
        <v>77957422.5</v>
      </c>
      <c r="K5" s="41"/>
      <c r="L5" s="46"/>
      <c r="M5" s="41"/>
    </row>
    <row r="6" spans="1:13" x14ac:dyDescent="0.15">
      <c r="A6" s="91">
        <v>2021</v>
      </c>
      <c r="B6" s="82">
        <v>501113181.59999996</v>
      </c>
      <c r="C6" s="82">
        <v>31621747</v>
      </c>
      <c r="D6" s="82">
        <v>81684726.5</v>
      </c>
      <c r="E6" s="82">
        <v>185196293.5</v>
      </c>
      <c r="F6" s="82">
        <v>62007322.300000004</v>
      </c>
      <c r="G6" s="82">
        <v>41369240.600000001</v>
      </c>
      <c r="H6" s="82">
        <v>21685453.600000001</v>
      </c>
      <c r="I6" s="82">
        <v>77548398.099999994</v>
      </c>
      <c r="K6" s="41"/>
      <c r="L6" s="46"/>
      <c r="M6" s="41"/>
    </row>
    <row r="7" spans="1:13" x14ac:dyDescent="0.15">
      <c r="A7" s="47">
        <v>2020</v>
      </c>
      <c r="B7" s="82">
        <v>501128385.10000002</v>
      </c>
      <c r="C7" s="82">
        <v>32129208.100000001</v>
      </c>
      <c r="D7" s="82">
        <v>82907181.400000006</v>
      </c>
      <c r="E7" s="82">
        <v>185734818.60000002</v>
      </c>
      <c r="F7" s="82">
        <v>61444209.899999991</v>
      </c>
      <c r="G7" s="82">
        <v>40987525</v>
      </c>
      <c r="H7" s="82">
        <v>21670806.700000003</v>
      </c>
      <c r="I7" s="82">
        <v>76254635.400000006</v>
      </c>
      <c r="K7" s="41"/>
      <c r="L7" s="46"/>
      <c r="M7" s="41"/>
    </row>
    <row r="8" spans="1:13" x14ac:dyDescent="0.15">
      <c r="A8" s="47">
        <v>2019</v>
      </c>
      <c r="B8" s="76">
        <v>501136260.79999995</v>
      </c>
      <c r="C8" s="76">
        <v>32891531.899999999</v>
      </c>
      <c r="D8" s="76">
        <v>84151132.800000012</v>
      </c>
      <c r="E8" s="76">
        <v>186184284.5</v>
      </c>
      <c r="F8" s="76">
        <v>60946400.100000001</v>
      </c>
      <c r="G8" s="76">
        <v>40675079.600000001</v>
      </c>
      <c r="H8" s="76">
        <v>20963419.600000001</v>
      </c>
      <c r="I8" s="76">
        <v>75324412.299999997</v>
      </c>
      <c r="K8" s="41"/>
      <c r="L8" s="46"/>
      <c r="M8" s="41"/>
    </row>
    <row r="9" spans="1:13" x14ac:dyDescent="0.15">
      <c r="A9" s="47">
        <v>2018</v>
      </c>
      <c r="B9" s="82">
        <v>501175533</v>
      </c>
      <c r="C9" s="82">
        <v>33230752</v>
      </c>
      <c r="D9" s="82">
        <v>85280621.199999988</v>
      </c>
      <c r="E9" s="82">
        <v>186909124.09999999</v>
      </c>
      <c r="F9" s="82">
        <v>60074724.5</v>
      </c>
      <c r="G9" s="82">
        <v>40098243.299999997</v>
      </c>
      <c r="H9" s="82">
        <v>20920929.300000001</v>
      </c>
      <c r="I9" s="82">
        <v>74661138.599999994</v>
      </c>
      <c r="K9" s="41"/>
      <c r="L9" s="46"/>
      <c r="M9" s="41"/>
    </row>
    <row r="10" spans="1:13" x14ac:dyDescent="0.15">
      <c r="A10" s="47">
        <v>2017</v>
      </c>
      <c r="B10" s="76">
        <v>501181190</v>
      </c>
      <c r="C10" s="76">
        <v>33214916.199999999</v>
      </c>
      <c r="D10" s="76">
        <v>86354797.700000003</v>
      </c>
      <c r="E10" s="76">
        <v>187662489.29999998</v>
      </c>
      <c r="F10" s="76">
        <v>59265981.5</v>
      </c>
      <c r="G10" s="76">
        <v>39534840.799999997</v>
      </c>
      <c r="H10" s="76">
        <v>20914594.600000001</v>
      </c>
      <c r="I10" s="76">
        <v>74233569.899999991</v>
      </c>
      <c r="K10" s="41"/>
      <c r="L10" s="46"/>
      <c r="M10" s="41"/>
    </row>
    <row r="11" spans="1:13" x14ac:dyDescent="0.15">
      <c r="A11" s="47">
        <v>2016</v>
      </c>
      <c r="B11" s="58">
        <v>501244362.89999998</v>
      </c>
      <c r="C11" s="58">
        <v>33339767.199999999</v>
      </c>
      <c r="D11" s="58">
        <v>86802422.800000012</v>
      </c>
      <c r="E11" s="59">
        <v>187966474.09999999</v>
      </c>
      <c r="F11" s="60">
        <v>58814947.699999996</v>
      </c>
      <c r="G11" s="61">
        <v>39284540.600000001</v>
      </c>
      <c r="H11" s="62">
        <v>20927470.399999999</v>
      </c>
      <c r="I11" s="25">
        <v>74108740.099999994</v>
      </c>
      <c r="K11" s="41"/>
      <c r="L11" s="46"/>
      <c r="M11" s="41"/>
    </row>
    <row r="12" spans="1:13" ht="11.25" x14ac:dyDescent="0.15">
      <c r="A12" s="47">
        <v>2015</v>
      </c>
      <c r="B12" s="25">
        <v>501154500.5</v>
      </c>
      <c r="C12" s="52">
        <v>33605236</v>
      </c>
      <c r="D12" s="52">
        <v>87650312.799999997</v>
      </c>
      <c r="E12" s="52">
        <v>189156109.80000001</v>
      </c>
      <c r="F12" s="52">
        <v>58375980</v>
      </c>
      <c r="G12" s="52">
        <v>38854295.599999994</v>
      </c>
      <c r="H12" s="52">
        <v>20814755</v>
      </c>
      <c r="I12" s="53">
        <v>72697811.299999982</v>
      </c>
      <c r="K12" s="41"/>
      <c r="L12" s="46"/>
      <c r="M12" s="41"/>
    </row>
    <row r="13" spans="1:13" x14ac:dyDescent="0.15">
      <c r="A13" s="47">
        <v>2014</v>
      </c>
      <c r="B13" s="44">
        <v>501177836.39999998</v>
      </c>
      <c r="C13" s="25">
        <v>34705550.5</v>
      </c>
      <c r="D13" s="25">
        <v>89291634.5</v>
      </c>
      <c r="E13" s="25">
        <v>190443916.89999998</v>
      </c>
      <c r="F13" s="25">
        <v>57726824.299999997</v>
      </c>
      <c r="G13" s="25">
        <v>37865807.899999999</v>
      </c>
      <c r="H13" s="25">
        <v>20347466.5</v>
      </c>
      <c r="I13" s="25">
        <v>70796635.799999997</v>
      </c>
      <c r="K13" s="57"/>
      <c r="L13" s="46"/>
      <c r="M13" s="41"/>
    </row>
    <row r="14" spans="1:13" x14ac:dyDescent="0.15">
      <c r="A14" s="47">
        <v>2013</v>
      </c>
      <c r="B14" s="44">
        <v>501177097</v>
      </c>
      <c r="C14" s="44">
        <v>35092774.299999997</v>
      </c>
      <c r="D14" s="44">
        <v>90030544.299999997</v>
      </c>
      <c r="E14" s="44">
        <v>190753084.90000001</v>
      </c>
      <c r="F14" s="44">
        <v>57398561.100000001</v>
      </c>
      <c r="G14" s="44">
        <v>37585319.5</v>
      </c>
      <c r="H14" s="44">
        <v>20351613.399999999</v>
      </c>
      <c r="I14" s="16">
        <v>69964621</v>
      </c>
      <c r="K14" s="41"/>
      <c r="L14" s="46"/>
      <c r="M14" s="41"/>
    </row>
    <row r="15" spans="1:13" x14ac:dyDescent="0.15">
      <c r="A15" s="47">
        <v>2012</v>
      </c>
      <c r="B15" s="44">
        <v>501177097</v>
      </c>
      <c r="C15" s="44">
        <v>35919622.299999997</v>
      </c>
      <c r="D15" s="44">
        <v>92145416</v>
      </c>
      <c r="E15" s="44">
        <v>191229013.90000001</v>
      </c>
      <c r="F15" s="44">
        <v>56744605</v>
      </c>
      <c r="G15" s="44">
        <v>37021597.5</v>
      </c>
      <c r="H15" s="44">
        <v>19791798.5</v>
      </c>
      <c r="I15" s="16">
        <v>68325043.799999997</v>
      </c>
      <c r="K15" s="41"/>
      <c r="L15" s="46"/>
      <c r="M15" s="41"/>
    </row>
    <row r="17" spans="1:23" x14ac:dyDescent="0.25">
      <c r="A17" s="127" t="s">
        <v>25</v>
      </c>
      <c r="B17" s="137">
        <f>M38</f>
        <v>2012</v>
      </c>
      <c r="C17" s="137"/>
      <c r="D17" s="137">
        <f>L38</f>
        <v>2013</v>
      </c>
      <c r="E17" s="137"/>
      <c r="F17" s="137">
        <f>K38</f>
        <v>2014</v>
      </c>
      <c r="G17" s="137"/>
      <c r="H17" s="137">
        <f>J38</f>
        <v>2015</v>
      </c>
      <c r="I17" s="137"/>
      <c r="J17" s="137">
        <f>I38</f>
        <v>2016</v>
      </c>
      <c r="K17" s="137"/>
      <c r="L17" s="137">
        <f>H38</f>
        <v>2017</v>
      </c>
      <c r="M17" s="137"/>
      <c r="N17" s="137">
        <f>G38</f>
        <v>2018</v>
      </c>
      <c r="O17" s="137"/>
      <c r="P17" s="137">
        <f>F38</f>
        <v>2019</v>
      </c>
      <c r="Q17" s="137"/>
      <c r="R17" s="137">
        <f>E38</f>
        <v>2020</v>
      </c>
      <c r="S17" s="137"/>
      <c r="T17" s="137">
        <f>D38</f>
        <v>2021</v>
      </c>
      <c r="U17" s="137"/>
      <c r="V17" s="137">
        <f>C38</f>
        <v>2022</v>
      </c>
      <c r="W17" s="137"/>
    </row>
    <row r="18" spans="1:23" x14ac:dyDescent="0.25">
      <c r="A18" s="127"/>
      <c r="B18" s="14" t="s">
        <v>2</v>
      </c>
      <c r="C18" s="14" t="s">
        <v>26</v>
      </c>
      <c r="D18" s="14" t="s">
        <v>2</v>
      </c>
      <c r="E18" s="14" t="s">
        <v>26</v>
      </c>
      <c r="F18" s="14" t="s">
        <v>2</v>
      </c>
      <c r="G18" s="14" t="s">
        <v>26</v>
      </c>
      <c r="H18" s="14" t="s">
        <v>2</v>
      </c>
      <c r="I18" s="14" t="s">
        <v>26</v>
      </c>
      <c r="J18" s="14" t="s">
        <v>2</v>
      </c>
      <c r="K18" s="14" t="s">
        <v>26</v>
      </c>
      <c r="L18" s="14" t="s">
        <v>2</v>
      </c>
      <c r="M18" s="14" t="s">
        <v>26</v>
      </c>
      <c r="N18" s="14" t="s">
        <v>2</v>
      </c>
      <c r="O18" s="14" t="s">
        <v>26</v>
      </c>
      <c r="P18" s="14" t="s">
        <v>2</v>
      </c>
      <c r="Q18" s="14" t="s">
        <v>26</v>
      </c>
      <c r="R18" s="14" t="s">
        <v>2</v>
      </c>
      <c r="S18" s="14" t="s">
        <v>26</v>
      </c>
      <c r="T18" s="14" t="s">
        <v>2</v>
      </c>
      <c r="U18" s="14" t="s">
        <v>26</v>
      </c>
      <c r="V18" s="14" t="s">
        <v>2</v>
      </c>
      <c r="W18" s="14" t="s">
        <v>26</v>
      </c>
    </row>
    <row r="19" spans="1:23" ht="11.25" x14ac:dyDescent="0.15">
      <c r="A19" s="15" t="s">
        <v>19</v>
      </c>
      <c r="B19" s="44">
        <f>M40</f>
        <v>35919622.299999997</v>
      </c>
      <c r="C19" s="16">
        <v>100</v>
      </c>
      <c r="D19" s="44">
        <f>L40</f>
        <v>35092774.299999997</v>
      </c>
      <c r="E19" s="16">
        <f t="shared" ref="E19:E25" si="0">D19/B19*100</f>
        <v>97.698060427545201</v>
      </c>
      <c r="F19" s="44">
        <f>K40</f>
        <v>34705550.5</v>
      </c>
      <c r="G19" s="16">
        <f t="shared" ref="G19:G25" si="1">F19/B19*100</f>
        <v>96.620031831459443</v>
      </c>
      <c r="H19" s="25">
        <f>J40</f>
        <v>33605236</v>
      </c>
      <c r="I19" s="16">
        <f t="shared" ref="I19:I25" si="2">H19/B19*100</f>
        <v>93.556763262513485</v>
      </c>
      <c r="J19" s="52">
        <f>I40</f>
        <v>33339767.199999999</v>
      </c>
      <c r="K19" s="16">
        <f t="shared" ref="K19:K25" si="3">J19/B19*100</f>
        <v>92.817699811949311</v>
      </c>
      <c r="L19" s="58">
        <f>H40</f>
        <v>33214916.199999999</v>
      </c>
      <c r="M19" s="16">
        <f t="shared" ref="M19:M25" si="4">L19/B19*100</f>
        <v>92.470115422121239</v>
      </c>
      <c r="N19" s="76">
        <f>G40</f>
        <v>33230752</v>
      </c>
      <c r="O19" s="16">
        <f t="shared" ref="O19:O25" si="5">N19/B19*100</f>
        <v>92.514202188590389</v>
      </c>
      <c r="P19" s="82">
        <f>F40</f>
        <v>32891531.899999999</v>
      </c>
      <c r="Q19" s="16">
        <f t="shared" ref="Q19:Q25" si="6">P19/B19*100</f>
        <v>91.569815587955119</v>
      </c>
      <c r="R19" s="82">
        <f>E40</f>
        <v>32129208.100000001</v>
      </c>
      <c r="S19" s="16">
        <f t="shared" ref="S19:S25" si="7">R19/B19*100</f>
        <v>89.44751097786461</v>
      </c>
      <c r="T19" s="82">
        <f>D40</f>
        <v>31621747</v>
      </c>
      <c r="U19" s="16">
        <f t="shared" ref="U19:U25" si="8">T19/B19*100</f>
        <v>88.034742503403223</v>
      </c>
      <c r="V19" s="82">
        <f>C40</f>
        <v>31441250.399999999</v>
      </c>
      <c r="W19" s="16">
        <f t="shared" ref="W19:W25" si="9">V19/B19*100</f>
        <v>87.532241117134475</v>
      </c>
    </row>
    <row r="20" spans="1:23" ht="11.25" x14ac:dyDescent="0.15">
      <c r="A20" s="15" t="s">
        <v>20</v>
      </c>
      <c r="B20" s="44">
        <f t="shared" ref="B20:B25" si="10">M41</f>
        <v>92145416</v>
      </c>
      <c r="C20" s="16">
        <v>100</v>
      </c>
      <c r="D20" s="44">
        <f t="shared" ref="D20:D25" si="11">L41</f>
        <v>90030544.299999997</v>
      </c>
      <c r="E20" s="16">
        <f t="shared" si="0"/>
        <v>97.704854140546715</v>
      </c>
      <c r="F20" s="44">
        <f t="shared" ref="F20:F25" si="12">K41</f>
        <v>89291634.5</v>
      </c>
      <c r="G20" s="16">
        <f t="shared" si="1"/>
        <v>96.902958797212449</v>
      </c>
      <c r="H20" s="25">
        <f t="shared" ref="H20:H25" si="13">J41</f>
        <v>87650312.799999997</v>
      </c>
      <c r="I20" s="16">
        <f t="shared" si="2"/>
        <v>95.121728898592195</v>
      </c>
      <c r="J20" s="52">
        <f t="shared" ref="J20:J25" si="14">I41</f>
        <v>86802422.800000012</v>
      </c>
      <c r="K20" s="16">
        <f t="shared" si="3"/>
        <v>94.201563754403168</v>
      </c>
      <c r="L20" s="58">
        <f t="shared" ref="L20:L25" si="15">H41</f>
        <v>86354797.700000003</v>
      </c>
      <c r="M20" s="16">
        <f t="shared" si="4"/>
        <v>93.715782562639902</v>
      </c>
      <c r="N20" s="76">
        <f t="shared" ref="N20:N25" si="16">G41</f>
        <v>85280621.199999988</v>
      </c>
      <c r="O20" s="16">
        <f t="shared" si="5"/>
        <v>92.550041990151726</v>
      </c>
      <c r="P20" s="82">
        <f t="shared" ref="P20:P25" si="17">F41</f>
        <v>84151132.800000012</v>
      </c>
      <c r="Q20" s="16">
        <f t="shared" si="6"/>
        <v>91.324274666034398</v>
      </c>
      <c r="R20" s="82">
        <f t="shared" ref="R20:R25" si="18">E41</f>
        <v>82907181.400000006</v>
      </c>
      <c r="S20" s="16">
        <f t="shared" si="7"/>
        <v>89.974287380720057</v>
      </c>
      <c r="T20" s="82">
        <f t="shared" ref="T20:T25" si="19">D41</f>
        <v>81684726.5</v>
      </c>
      <c r="U20" s="16">
        <f t="shared" si="8"/>
        <v>88.647628982433588</v>
      </c>
      <c r="V20" s="82">
        <f t="shared" ref="V20:V25" si="20">C41</f>
        <v>81050493.199999988</v>
      </c>
      <c r="W20" s="16">
        <f t="shared" si="9"/>
        <v>87.959332887487307</v>
      </c>
    </row>
    <row r="21" spans="1:23" ht="11.25" x14ac:dyDescent="0.15">
      <c r="A21" s="15" t="s">
        <v>21</v>
      </c>
      <c r="B21" s="44">
        <f t="shared" si="10"/>
        <v>191229013.90000001</v>
      </c>
      <c r="C21" s="16">
        <v>100</v>
      </c>
      <c r="D21" s="44">
        <f t="shared" si="11"/>
        <v>190753084.90000001</v>
      </c>
      <c r="E21" s="16">
        <f t="shared" si="0"/>
        <v>99.751120925484202</v>
      </c>
      <c r="F21" s="44">
        <f t="shared" si="12"/>
        <v>190443916.89999998</v>
      </c>
      <c r="G21" s="16">
        <f t="shared" si="1"/>
        <v>99.589446714183978</v>
      </c>
      <c r="H21" s="25">
        <f t="shared" si="13"/>
        <v>189156109.80000001</v>
      </c>
      <c r="I21" s="16">
        <f t="shared" si="2"/>
        <v>98.916009627553706</v>
      </c>
      <c r="J21" s="52">
        <f t="shared" si="14"/>
        <v>187966474.09999999</v>
      </c>
      <c r="K21" s="16">
        <f t="shared" si="3"/>
        <v>98.29390962518579</v>
      </c>
      <c r="L21" s="58">
        <f t="shared" si="15"/>
        <v>187662489.29999998</v>
      </c>
      <c r="M21" s="16">
        <f t="shared" si="4"/>
        <v>98.134945881243169</v>
      </c>
      <c r="N21" s="76">
        <f t="shared" si="16"/>
        <v>186909124.09999999</v>
      </c>
      <c r="O21" s="16">
        <f t="shared" si="5"/>
        <v>97.74098620711446</v>
      </c>
      <c r="P21" s="82">
        <f t="shared" si="17"/>
        <v>186184284.5</v>
      </c>
      <c r="Q21" s="16">
        <f t="shared" si="6"/>
        <v>97.361943516250065</v>
      </c>
      <c r="R21" s="82">
        <f t="shared" si="18"/>
        <v>185734818.60000002</v>
      </c>
      <c r="S21" s="16">
        <f t="shared" si="7"/>
        <v>97.126902875275462</v>
      </c>
      <c r="T21" s="82">
        <f t="shared" si="19"/>
        <v>185196293.5</v>
      </c>
      <c r="U21" s="16">
        <f t="shared" si="8"/>
        <v>96.845290221935301</v>
      </c>
      <c r="V21" s="82">
        <f t="shared" si="20"/>
        <v>185032214</v>
      </c>
      <c r="W21" s="16">
        <f t="shared" si="9"/>
        <v>96.75948760409311</v>
      </c>
    </row>
    <row r="22" spans="1:23" ht="11.25" x14ac:dyDescent="0.15">
      <c r="A22" s="15" t="s">
        <v>27</v>
      </c>
      <c r="B22" s="44">
        <f t="shared" si="10"/>
        <v>56744605</v>
      </c>
      <c r="C22" s="16">
        <v>100</v>
      </c>
      <c r="D22" s="44">
        <f t="shared" si="11"/>
        <v>57398561.100000001</v>
      </c>
      <c r="E22" s="16">
        <f t="shared" si="0"/>
        <v>101.15245511004967</v>
      </c>
      <c r="F22" s="44">
        <f t="shared" si="12"/>
        <v>57726824.299999997</v>
      </c>
      <c r="G22" s="16">
        <f t="shared" si="1"/>
        <v>101.73094746187765</v>
      </c>
      <c r="H22" s="25">
        <f t="shared" si="13"/>
        <v>58375980</v>
      </c>
      <c r="I22" s="16">
        <f t="shared" si="2"/>
        <v>102.87494291307517</v>
      </c>
      <c r="J22" s="52">
        <f t="shared" si="14"/>
        <v>58814947.699999996</v>
      </c>
      <c r="K22" s="16">
        <f t="shared" si="3"/>
        <v>103.64852782039806</v>
      </c>
      <c r="L22" s="58">
        <f t="shared" si="15"/>
        <v>59265981.5</v>
      </c>
      <c r="M22" s="16">
        <f t="shared" si="4"/>
        <v>104.44337659941417</v>
      </c>
      <c r="N22" s="76">
        <f t="shared" si="16"/>
        <v>60074724.5</v>
      </c>
      <c r="O22" s="16">
        <f t="shared" si="5"/>
        <v>105.86860988811182</v>
      </c>
      <c r="P22" s="82">
        <f t="shared" si="17"/>
        <v>60946400.100000001</v>
      </c>
      <c r="Q22" s="16">
        <f t="shared" si="6"/>
        <v>107.40474816945154</v>
      </c>
      <c r="R22" s="82">
        <f t="shared" si="18"/>
        <v>61444209.899999991</v>
      </c>
      <c r="S22" s="16">
        <f t="shared" si="7"/>
        <v>108.28202945460627</v>
      </c>
      <c r="T22" s="82">
        <f t="shared" si="19"/>
        <v>62007322.300000004</v>
      </c>
      <c r="U22" s="16">
        <f t="shared" si="8"/>
        <v>109.27439234091065</v>
      </c>
      <c r="V22" s="82">
        <f t="shared" si="20"/>
        <v>62507430.799999997</v>
      </c>
      <c r="W22" s="16">
        <f t="shared" si="9"/>
        <v>110.15572458386131</v>
      </c>
    </row>
    <row r="23" spans="1:23" ht="11.25" x14ac:dyDescent="0.15">
      <c r="A23" s="15" t="s">
        <v>23</v>
      </c>
      <c r="B23" s="44">
        <f t="shared" si="10"/>
        <v>37021597.5</v>
      </c>
      <c r="C23" s="16">
        <v>100</v>
      </c>
      <c r="D23" s="44">
        <f t="shared" si="11"/>
        <v>37585319.5</v>
      </c>
      <c r="E23" s="16">
        <f t="shared" si="0"/>
        <v>101.52268415753805</v>
      </c>
      <c r="F23" s="44">
        <f t="shared" si="12"/>
        <v>37865807.899999999</v>
      </c>
      <c r="G23" s="16">
        <f t="shared" si="1"/>
        <v>102.28031867074347</v>
      </c>
      <c r="H23" s="25">
        <f t="shared" si="13"/>
        <v>38854295.599999994</v>
      </c>
      <c r="I23" s="16">
        <f t="shared" si="2"/>
        <v>104.95034850940723</v>
      </c>
      <c r="J23" s="52">
        <f t="shared" si="14"/>
        <v>39284540.600000001</v>
      </c>
      <c r="K23" s="16">
        <f t="shared" si="3"/>
        <v>106.11249447028858</v>
      </c>
      <c r="L23" s="58">
        <f t="shared" si="15"/>
        <v>39534840.799999997</v>
      </c>
      <c r="M23" s="16">
        <f t="shared" si="4"/>
        <v>106.78858685122921</v>
      </c>
      <c r="N23" s="76">
        <f t="shared" si="16"/>
        <v>40098243.299999997</v>
      </c>
      <c r="O23" s="16">
        <f t="shared" si="5"/>
        <v>108.31040799900651</v>
      </c>
      <c r="P23" s="82">
        <f t="shared" si="17"/>
        <v>40675079.600000001</v>
      </c>
      <c r="Q23" s="16">
        <f t="shared" si="6"/>
        <v>109.86851553339912</v>
      </c>
      <c r="R23" s="82">
        <f t="shared" si="18"/>
        <v>40987525</v>
      </c>
      <c r="S23" s="16">
        <f t="shared" si="7"/>
        <v>110.71246993055878</v>
      </c>
      <c r="T23" s="82">
        <f t="shared" si="19"/>
        <v>41369240.600000001</v>
      </c>
      <c r="U23" s="16">
        <f t="shared" si="8"/>
        <v>111.74353186677048</v>
      </c>
      <c r="V23" s="82">
        <f t="shared" si="20"/>
        <v>41355003.700000003</v>
      </c>
      <c r="W23" s="16">
        <f t="shared" si="9"/>
        <v>111.70507620585526</v>
      </c>
    </row>
    <row r="24" spans="1:23" ht="11.25" x14ac:dyDescent="0.15">
      <c r="A24" s="15" t="s">
        <v>24</v>
      </c>
      <c r="B24" s="44">
        <f t="shared" si="10"/>
        <v>19791798.5</v>
      </c>
      <c r="C24" s="16">
        <v>100</v>
      </c>
      <c r="D24" s="44">
        <f t="shared" si="11"/>
        <v>20351613.399999999</v>
      </c>
      <c r="E24" s="16">
        <f t="shared" si="0"/>
        <v>102.82851960118732</v>
      </c>
      <c r="F24" s="44">
        <f t="shared" si="12"/>
        <v>20347466.5</v>
      </c>
      <c r="G24" s="16">
        <f t="shared" si="1"/>
        <v>102.80756698285909</v>
      </c>
      <c r="H24" s="25">
        <f t="shared" si="13"/>
        <v>20814755</v>
      </c>
      <c r="I24" s="16">
        <f t="shared" si="2"/>
        <v>105.16858788755353</v>
      </c>
      <c r="J24" s="52">
        <f t="shared" si="14"/>
        <v>20927470.399999999</v>
      </c>
      <c r="K24" s="16">
        <f t="shared" si="3"/>
        <v>105.73809348352046</v>
      </c>
      <c r="L24" s="58">
        <f t="shared" si="15"/>
        <v>20914594.600000001</v>
      </c>
      <c r="M24" s="16">
        <f t="shared" si="4"/>
        <v>105.67303724317929</v>
      </c>
      <c r="N24" s="76">
        <f t="shared" si="16"/>
        <v>20920929.300000001</v>
      </c>
      <c r="O24" s="16">
        <f t="shared" si="5"/>
        <v>105.70504393524418</v>
      </c>
      <c r="P24" s="82">
        <f t="shared" si="17"/>
        <v>20963419.600000001</v>
      </c>
      <c r="Q24" s="16">
        <f t="shared" si="6"/>
        <v>105.91973033678572</v>
      </c>
      <c r="R24" s="82">
        <f t="shared" si="18"/>
        <v>21670806.700000003</v>
      </c>
      <c r="S24" s="16">
        <f t="shared" si="7"/>
        <v>109.4938729292338</v>
      </c>
      <c r="T24" s="82">
        <f t="shared" si="19"/>
        <v>21685453.600000001</v>
      </c>
      <c r="U24" s="16">
        <f t="shared" si="8"/>
        <v>109.56787782575697</v>
      </c>
      <c r="V24" s="82">
        <f t="shared" si="20"/>
        <v>21680484</v>
      </c>
      <c r="W24" s="16">
        <f t="shared" si="9"/>
        <v>109.54276843511721</v>
      </c>
    </row>
    <row r="25" spans="1:23" ht="11.25" x14ac:dyDescent="0.15">
      <c r="A25" s="17" t="s">
        <v>15</v>
      </c>
      <c r="B25" s="44">
        <f t="shared" si="10"/>
        <v>68325043.799999997</v>
      </c>
      <c r="C25" s="16">
        <v>100</v>
      </c>
      <c r="D25" s="44">
        <f t="shared" si="11"/>
        <v>69964621</v>
      </c>
      <c r="E25" s="16">
        <f t="shared" si="0"/>
        <v>102.39967237313357</v>
      </c>
      <c r="F25" s="44">
        <f t="shared" si="12"/>
        <v>70796635.799999997</v>
      </c>
      <c r="G25" s="16">
        <f t="shared" si="1"/>
        <v>103.61740273044656</v>
      </c>
      <c r="H25" s="25">
        <f t="shared" si="13"/>
        <v>72697811.299999982</v>
      </c>
      <c r="I25" s="16">
        <f t="shared" si="2"/>
        <v>106.39994833051243</v>
      </c>
      <c r="J25" s="52">
        <f t="shared" si="14"/>
        <v>74108740.099999994</v>
      </c>
      <c r="K25" s="16">
        <f t="shared" si="3"/>
        <v>108.46497269278004</v>
      </c>
      <c r="L25" s="58">
        <f t="shared" si="15"/>
        <v>74233569.899999991</v>
      </c>
      <c r="M25" s="16">
        <f t="shared" si="4"/>
        <v>108.64767261224939</v>
      </c>
      <c r="N25" s="76">
        <f t="shared" si="16"/>
        <v>74661138.599999994</v>
      </c>
      <c r="O25" s="16">
        <f t="shared" si="5"/>
        <v>109.27345881920971</v>
      </c>
      <c r="P25" s="82">
        <f t="shared" si="17"/>
        <v>75324412.299999997</v>
      </c>
      <c r="Q25" s="16">
        <f t="shared" si="6"/>
        <v>110.24422102163365</v>
      </c>
      <c r="R25" s="82">
        <f t="shared" si="18"/>
        <v>76254635.400000006</v>
      </c>
      <c r="S25" s="16">
        <f t="shared" si="7"/>
        <v>111.60568827911972</v>
      </c>
      <c r="T25" s="82">
        <f t="shared" si="19"/>
        <v>77548398.099999994</v>
      </c>
      <c r="U25" s="16">
        <f t="shared" si="8"/>
        <v>113.4992292533298</v>
      </c>
      <c r="V25" s="82">
        <f t="shared" si="20"/>
        <v>77957422.5</v>
      </c>
      <c r="W25" s="16">
        <f t="shared" si="9"/>
        <v>114.09787416777331</v>
      </c>
    </row>
    <row r="27" spans="1:23" x14ac:dyDescent="0.25">
      <c r="A27" s="127" t="s">
        <v>25</v>
      </c>
      <c r="B27" s="113">
        <f>M38</f>
        <v>2012</v>
      </c>
      <c r="C27" s="113">
        <f>L38</f>
        <v>2013</v>
      </c>
      <c r="D27" s="113">
        <f>K38</f>
        <v>2014</v>
      </c>
      <c r="E27" s="113">
        <f>J38</f>
        <v>2015</v>
      </c>
      <c r="F27" s="113">
        <f>I38</f>
        <v>2016</v>
      </c>
      <c r="G27" s="113">
        <f>H38</f>
        <v>2017</v>
      </c>
      <c r="H27" s="113">
        <f>G38</f>
        <v>2018</v>
      </c>
      <c r="I27" s="113">
        <f>F38</f>
        <v>2019</v>
      </c>
      <c r="J27" s="113">
        <f>E38</f>
        <v>2020</v>
      </c>
      <c r="K27" s="113">
        <f>D38</f>
        <v>2021</v>
      </c>
      <c r="L27" s="113">
        <f>C38</f>
        <v>2022</v>
      </c>
    </row>
    <row r="28" spans="1:23" x14ac:dyDescent="0.25">
      <c r="A28" s="127"/>
      <c r="B28" s="14" t="s">
        <v>26</v>
      </c>
      <c r="C28" s="14" t="s">
        <v>26</v>
      </c>
      <c r="D28" s="14" t="s">
        <v>26</v>
      </c>
      <c r="E28" s="14" t="s">
        <v>26</v>
      </c>
      <c r="F28" s="14" t="s">
        <v>26</v>
      </c>
      <c r="G28" s="14" t="s">
        <v>26</v>
      </c>
      <c r="H28" s="14" t="s">
        <v>26</v>
      </c>
      <c r="I28" s="14" t="s">
        <v>26</v>
      </c>
      <c r="J28" s="14" t="s">
        <v>26</v>
      </c>
      <c r="K28" s="14" t="s">
        <v>26</v>
      </c>
      <c r="L28" s="14" t="s">
        <v>26</v>
      </c>
    </row>
    <row r="29" spans="1:23" x14ac:dyDescent="0.25">
      <c r="A29" s="15" t="s">
        <v>19</v>
      </c>
      <c r="B29" s="12">
        <f>C19</f>
        <v>100</v>
      </c>
      <c r="C29" s="12">
        <f>E19</f>
        <v>97.698060427545201</v>
      </c>
      <c r="D29" s="12">
        <f>G19</f>
        <v>96.620031831459443</v>
      </c>
      <c r="E29" s="12">
        <f>I19</f>
        <v>93.556763262513485</v>
      </c>
      <c r="F29" s="12">
        <f>K19</f>
        <v>92.817699811949311</v>
      </c>
      <c r="G29" s="12">
        <f>M19</f>
        <v>92.470115422121239</v>
      </c>
      <c r="H29" s="12">
        <f>O19</f>
        <v>92.514202188590389</v>
      </c>
      <c r="I29" s="12">
        <f>Q19</f>
        <v>91.569815587955119</v>
      </c>
      <c r="J29" s="12">
        <f>S19</f>
        <v>89.44751097786461</v>
      </c>
      <c r="K29" s="12">
        <f>U19</f>
        <v>88.034742503403223</v>
      </c>
      <c r="L29" s="12">
        <f>W19</f>
        <v>87.532241117134475</v>
      </c>
    </row>
    <row r="30" spans="1:23" x14ac:dyDescent="0.25">
      <c r="A30" s="15" t="s">
        <v>20</v>
      </c>
      <c r="B30" s="12">
        <f t="shared" ref="B30:B35" si="21">C20</f>
        <v>100</v>
      </c>
      <c r="C30" s="12">
        <f t="shared" ref="C30:C35" si="22">E20</f>
        <v>97.704854140546715</v>
      </c>
      <c r="D30" s="12">
        <f t="shared" ref="D30:D35" si="23">G20</f>
        <v>96.902958797212449</v>
      </c>
      <c r="E30" s="12">
        <f t="shared" ref="E30:E35" si="24">I20</f>
        <v>95.121728898592195</v>
      </c>
      <c r="F30" s="12">
        <f t="shared" ref="F30:F35" si="25">K20</f>
        <v>94.201563754403168</v>
      </c>
      <c r="G30" s="12">
        <f t="shared" ref="G30:G35" si="26">M20</f>
        <v>93.715782562639902</v>
      </c>
      <c r="H30" s="12">
        <f t="shared" ref="H30:H35" si="27">O20</f>
        <v>92.550041990151726</v>
      </c>
      <c r="I30" s="12">
        <f t="shared" ref="I30:I35" si="28">Q20</f>
        <v>91.324274666034398</v>
      </c>
      <c r="J30" s="12">
        <f t="shared" ref="J30:J35" si="29">S20</f>
        <v>89.974287380720057</v>
      </c>
      <c r="K30" s="12">
        <f t="shared" ref="K30:K35" si="30">U20</f>
        <v>88.647628982433588</v>
      </c>
      <c r="L30" s="12">
        <f t="shared" ref="L30:L35" si="31">W20</f>
        <v>87.959332887487307</v>
      </c>
      <c r="M30" s="19" t="s">
        <v>69</v>
      </c>
    </row>
    <row r="31" spans="1:23" x14ac:dyDescent="0.25">
      <c r="A31" s="15" t="s">
        <v>21</v>
      </c>
      <c r="B31" s="12">
        <f t="shared" si="21"/>
        <v>100</v>
      </c>
      <c r="C31" s="12">
        <f t="shared" si="22"/>
        <v>99.751120925484202</v>
      </c>
      <c r="D31" s="12">
        <f t="shared" si="23"/>
        <v>99.589446714183978</v>
      </c>
      <c r="E31" s="12">
        <f t="shared" si="24"/>
        <v>98.916009627553706</v>
      </c>
      <c r="F31" s="12">
        <f t="shared" si="25"/>
        <v>98.29390962518579</v>
      </c>
      <c r="G31" s="12">
        <f t="shared" si="26"/>
        <v>98.134945881243169</v>
      </c>
      <c r="H31" s="12">
        <f t="shared" si="27"/>
        <v>97.74098620711446</v>
      </c>
      <c r="I31" s="12">
        <f t="shared" si="28"/>
        <v>97.361943516250065</v>
      </c>
      <c r="J31" s="12">
        <f t="shared" si="29"/>
        <v>97.126902875275462</v>
      </c>
      <c r="K31" s="12">
        <f t="shared" si="30"/>
        <v>96.845290221935301</v>
      </c>
      <c r="L31" s="12">
        <f t="shared" si="31"/>
        <v>96.75948760409311</v>
      </c>
    </row>
    <row r="32" spans="1:23" x14ac:dyDescent="0.25">
      <c r="A32" s="15" t="s">
        <v>27</v>
      </c>
      <c r="B32" s="12">
        <f t="shared" si="21"/>
        <v>100</v>
      </c>
      <c r="C32" s="12">
        <f t="shared" si="22"/>
        <v>101.15245511004967</v>
      </c>
      <c r="D32" s="12">
        <f t="shared" si="23"/>
        <v>101.73094746187765</v>
      </c>
      <c r="E32" s="12">
        <f t="shared" si="24"/>
        <v>102.87494291307517</v>
      </c>
      <c r="F32" s="12">
        <f t="shared" si="25"/>
        <v>103.64852782039806</v>
      </c>
      <c r="G32" s="12">
        <f t="shared" si="26"/>
        <v>104.44337659941417</v>
      </c>
      <c r="H32" s="12">
        <f t="shared" si="27"/>
        <v>105.86860988811182</v>
      </c>
      <c r="I32" s="12">
        <f t="shared" si="28"/>
        <v>107.40474816945154</v>
      </c>
      <c r="J32" s="12">
        <f t="shared" si="29"/>
        <v>108.28202945460627</v>
      </c>
      <c r="K32" s="12">
        <f t="shared" si="30"/>
        <v>109.27439234091065</v>
      </c>
      <c r="L32" s="12">
        <f t="shared" si="31"/>
        <v>110.15572458386131</v>
      </c>
    </row>
    <row r="33" spans="1:13" x14ac:dyDescent="0.25">
      <c r="A33" s="15" t="s">
        <v>23</v>
      </c>
      <c r="B33" s="12">
        <f t="shared" si="21"/>
        <v>100</v>
      </c>
      <c r="C33" s="12">
        <f t="shared" si="22"/>
        <v>101.52268415753805</v>
      </c>
      <c r="D33" s="12">
        <f t="shared" si="23"/>
        <v>102.28031867074347</v>
      </c>
      <c r="E33" s="12">
        <f t="shared" si="24"/>
        <v>104.95034850940723</v>
      </c>
      <c r="F33" s="12">
        <f t="shared" si="25"/>
        <v>106.11249447028858</v>
      </c>
      <c r="G33" s="12">
        <f t="shared" si="26"/>
        <v>106.78858685122921</v>
      </c>
      <c r="H33" s="12">
        <f t="shared" si="27"/>
        <v>108.31040799900651</v>
      </c>
      <c r="I33" s="12">
        <f t="shared" si="28"/>
        <v>109.86851553339912</v>
      </c>
      <c r="J33" s="12">
        <f t="shared" si="29"/>
        <v>110.71246993055878</v>
      </c>
      <c r="K33" s="12">
        <f t="shared" si="30"/>
        <v>111.74353186677048</v>
      </c>
      <c r="L33" s="12">
        <f t="shared" si="31"/>
        <v>111.70507620585526</v>
      </c>
    </row>
    <row r="34" spans="1:13" x14ac:dyDescent="0.25">
      <c r="A34" s="15" t="s">
        <v>24</v>
      </c>
      <c r="B34" s="12">
        <f t="shared" si="21"/>
        <v>100</v>
      </c>
      <c r="C34" s="12">
        <f t="shared" si="22"/>
        <v>102.82851960118732</v>
      </c>
      <c r="D34" s="12">
        <f t="shared" si="23"/>
        <v>102.80756698285909</v>
      </c>
      <c r="E34" s="12">
        <f t="shared" si="24"/>
        <v>105.16858788755353</v>
      </c>
      <c r="F34" s="12">
        <f t="shared" si="25"/>
        <v>105.73809348352046</v>
      </c>
      <c r="G34" s="12">
        <f t="shared" si="26"/>
        <v>105.67303724317929</v>
      </c>
      <c r="H34" s="12">
        <f t="shared" si="27"/>
        <v>105.70504393524418</v>
      </c>
      <c r="I34" s="12">
        <f t="shared" si="28"/>
        <v>105.91973033678572</v>
      </c>
      <c r="J34" s="12">
        <f t="shared" si="29"/>
        <v>109.4938729292338</v>
      </c>
      <c r="K34" s="12">
        <f t="shared" si="30"/>
        <v>109.56787782575697</v>
      </c>
      <c r="L34" s="12">
        <f t="shared" si="31"/>
        <v>109.54276843511721</v>
      </c>
    </row>
    <row r="35" spans="1:13" x14ac:dyDescent="0.25">
      <c r="A35" s="17" t="s">
        <v>15</v>
      </c>
      <c r="B35" s="12">
        <f t="shared" si="21"/>
        <v>100</v>
      </c>
      <c r="C35" s="12">
        <f t="shared" si="22"/>
        <v>102.39967237313357</v>
      </c>
      <c r="D35" s="12">
        <f t="shared" si="23"/>
        <v>103.61740273044656</v>
      </c>
      <c r="E35" s="12">
        <f t="shared" si="24"/>
        <v>106.39994833051243</v>
      </c>
      <c r="F35" s="12">
        <f t="shared" si="25"/>
        <v>108.46497269278004</v>
      </c>
      <c r="G35" s="12">
        <f t="shared" si="26"/>
        <v>108.64767261224939</v>
      </c>
      <c r="H35" s="12">
        <f t="shared" si="27"/>
        <v>109.27345881920971</v>
      </c>
      <c r="I35" s="12">
        <f t="shared" si="28"/>
        <v>110.24422102163365</v>
      </c>
      <c r="J35" s="12">
        <f t="shared" si="29"/>
        <v>111.60568827911972</v>
      </c>
      <c r="K35" s="12">
        <f t="shared" si="30"/>
        <v>113.4992292533298</v>
      </c>
      <c r="L35" s="12">
        <f t="shared" si="31"/>
        <v>114.09787416777331</v>
      </c>
    </row>
    <row r="38" spans="1:13" x14ac:dyDescent="0.25">
      <c r="A38" s="136" t="s">
        <v>25</v>
      </c>
      <c r="B38" s="136"/>
      <c r="C38" s="91">
        <v>2022</v>
      </c>
      <c r="D38" s="91">
        <v>2021</v>
      </c>
      <c r="E38" s="47">
        <v>2020</v>
      </c>
      <c r="F38" s="47">
        <v>2019</v>
      </c>
      <c r="G38" s="47">
        <v>2018</v>
      </c>
      <c r="H38" s="47">
        <v>2017</v>
      </c>
      <c r="I38" s="47">
        <v>2016</v>
      </c>
      <c r="J38" s="47">
        <v>2015</v>
      </c>
      <c r="K38" s="47">
        <v>2014</v>
      </c>
      <c r="L38" s="47">
        <v>2013</v>
      </c>
      <c r="M38" s="47">
        <v>2012</v>
      </c>
    </row>
    <row r="39" spans="1:13" x14ac:dyDescent="0.15">
      <c r="A39" s="43" t="s">
        <v>4</v>
      </c>
      <c r="B39" s="43" t="s">
        <v>2</v>
      </c>
      <c r="C39" s="82">
        <v>501024298.60000002</v>
      </c>
      <c r="D39" s="82">
        <v>501113181.59999996</v>
      </c>
      <c r="E39" s="82">
        <v>501128385.10000002</v>
      </c>
      <c r="F39" s="76">
        <v>501136260.79999995</v>
      </c>
      <c r="G39" s="82">
        <v>501175533</v>
      </c>
      <c r="H39" s="76">
        <v>501181190</v>
      </c>
      <c r="I39" s="58">
        <v>501244362.89999998</v>
      </c>
      <c r="J39" s="25">
        <v>501154500.5</v>
      </c>
      <c r="K39" s="44">
        <v>501177836.39999998</v>
      </c>
      <c r="L39" s="44">
        <v>501177097</v>
      </c>
      <c r="M39" s="44">
        <v>501177097</v>
      </c>
    </row>
    <row r="40" spans="1:13" ht="11.25" x14ac:dyDescent="0.15">
      <c r="A40" s="43" t="s">
        <v>19</v>
      </c>
      <c r="B40" s="43" t="s">
        <v>2</v>
      </c>
      <c r="C40" s="82">
        <v>31441250.399999999</v>
      </c>
      <c r="D40" s="82">
        <v>31621747</v>
      </c>
      <c r="E40" s="82">
        <v>32129208.100000001</v>
      </c>
      <c r="F40" s="76">
        <v>32891531.899999999</v>
      </c>
      <c r="G40" s="82">
        <v>33230752</v>
      </c>
      <c r="H40" s="76">
        <v>33214916.199999999</v>
      </c>
      <c r="I40" s="58">
        <v>33339767.199999999</v>
      </c>
      <c r="J40" s="52">
        <v>33605236</v>
      </c>
      <c r="K40" s="25">
        <v>34705550.5</v>
      </c>
      <c r="L40" s="44">
        <v>35092774.299999997</v>
      </c>
      <c r="M40" s="44">
        <v>35919622.299999997</v>
      </c>
    </row>
    <row r="41" spans="1:13" ht="11.25" x14ac:dyDescent="0.15">
      <c r="A41" s="43" t="s">
        <v>20</v>
      </c>
      <c r="B41" s="43" t="s">
        <v>2</v>
      </c>
      <c r="C41" s="82">
        <v>81050493.199999988</v>
      </c>
      <c r="D41" s="82">
        <v>81684726.5</v>
      </c>
      <c r="E41" s="82">
        <v>82907181.400000006</v>
      </c>
      <c r="F41" s="76">
        <v>84151132.800000012</v>
      </c>
      <c r="G41" s="82">
        <v>85280621.199999988</v>
      </c>
      <c r="H41" s="76">
        <v>86354797.700000003</v>
      </c>
      <c r="I41" s="58">
        <v>86802422.800000012</v>
      </c>
      <c r="J41" s="52">
        <v>87650312.799999997</v>
      </c>
      <c r="K41" s="25">
        <v>89291634.5</v>
      </c>
      <c r="L41" s="44">
        <v>90030544.299999997</v>
      </c>
      <c r="M41" s="44">
        <v>92145416</v>
      </c>
    </row>
    <row r="42" spans="1:13" ht="11.25" x14ac:dyDescent="0.15">
      <c r="A42" s="42" t="s">
        <v>21</v>
      </c>
      <c r="B42" s="43" t="s">
        <v>2</v>
      </c>
      <c r="C42" s="82">
        <v>185032214</v>
      </c>
      <c r="D42" s="82">
        <v>185196293.5</v>
      </c>
      <c r="E42" s="82">
        <v>185734818.60000002</v>
      </c>
      <c r="F42" s="76">
        <v>186184284.5</v>
      </c>
      <c r="G42" s="82">
        <v>186909124.09999999</v>
      </c>
      <c r="H42" s="76">
        <v>187662489.29999998</v>
      </c>
      <c r="I42" s="59">
        <v>187966474.09999999</v>
      </c>
      <c r="J42" s="52">
        <v>189156109.80000001</v>
      </c>
      <c r="K42" s="25">
        <v>190443916.89999998</v>
      </c>
      <c r="L42" s="44">
        <v>190753084.90000001</v>
      </c>
      <c r="M42" s="44">
        <v>191229013.90000001</v>
      </c>
    </row>
    <row r="43" spans="1:13" ht="11.25" x14ac:dyDescent="0.15">
      <c r="A43" s="42" t="s">
        <v>22</v>
      </c>
      <c r="B43" s="43" t="s">
        <v>2</v>
      </c>
      <c r="C43" s="82">
        <v>62507430.799999997</v>
      </c>
      <c r="D43" s="82">
        <v>62007322.300000004</v>
      </c>
      <c r="E43" s="82">
        <v>61444209.899999991</v>
      </c>
      <c r="F43" s="76">
        <v>60946400.100000001</v>
      </c>
      <c r="G43" s="82">
        <v>60074724.5</v>
      </c>
      <c r="H43" s="76">
        <v>59265981.5</v>
      </c>
      <c r="I43" s="60">
        <v>58814947.699999996</v>
      </c>
      <c r="J43" s="52">
        <v>58375980</v>
      </c>
      <c r="K43" s="25">
        <v>57726824.299999997</v>
      </c>
      <c r="L43" s="44">
        <v>57398561.100000001</v>
      </c>
      <c r="M43" s="44">
        <v>56744605</v>
      </c>
    </row>
    <row r="44" spans="1:13" ht="11.25" x14ac:dyDescent="0.15">
      <c r="A44" s="42" t="s">
        <v>23</v>
      </c>
      <c r="B44" s="43" t="s">
        <v>2</v>
      </c>
      <c r="C44" s="82">
        <v>41355003.700000003</v>
      </c>
      <c r="D44" s="82">
        <v>41369240.600000001</v>
      </c>
      <c r="E44" s="82">
        <v>40987525</v>
      </c>
      <c r="F44" s="76">
        <v>40675079.600000001</v>
      </c>
      <c r="G44" s="82">
        <v>40098243.299999997</v>
      </c>
      <c r="H44" s="76">
        <v>39534840.799999997</v>
      </c>
      <c r="I44" s="61">
        <v>39284540.600000001</v>
      </c>
      <c r="J44" s="52">
        <v>38854295.599999994</v>
      </c>
      <c r="K44" s="25">
        <v>37865807.899999999</v>
      </c>
      <c r="L44" s="44">
        <v>37585319.5</v>
      </c>
      <c r="M44" s="44">
        <v>37021597.5</v>
      </c>
    </row>
    <row r="45" spans="1:13" ht="11.25" x14ac:dyDescent="0.15">
      <c r="A45" s="42" t="s">
        <v>24</v>
      </c>
      <c r="B45" s="43" t="s">
        <v>2</v>
      </c>
      <c r="C45" s="82">
        <v>21680484</v>
      </c>
      <c r="D45" s="82">
        <v>21685453.600000001</v>
      </c>
      <c r="E45" s="82">
        <v>21670806.700000003</v>
      </c>
      <c r="F45" s="76">
        <v>20963419.600000001</v>
      </c>
      <c r="G45" s="82">
        <v>20920929.300000001</v>
      </c>
      <c r="H45" s="76">
        <v>20914594.600000001</v>
      </c>
      <c r="I45" s="62">
        <v>20927470.399999999</v>
      </c>
      <c r="J45" s="52">
        <v>20814755</v>
      </c>
      <c r="K45" s="25">
        <v>20347466.5</v>
      </c>
      <c r="L45" s="44">
        <v>20351613.399999999</v>
      </c>
      <c r="M45" s="44">
        <v>19791798.5</v>
      </c>
    </row>
    <row r="46" spans="1:13" ht="11.25" x14ac:dyDescent="0.15">
      <c r="A46" s="42" t="s">
        <v>50</v>
      </c>
      <c r="B46" s="43" t="s">
        <v>2</v>
      </c>
      <c r="C46" s="82">
        <v>77957422.5</v>
      </c>
      <c r="D46" s="82">
        <v>77548398.099999994</v>
      </c>
      <c r="E46" s="82">
        <v>76254635.400000006</v>
      </c>
      <c r="F46" s="76">
        <v>75324412.299999997</v>
      </c>
      <c r="G46" s="82">
        <v>74661138.599999994</v>
      </c>
      <c r="H46" s="76">
        <v>74233569.899999991</v>
      </c>
      <c r="I46" s="25">
        <v>74108740.099999994</v>
      </c>
      <c r="J46" s="53">
        <v>72697811.299999982</v>
      </c>
      <c r="K46" s="25">
        <v>70796635.799999997</v>
      </c>
      <c r="L46" s="105">
        <v>69964621</v>
      </c>
      <c r="M46" s="105">
        <v>68325043.799999997</v>
      </c>
    </row>
  </sheetData>
  <mergeCells count="15">
    <mergeCell ref="A38:B38"/>
    <mergeCell ref="V17:W17"/>
    <mergeCell ref="A3:A4"/>
    <mergeCell ref="A27:A28"/>
    <mergeCell ref="T17:U17"/>
    <mergeCell ref="R17:S17"/>
    <mergeCell ref="P17:Q17"/>
    <mergeCell ref="N17:O17"/>
    <mergeCell ref="D17:E17"/>
    <mergeCell ref="B17:C17"/>
    <mergeCell ref="A17:A18"/>
    <mergeCell ref="L17:M17"/>
    <mergeCell ref="J17:K17"/>
    <mergeCell ref="H17:I17"/>
    <mergeCell ref="F17:G17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1.구별 면적 및 지번수</vt:lpstr>
      <vt:lpstr>2.구별 면적 및 지번수 현황</vt:lpstr>
      <vt:lpstr>3.지적통계체계표</vt:lpstr>
      <vt:lpstr>4.지목별현황</vt:lpstr>
      <vt:lpstr>5.구별 지적공부등록지 현황</vt:lpstr>
      <vt:lpstr>6.구별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2013-04-05T05:53:11Z</dcterms:created>
  <dcterms:modified xsi:type="dcterms:W3CDTF">2023-01-25T08:28:44Z</dcterms:modified>
</cp:coreProperties>
</file>