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6285" tabRatio="734"/>
  </bookViews>
  <sheets>
    <sheet name="1.구군별 면적 및 지번수" sheetId="1" r:id="rId1"/>
    <sheet name="2.구군별 면적 및 지번수 현황" sheetId="3" r:id="rId2"/>
    <sheet name="3.지적통계체계표" sheetId="2" r:id="rId3"/>
    <sheet name="4.지목별현황" sheetId="6" r:id="rId4"/>
    <sheet name="5.구군별 지적공부등록지 현황" sheetId="4" r:id="rId5"/>
    <sheet name="6.구군별 지목별 면적 현황" sheetId="5" r:id="rId6"/>
    <sheet name="Sheet7" sheetId="7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V22" i="7" l="1"/>
  <c r="V23" i="7"/>
  <c r="V24" i="7"/>
  <c r="V25" i="7"/>
  <c r="V26" i="7"/>
  <c r="V27" i="7"/>
  <c r="V21" i="7"/>
  <c r="T22" i="7"/>
  <c r="T23" i="7"/>
  <c r="T24" i="7"/>
  <c r="T25" i="7"/>
  <c r="T26" i="7"/>
  <c r="T27" i="7"/>
  <c r="T21" i="7"/>
  <c r="R22" i="7"/>
  <c r="R23" i="7"/>
  <c r="R24" i="7"/>
  <c r="R25" i="7"/>
  <c r="R26" i="7"/>
  <c r="R27" i="7"/>
  <c r="R21" i="7"/>
  <c r="P22" i="7"/>
  <c r="P23" i="7"/>
  <c r="P24" i="7"/>
  <c r="P25" i="7"/>
  <c r="P26" i="7"/>
  <c r="P27" i="7"/>
  <c r="P21" i="7"/>
  <c r="N22" i="7"/>
  <c r="N23" i="7"/>
  <c r="N24" i="7"/>
  <c r="N25" i="7"/>
  <c r="N26" i="7"/>
  <c r="N27" i="7"/>
  <c r="N21" i="7"/>
  <c r="L22" i="7"/>
  <c r="L23" i="7"/>
  <c r="L24" i="7"/>
  <c r="L25" i="7"/>
  <c r="L26" i="7"/>
  <c r="L27" i="7"/>
  <c r="L21" i="7"/>
  <c r="J22" i="7"/>
  <c r="J23" i="7"/>
  <c r="J24" i="7"/>
  <c r="J25" i="7"/>
  <c r="J26" i="7"/>
  <c r="J27" i="7"/>
  <c r="J21" i="7"/>
  <c r="H22" i="7"/>
  <c r="H23" i="7"/>
  <c r="H24" i="7"/>
  <c r="H25" i="7"/>
  <c r="H26" i="7"/>
  <c r="H27" i="7"/>
  <c r="H21" i="7"/>
  <c r="F22" i="7"/>
  <c r="F23" i="7"/>
  <c r="F24" i="7"/>
  <c r="F25" i="7"/>
  <c r="F26" i="7"/>
  <c r="F27" i="7"/>
  <c r="F21" i="7"/>
  <c r="D22" i="7"/>
  <c r="D23" i="7"/>
  <c r="D24" i="7"/>
  <c r="D25" i="7"/>
  <c r="D26" i="7"/>
  <c r="D27" i="7"/>
  <c r="D21" i="7"/>
  <c r="B22" i="7"/>
  <c r="B23" i="7"/>
  <c r="B24" i="7"/>
  <c r="B25" i="7"/>
  <c r="B26" i="7"/>
  <c r="B27" i="7"/>
  <c r="B21" i="7"/>
  <c r="L29" i="7"/>
  <c r="K29" i="7"/>
  <c r="J29" i="7"/>
  <c r="I29" i="7"/>
  <c r="H29" i="7"/>
  <c r="G29" i="7"/>
  <c r="F29" i="7"/>
  <c r="E29" i="7"/>
  <c r="D29" i="7"/>
  <c r="C29" i="7"/>
  <c r="B29" i="7"/>
  <c r="V19" i="7"/>
  <c r="T19" i="7"/>
  <c r="R19" i="7"/>
  <c r="P19" i="7"/>
  <c r="N19" i="7"/>
  <c r="L19" i="7"/>
  <c r="J19" i="7"/>
  <c r="H19" i="7"/>
  <c r="F19" i="7"/>
  <c r="D19" i="7"/>
  <c r="B19" i="7"/>
  <c r="AJ5" i="5"/>
  <c r="AM16" i="5" l="1"/>
  <c r="AN16" i="5"/>
  <c r="AO16" i="5"/>
  <c r="AP16" i="5"/>
  <c r="AQ16" i="5"/>
  <c r="AR16" i="5"/>
  <c r="AS16" i="5"/>
  <c r="AT16" i="5"/>
  <c r="AU16" i="5"/>
  <c r="AV16" i="5"/>
  <c r="AM17" i="5"/>
  <c r="AN17" i="5"/>
  <c r="AO17" i="5"/>
  <c r="AP17" i="5"/>
  <c r="AQ17" i="5"/>
  <c r="AR17" i="5"/>
  <c r="AS17" i="5"/>
  <c r="AT17" i="5"/>
  <c r="AU17" i="5"/>
  <c r="AV17" i="5"/>
  <c r="AM18" i="5"/>
  <c r="AN18" i="5"/>
  <c r="AO18" i="5"/>
  <c r="AP18" i="5"/>
  <c r="AQ18" i="5"/>
  <c r="AR18" i="5"/>
  <c r="AS18" i="5"/>
  <c r="AT18" i="5"/>
  <c r="AU18" i="5"/>
  <c r="AV18" i="5"/>
  <c r="AM19" i="5"/>
  <c r="AN19" i="5"/>
  <c r="AO19" i="5"/>
  <c r="AP19" i="5"/>
  <c r="AQ19" i="5"/>
  <c r="AR19" i="5"/>
  <c r="AS19" i="5"/>
  <c r="AT19" i="5"/>
  <c r="AU19" i="5"/>
  <c r="AV19" i="5"/>
  <c r="AM20" i="5"/>
  <c r="AN20" i="5"/>
  <c r="AO20" i="5"/>
  <c r="AP20" i="5"/>
  <c r="AQ20" i="5"/>
  <c r="AR20" i="5"/>
  <c r="AS20" i="5"/>
  <c r="AT20" i="5"/>
  <c r="AU20" i="5"/>
  <c r="AV20" i="5"/>
  <c r="AL17" i="5"/>
  <c r="AL18" i="5"/>
  <c r="AL19" i="5"/>
  <c r="AL20" i="5"/>
  <c r="AL16" i="5"/>
  <c r="AG7" i="5"/>
  <c r="AG8" i="5"/>
  <c r="AG9" i="5"/>
  <c r="AG10" i="5"/>
  <c r="AG6" i="5"/>
  <c r="AK16" i="5"/>
  <c r="AK17" i="5"/>
  <c r="AK18" i="5"/>
  <c r="AK19" i="5"/>
  <c r="AK20" i="5"/>
  <c r="AJ17" i="5"/>
  <c r="AJ18" i="5"/>
  <c r="AJ19" i="5"/>
  <c r="AJ20" i="5"/>
  <c r="AJ16" i="5"/>
  <c r="AF7" i="5"/>
  <c r="AF8" i="5"/>
  <c r="AF9" i="5"/>
  <c r="AF10" i="5"/>
  <c r="AF6" i="5"/>
  <c r="AF16" i="5"/>
  <c r="AG16" i="5"/>
  <c r="AH16" i="5"/>
  <c r="AI16" i="5"/>
  <c r="AF17" i="5"/>
  <c r="AG17" i="5"/>
  <c r="AH17" i="5"/>
  <c r="AI17" i="5"/>
  <c r="AF18" i="5"/>
  <c r="AG18" i="5"/>
  <c r="AH18" i="5"/>
  <c r="AI18" i="5"/>
  <c r="AF19" i="5"/>
  <c r="AG19" i="5"/>
  <c r="AH19" i="5"/>
  <c r="AI19" i="5"/>
  <c r="AF20" i="5"/>
  <c r="AG20" i="5"/>
  <c r="AH20" i="5"/>
  <c r="AI20" i="5"/>
  <c r="AE17" i="5"/>
  <c r="AE18" i="5"/>
  <c r="AE19" i="5"/>
  <c r="AE20" i="5"/>
  <c r="AE16" i="5"/>
  <c r="AE7" i="5"/>
  <c r="AE8" i="5"/>
  <c r="AE9" i="5"/>
  <c r="AE10" i="5"/>
  <c r="AE6" i="5"/>
  <c r="AD16" i="5"/>
  <c r="AD17" i="5"/>
  <c r="AD18" i="5"/>
  <c r="AD19" i="5"/>
  <c r="AD20" i="5"/>
  <c r="AC17" i="5"/>
  <c r="AC18" i="5"/>
  <c r="AC19" i="5"/>
  <c r="AC20" i="5"/>
  <c r="AC16" i="5"/>
  <c r="AD7" i="5"/>
  <c r="AD8" i="5"/>
  <c r="AD9" i="5"/>
  <c r="AD10" i="5"/>
  <c r="AD6" i="5"/>
  <c r="AA17" i="5"/>
  <c r="AB17" i="5"/>
  <c r="AA18" i="5"/>
  <c r="AB18" i="5"/>
  <c r="AA19" i="5"/>
  <c r="AB19" i="5"/>
  <c r="AA20" i="5"/>
  <c r="AB20" i="5"/>
  <c r="AB16" i="5"/>
  <c r="AA16" i="5"/>
  <c r="AA7" i="5"/>
  <c r="AB7" i="5"/>
  <c r="AC7" i="5"/>
  <c r="AA8" i="5"/>
  <c r="AB8" i="5"/>
  <c r="AC8" i="5"/>
  <c r="AA9" i="5"/>
  <c r="AB9" i="5"/>
  <c r="AC9" i="5"/>
  <c r="AA10" i="5"/>
  <c r="AB10" i="5"/>
  <c r="AC10" i="5"/>
  <c r="AB6" i="5"/>
  <c r="AC6" i="5"/>
  <c r="AA6" i="5"/>
  <c r="AB26" i="5"/>
  <c r="AB5" i="5" s="1"/>
  <c r="AC26" i="5"/>
  <c r="AC5" i="5" s="1"/>
  <c r="AD26" i="5"/>
  <c r="AA15" i="5" s="1"/>
  <c r="AE26" i="5"/>
  <c r="AB15" i="5" s="1"/>
  <c r="AF26" i="5"/>
  <c r="AD5" i="5" s="1"/>
  <c r="AG26" i="5"/>
  <c r="AC15" i="5" s="1"/>
  <c r="AH26" i="5"/>
  <c r="AD15" i="5" s="1"/>
  <c r="AI26" i="5"/>
  <c r="AE5" i="5" s="1"/>
  <c r="AJ26" i="5"/>
  <c r="AE15" i="5" s="1"/>
  <c r="AK26" i="5"/>
  <c r="AF15" i="5" s="1"/>
  <c r="AL26" i="5"/>
  <c r="AG15" i="5" s="1"/>
  <c r="AM26" i="5"/>
  <c r="AH15" i="5" s="1"/>
  <c r="AN26" i="5"/>
  <c r="AI15" i="5" s="1"/>
  <c r="AO26" i="5"/>
  <c r="AF5" i="5" s="1"/>
  <c r="AP26" i="5"/>
  <c r="AJ15" i="5" s="1"/>
  <c r="AQ26" i="5"/>
  <c r="AK15" i="5" s="1"/>
  <c r="AR26" i="5"/>
  <c r="AG5" i="5" s="1"/>
  <c r="AS26" i="5"/>
  <c r="AL15" i="5" s="1"/>
  <c r="AT26" i="5"/>
  <c r="AM15" i="5" s="1"/>
  <c r="AU26" i="5"/>
  <c r="AN15" i="5" s="1"/>
  <c r="AV26" i="5"/>
  <c r="AO15" i="5" s="1"/>
  <c r="AW26" i="5"/>
  <c r="AP15" i="5" s="1"/>
  <c r="AX26" i="5"/>
  <c r="AQ15" i="5" s="1"/>
  <c r="AY26" i="5"/>
  <c r="AR15" i="5" s="1"/>
  <c r="AZ26" i="5"/>
  <c r="AS15" i="5" s="1"/>
  <c r="BA26" i="5"/>
  <c r="AT15" i="5" s="1"/>
  <c r="BB26" i="5"/>
  <c r="AU15" i="5" s="1"/>
  <c r="BC26" i="5"/>
  <c r="AV15" i="5" s="1"/>
  <c r="AA26" i="5"/>
  <c r="AA5" i="5" s="1"/>
  <c r="AW20" i="5" l="1"/>
  <c r="AW19" i="5"/>
  <c r="AW18" i="5"/>
  <c r="AW17" i="5"/>
  <c r="AW16" i="5"/>
  <c r="AW15" i="5"/>
  <c r="AH5" i="5" s="1"/>
  <c r="E15" i="2"/>
  <c r="D15" i="2"/>
  <c r="P4" i="6" l="1"/>
  <c r="K21" i="7" l="1"/>
  <c r="K22" i="7"/>
  <c r="K23" i="7"/>
  <c r="K24" i="7"/>
  <c r="K25" i="7"/>
  <c r="K26" i="7"/>
  <c r="K27" i="7"/>
  <c r="B31" i="7" l="1"/>
  <c r="B32" i="7"/>
  <c r="B33" i="7"/>
  <c r="B34" i="7"/>
  <c r="B35" i="7"/>
  <c r="B36" i="7"/>
  <c r="B30" i="7"/>
  <c r="F9" i="2" l="1"/>
  <c r="G9" i="2" s="1"/>
  <c r="F8" i="2"/>
  <c r="G8" i="2" s="1"/>
  <c r="F7" i="2"/>
  <c r="G7" i="2" s="1"/>
  <c r="O4" i="6" l="1"/>
  <c r="R12" i="6" s="1"/>
  <c r="AI5" i="5"/>
  <c r="W27" i="7"/>
  <c r="L36" i="7" s="1"/>
  <c r="W26" i="7"/>
  <c r="L35" i="7" s="1"/>
  <c r="W25" i="7"/>
  <c r="L34" i="7" s="1"/>
  <c r="W22" i="7"/>
  <c r="L31" i="7" s="1"/>
  <c r="E6" i="3"/>
  <c r="M4" i="6"/>
  <c r="K4" i="6"/>
  <c r="I4" i="6"/>
  <c r="G4" i="6"/>
  <c r="E4" i="6"/>
  <c r="C4" i="6"/>
  <c r="I4" i="5"/>
  <c r="I5" i="5"/>
  <c r="I6" i="5"/>
  <c r="I7" i="5"/>
  <c r="I8" i="5"/>
  <c r="I3" i="5"/>
  <c r="L9" i="5" s="1"/>
  <c r="H4" i="5"/>
  <c r="H5" i="5"/>
  <c r="H6" i="5"/>
  <c r="H7" i="5"/>
  <c r="H8" i="5"/>
  <c r="G4" i="5"/>
  <c r="G5" i="5"/>
  <c r="G6" i="5"/>
  <c r="G7" i="5"/>
  <c r="G8" i="5"/>
  <c r="F4" i="5"/>
  <c r="F5" i="5"/>
  <c r="F6" i="5"/>
  <c r="F7" i="5"/>
  <c r="F8" i="5"/>
  <c r="E4" i="5"/>
  <c r="E5" i="5"/>
  <c r="E6" i="5"/>
  <c r="E7" i="5"/>
  <c r="E8" i="5"/>
  <c r="D4" i="5"/>
  <c r="D5" i="5"/>
  <c r="D6" i="5"/>
  <c r="D7" i="5"/>
  <c r="D8" i="5"/>
  <c r="C4" i="5"/>
  <c r="C5" i="5"/>
  <c r="C6" i="5"/>
  <c r="C7" i="5"/>
  <c r="C8" i="5"/>
  <c r="B4" i="5"/>
  <c r="J4" i="5" s="1"/>
  <c r="B5" i="5"/>
  <c r="J5" i="5" s="1"/>
  <c r="B6" i="5"/>
  <c r="J6" i="5" s="1"/>
  <c r="B7" i="5"/>
  <c r="J7" i="5" s="1"/>
  <c r="B8" i="5"/>
  <c r="J8" i="5" s="1"/>
  <c r="C3" i="5"/>
  <c r="L3" i="5" s="1"/>
  <c r="D3" i="5"/>
  <c r="L4" i="5" s="1"/>
  <c r="E3" i="5"/>
  <c r="L5" i="5" s="1"/>
  <c r="F3" i="5"/>
  <c r="L6" i="5" s="1"/>
  <c r="G3" i="5"/>
  <c r="L7" i="5" s="1"/>
  <c r="H3" i="5"/>
  <c r="L8" i="5" s="1"/>
  <c r="B3" i="5"/>
  <c r="D31" i="4"/>
  <c r="C31" i="4"/>
  <c r="D30" i="4"/>
  <c r="C30" i="4"/>
  <c r="D29" i="4"/>
  <c r="C29" i="4"/>
  <c r="D28" i="4"/>
  <c r="C28" i="4"/>
  <c r="D27" i="4"/>
  <c r="C27" i="4"/>
  <c r="E27" i="4" s="1"/>
  <c r="C26" i="4"/>
  <c r="D9" i="4"/>
  <c r="D8" i="4"/>
  <c r="D7" i="4"/>
  <c r="D6" i="4"/>
  <c r="D5" i="4"/>
  <c r="C5" i="4"/>
  <c r="C6" i="4"/>
  <c r="C7" i="4"/>
  <c r="C8" i="4"/>
  <c r="C9" i="4"/>
  <c r="C4" i="4"/>
  <c r="F14" i="2"/>
  <c r="G14" i="2" s="1"/>
  <c r="F13" i="2"/>
  <c r="G13" i="2" s="1"/>
  <c r="F12" i="2"/>
  <c r="G12" i="2" s="1"/>
  <c r="F11" i="2"/>
  <c r="G11" i="2" s="1"/>
  <c r="F10" i="2"/>
  <c r="G10" i="2" s="1"/>
  <c r="F6" i="2"/>
  <c r="G6" i="2" s="1"/>
  <c r="F5" i="2"/>
  <c r="G5" i="2" s="1"/>
  <c r="F4" i="2"/>
  <c r="G4" i="2" s="1"/>
  <c r="G9" i="3"/>
  <c r="G8" i="3"/>
  <c r="G7" i="3"/>
  <c r="G6" i="3"/>
  <c r="G5" i="3"/>
  <c r="E9" i="3"/>
  <c r="E8" i="3"/>
  <c r="E7" i="3"/>
  <c r="E5" i="3"/>
  <c r="F5" i="3"/>
  <c r="F6" i="3"/>
  <c r="F7" i="3"/>
  <c r="F8" i="3"/>
  <c r="F9" i="3"/>
  <c r="F4" i="3"/>
  <c r="D5" i="3"/>
  <c r="D6" i="3"/>
  <c r="D7" i="3"/>
  <c r="D8" i="3"/>
  <c r="H8" i="3" s="1"/>
  <c r="D9" i="3"/>
  <c r="D4" i="3"/>
  <c r="E5" i="1"/>
  <c r="E6" i="1"/>
  <c r="E7" i="1"/>
  <c r="E8" i="1"/>
  <c r="E9" i="1"/>
  <c r="E4" i="1"/>
  <c r="D5" i="1"/>
  <c r="D6" i="1"/>
  <c r="D7" i="1"/>
  <c r="D8" i="1"/>
  <c r="D9" i="1"/>
  <c r="F9" i="1" s="1"/>
  <c r="D4" i="1"/>
  <c r="F4" i="1" s="1"/>
  <c r="W23" i="7"/>
  <c r="L32" i="7" s="1"/>
  <c r="E23" i="7"/>
  <c r="C32" i="7" s="1"/>
  <c r="I24" i="7"/>
  <c r="E33" i="7" s="1"/>
  <c r="I23" i="7"/>
  <c r="E32" i="7" s="1"/>
  <c r="F32" i="7"/>
  <c r="M23" i="7"/>
  <c r="G32" i="7" s="1"/>
  <c r="Q23" i="7"/>
  <c r="I32" i="7" s="1"/>
  <c r="S23" i="7"/>
  <c r="J32" i="7" s="1"/>
  <c r="U23" i="7"/>
  <c r="K32" i="7" s="1"/>
  <c r="E6" i="4" l="1"/>
  <c r="F6" i="1"/>
  <c r="I7" i="3"/>
  <c r="H9" i="3"/>
  <c r="F5" i="1"/>
  <c r="E31" i="4"/>
  <c r="E29" i="4"/>
  <c r="E7" i="4"/>
  <c r="E5" i="4"/>
  <c r="E9" i="4"/>
  <c r="I8" i="3"/>
  <c r="I6" i="3"/>
  <c r="H7" i="3"/>
  <c r="I5" i="3"/>
  <c r="E28" i="4"/>
  <c r="L2" i="5"/>
  <c r="J3" i="5"/>
  <c r="H6" i="3"/>
  <c r="H5" i="3"/>
  <c r="F8" i="1"/>
  <c r="F7" i="1"/>
  <c r="I9" i="3"/>
  <c r="E8" i="4"/>
  <c r="E30" i="4"/>
  <c r="F15" i="2"/>
  <c r="G15" i="2" s="1"/>
  <c r="D4" i="4"/>
  <c r="E4" i="4" s="1"/>
  <c r="D26" i="4"/>
  <c r="E26" i="4" s="1"/>
  <c r="E4" i="3"/>
  <c r="H4" i="3" s="1"/>
  <c r="Q27" i="7"/>
  <c r="I36" i="7" s="1"/>
  <c r="I27" i="7"/>
  <c r="E36" i="7" s="1"/>
  <c r="S27" i="7"/>
  <c r="J36" i="7" s="1"/>
  <c r="M27" i="7"/>
  <c r="G36" i="7" s="1"/>
  <c r="L4" i="6"/>
  <c r="R10" i="6" s="1"/>
  <c r="U27" i="7"/>
  <c r="K36" i="7" s="1"/>
  <c r="I25" i="7"/>
  <c r="E34" i="7" s="1"/>
  <c r="E27" i="7"/>
  <c r="C36" i="7" s="1"/>
  <c r="Q25" i="7"/>
  <c r="I34" i="7" s="1"/>
  <c r="Q24" i="7"/>
  <c r="I33" i="7" s="1"/>
  <c r="F36" i="7"/>
  <c r="O22" i="7"/>
  <c r="H31" i="7" s="1"/>
  <c r="O26" i="7"/>
  <c r="H35" i="7" s="1"/>
  <c r="G22" i="7"/>
  <c r="D31" i="7" s="1"/>
  <c r="G26" i="7"/>
  <c r="D35" i="7" s="1"/>
  <c r="S21" i="7"/>
  <c r="J30" i="7" s="1"/>
  <c r="O21" i="7"/>
  <c r="H30" i="7" s="1"/>
  <c r="O25" i="7"/>
  <c r="H34" i="7" s="1"/>
  <c r="G21" i="7"/>
  <c r="D30" i="7" s="1"/>
  <c r="G25" i="7"/>
  <c r="D34" i="7" s="1"/>
  <c r="U22" i="7"/>
  <c r="K31" i="7" s="1"/>
  <c r="U26" i="7"/>
  <c r="K35" i="7" s="1"/>
  <c r="M22" i="7"/>
  <c r="G31" i="7" s="1"/>
  <c r="M26" i="7"/>
  <c r="G35" i="7" s="1"/>
  <c r="E22" i="7"/>
  <c r="C31" i="7" s="1"/>
  <c r="E26" i="7"/>
  <c r="C35" i="7" s="1"/>
  <c r="S22" i="7"/>
  <c r="J31" i="7" s="1"/>
  <c r="S26" i="7"/>
  <c r="J35" i="7" s="1"/>
  <c r="F31" i="7"/>
  <c r="F35" i="7"/>
  <c r="Q22" i="7"/>
  <c r="I31" i="7" s="1"/>
  <c r="Q26" i="7"/>
  <c r="I35" i="7" s="1"/>
  <c r="I22" i="7"/>
  <c r="E31" i="7" s="1"/>
  <c r="I26" i="7"/>
  <c r="E35" i="7" s="1"/>
  <c r="F30" i="7"/>
  <c r="Q21" i="7"/>
  <c r="I30" i="7" s="1"/>
  <c r="I21" i="7"/>
  <c r="E30" i="7" s="1"/>
  <c r="W21" i="7"/>
  <c r="L30" i="7" s="1"/>
  <c r="S24" i="7"/>
  <c r="J33" i="7" s="1"/>
  <c r="U21" i="7"/>
  <c r="K30" i="7" s="1"/>
  <c r="U25" i="7"/>
  <c r="K34" i="7" s="1"/>
  <c r="O24" i="7"/>
  <c r="H33" i="7" s="1"/>
  <c r="M21" i="7"/>
  <c r="G30" i="7" s="1"/>
  <c r="M25" i="7"/>
  <c r="G34" i="7" s="1"/>
  <c r="G24" i="7"/>
  <c r="D33" i="7" s="1"/>
  <c r="E21" i="7"/>
  <c r="C30" i="7" s="1"/>
  <c r="E25" i="7"/>
  <c r="C34" i="7" s="1"/>
  <c r="U24" i="7"/>
  <c r="K33" i="7" s="1"/>
  <c r="S25" i="7"/>
  <c r="J34" i="7" s="1"/>
  <c r="O23" i="7"/>
  <c r="H32" i="7" s="1"/>
  <c r="O27" i="7"/>
  <c r="H36" i="7" s="1"/>
  <c r="M24" i="7"/>
  <c r="G33" i="7" s="1"/>
  <c r="F34" i="7"/>
  <c r="G23" i="7"/>
  <c r="D32" i="7" s="1"/>
  <c r="G27" i="7"/>
  <c r="D36" i="7" s="1"/>
  <c r="E24" i="7"/>
  <c r="C33" i="7" s="1"/>
  <c r="W24" i="7"/>
  <c r="L33" i="7" s="1"/>
  <c r="G4" i="3"/>
  <c r="I4" i="3" s="1"/>
  <c r="F33" i="7"/>
  <c r="B4" i="6" l="1"/>
  <c r="J4" i="6"/>
  <c r="R9" i="6" s="1"/>
  <c r="H4" i="6"/>
  <c r="R8" i="6" s="1"/>
  <c r="D4" i="6"/>
  <c r="R6" i="6" s="1"/>
  <c r="F4" i="6"/>
  <c r="R7" i="6" s="1"/>
  <c r="N4" i="6"/>
  <c r="R11" i="6" s="1"/>
</calcChain>
</file>

<file path=xl/sharedStrings.xml><?xml version="1.0" encoding="utf-8"?>
<sst xmlns="http://schemas.openxmlformats.org/spreadsheetml/2006/main" count="355" uniqueCount="78">
  <si>
    <t>1. 구·군별 면적 및 지번수</t>
  </si>
  <si>
    <t>계</t>
  </si>
  <si>
    <t>면적</t>
  </si>
  <si>
    <t>지번수</t>
  </si>
  <si>
    <t>합계</t>
  </si>
  <si>
    <t>중구</t>
  </si>
  <si>
    <t>남구</t>
  </si>
  <si>
    <t>동구</t>
  </si>
  <si>
    <t>북구</t>
  </si>
  <si>
    <t>울주군</t>
  </si>
  <si>
    <t>토지대장등록지</t>
  </si>
  <si>
    <t>국유지</t>
  </si>
  <si>
    <t>도유지</t>
  </si>
  <si>
    <t>군유지</t>
  </si>
  <si>
    <t>법인</t>
  </si>
  <si>
    <t>기타</t>
  </si>
  <si>
    <t>소계</t>
  </si>
  <si>
    <t>총계</t>
  </si>
  <si>
    <t>전</t>
  </si>
  <si>
    <t>답</t>
  </si>
  <si>
    <t>임야</t>
  </si>
  <si>
    <t>대</t>
  </si>
  <si>
    <t>도로</t>
  </si>
  <si>
    <t>하천</t>
  </si>
  <si>
    <t>잡종지</t>
  </si>
  <si>
    <t>%</t>
    <phoneticPr fontId="4" type="noConversion"/>
  </si>
  <si>
    <t>년도</t>
  </si>
  <si>
    <t>기타</t>
    <phoneticPr fontId="4" type="noConversion"/>
  </si>
  <si>
    <t>변동률</t>
  </si>
  <si>
    <t>대지</t>
  </si>
  <si>
    <t>구분</t>
  </si>
  <si>
    <t>5-1. 토지대장등록지 현황</t>
    <phoneticPr fontId="4" type="noConversion"/>
  </si>
  <si>
    <t>3. 지적통계체계표</t>
    <phoneticPr fontId="4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</si>
  <si>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</si>
  <si>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</si>
  <si>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</si>
  <si>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</si>
  <si>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</si>
  <si>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</si>
  <si>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</si>
  <si>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</si>
  <si>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</si>
  <si>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</si>
  <si>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</si>
  <si>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</si>
  <si>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</si>
  <si>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</si>
  <si>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</si>
  <si>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</si>
  <si>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</si>
  <si>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</si>
  <si>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</si>
  <si>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</si>
  <si>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</si>
  <si>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2. 구·군별 면적 및 지번수 현황</t>
    <phoneticPr fontId="4" type="noConversion"/>
  </si>
  <si>
    <t>면적(%)</t>
    <phoneticPr fontId="4" type="noConversion"/>
  </si>
  <si>
    <t>임야대장등록지</t>
    <phoneticPr fontId="4" type="noConversion"/>
  </si>
  <si>
    <t>기타</t>
    <phoneticPr fontId="4" type="noConversion"/>
  </si>
  <si>
    <t>%</t>
    <phoneticPr fontId="4" type="noConversion"/>
  </si>
  <si>
    <t>5-2. 임야대장등록지 현황</t>
    <phoneticPr fontId="4" type="noConversion"/>
  </si>
  <si>
    <t>%</t>
    <phoneticPr fontId="4" type="noConversion"/>
  </si>
  <si>
    <t>6. 구·군별 지목별 면적 현황</t>
    <phoneticPr fontId="4" type="noConversion"/>
  </si>
  <si>
    <t>기타</t>
    <phoneticPr fontId="4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</si>
  <si>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</si>
  <si>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4-1. 지목별 현황</t>
  </si>
  <si>
    <t>4-2. 최근 10년간 주요지목별 변동추이</t>
  </si>
  <si>
    <t>1-3 지적공부등록지(2003-2013)</t>
    <phoneticPr fontId="4" type="noConversion"/>
  </si>
  <si>
    <t xml:space="preserve">                   지목별               행정구역명               </t>
  </si>
  <si>
    <t>개인</t>
  </si>
  <si>
    <t>종중</t>
  </si>
  <si>
    <t>종교단체</t>
  </si>
  <si>
    <t>기타단체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</si>
  <si>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</si>
  <si>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4.지목별현황에 붙여넣기</t>
    <phoneticPr fontId="4" type="noConversion"/>
  </si>
  <si>
    <t>기타</t>
    <phoneticPr fontId="4" type="noConversion"/>
  </si>
  <si>
    <t>총계</t>
    <phoneticPr fontId="4" type="noConversion"/>
  </si>
  <si>
    <t>도표(수정금지)</t>
    <phoneticPr fontId="4" type="noConversion"/>
  </si>
  <si>
    <t>1.구군별 면적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</si>
</sst>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#,##0.00_ ;[Red]\-#,##0.00\ "/>
    <numFmt numFmtId="181" formatCode="_-* #,##0.0_-;\-* #,##0.0_-;_-* &quot;-&quot;_-;_-@_-"/>
    <numFmt numFmtId="182" formatCode="_(* #,##0.00_);_(* \(#,##0.00\);_(* &quot;-&quot;??_);_(@_)"/>
  </numFmts>
  <fonts count="28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10"/>
      <color indexed="8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color rgb="FFFF0000"/>
      <name val="굴림"/>
      <family val="3"/>
      <charset val="129"/>
    </font>
    <font>
      <b/>
      <sz val="9"/>
      <name val="돋움"/>
      <family val="3"/>
      <charset val="129"/>
    </font>
    <font>
      <sz val="9"/>
      <color theme="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굴림"/>
      <family val="3"/>
      <charset val="129"/>
    </font>
    <font>
      <sz val="8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60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5" fillId="0" borderId="0"/>
    <xf numFmtId="0" fontId="14" fillId="0" borderId="0"/>
    <xf numFmtId="0" fontId="14" fillId="0" borderId="0"/>
    <xf numFmtId="41" fontId="5" fillId="0" borderId="0" applyFont="0" applyFill="0" applyBorder="0" applyAlignment="0" applyProtection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1" fontId="1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1" fontId="1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1" fontId="1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82" fontId="14" fillId="0" borderId="0"/>
    <xf numFmtId="182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5" fillId="0" borderId="0" applyFont="0" applyFill="0" applyBorder="0" applyAlignment="0" applyProtection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14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9" fillId="2" borderId="1" xfId="1" applyFont="1" applyFill="1" applyBorder="1" applyAlignment="1">
      <alignment horizontal="center"/>
    </xf>
    <xf numFmtId="177" fontId="9" fillId="3" borderId="1" xfId="1" applyNumberFormat="1" applyFont="1" applyFill="1" applyBorder="1" applyAlignment="1" applyProtection="1">
      <alignment horizontal="center" vertical="center"/>
      <protection locked="0"/>
    </xf>
    <xf numFmtId="17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9" fillId="0" borderId="4" xfId="1" applyFont="1" applyBorder="1" applyAlignment="1">
      <alignment horizontal="left" vertical="center"/>
    </xf>
    <xf numFmtId="0" fontId="9" fillId="2" borderId="16" xfId="1" applyFont="1" applyFill="1" applyBorder="1" applyAlignment="1" applyProtection="1">
      <alignment horizontal="center" vertical="center" wrapText="1"/>
      <protection locked="0"/>
    </xf>
    <xf numFmtId="0" fontId="9" fillId="2" borderId="1" xfId="1" applyFont="1" applyFill="1" applyBorder="1" applyAlignment="1" applyProtection="1">
      <alignment horizontal="center"/>
      <protection locked="0"/>
    </xf>
    <xf numFmtId="177" fontId="8" fillId="0" borderId="1" xfId="0" applyNumberFormat="1" applyFont="1" applyBorder="1">
      <alignment vertical="center"/>
    </xf>
    <xf numFmtId="176" fontId="9" fillId="3" borderId="11" xfId="1" applyNumberFormat="1" applyFont="1" applyFill="1" applyBorder="1" applyAlignment="1">
      <alignment vertical="center"/>
    </xf>
    <xf numFmtId="180" fontId="9" fillId="5" borderId="1" xfId="4" applyNumberFormat="1" applyFont="1" applyFill="1" applyBorder="1" applyAlignment="1">
      <alignment horizontal="center" vertical="center"/>
    </xf>
    <xf numFmtId="49" fontId="9" fillId="3" borderId="1" xfId="4" applyNumberFormat="1" applyFont="1" applyFill="1" applyBorder="1" applyAlignment="1">
      <alignment horizontal="center" vertical="center" wrapText="1"/>
    </xf>
    <xf numFmtId="179" fontId="9" fillId="0" borderId="1" xfId="4" applyNumberFormat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8" fillId="0" borderId="0" xfId="0" applyFont="1">
      <alignment vertical="center"/>
    </xf>
    <xf numFmtId="176" fontId="8" fillId="0" borderId="1" xfId="0" applyNumberFormat="1" applyFont="1" applyBorder="1">
      <alignment vertical="center"/>
    </xf>
    <xf numFmtId="176" fontId="9" fillId="3" borderId="1" xfId="1" applyNumberFormat="1" applyFont="1" applyFill="1" applyBorder="1" applyAlignment="1">
      <alignment horizontal="center" vertical="center"/>
    </xf>
    <xf numFmtId="176" fontId="9" fillId="3" borderId="1" xfId="9" applyNumberFormat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 applyProtection="1">
      <alignment horizontal="center" vertical="center"/>
      <protection locked="0"/>
    </xf>
    <xf numFmtId="177" fontId="9" fillId="3" borderId="1" xfId="9" applyNumberFormat="1" applyFont="1" applyFill="1" applyBorder="1" applyAlignment="1" applyProtection="1">
      <alignment horizontal="center" vertical="center"/>
      <protection locked="0"/>
    </xf>
    <xf numFmtId="0" fontId="9" fillId="2" borderId="11" xfId="1" applyFont="1" applyFill="1" applyBorder="1" applyAlignment="1" applyProtection="1">
      <alignment horizontal="center"/>
      <protection locked="0"/>
    </xf>
    <xf numFmtId="177" fontId="9" fillId="0" borderId="1" xfId="9" applyNumberFormat="1" applyFont="1" applyBorder="1"/>
    <xf numFmtId="177" fontId="9" fillId="0" borderId="1" xfId="10" applyNumberFormat="1" applyFont="1" applyFill="1" applyBorder="1"/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3" borderId="2" xfId="1" applyFont="1" applyFill="1" applyBorder="1" applyAlignment="1" applyProtection="1">
      <alignment horizontal="center" vertical="center" wrapText="1"/>
      <protection locked="0"/>
    </xf>
    <xf numFmtId="176" fontId="8" fillId="0" borderId="1" xfId="0" applyNumberFormat="1" applyFont="1" applyBorder="1" applyAlignment="1">
      <alignment horizontal="center" vertical="center"/>
    </xf>
    <xf numFmtId="0" fontId="9" fillId="2" borderId="1" xfId="9" applyFont="1" applyFill="1" applyBorder="1" applyAlignment="1">
      <alignment horizontal="center"/>
    </xf>
    <xf numFmtId="0" fontId="9" fillId="2" borderId="1" xfId="10" applyFont="1" applyFill="1" applyBorder="1" applyAlignment="1">
      <alignment horizontal="center"/>
    </xf>
    <xf numFmtId="0" fontId="9" fillId="2" borderId="1" xfId="9" applyFont="1" applyFill="1" applyBorder="1" applyAlignment="1" applyProtection="1">
      <alignment horizontal="center" vertical="center" wrapText="1"/>
      <protection locked="0"/>
    </xf>
    <xf numFmtId="0" fontId="9" fillId="2" borderId="1" xfId="10" applyFont="1" applyFill="1" applyBorder="1" applyAlignment="1" applyProtection="1">
      <alignment horizontal="center" vertical="center" wrapText="1"/>
      <protection locked="0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9" fillId="0" borderId="4" xfId="2" applyNumberFormat="1" applyFont="1" applyFill="1" applyBorder="1" applyAlignment="1">
      <alignment horizontal="center" vertical="center"/>
    </xf>
    <xf numFmtId="0" fontId="9" fillId="4" borderId="1" xfId="2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177" fontId="9" fillId="0" borderId="1" xfId="2" applyNumberFormat="1" applyFont="1" applyBorder="1">
      <alignment vertical="center"/>
    </xf>
    <xf numFmtId="49" fontId="9" fillId="3" borderId="1" xfId="4" applyNumberFormat="1" applyFont="1" applyFill="1" applyBorder="1" applyAlignment="1">
      <alignment horizontal="center" vertical="center"/>
    </xf>
    <xf numFmtId="179" fontId="9" fillId="5" borderId="1" xfId="4" applyNumberFormat="1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center" vertical="center"/>
    </xf>
    <xf numFmtId="176" fontId="8" fillId="0" borderId="0" xfId="0" applyNumberFormat="1" applyFont="1">
      <alignment vertical="center"/>
    </xf>
    <xf numFmtId="0" fontId="13" fillId="2" borderId="1" xfId="27" applyFont="1" applyFill="1" applyBorder="1" applyAlignment="1" applyProtection="1">
      <alignment horizontal="center" vertical="center" wrapText="1"/>
      <protection locked="0"/>
    </xf>
    <xf numFmtId="0" fontId="13" fillId="2" borderId="1" xfId="27" applyFont="1" applyFill="1" applyBorder="1" applyAlignment="1">
      <alignment horizontal="center"/>
    </xf>
    <xf numFmtId="41" fontId="0" fillId="0" borderId="0" xfId="13" applyFont="1">
      <alignment vertical="center"/>
    </xf>
    <xf numFmtId="41" fontId="9" fillId="3" borderId="1" xfId="13" applyFont="1" applyFill="1" applyBorder="1" applyAlignment="1">
      <alignment horizontal="center" vertical="center"/>
    </xf>
    <xf numFmtId="41" fontId="8" fillId="0" borderId="0" xfId="13" applyFont="1">
      <alignment vertical="center"/>
    </xf>
    <xf numFmtId="41" fontId="9" fillId="3" borderId="1" xfId="13" applyFont="1" applyFill="1" applyBorder="1" applyAlignment="1" applyProtection="1">
      <alignment horizontal="center" vertical="center"/>
      <protection locked="0"/>
    </xf>
    <xf numFmtId="41" fontId="9" fillId="0" borderId="1" xfId="13" applyFont="1" applyFill="1" applyBorder="1" applyAlignment="1"/>
    <xf numFmtId="41" fontId="8" fillId="0" borderId="1" xfId="13" applyFont="1" applyBorder="1">
      <alignment vertical="center"/>
    </xf>
    <xf numFmtId="41" fontId="7" fillId="0" borderId="0" xfId="13" applyFont="1" applyFill="1" applyBorder="1" applyAlignment="1"/>
    <xf numFmtId="41" fontId="13" fillId="3" borderId="1" xfId="13" applyFont="1" applyFill="1" applyBorder="1" applyAlignment="1">
      <alignment horizontal="center" vertical="center"/>
    </xf>
    <xf numFmtId="41" fontId="13" fillId="3" borderId="1" xfId="13" applyFont="1" applyFill="1" applyBorder="1" applyAlignment="1" applyProtection="1">
      <alignment horizontal="center" vertical="center"/>
      <protection locked="0"/>
    </xf>
    <xf numFmtId="177" fontId="9" fillId="0" borderId="0" xfId="9" applyNumberFormat="1" applyFont="1" applyFill="1" applyBorder="1"/>
    <xf numFmtId="0" fontId="8" fillId="0" borderId="0" xfId="0" applyFont="1" applyFill="1" applyBorder="1">
      <alignment vertical="center"/>
    </xf>
    <xf numFmtId="41" fontId="9" fillId="0" borderId="0" xfId="13" applyFont="1" applyFill="1" applyBorder="1" applyAlignment="1"/>
    <xf numFmtId="181" fontId="9" fillId="0" borderId="1" xfId="13" applyNumberFormat="1" applyFont="1" applyBorder="1" applyAlignment="1"/>
    <xf numFmtId="181" fontId="9" fillId="0" borderId="1" xfId="13" applyNumberFormat="1" applyFont="1" applyFill="1" applyBorder="1" applyAlignment="1"/>
    <xf numFmtId="177" fontId="8" fillId="0" borderId="1" xfId="165" applyNumberFormat="1" applyFont="1" applyBorder="1">
      <alignment vertical="center"/>
    </xf>
    <xf numFmtId="41" fontId="15" fillId="0" borderId="1" xfId="171" applyFont="1" applyBorder="1"/>
    <xf numFmtId="0" fontId="15" fillId="2" borderId="1" xfId="215" applyFont="1" applyFill="1" applyBorder="1" applyAlignment="1" applyProtection="1">
      <alignment horizont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7" fontId="17" fillId="0" borderId="1" xfId="301" applyNumberFormat="1" applyFont="1" applyBorder="1" applyAlignment="1"/>
    <xf numFmtId="177" fontId="17" fillId="0" borderId="1" xfId="269" applyNumberFormat="1" applyFont="1" applyBorder="1" applyAlignment="1"/>
    <xf numFmtId="177" fontId="17" fillId="0" borderId="1" xfId="271" applyNumberFormat="1" applyFont="1" applyBorder="1" applyAlignment="1"/>
    <xf numFmtId="177" fontId="17" fillId="0" borderId="1" xfId="281" applyNumberFormat="1" applyFont="1" applyBorder="1" applyAlignment="1"/>
    <xf numFmtId="177" fontId="17" fillId="0" borderId="1" xfId="338" applyNumberFormat="1" applyFont="1" applyBorder="1" applyAlignment="1"/>
    <xf numFmtId="181" fontId="16" fillId="0" borderId="1" xfId="171" applyNumberFormat="1" applyFont="1" applyBorder="1"/>
    <xf numFmtId="181" fontId="15" fillId="0" borderId="1" xfId="171" applyNumberFormat="1" applyFont="1" applyBorder="1"/>
    <xf numFmtId="0" fontId="8" fillId="0" borderId="0" xfId="0" applyFont="1" applyFill="1">
      <alignment vertical="center"/>
    </xf>
    <xf numFmtId="177" fontId="16" fillId="0" borderId="1" xfId="0" applyNumberFormat="1" applyFont="1" applyBorder="1" applyAlignment="1"/>
    <xf numFmtId="178" fontId="16" fillId="0" borderId="1" xfId="0" applyNumberFormat="1" applyFont="1" applyBorder="1" applyAlignment="1"/>
    <xf numFmtId="177" fontId="21" fillId="0" borderId="1" xfId="0" applyNumberFormat="1" applyFont="1" applyBorder="1" applyAlignment="1"/>
    <xf numFmtId="177" fontId="9" fillId="0" borderId="1" xfId="2" applyNumberFormat="1" applyFont="1" applyFill="1" applyBorder="1" applyAlignment="1">
      <alignment horizontal="right" vertical="center"/>
    </xf>
    <xf numFmtId="41" fontId="9" fillId="0" borderId="1" xfId="2" applyNumberFormat="1" applyFont="1" applyFill="1" applyBorder="1" applyAlignment="1">
      <alignment horizontal="right" vertical="center"/>
    </xf>
    <xf numFmtId="181" fontId="15" fillId="0" borderId="1" xfId="171" applyNumberFormat="1" applyFont="1" applyFill="1" applyBorder="1"/>
    <xf numFmtId="41" fontId="15" fillId="0" borderId="1" xfId="171" applyFont="1" applyFill="1" applyBorder="1"/>
    <xf numFmtId="177" fontId="8" fillId="0" borderId="1" xfId="0" applyNumberFormat="1" applyFont="1" applyFill="1" applyBorder="1">
      <alignment vertical="center"/>
    </xf>
    <xf numFmtId="181" fontId="9" fillId="0" borderId="1" xfId="13" applyNumberFormat="1" applyFont="1" applyFill="1" applyBorder="1" applyAlignment="1">
      <alignment horizontal="center" vertical="center"/>
    </xf>
    <xf numFmtId="181" fontId="8" fillId="6" borderId="0" xfId="13" applyNumberFormat="1" applyFont="1" applyFill="1">
      <alignment vertical="center"/>
    </xf>
    <xf numFmtId="181" fontId="18" fillId="0" borderId="1" xfId="350" applyNumberFormat="1" applyFont="1" applyBorder="1">
      <alignment vertical="center"/>
    </xf>
    <xf numFmtId="41" fontId="18" fillId="0" borderId="1" xfId="358" applyFont="1" applyBorder="1">
      <alignment vertical="center"/>
    </xf>
    <xf numFmtId="181" fontId="18" fillId="0" borderId="1" xfId="358" applyNumberFormat="1" applyFont="1" applyBorder="1">
      <alignment vertical="center"/>
    </xf>
    <xf numFmtId="41" fontId="22" fillId="0" borderId="1" xfId="358" applyFont="1" applyBorder="1">
      <alignment vertical="center"/>
    </xf>
    <xf numFmtId="181" fontId="22" fillId="0" borderId="1" xfId="358" applyNumberFormat="1" applyFont="1" applyBorder="1">
      <alignment vertical="center"/>
    </xf>
    <xf numFmtId="0" fontId="23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0" fontId="24" fillId="0" borderId="0" xfId="0" applyFont="1" applyFill="1">
      <alignment vertical="center"/>
    </xf>
    <xf numFmtId="176" fontId="23" fillId="0" borderId="0" xfId="0" applyNumberFormat="1" applyFont="1" applyFill="1">
      <alignment vertical="center"/>
    </xf>
    <xf numFmtId="0" fontId="9" fillId="7" borderId="1" xfId="2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6" fillId="0" borderId="1" xfId="0" applyFont="1" applyBorder="1">
      <alignment vertical="center"/>
    </xf>
    <xf numFmtId="176" fontId="26" fillId="3" borderId="1" xfId="1" applyNumberFormat="1" applyFont="1" applyFill="1" applyBorder="1" applyAlignment="1">
      <alignment horizontal="center" vertical="center"/>
    </xf>
    <xf numFmtId="0" fontId="6" fillId="8" borderId="0" xfId="0" applyFont="1" applyFill="1">
      <alignment vertical="center"/>
    </xf>
    <xf numFmtId="0" fontId="8" fillId="0" borderId="1" xfId="0" applyNumberFormat="1" applyFont="1" applyBorder="1">
      <alignment vertical="center"/>
    </xf>
    <xf numFmtId="177" fontId="8" fillId="0" borderId="0" xfId="0" applyNumberFormat="1" applyFont="1" applyFill="1">
      <alignment vertical="center"/>
    </xf>
    <xf numFmtId="177" fontId="6" fillId="0" borderId="0" xfId="0" applyNumberFormat="1" applyFont="1" applyFill="1">
      <alignment vertical="center"/>
    </xf>
    <xf numFmtId="0" fontId="27" fillId="8" borderId="0" xfId="0" applyFont="1" applyFill="1">
      <alignment vertical="center"/>
    </xf>
    <xf numFmtId="176" fontId="9" fillId="8" borderId="15" xfId="1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41" fontId="16" fillId="0" borderId="1" xfId="171" applyNumberFormat="1" applyFont="1" applyBorder="1"/>
    <xf numFmtId="181" fontId="8" fillId="0" borderId="0" xfId="13" applyNumberFormat="1" applyFont="1">
      <alignment vertical="center"/>
    </xf>
    <xf numFmtId="0" fontId="9" fillId="3" borderId="1" xfId="4" applyNumberFormat="1" applyFont="1" applyFill="1" applyBorder="1" applyAlignment="1">
      <alignment horizontal="center" vertical="center" wrapText="1"/>
    </xf>
    <xf numFmtId="0" fontId="9" fillId="3" borderId="2" xfId="1" applyFont="1" applyFill="1" applyBorder="1" applyAlignment="1" applyProtection="1">
      <alignment horizontal="left" vertical="center" wrapText="1"/>
      <protection locked="0"/>
    </xf>
    <xf numFmtId="0" fontId="9" fillId="3" borderId="3" xfId="1" applyFont="1" applyFill="1" applyBorder="1" applyAlignment="1" applyProtection="1">
      <alignment horizontal="left" vertical="center" wrapText="1"/>
      <protection locked="0"/>
    </xf>
    <xf numFmtId="176" fontId="9" fillId="3" borderId="1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0" fillId="8" borderId="0" xfId="0" applyFill="1" applyAlignment="1">
      <alignment horizontal="center" vertical="center" wrapText="1"/>
    </xf>
    <xf numFmtId="0" fontId="9" fillId="2" borderId="11" xfId="1" applyFont="1" applyFill="1" applyBorder="1" applyAlignment="1" applyProtection="1">
      <alignment horizontal="center"/>
      <protection locked="0"/>
    </xf>
    <xf numFmtId="0" fontId="9" fillId="0" borderId="12" xfId="1" applyFont="1" applyBorder="1" applyAlignment="1">
      <alignment horizontal="center"/>
    </xf>
    <xf numFmtId="0" fontId="9" fillId="0" borderId="13" xfId="1" applyFont="1" applyBorder="1" applyAlignment="1">
      <alignment horizontal="center"/>
    </xf>
    <xf numFmtId="0" fontId="9" fillId="3" borderId="5" xfId="1" applyFont="1" applyFill="1" applyBorder="1" applyAlignment="1">
      <alignment horizontal="left" vertical="center" wrapText="1"/>
    </xf>
    <xf numFmtId="0" fontId="9" fillId="0" borderId="6" xfId="1" applyFont="1" applyBorder="1" applyAlignment="1">
      <alignment horizontal="left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2" borderId="14" xfId="1" applyFont="1" applyFill="1" applyBorder="1" applyAlignment="1" applyProtection="1">
      <alignment horizontal="center" vertical="center" wrapText="1"/>
      <protection locked="0"/>
    </xf>
    <xf numFmtId="0" fontId="9" fillId="2" borderId="15" xfId="1" applyFont="1" applyFill="1" applyBorder="1" applyAlignment="1" applyProtection="1">
      <alignment horizontal="center" vertical="center" wrapText="1"/>
      <protection locked="0"/>
    </xf>
    <xf numFmtId="0" fontId="9" fillId="2" borderId="14" xfId="1" applyFont="1" applyFill="1" applyBorder="1" applyAlignment="1" applyProtection="1">
      <alignment horizontal="center" vertical="center"/>
      <protection locked="0"/>
    </xf>
    <xf numFmtId="0" fontId="9" fillId="2" borderId="15" xfId="1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Alignment="1">
      <alignment horizontal="center" vertical="center" wrapText="1"/>
    </xf>
    <xf numFmtId="0" fontId="9" fillId="3" borderId="17" xfId="1" applyFont="1" applyFill="1" applyBorder="1" applyAlignment="1" applyProtection="1">
      <alignment horizontal="left" vertical="center" wrapText="1"/>
      <protection locked="0"/>
    </xf>
    <xf numFmtId="0" fontId="9" fillId="3" borderId="17" xfId="10" applyFont="1" applyFill="1" applyBorder="1" applyAlignment="1" applyProtection="1">
      <alignment horizontal="left" vertical="center" wrapText="1"/>
      <protection locked="0"/>
    </xf>
    <xf numFmtId="0" fontId="9" fillId="3" borderId="2" xfId="9" applyFont="1" applyFill="1" applyBorder="1" applyAlignment="1" applyProtection="1">
      <alignment horizontal="left" vertical="center" wrapText="1"/>
      <protection locked="0"/>
    </xf>
    <xf numFmtId="0" fontId="9" fillId="3" borderId="3" xfId="9" applyFont="1" applyFill="1" applyBorder="1" applyAlignment="1" applyProtection="1">
      <alignment horizontal="left" vertical="center" wrapText="1"/>
      <protection locked="0"/>
    </xf>
    <xf numFmtId="0" fontId="9" fillId="0" borderId="4" xfId="1" applyFont="1" applyBorder="1" applyAlignment="1">
      <alignment horizontal="center" vertical="center"/>
    </xf>
    <xf numFmtId="0" fontId="13" fillId="3" borderId="2" xfId="27" applyFont="1" applyFill="1" applyBorder="1" applyAlignment="1" applyProtection="1">
      <alignment horizontal="left" vertical="center" wrapText="1"/>
      <protection locked="0"/>
    </xf>
    <xf numFmtId="0" fontId="13" fillId="3" borderId="3" xfId="27" applyFont="1" applyFill="1" applyBorder="1" applyAlignment="1" applyProtection="1">
      <alignment horizontal="left" vertical="center" wrapText="1"/>
      <protection locked="0"/>
    </xf>
    <xf numFmtId="0" fontId="10" fillId="4" borderId="1" xfId="2" applyFont="1" applyFill="1" applyBorder="1" applyAlignment="1">
      <alignment horizontal="center" vertical="center"/>
    </xf>
    <xf numFmtId="0" fontId="9" fillId="3" borderId="1" xfId="4" applyNumberFormat="1" applyFont="1" applyFill="1" applyBorder="1" applyAlignment="1">
      <alignment horizontal="center" vertical="center"/>
    </xf>
    <xf numFmtId="49" fontId="9" fillId="3" borderId="1" xfId="4" applyNumberFormat="1" applyFont="1" applyFill="1" applyBorder="1" applyAlignment="1">
      <alignment horizontal="center" vertical="center"/>
    </xf>
  </cellXfs>
  <cellStyles count="360">
    <cellStyle name="백분율 2" xfId="3"/>
    <cellStyle name="쉼표 [0]" xfId="13" builtinId="6"/>
    <cellStyle name="쉼표 [0] 10" xfId="47"/>
    <cellStyle name="쉼표 [0] 10 2" xfId="71"/>
    <cellStyle name="쉼표 [0] 10 3" xfId="96"/>
    <cellStyle name="쉼표 [0] 10 4" xfId="76"/>
    <cellStyle name="쉼표 [0] 10 5" xfId="110"/>
    <cellStyle name="쉼표 [0] 10 6" xfId="124"/>
    <cellStyle name="쉼표 [0] 10 7" xfId="137"/>
    <cellStyle name="쉼표 [0] 10 8" xfId="149"/>
    <cellStyle name="쉼표 [0] 11" xfId="171"/>
    <cellStyle name="쉼표 [0] 11 2" xfId="185"/>
    <cellStyle name="쉼표 [0] 11 3" xfId="220"/>
    <cellStyle name="쉼표 [0] 11 4" xfId="235"/>
    <cellStyle name="쉼표 [0] 12" xfId="175"/>
    <cellStyle name="쉼표 [0] 12 2" xfId="186"/>
    <cellStyle name="쉼표 [0] 12 3" xfId="219"/>
    <cellStyle name="쉼표 [0] 12 4" xfId="234"/>
    <cellStyle name="쉼표 [0] 12 5" xfId="254"/>
    <cellStyle name="쉼표 [0] 12 6" xfId="290"/>
    <cellStyle name="쉼표 [0] 12 7" xfId="305"/>
    <cellStyle name="쉼표 [0] 12 8" xfId="318"/>
    <cellStyle name="쉼표 [0] 13" xfId="179"/>
    <cellStyle name="쉼표 [0] 13 2" xfId="255"/>
    <cellStyle name="쉼표 [0] 13 3" xfId="285"/>
    <cellStyle name="쉼표 [0] 13 4" xfId="304"/>
    <cellStyle name="쉼표 [0] 13 5" xfId="317"/>
    <cellStyle name="쉼표 [0] 14" xfId="342"/>
    <cellStyle name="쉼표 [0] 14 10" xfId="282"/>
    <cellStyle name="쉼표 [0] 14 11" xfId="339"/>
    <cellStyle name="쉼표 [0] 14 12" xfId="341"/>
    <cellStyle name="쉼표 [0] 14 2" xfId="256"/>
    <cellStyle name="쉼표 [0] 14 3" xfId="284"/>
    <cellStyle name="쉼표 [0] 14 4" xfId="303"/>
    <cellStyle name="쉼표 [0] 14 5" xfId="316"/>
    <cellStyle name="쉼표 [0] 14 6" xfId="328"/>
    <cellStyle name="쉼표 [0] 14 7" xfId="300"/>
    <cellStyle name="쉼표 [0] 14 8" xfId="270"/>
    <cellStyle name="쉼표 [0] 14 9" xfId="272"/>
    <cellStyle name="쉼표 [0] 15" xfId="187"/>
    <cellStyle name="쉼표 [0] 16" xfId="188"/>
    <cellStyle name="쉼표 [0] 17" xfId="259"/>
    <cellStyle name="쉼표 [0] 18" xfId="236"/>
    <cellStyle name="쉼표 [0] 18 2" xfId="260"/>
    <cellStyle name="쉼표 [0] 18 3" xfId="283"/>
    <cellStyle name="쉼표 [0] 18 4" xfId="302"/>
    <cellStyle name="쉼표 [0] 18 5" xfId="315"/>
    <cellStyle name="쉼표 [0] 19" xfId="261"/>
    <cellStyle name="쉼표 [0] 2" xfId="12"/>
    <cellStyle name="쉼표 [0] 2 2" xfId="70"/>
    <cellStyle name="쉼표 [0] 2 3" xfId="94"/>
    <cellStyle name="쉼표 [0] 2 4" xfId="87"/>
    <cellStyle name="쉼표 [0] 2 4 2" xfId="343"/>
    <cellStyle name="쉼표 [0] 2 5" xfId="104"/>
    <cellStyle name="쉼표 [0] 2 5 2" xfId="344"/>
    <cellStyle name="쉼표 [0] 2 6" xfId="118"/>
    <cellStyle name="쉼표 [0] 2 7" xfId="132"/>
    <cellStyle name="쉼표 [0] 2 8" xfId="144"/>
    <cellStyle name="쉼표 [0] 2 9" xfId="356"/>
    <cellStyle name="쉼표 [0] 22" xfId="349"/>
    <cellStyle name="쉼표 [0] 23" xfId="350"/>
    <cellStyle name="쉼표 [0] 24" xfId="351"/>
    <cellStyle name="쉼표 [0] 25" xfId="358"/>
    <cellStyle name="쉼표 [0] 3" xfId="169"/>
    <cellStyle name="쉼표 [0] 3 10" xfId="217"/>
    <cellStyle name="쉼표 [0] 3 11" xfId="233"/>
    <cellStyle name="쉼표 [0] 3 2" xfId="15"/>
    <cellStyle name="쉼표 [0] 3 3" xfId="28"/>
    <cellStyle name="쉼표 [0] 3 4" xfId="29"/>
    <cellStyle name="쉼표 [0] 3 5" xfId="167"/>
    <cellStyle name="쉼표 [0] 3 6" xfId="173"/>
    <cellStyle name="쉼표 [0] 3 6 2" xfId="352"/>
    <cellStyle name="쉼표 [0] 3 7" xfId="174"/>
    <cellStyle name="쉼표 [0] 3 8" xfId="172"/>
    <cellStyle name="쉼표 [0] 3 9" xfId="189"/>
    <cellStyle name="쉼표 [0] 4" xfId="16"/>
    <cellStyle name="쉼표 [0] 4 2" xfId="190"/>
    <cellStyle name="쉼표 [0] 4 3" xfId="191"/>
    <cellStyle name="쉼표 [0] 4 4" xfId="192"/>
    <cellStyle name="쉼표 [0] 4 5" xfId="193"/>
    <cellStyle name="쉼표 [0] 5" xfId="17"/>
    <cellStyle name="쉼표 [0] 5 10" xfId="194"/>
    <cellStyle name="쉼표 [0] 5 11" xfId="268"/>
    <cellStyle name="쉼표 [0] 5 2" xfId="18"/>
    <cellStyle name="쉼표 [0] 5 3" xfId="72"/>
    <cellStyle name="쉼표 [0] 5 4" xfId="97"/>
    <cellStyle name="쉼표 [0] 5 5" xfId="103"/>
    <cellStyle name="쉼표 [0] 5 6" xfId="117"/>
    <cellStyle name="쉼표 [0] 5 7" xfId="131"/>
    <cellStyle name="쉼표 [0] 5 8" xfId="143"/>
    <cellStyle name="쉼표 [0] 5 9" xfId="155"/>
    <cellStyle name="쉼표 [0] 6" xfId="19"/>
    <cellStyle name="쉼표 [0] 6 2" xfId="195"/>
    <cellStyle name="쉼표 [0] 6 3" xfId="196"/>
    <cellStyle name="쉼표 [0] 6 4" xfId="197"/>
    <cellStyle name="쉼표 [0] 6 5" xfId="198"/>
    <cellStyle name="쉼표 [0] 7" xfId="20"/>
    <cellStyle name="쉼표 [0] 7 2" xfId="48"/>
    <cellStyle name="쉼표 [0] 7 3" xfId="73"/>
    <cellStyle name="쉼표 [0] 7 4" xfId="99"/>
    <cellStyle name="쉼표 [0] 7 5" xfId="100"/>
    <cellStyle name="쉼표 [0] 7 6" xfId="98"/>
    <cellStyle name="쉼표 [0] 7 7" xfId="101"/>
    <cellStyle name="쉼표 [0] 7 8" xfId="115"/>
    <cellStyle name="쉼표 [0] 7 9" xfId="129"/>
    <cellStyle name="쉼표 [0] 8" xfId="21"/>
    <cellStyle name="쉼표 [0] 8 2" xfId="49"/>
    <cellStyle name="쉼표 [0] 8 3" xfId="199"/>
    <cellStyle name="쉼표 [0] 8 4" xfId="200"/>
    <cellStyle name="쉼표 [0] 8 5" xfId="201"/>
    <cellStyle name="쉼표 [0] 8 6" xfId="202"/>
    <cellStyle name="쉼표 [0] 8 7" xfId="203"/>
    <cellStyle name="쉼표 [0] 8 8" xfId="204"/>
    <cellStyle name="쉼표 [0] 9" xfId="22"/>
    <cellStyle name="쉼표 [0] 9 2" xfId="50"/>
    <cellStyle name="쉼표 [0] 9 3" xfId="75"/>
    <cellStyle name="쉼표 [0] 9 4" xfId="102"/>
    <cellStyle name="쉼표 [0] 9 5" xfId="116"/>
    <cellStyle name="쉼표 [0] 9 6" xfId="130"/>
    <cellStyle name="쉼표 [0] 9 7" xfId="142"/>
    <cellStyle name="쉼표 [0] 9 8" xfId="154"/>
    <cellStyle name="쉼표 [0] 9 9" xfId="164"/>
    <cellStyle name="표준" xfId="0" builtinId="0"/>
    <cellStyle name="표준 10" xfId="10"/>
    <cellStyle name="표준 10 2" xfId="63"/>
    <cellStyle name="표준 10 3" xfId="78"/>
    <cellStyle name="표준 10 4" xfId="111"/>
    <cellStyle name="표준 10 5" xfId="125"/>
    <cellStyle name="표준 10 6" xfId="138"/>
    <cellStyle name="표준 10 7" xfId="150"/>
    <cellStyle name="표준 10 8" xfId="160"/>
    <cellStyle name="표준 11" xfId="14"/>
    <cellStyle name="표준 11 2" xfId="64"/>
    <cellStyle name="표준 11 2 2" xfId="209"/>
    <cellStyle name="표준 11 2 3" xfId="229"/>
    <cellStyle name="표준 11 2 4" xfId="205"/>
    <cellStyle name="표준 11 2 5" xfId="277"/>
    <cellStyle name="표준 11 2 6" xfId="265"/>
    <cellStyle name="표준 11 2 7" xfId="273"/>
    <cellStyle name="표준 11 2 8" xfId="267"/>
    <cellStyle name="표준 11 3" xfId="77"/>
    <cellStyle name="표준 11 3 2" xfId="210"/>
    <cellStyle name="표준 11 3 3" xfId="230"/>
    <cellStyle name="표준 11 3 4" xfId="206"/>
    <cellStyle name="표준 11 3 5" xfId="278"/>
    <cellStyle name="표준 11 3 6" xfId="264"/>
    <cellStyle name="표준 11 3 7" xfId="274"/>
    <cellStyle name="표준 11 3 8" xfId="266"/>
    <cellStyle name="표준 11 4" xfId="95"/>
    <cellStyle name="표준 11 4 2" xfId="211"/>
    <cellStyle name="표준 11 4 3" xfId="231"/>
    <cellStyle name="표준 11 4 4" xfId="207"/>
    <cellStyle name="표준 11 4 5" xfId="279"/>
    <cellStyle name="표준 11 4 6" xfId="263"/>
    <cellStyle name="표준 11 4 7" xfId="275"/>
    <cellStyle name="표준 11 4 8" xfId="258"/>
    <cellStyle name="표준 11 5" xfId="74"/>
    <cellStyle name="표준 11 6" xfId="82"/>
    <cellStyle name="표준 11 7" xfId="109"/>
    <cellStyle name="표준 11 8" xfId="123"/>
    <cellStyle name="표준 12" xfId="27"/>
    <cellStyle name="표준 12 2" xfId="212"/>
    <cellStyle name="표준 12 3" xfId="232"/>
    <cellStyle name="표준 12 4" xfId="208"/>
    <cellStyle name="표준 12 5" xfId="280"/>
    <cellStyle name="표준 12 6" xfId="262"/>
    <cellStyle name="표준 12 7" xfId="276"/>
    <cellStyle name="표준 12 8" xfId="257"/>
    <cellStyle name="표준 13" xfId="31"/>
    <cellStyle name="표준 14" xfId="40"/>
    <cellStyle name="표준 15" xfId="41"/>
    <cellStyle name="표준 16" xfId="42"/>
    <cellStyle name="표준 17" xfId="43"/>
    <cellStyle name="표준 18" xfId="45"/>
    <cellStyle name="표준 19" xfId="44"/>
    <cellStyle name="표준 2" xfId="1"/>
    <cellStyle name="표준 2 10" xfId="81"/>
    <cellStyle name="표준 2 11" xfId="114"/>
    <cellStyle name="표준 2 12" xfId="128"/>
    <cellStyle name="표준 2 13" xfId="141"/>
    <cellStyle name="표준 2 14" xfId="153"/>
    <cellStyle name="표준 2 15" xfId="163"/>
    <cellStyle name="표준 2 16" xfId="213"/>
    <cellStyle name="표준 2 17" xfId="214"/>
    <cellStyle name="표준 2 18" xfId="215"/>
    <cellStyle name="표준 2 19" xfId="216"/>
    <cellStyle name="표준 2 2" xfId="23"/>
    <cellStyle name="표준 2 20" xfId="218"/>
    <cellStyle name="표준 2 21" xfId="286"/>
    <cellStyle name="표준 2 22" xfId="287"/>
    <cellStyle name="표준 2 23" xfId="288"/>
    <cellStyle name="표준 2 24" xfId="289"/>
    <cellStyle name="표준 2 25" xfId="345"/>
    <cellStyle name="표준 2 26" xfId="346"/>
    <cellStyle name="표준 2 3" xfId="24"/>
    <cellStyle name="표준 2 4" xfId="25"/>
    <cellStyle name="표준 2 5" xfId="26"/>
    <cellStyle name="표준 2 6" xfId="51"/>
    <cellStyle name="표준 2 7" xfId="52"/>
    <cellStyle name="표준 2 8" xfId="53"/>
    <cellStyle name="표준 2 9" xfId="60"/>
    <cellStyle name="표준 20" xfId="165"/>
    <cellStyle name="표준 21" xfId="168"/>
    <cellStyle name="표준 22" xfId="32"/>
    <cellStyle name="표준 23" xfId="33"/>
    <cellStyle name="표준 24" xfId="34"/>
    <cellStyle name="표준 24 2" xfId="353"/>
    <cellStyle name="표준 25" xfId="35"/>
    <cellStyle name="표준 25 2" xfId="354"/>
    <cellStyle name="표준 26" xfId="30"/>
    <cellStyle name="표준 26 2" xfId="355"/>
    <cellStyle name="표준 27" xfId="36"/>
    <cellStyle name="표준 27 2" xfId="359"/>
    <cellStyle name="표준 28" xfId="37"/>
    <cellStyle name="표준 29" xfId="38"/>
    <cellStyle name="표준 3" xfId="2"/>
    <cellStyle name="표준 3 10" xfId="39"/>
    <cellStyle name="표준 3 2" xfId="65"/>
    <cellStyle name="표준 3 3" xfId="83"/>
    <cellStyle name="표준 3 4" xfId="108"/>
    <cellStyle name="표준 3 5" xfId="122"/>
    <cellStyle name="표준 3 6" xfId="136"/>
    <cellStyle name="표준 3 6 2" xfId="347"/>
    <cellStyle name="표준 3 7" xfId="148"/>
    <cellStyle name="표준 3 7 2" xfId="348"/>
    <cellStyle name="표준 3 8" xfId="159"/>
    <cellStyle name="표준 3 9" xfId="166"/>
    <cellStyle name="표준 30" xfId="54"/>
    <cellStyle name="표준 31" xfId="170"/>
    <cellStyle name="표준 32" xfId="46"/>
    <cellStyle name="표준 33" xfId="176"/>
    <cellStyle name="표준 34" xfId="180"/>
    <cellStyle name="표준 35" xfId="55"/>
    <cellStyle name="표준 36" xfId="253"/>
    <cellStyle name="표준 37" xfId="291"/>
    <cellStyle name="표준 38" xfId="306"/>
    <cellStyle name="표준 39" xfId="57"/>
    <cellStyle name="표준 4" xfId="5"/>
    <cellStyle name="표준 4 2" xfId="66"/>
    <cellStyle name="표준 4 3" xfId="84"/>
    <cellStyle name="표준 4 4" xfId="107"/>
    <cellStyle name="표준 4 5" xfId="121"/>
    <cellStyle name="표준 4 6" xfId="135"/>
    <cellStyle name="표준 4 7" xfId="147"/>
    <cellStyle name="표준 4 8" xfId="158"/>
    <cellStyle name="표준 40" xfId="319"/>
    <cellStyle name="표준 41" xfId="329"/>
    <cellStyle name="표준 42" xfId="301"/>
    <cellStyle name="표준 43" xfId="58"/>
    <cellStyle name="표준 44" xfId="56"/>
    <cellStyle name="표준 45" xfId="59"/>
    <cellStyle name="표준 46" xfId="269"/>
    <cellStyle name="표준 47" xfId="271"/>
    <cellStyle name="표준 48" xfId="281"/>
    <cellStyle name="표준 49" xfId="338"/>
    <cellStyle name="표준 5" xfId="6"/>
    <cellStyle name="표준 5 2" xfId="67"/>
    <cellStyle name="표준 5 3" xfId="85"/>
    <cellStyle name="표준 5 4" xfId="106"/>
    <cellStyle name="표준 5 5" xfId="120"/>
    <cellStyle name="표준 5 6" xfId="134"/>
    <cellStyle name="표준 5 7" xfId="146"/>
    <cellStyle name="표준 5 8" xfId="157"/>
    <cellStyle name="표준 50" xfId="340"/>
    <cellStyle name="표준 51" xfId="357"/>
    <cellStyle name="표준 6" xfId="7"/>
    <cellStyle name="표준 6 2" xfId="69"/>
    <cellStyle name="표준 6 3" xfId="92"/>
    <cellStyle name="표준 6 4" xfId="89"/>
    <cellStyle name="표준 6 5" xfId="91"/>
    <cellStyle name="표준 6 6" xfId="90"/>
    <cellStyle name="표준 6 7" xfId="93"/>
    <cellStyle name="표준 6 8" xfId="88"/>
    <cellStyle name="표준 7" xfId="8"/>
    <cellStyle name="표준 7 10" xfId="181"/>
    <cellStyle name="표준 7 11" xfId="183"/>
    <cellStyle name="표준 7 2" xfId="61"/>
    <cellStyle name="표준 7 2 2" xfId="221"/>
    <cellStyle name="표준 7 2 3" xfId="237"/>
    <cellStyle name="표준 7 2 4" xfId="245"/>
    <cellStyle name="표준 7 2 5" xfId="292"/>
    <cellStyle name="표준 7 2 6" xfId="307"/>
    <cellStyle name="표준 7 2 7" xfId="320"/>
    <cellStyle name="표준 7 2 8" xfId="330"/>
    <cellStyle name="표준 7 3" xfId="80"/>
    <cellStyle name="표준 7 3 2" xfId="222"/>
    <cellStyle name="표준 7 3 3" xfId="238"/>
    <cellStyle name="표준 7 3 4" xfId="246"/>
    <cellStyle name="표준 7 3 5" xfId="293"/>
    <cellStyle name="표준 7 3 6" xfId="308"/>
    <cellStyle name="표준 7 3 7" xfId="321"/>
    <cellStyle name="표준 7 3 8" xfId="331"/>
    <cellStyle name="표준 7 4" xfId="113"/>
    <cellStyle name="표준 7 4 2" xfId="223"/>
    <cellStyle name="표준 7 4 3" xfId="239"/>
    <cellStyle name="표준 7 4 4" xfId="247"/>
    <cellStyle name="표준 7 4 5" xfId="294"/>
    <cellStyle name="표준 7 4 6" xfId="309"/>
    <cellStyle name="표준 7 4 7" xfId="322"/>
    <cellStyle name="표준 7 4 8" xfId="332"/>
    <cellStyle name="표준 7 5" xfId="127"/>
    <cellStyle name="표준 7 5 2" xfId="224"/>
    <cellStyle name="표준 7 5 3" xfId="240"/>
    <cellStyle name="표준 7 5 4" xfId="248"/>
    <cellStyle name="표준 7 5 5" xfId="295"/>
    <cellStyle name="표준 7 5 6" xfId="310"/>
    <cellStyle name="표준 7 5 7" xfId="323"/>
    <cellStyle name="표준 7 5 8" xfId="333"/>
    <cellStyle name="표준 7 6" xfId="140"/>
    <cellStyle name="표준 7 7" xfId="152"/>
    <cellStyle name="표준 7 8" xfId="162"/>
    <cellStyle name="표준 7 9" xfId="177"/>
    <cellStyle name="표준 8" xfId="11"/>
    <cellStyle name="표준 8 10" xfId="182"/>
    <cellStyle name="표준 8 11" xfId="184"/>
    <cellStyle name="표준 8 2" xfId="62"/>
    <cellStyle name="표준 8 2 2" xfId="225"/>
    <cellStyle name="표준 8 2 3" xfId="241"/>
    <cellStyle name="표준 8 2 4" xfId="249"/>
    <cellStyle name="표준 8 2 5" xfId="296"/>
    <cellStyle name="표준 8 2 6" xfId="311"/>
    <cellStyle name="표준 8 2 7" xfId="324"/>
    <cellStyle name="표준 8 2 8" xfId="334"/>
    <cellStyle name="표준 8 3" xfId="79"/>
    <cellStyle name="표준 8 3 2" xfId="226"/>
    <cellStyle name="표준 8 3 3" xfId="242"/>
    <cellStyle name="표준 8 3 4" xfId="250"/>
    <cellStyle name="표준 8 3 5" xfId="297"/>
    <cellStyle name="표준 8 3 6" xfId="312"/>
    <cellStyle name="표준 8 3 7" xfId="325"/>
    <cellStyle name="표준 8 3 8" xfId="335"/>
    <cellStyle name="표준 8 4" xfId="112"/>
    <cellStyle name="표준 8 4 2" xfId="227"/>
    <cellStyle name="표준 8 4 3" xfId="243"/>
    <cellStyle name="표준 8 4 4" xfId="251"/>
    <cellStyle name="표준 8 4 5" xfId="298"/>
    <cellStyle name="표준 8 4 6" xfId="313"/>
    <cellStyle name="표준 8 4 7" xfId="326"/>
    <cellStyle name="표준 8 4 8" xfId="336"/>
    <cellStyle name="표준 8 5" xfId="126"/>
    <cellStyle name="표준 8 5 2" xfId="228"/>
    <cellStyle name="표준 8 5 3" xfId="244"/>
    <cellStyle name="표준 8 5 4" xfId="252"/>
    <cellStyle name="표준 8 5 5" xfId="299"/>
    <cellStyle name="표준 8 5 6" xfId="314"/>
    <cellStyle name="표준 8 5 7" xfId="327"/>
    <cellStyle name="표준 8 5 8" xfId="337"/>
    <cellStyle name="표준 8 6" xfId="139"/>
    <cellStyle name="표준 8 7" xfId="151"/>
    <cellStyle name="표준 8 8" xfId="161"/>
    <cellStyle name="표준 8 9" xfId="178"/>
    <cellStyle name="표준 9" xfId="9"/>
    <cellStyle name="표준 9 2" xfId="68"/>
    <cellStyle name="표준 9 3" xfId="86"/>
    <cellStyle name="표준 9 4" xfId="105"/>
    <cellStyle name="표준 9 5" xfId="119"/>
    <cellStyle name="표준 9 6" xfId="133"/>
    <cellStyle name="표준 9 7" xfId="145"/>
    <cellStyle name="표준 9 8" xfId="156"/>
    <cellStyle name="표준_최근 10년간 주요 지목별 변동 추이" xfId="4"/>
  </cellStyles>
  <dxfs count="0"/>
  <tableStyles count="0" defaultTableStyle="TableStyleMedium9" defaultPivotStyle="PivotStyleLight16"/>
  <colors>
    <mruColors>
      <color rgb="FFFCD5B5"/>
      <color rgb="FFDBEEF4"/>
      <color rgb="FFCCC1DA"/>
      <color rgb="FFD7E4BD"/>
      <color rgb="FFF2DCDB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3888888888889226"/>
          <c:y val="5.0925925925925923E-2"/>
          <c:w val="0.23055555555555557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F3-4796-870B-6CCF4BD6E5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F3-4796-870B-6CCF4BD6E536}"/>
              </c:ext>
            </c:extLst>
          </c:dPt>
          <c:dLbls>
            <c:dLbl>
              <c:idx val="0"/>
              <c:tx>
                <c:strRef>
                  <c:f>'2.구군별 면적 및 지번수 현황'!$H$5</c:f>
                  <c:strCache>
                    <c:ptCount val="1"/>
                    <c:pt idx="0">
                      <c:v>37.0
(3.5)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{9EEAB6B2-7D30-43F4-9CD8-1428A1B0B334}</c15:txfldGUID>
                      <c15:f>'2.구군별 면적 및 지번수 현황'!$H$5</c15:f>
                      <c15:dlblFieldTableCache>
                        <c:ptCount val="1"/>
                        <c:pt idx="0">
                          <c:v>37.0
(3.5)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2F3-4796-870B-6CCF4BD6E536}"/>
                </c:ext>
              </c:extLst>
            </c:dLbl>
            <c:dLbl>
              <c:idx val="1"/>
              <c:tx>
                <c:strRef>
                  <c:f>'2.구군별 면적 및 지번수 현황'!$I$5</c:f>
                  <c:strCache>
                    <c:ptCount val="1"/>
                    <c:pt idx="0">
                      <c:v>42.4
(8.4)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{0DF5DA50-FC32-4CBC-BD93-9A306FA47CD5}</c15:txfldGUID>
                      <c15:f>'2.구군별 면적 및 지번수 현황'!$I$5</c15:f>
                      <c15:dlblFieldTableCache>
                        <c:ptCount val="1"/>
                        <c:pt idx="0">
                          <c:v>42.1
(8.4)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2F3-4796-870B-6CCF4BD6E5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현황'!$D$5,'2.구군별 면적 및 지번수 현황'!$F$5)</c:f>
              <c:numCache>
                <c:formatCode>#,##0.0_ </c:formatCode>
                <c:ptCount val="2"/>
                <c:pt idx="0">
                  <c:v>37.007129499999998</c:v>
                </c:pt>
                <c:pt idx="1">
                  <c:v>42.419000000000004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2F3-4796-870B-6CCF4BD6E5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680256"/>
        <c:axId val="264654848"/>
        <c:axId val="0"/>
      </c:bar3DChart>
      <c:catAx>
        <c:axId val="209680256"/>
        <c:scaling>
          <c:orientation val="minMax"/>
        </c:scaling>
        <c:delete val="1"/>
        <c:axPos val="b"/>
        <c:majorTickMark val="out"/>
        <c:minorTickMark val="none"/>
        <c:tickLblPos val="none"/>
        <c:crossAx val="264654848"/>
        <c:crosses val="autoZero"/>
        <c:auto val="1"/>
        <c:lblAlgn val="ctr"/>
        <c:lblOffset val="100"/>
        <c:noMultiLvlLbl val="0"/>
      </c:catAx>
      <c:valAx>
        <c:axId val="264654848"/>
        <c:scaling>
          <c:orientation val="minMax"/>
          <c:max val="760"/>
        </c:scaling>
        <c:delete val="1"/>
        <c:axPos val="l"/>
        <c:numFmt formatCode="#,##0.0_ " sourceLinked="1"/>
        <c:majorTickMark val="out"/>
        <c:minorTickMark val="none"/>
        <c:tickLblPos val="none"/>
        <c:crossAx val="20968025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'4.지목별현황'!$A$32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'4.지목별현황'!$B$32:$L$32</c:f>
              <c:numCache>
                <c:formatCode>#,##0.0_ </c:formatCode>
                <c:ptCount val="11"/>
                <c:pt idx="0">
                  <c:v>100</c:v>
                </c:pt>
                <c:pt idx="1">
                  <c:v>98.252565960876922</c:v>
                </c:pt>
                <c:pt idx="2">
                  <c:v>96.579660065368941</c:v>
                </c:pt>
                <c:pt idx="3">
                  <c:v>95.927687948023419</c:v>
                </c:pt>
                <c:pt idx="4">
                  <c:v>93.379272767789345</c:v>
                </c:pt>
                <c:pt idx="5">
                  <c:v>93.400005290049734</c:v>
                </c:pt>
                <c:pt idx="6">
                  <c:v>93.418702889601192</c:v>
                </c:pt>
                <c:pt idx="7">
                  <c:v>92.197123023334555</c:v>
                </c:pt>
                <c:pt idx="8">
                  <c:v>92.02832962852132</c:v>
                </c:pt>
                <c:pt idx="9">
                  <c:v>91.265065596818559</c:v>
                </c:pt>
                <c:pt idx="10">
                  <c:v>91.206839602031707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C7-4F87-B716-0147109D95F2}"/>
            </c:ext>
          </c:extLst>
        </c:ser>
        <c:ser>
          <c:idx val="1"/>
          <c:order val="1"/>
          <c:tx>
            <c:strRef>
              <c:f>'4.지목별현황'!$A$33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'4.지목별현황'!$B$33:$L$33</c:f>
              <c:numCache>
                <c:formatCode>#,##0.0_ </c:formatCode>
                <c:ptCount val="11"/>
                <c:pt idx="0">
                  <c:v>100</c:v>
                </c:pt>
                <c:pt idx="1">
                  <c:v>98.451309492527372</c:v>
                </c:pt>
                <c:pt idx="2">
                  <c:v>97.343420615730807</c:v>
                </c:pt>
                <c:pt idx="3">
                  <c:v>96.197277250206483</c:v>
                </c:pt>
                <c:pt idx="4">
                  <c:v>94.935662656376479</c:v>
                </c:pt>
                <c:pt idx="5">
                  <c:v>94.062615749312755</c:v>
                </c:pt>
                <c:pt idx="6">
                  <c:v>92.790188422962515</c:v>
                </c:pt>
                <c:pt idx="7">
                  <c:v>90.930337281816293</c:v>
                </c:pt>
                <c:pt idx="8">
                  <c:v>90.24728686393442</c:v>
                </c:pt>
                <c:pt idx="9">
                  <c:v>88.735939617406544</c:v>
                </c:pt>
                <c:pt idx="10">
                  <c:v>87.856645735471346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C7-4F87-B716-0147109D95F2}"/>
            </c:ext>
          </c:extLst>
        </c:ser>
        <c:ser>
          <c:idx val="2"/>
          <c:order val="2"/>
          <c:tx>
            <c:strRef>
              <c:f>'4.지목별현황'!$A$34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#,##0.0_ </c:formatCode>
                <c:ptCount val="11"/>
                <c:pt idx="0">
                  <c:v>100</c:v>
                </c:pt>
                <c:pt idx="1">
                  <c:v>99.769147688581342</c:v>
                </c:pt>
                <c:pt idx="2">
                  <c:v>99.375701281850468</c:v>
                </c:pt>
                <c:pt idx="3">
                  <c:v>99.282906913911489</c:v>
                </c:pt>
                <c:pt idx="4">
                  <c:v>99.00552071443785</c:v>
                </c:pt>
                <c:pt idx="5">
                  <c:v>98.884860173877328</c:v>
                </c:pt>
                <c:pt idx="6">
                  <c:v>98.441732061678962</c:v>
                </c:pt>
                <c:pt idx="7">
                  <c:v>98.296152035181336</c:v>
                </c:pt>
                <c:pt idx="8">
                  <c:v>98.185178498421095</c:v>
                </c:pt>
                <c:pt idx="9">
                  <c:v>97.963288000742921</c:v>
                </c:pt>
                <c:pt idx="10">
                  <c:v>97.731290798131838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C7-4F87-B716-0147109D95F2}"/>
            </c:ext>
          </c:extLst>
        </c:ser>
        <c:ser>
          <c:idx val="3"/>
          <c:order val="3"/>
          <c:tx>
            <c:strRef>
              <c:f>'4.지목별현황'!$A$35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101.78266866214041</c:v>
                </c:pt>
                <c:pt idx="2">
                  <c:v>103.4637143449103</c:v>
                </c:pt>
                <c:pt idx="3">
                  <c:v>105.63496212470244</c:v>
                </c:pt>
                <c:pt idx="4">
                  <c:v>108.20695535034706</c:v>
                </c:pt>
                <c:pt idx="5">
                  <c:v>109.32882651619306</c:v>
                </c:pt>
                <c:pt idx="6">
                  <c:v>111.95855640635241</c:v>
                </c:pt>
                <c:pt idx="7">
                  <c:v>115.06410957870823</c:v>
                </c:pt>
                <c:pt idx="8">
                  <c:v>115.80125005203583</c:v>
                </c:pt>
                <c:pt idx="9">
                  <c:v>118.31696766392091</c:v>
                </c:pt>
                <c:pt idx="10">
                  <c:v>120.26208714452773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C7-4F87-B716-0147109D95F2}"/>
            </c:ext>
          </c:extLst>
        </c:ser>
        <c:ser>
          <c:idx val="4"/>
          <c:order val="4"/>
          <c:tx>
            <c:strRef>
              <c:f>'4.지목별현황'!$A$36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101.62748340679867</c:v>
                </c:pt>
                <c:pt idx="2">
                  <c:v>103.04230387690619</c:v>
                </c:pt>
                <c:pt idx="3">
                  <c:v>104.13344804183595</c:v>
                </c:pt>
                <c:pt idx="4">
                  <c:v>107.54268365999553</c:v>
                </c:pt>
                <c:pt idx="5">
                  <c:v>109.20802160359709</c:v>
                </c:pt>
                <c:pt idx="6">
                  <c:v>111.977245175902</c:v>
                </c:pt>
                <c:pt idx="7">
                  <c:v>113.99218871156745</c:v>
                </c:pt>
                <c:pt idx="8">
                  <c:v>115.99267454154668</c:v>
                </c:pt>
                <c:pt idx="9">
                  <c:v>117.95496838511357</c:v>
                </c:pt>
                <c:pt idx="10">
                  <c:v>119.05682809793055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C7-4F87-B716-0147109D95F2}"/>
            </c:ext>
          </c:extLst>
        </c:ser>
        <c:ser>
          <c:idx val="5"/>
          <c:order val="5"/>
          <c:tx>
            <c:strRef>
              <c:f>'4.지목별현황'!$A$37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100.04086379833583</c:v>
                </c:pt>
                <c:pt idx="2">
                  <c:v>100.77518213016545</c:v>
                </c:pt>
                <c:pt idx="3">
                  <c:v>100.62419485695975</c:v>
                </c:pt>
                <c:pt idx="4">
                  <c:v>99.331409880960507</c:v>
                </c:pt>
                <c:pt idx="5">
                  <c:v>99.303169691302784</c:v>
                </c:pt>
                <c:pt idx="6">
                  <c:v>99.074533005392937</c:v>
                </c:pt>
                <c:pt idx="7">
                  <c:v>98.999646159116466</c:v>
                </c:pt>
                <c:pt idx="8">
                  <c:v>98.941063490777552</c:v>
                </c:pt>
                <c:pt idx="9">
                  <c:v>98.627374780587374</c:v>
                </c:pt>
                <c:pt idx="10">
                  <c:v>98.509052806422716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C7-4F87-B716-0147109D95F2}"/>
            </c:ext>
          </c:extLst>
        </c:ser>
        <c:ser>
          <c:idx val="6"/>
          <c:order val="6"/>
          <c:tx>
            <c:strRef>
              <c:f>'4.지목별현황'!$A$38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'4.지목별현황'!$B$31:$L$31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#,##0.0_ </c:formatCode>
                <c:ptCount val="11"/>
                <c:pt idx="0">
                  <c:v>100</c:v>
                </c:pt>
                <c:pt idx="1">
                  <c:v>101.97426970945934</c:v>
                </c:pt>
                <c:pt idx="2">
                  <c:v>104.4000714576579</c:v>
                </c:pt>
                <c:pt idx="3">
                  <c:v>105.06733368051877</c:v>
                </c:pt>
                <c:pt idx="4">
                  <c:v>106.41644432681021</c:v>
                </c:pt>
                <c:pt idx="5">
                  <c:v>107.12251889412438</c:v>
                </c:pt>
                <c:pt idx="6">
                  <c:v>109.00666790217312</c:v>
                </c:pt>
                <c:pt idx="7">
                  <c:v>110.2583939554185</c:v>
                </c:pt>
                <c:pt idx="8">
                  <c:v>110.58694676782915</c:v>
                </c:pt>
                <c:pt idx="9">
                  <c:v>111.92304295781257</c:v>
                </c:pt>
                <c:pt idx="10">
                  <c:v>113.25389574795489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3C7-4F87-B716-0147109D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6272"/>
        <c:axId val="210327808"/>
      </c:lineChart>
      <c:catAx>
        <c:axId val="2103262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10327808"/>
        <c:crosses val="autoZero"/>
        <c:auto val="1"/>
        <c:lblAlgn val="ctr"/>
        <c:lblOffset val="100"/>
        <c:noMultiLvlLbl val="0"/>
      </c:catAx>
      <c:valAx>
        <c:axId val="210327808"/>
        <c:scaling>
          <c:orientation val="minMax"/>
          <c:max val="130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210326272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5-1 </a:t>
            </a:r>
            <a:r>
              <a:rPr lang="ko-KR" altLang="ko-KR" sz="1800" b="1" i="0" baseline="0"/>
              <a:t>토지대장등록지</a:t>
            </a:r>
            <a:endParaRPr lang="ko-KR" altLang="ko-KR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3888888888888919E-2"/>
                  <c:y val="-4.6296296296296389E-3"/>
                </c:manualLayout>
              </c:layout>
              <c:tx>
                <c:strRef>
                  <c:f>'5.구군별 지적공부등록지 현황'!$E$5</c:f>
                  <c:strCache>
                    <c:ptCount val="1"/>
                    <c:pt idx="0">
                      <c:v>23.6
(5.8)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{C54A98A7-1D6C-4DCF-8B39-77EAB2694EFE}</c15:txfldGUID>
                      <c15:f>'5.구군별 지적공부등록지 현황'!$E$5</c15:f>
                      <c15:dlblFieldTableCache>
                        <c:ptCount val="1"/>
                        <c:pt idx="0">
                          <c:v>23.6
(5.8)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98F-421C-B39B-6803AFD9C0CA}"/>
                </c:ext>
              </c:extLst>
            </c:dLbl>
            <c:dLbl>
              <c:idx val="1"/>
              <c:tx>
                <c:strRef>
                  <c:f>'5.구군별 지적공부등록지 현황'!$E$6</c:f>
                  <c:strCache>
                    <c:ptCount val="1"/>
                    <c:pt idx="0">
                      <c:v>59.4
(14.6)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{B0ACD860-3D2B-4C53-AE84-F7D49431E355}</c15:txfldGUID>
                      <c15:f>'5.구군별 지적공부등록지 현황'!$E$6</c15:f>
                      <c15:dlblFieldTableCache>
                        <c:ptCount val="1"/>
                        <c:pt idx="0">
                          <c:v>58.8
(14.5)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98F-421C-B39B-6803AFD9C0CA}"/>
                </c:ext>
              </c:extLst>
            </c:dLbl>
            <c:dLbl>
              <c:idx val="2"/>
              <c:layout>
                <c:manualLayout>
                  <c:x val="1.3888888888888919E-2"/>
                  <c:y val="-1.3888888888888919E-2"/>
                </c:manualLayout>
              </c:layout>
              <c:tx>
                <c:strRef>
                  <c:f>'5.구군별 지적공부등록지 현황'!$E$7</c:f>
                  <c:strCache>
                    <c:ptCount val="1"/>
                    <c:pt idx="0">
                      <c:v>20.3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{CE270A60-4824-45B9-9BC9-4CDCB7BEDA4A}</c15:txfldGUID>
                      <c15:f>'5.구군별 지적공부등록지 현황'!$E$7</c15:f>
                      <c15:dlblFieldTableCache>
                        <c:ptCount val="1"/>
                        <c:pt idx="0">
                          <c:v>20.3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98F-421C-B39B-6803AFD9C0CA}"/>
                </c:ext>
              </c:extLst>
            </c:dLbl>
            <c:dLbl>
              <c:idx val="3"/>
              <c:layout>
                <c:manualLayout>
                  <c:x val="1.1111111111111125E-2"/>
                  <c:y val="0"/>
                </c:manualLayout>
              </c:layout>
              <c:tx>
                <c:strRef>
                  <c:f>'5.구군별 지적공부등록지 현황'!$E$8</c:f>
                  <c:strCache>
                    <c:ptCount val="1"/>
                    <c:pt idx="0">
                      <c:v>59.9
(14.7)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{C5328B9F-DBC6-4F18-9680-B1E212B91895}</c15:txfldGUID>
                      <c15:f>'5.구군별 지적공부등록지 현황'!$E$8</c15:f>
                      <c15:dlblFieldTableCache>
                        <c:ptCount val="1"/>
                        <c:pt idx="0">
                          <c:v>59.5
(14.7)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98F-421C-B39B-6803AFD9C0CA}"/>
                </c:ext>
              </c:extLst>
            </c:dLbl>
            <c:dLbl>
              <c:idx val="4"/>
              <c:layout>
                <c:manualLayout>
                  <c:x val="5.5555555555555558E-3"/>
                  <c:y val="0"/>
                </c:manualLayout>
              </c:layout>
              <c:tx>
                <c:strRef>
                  <c:f>'5.구군별 지적공부등록지 현황'!$E$9</c:f>
                  <c:strCache>
                    <c:ptCount val="1"/>
                    <c:pt idx="0">
                      <c:v>244.9
(60.0)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{1FB66CCD-47D2-4219-9474-95EC79208D77}</c15:txfldGUID>
                      <c15:f>'5.구군별 지적공부등록지 현황'!$E$9</c15:f>
                      <c15:dlblFieldTableCache>
                        <c:ptCount val="1"/>
                        <c:pt idx="0">
                          <c:v>242.6
(59.9)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98F-421C-B39B-6803AFD9C0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'5.구군별 지적공부등록지 현황'!$A$5:$A$9</c:f>
              <c:strCache>
                <c:ptCount val="5"/>
                <c:pt idx="0">
                  <c:v>중구</c:v>
                </c:pt>
                <c:pt idx="1">
                  <c:v>남구</c:v>
                </c:pt>
                <c:pt idx="2">
                  <c:v>동구</c:v>
                </c:pt>
                <c:pt idx="3">
                  <c:v>북구</c:v>
                </c:pt>
                <c:pt idx="4">
                  <c:v>울주군</c:v>
                </c:pt>
              </c:strCache>
            </c:strRef>
          </c:cat>
          <c:val>
            <c:numRef>
              <c:f>'5.구군별 지적공부등록지 현황'!$C$5:$C$9</c:f>
              <c:numCache>
                <c:formatCode>#,##0.0_ </c:formatCode>
                <c:ptCount val="5"/>
                <c:pt idx="0">
                  <c:v>23.602621499999998</c:v>
                </c:pt>
                <c:pt idx="1">
                  <c:v>59.448733399999995</c:v>
                </c:pt>
                <c:pt idx="2">
                  <c:v>20.308684100000001</c:v>
                </c:pt>
                <c:pt idx="3">
                  <c:v>59.942108099999999</c:v>
                </c:pt>
                <c:pt idx="4">
                  <c:v>244.92540319999998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98F-421C-B39B-6803AFD9C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10366848"/>
        <c:axId val="210369536"/>
        <c:axId val="0"/>
      </c:bar3DChart>
      <c:catAx>
        <c:axId val="21036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369536"/>
        <c:crosses val="autoZero"/>
        <c:auto val="1"/>
        <c:lblAlgn val="ctr"/>
        <c:lblOffset val="100"/>
        <c:noMultiLvlLbl val="0"/>
      </c:catAx>
      <c:valAx>
        <c:axId val="210369536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1036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5-2 </a:t>
            </a:r>
            <a:r>
              <a:rPr lang="ko-KR" altLang="en-US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'5.구군별 지적공부등록지 현황'!$E$27</c:f>
                  <c:strCache>
                    <c:ptCount val="1"/>
                    <c:pt idx="0">
                      <c:v>13.4
(2.0)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{8E06EC99-4BC3-4D04-8BCE-66FE99FD17E3}</c15:txfldGUID>
                      <c15:f>'5.구군별 지적공부등록지 현황'!$E$27</c15:f>
                      <c15:dlblFieldTableCache>
                        <c:ptCount val="1"/>
                        <c:pt idx="0">
                          <c:v>13.4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9EF-4469-A21E-1E61ADABD2FD}"/>
                </c:ext>
              </c:extLst>
            </c:dLbl>
            <c:dLbl>
              <c:idx val="1"/>
              <c:tx>
                <c:strRef>
                  <c:f>'5.구군별 지적공부등록지 현황'!$E$28</c:f>
                  <c:strCache>
                    <c:ptCount val="1"/>
                    <c:pt idx="0">
                      <c:v>14.5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{C4647154-F7E3-4606-BEF8-FDB94CB44D4A}</c15:txfldGUID>
                      <c15:f>'5.구군별 지적공부등록지 현황'!$E$28</c15:f>
                      <c15:dlblFieldTableCache>
                        <c:ptCount val="1"/>
                        <c:pt idx="0">
                          <c:v>14.7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9EF-4469-A21E-1E61ADABD2FD}"/>
                </c:ext>
              </c:extLst>
            </c:dLbl>
            <c:dLbl>
              <c:idx val="2"/>
              <c:tx>
                <c:strRef>
                  <c:f>'5.구군별 지적공부등록지 현황'!$E$29</c:f>
                  <c:strCache>
                    <c:ptCount val="1"/>
                    <c:pt idx="0">
                      <c:v>15.8
(2.4)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{C9BAB48C-20C8-4073-8678-2CE2312B5330}</c15:txfldGUID>
                      <c15:f>'5.구군별 지적공부등록지 현황'!$E$29</c15:f>
                      <c15:dlblFieldTableCache>
                        <c:ptCount val="1"/>
                        <c:pt idx="0">
                          <c:v>15.8
(2.4)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9EF-4469-A21E-1E61ADABD2FD}"/>
                </c:ext>
              </c:extLst>
            </c:dLbl>
            <c:dLbl>
              <c:idx val="3"/>
              <c:tx>
                <c:strRef>
                  <c:f>'5.구군별 지적공부등록지 현황'!$E$30</c:f>
                  <c:strCache>
                    <c:ptCount val="1"/>
                    <c:pt idx="0">
                      <c:v>97.4
(14.9)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{8A245CD7-5DBC-4E51-93AB-029BE6D9DB4F}</c15:txfldGUID>
                      <c15:f>'5.구군별 지적공부등록지 현황'!$E$30</c15:f>
                      <c15:dlblFieldTableCache>
                        <c:ptCount val="1"/>
                        <c:pt idx="0">
                          <c:v>97.9
(14.9)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9EF-4469-A21E-1E61ADABD2FD}"/>
                </c:ext>
              </c:extLst>
            </c:dLbl>
            <c:dLbl>
              <c:idx val="4"/>
              <c:tx>
                <c:strRef>
                  <c:f>'5.구군별 지적공부등록지 현황'!$E$31</c:f>
                  <c:strCache>
                    <c:ptCount val="1"/>
                    <c:pt idx="0">
                      <c:v>513.5
(78.4)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{5EFBC4EA-6DE9-4E2A-A797-3B407DE112F8}</c15:txfldGUID>
                      <c15:f>'5.구군별 지적공부등록지 현황'!$E$31</c15:f>
                      <c15:dlblFieldTableCache>
                        <c:ptCount val="1"/>
                        <c:pt idx="0">
                          <c:v>515.6
(78.4)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9EF-4469-A21E-1E61ADABD2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'5.구군별 지적공부등록지 현황'!$A$27:$A$31</c:f>
              <c:strCache>
                <c:ptCount val="5"/>
                <c:pt idx="0">
                  <c:v>중구</c:v>
                </c:pt>
                <c:pt idx="1">
                  <c:v>남구</c:v>
                </c:pt>
                <c:pt idx="2">
                  <c:v>동구</c:v>
                </c:pt>
                <c:pt idx="3">
                  <c:v>북구</c:v>
                </c:pt>
                <c:pt idx="4">
                  <c:v>울주군</c:v>
                </c:pt>
              </c:strCache>
            </c:strRef>
          </c:cat>
          <c:val>
            <c:numRef>
              <c:f>'5.구군별 지적공부등록지 현황'!$C$27:$C$31</c:f>
              <c:numCache>
                <c:formatCode>#,##0.0_ </c:formatCode>
                <c:ptCount val="5"/>
                <c:pt idx="0">
                  <c:v>13.404508</c:v>
                </c:pt>
                <c:pt idx="1">
                  <c:v>14.544620999999999</c:v>
                </c:pt>
                <c:pt idx="2">
                  <c:v>15.764640999999999</c:v>
                </c:pt>
                <c:pt idx="3">
                  <c:v>97.410198999999992</c:v>
                </c:pt>
                <c:pt idx="4">
                  <c:v>513.481987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EF-4469-A21E-1E61ADABD2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10388096"/>
        <c:axId val="210399232"/>
        <c:axId val="0"/>
      </c:bar3DChart>
      <c:catAx>
        <c:axId val="21038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399232"/>
        <c:crosses val="autoZero"/>
        <c:auto val="1"/>
        <c:lblAlgn val="ctr"/>
        <c:lblOffset val="100"/>
        <c:noMultiLvlLbl val="0"/>
      </c:catAx>
      <c:valAx>
        <c:axId val="21039923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1038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502988331277871"/>
          <c:y val="0.22842578011081949"/>
          <c:w val="0.78664706068368351"/>
          <c:h val="0.74462992125984651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'6.구군별 지목별 면적 현황'!$L$3</c:f>
                  <c:strCache>
                    <c:ptCount val="1"/>
                    <c:pt idx="0">
                      <c:v>전
31.6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{AA546660-979D-4B2A-9404-42A1955BE7AD}</c15:txfldGUID>
                      <c15:f>'6.구군별 지목별 면적 현황'!$L$3</c15:f>
                      <c15:dlblFieldTableCache>
                        <c:ptCount val="1"/>
                        <c:pt idx="0">
                          <c:v>전
31.9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BB9-40FE-B0D7-EEFC7972187A}"/>
                </c:ext>
              </c:extLst>
            </c:dLbl>
            <c:dLbl>
              <c:idx val="1"/>
              <c:tx>
                <c:strRef>
                  <c:f>'6.구군별 지목별 면적 현황'!$L$4</c:f>
                  <c:strCache>
                    <c:ptCount val="1"/>
                    <c:pt idx="0">
                      <c:v>답
89.5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{5BFE8738-2174-4198-B9EE-FE0E0DAF7C44}</c15:txfldGUID>
                      <c15:f>'6.구군별 지목별 면적 현황'!$L$4</c15:f>
                      <c15:dlblFieldTableCache>
                        <c:ptCount val="1"/>
                        <c:pt idx="0">
                          <c:v>답
91.9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BB9-40FE-B0D7-EEFC7972187A}"/>
                </c:ext>
              </c:extLst>
            </c:dLbl>
            <c:dLbl>
              <c:idx val="2"/>
              <c:layout>
                <c:manualLayout>
                  <c:x val="-0.14090930651740993"/>
                  <c:y val="-0.28743680373286973"/>
                </c:manualLayout>
              </c:layout>
              <c:tx>
                <c:strRef>
                  <c:f>'6.구군별 지목별 면적 현황'!$L$5</c:f>
                  <c:strCache>
                    <c:ptCount val="1"/>
                    <c:pt idx="0">
                      <c:v>임야
663.5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{3E50E8B9-8EA9-4275-B8DB-864BA515279A}</c15:txfldGUID>
                      <c15:f>'6.구군별 지목별 면적 현황'!$L$5</c15:f>
                      <c15:dlblFieldTableCache>
                        <c:ptCount val="1"/>
                        <c:pt idx="0">
                          <c:v>임야
666.6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BB9-40FE-B0D7-EEFC7972187A}"/>
                </c:ext>
              </c:extLst>
            </c:dLbl>
            <c:dLbl>
              <c:idx val="3"/>
              <c:tx>
                <c:strRef>
                  <c:f>'6.구군별 지목별 면적 현황'!$L$6</c:f>
                  <c:strCache>
                    <c:ptCount val="1"/>
                    <c:pt idx="0">
                      <c:v>대
53.8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{1301D2AB-163D-4D53-88EC-A2404AA2972D}</c15:txfldGUID>
                      <c15:f>'6.구군별 지목별 면적 현황'!$L$6</c15:f>
                      <c15:dlblFieldTableCache>
                        <c:ptCount val="1"/>
                        <c:pt idx="0">
                          <c:v>대
51.8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BB9-40FE-B0D7-EEFC7972187A}"/>
                </c:ext>
              </c:extLst>
            </c:dLbl>
            <c:dLbl>
              <c:idx val="4"/>
              <c:tx>
                <c:strRef>
                  <c:f>'6.구군별 지목별 면적 현황'!$L$7</c:f>
                  <c:strCache>
                    <c:ptCount val="1"/>
                    <c:pt idx="0">
                      <c:v>도로
48.9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{C0964E08-E9A0-47BE-97DC-99D8F3338F6F}</c15:txfldGUID>
                      <c15:f>'6.구군별 지목별 면적 현황'!$L$7</c15:f>
                      <c15:dlblFieldTableCache>
                        <c:ptCount val="1"/>
                        <c:pt idx="0">
                          <c:v>도로
47.6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BB9-40FE-B0D7-EEFC7972187A}"/>
                </c:ext>
              </c:extLst>
            </c:dLbl>
            <c:dLbl>
              <c:idx val="5"/>
              <c:layout>
                <c:manualLayout>
                  <c:x val="1.2432406792524428E-2"/>
                  <c:y val="-0.18489168853893284"/>
                </c:manualLayout>
              </c:layout>
              <c:tx>
                <c:strRef>
                  <c:f>'6.구군별 지목별 면적 현황'!$L$8</c:f>
                  <c:strCache>
                    <c:ptCount val="1"/>
                    <c:pt idx="0">
                      <c:v>하천
29.9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{D5BEF284-906F-4E25-AE63-750FAA5EB51E}</c15:txfldGUID>
                      <c15:f>'6.구군별 지목별 면적 현황'!$L$8</c15:f>
                      <c15:dlblFieldTableCache>
                        <c:ptCount val="1"/>
                        <c:pt idx="0">
                          <c:v>하천
30.1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BB9-40FE-B0D7-EEFC7972187A}"/>
                </c:ext>
              </c:extLst>
            </c:dLbl>
            <c:dLbl>
              <c:idx val="6"/>
              <c:tx>
                <c:strRef>
                  <c:f>'6.구군별 지목별 면적 현황'!$L$9</c:f>
                  <c:strCache>
                    <c:ptCount val="1"/>
                    <c:pt idx="0">
                      <c:v>기타
145.6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{BCCAC622-CF8F-484A-9D86-D5ED2C8C7D79}</c15:txfldGUID>
                      <c15:f>'6.구군별 지목별 면적 현황'!$L$9</c15:f>
                      <c15:dlblFieldTableCache>
                        <c:ptCount val="1"/>
                        <c:pt idx="0">
                          <c:v>기타
142.2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BB9-40FE-B0D7-EEFC797218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'6.구군별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'6.구군별 지목별 면적 현황'!$C$3:$I$3</c:f>
              <c:numCache>
                <c:formatCode>#,##0.0_);[Red]\(#,##0.0\)</c:formatCode>
                <c:ptCount val="7"/>
                <c:pt idx="0">
                  <c:v>31.647958499999998</c:v>
                </c:pt>
                <c:pt idx="1">
                  <c:v>89.512316699999985</c:v>
                </c:pt>
                <c:pt idx="2">
                  <c:v>663.50914579999994</c:v>
                </c:pt>
                <c:pt idx="3">
                  <c:v>53.774464199999997</c:v>
                </c:pt>
                <c:pt idx="4">
                  <c:v>48.864690399999994</c:v>
                </c:pt>
                <c:pt idx="5">
                  <c:v>29.9282027</c:v>
                </c:pt>
                <c:pt idx="6">
                  <c:v>145.59672799999998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BB9-40FE-B0D7-EEFC7972187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현황'!$C$4:$I$4</c:f>
              <c:numCache>
                <c:formatCode>#,##0.0_);[Red]\(#,##0.0\)</c:formatCode>
                <c:ptCount val="7"/>
                <c:pt idx="0">
                  <c:v>1.6624896</c:v>
                </c:pt>
                <c:pt idx="1">
                  <c:v>1.9542717999999999</c:v>
                </c:pt>
                <c:pt idx="2">
                  <c:v>13.812449199999998</c:v>
                </c:pt>
                <c:pt idx="3">
                  <c:v>8.1437350999999989</c:v>
                </c:pt>
                <c:pt idx="4">
                  <c:v>4.0607449999999998</c:v>
                </c:pt>
                <c:pt idx="5">
                  <c:v>2.9636716000000001</c:v>
                </c:pt>
                <c:pt idx="6">
                  <c:v>4.4097672000000001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BF-46C7-A214-7B322D241F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5"/>
              <c:layout>
                <c:manualLayout>
                  <c:x val="8.7587051618547955E-3"/>
                  <c:y val="-3.9445147076822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B4-46D4-AEA6-9466ABA175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현황'!$C$5:$I$5</c:f>
              <c:numCache>
                <c:formatCode>#,##0.0_);[Red]\(#,##0.0\)</c:formatCode>
                <c:ptCount val="7"/>
                <c:pt idx="0">
                  <c:v>1.5273498999999999</c:v>
                </c:pt>
                <c:pt idx="1">
                  <c:v>1.8997253000000001</c:v>
                </c:pt>
                <c:pt idx="2">
                  <c:v>17.3360731</c:v>
                </c:pt>
                <c:pt idx="3">
                  <c:v>10.413348099999999</c:v>
                </c:pt>
                <c:pt idx="4">
                  <c:v>8.0184405999999999</c:v>
                </c:pt>
                <c:pt idx="5">
                  <c:v>2.5198784999999999</c:v>
                </c:pt>
                <c:pt idx="6">
                  <c:v>32.278538899999994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B4-46D4-AEA6-9466ABA175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8.1182039745031839E-3"/>
                  <c:y val="1.4214970116687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C5-4E97-8A65-D10C5D3CF897}"/>
                </c:ext>
              </c:extLst>
            </c:dLbl>
            <c:dLbl>
              <c:idx val="4"/>
              <c:layout>
                <c:manualLayout>
                  <c:x val="7.9068241469816419E-3"/>
                  <c:y val="-7.7005344211491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C5-4E97-8A65-D10C5D3CF897}"/>
                </c:ext>
              </c:extLst>
            </c:dLbl>
            <c:dLbl>
              <c:idx val="5"/>
              <c:layout>
                <c:manualLayout>
                  <c:x val="3.5723659542557192E-3"/>
                  <c:y val="-4.60108149131962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C5-4E97-8A65-D10C5D3CF8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현황'!$C$6:$I$6</c:f>
              <c:numCache>
                <c:formatCode>#,##0.0_);[Red]\(#,##0.0\)</c:formatCode>
                <c:ptCount val="7"/>
                <c:pt idx="0">
                  <c:v>0.76277490000000003</c:v>
                </c:pt>
                <c:pt idx="1">
                  <c:v>0.94973439999999998</c:v>
                </c:pt>
                <c:pt idx="2">
                  <c:v>18.111692300000001</c:v>
                </c:pt>
                <c:pt idx="3">
                  <c:v>4.7328264000000004</c:v>
                </c:pt>
                <c:pt idx="4">
                  <c:v>2.8297165999999998</c:v>
                </c:pt>
                <c:pt idx="5">
                  <c:v>0.30977699999999997</c:v>
                </c:pt>
                <c:pt idx="6">
                  <c:v>8.3768034999999994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C5-4E97-8A65-D10C5D3CF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현황'!$C$7:$I$7</c:f>
              <c:numCache>
                <c:formatCode>#,##0.0_);[Red]\(#,##0.0\)</c:formatCode>
                <c:ptCount val="7"/>
                <c:pt idx="0">
                  <c:v>6.0829388</c:v>
                </c:pt>
                <c:pt idx="1">
                  <c:v>14.9607619</c:v>
                </c:pt>
                <c:pt idx="2">
                  <c:v>98.2215712</c:v>
                </c:pt>
                <c:pt idx="3">
                  <c:v>8.6788236999999988</c:v>
                </c:pt>
                <c:pt idx="4">
                  <c:v>7.1460707000000001</c:v>
                </c:pt>
                <c:pt idx="5">
                  <c:v>5.3048500000000001</c:v>
                </c:pt>
                <c:pt idx="6">
                  <c:v>16.957290799999996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E3-4876-B7D7-B234A65646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6.0333587333841537E-3"/>
                  <c:y val="7.92183155323407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26-4711-9ACF-19EC7028C6A7}"/>
                </c:ext>
              </c:extLst>
            </c:dLbl>
            <c:dLbl>
              <c:idx val="4"/>
              <c:layout>
                <c:manualLayout>
                  <c:x val="0.10357675048683465"/>
                  <c:y val="-0.103395961643408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26-4711-9ACF-19EC7028C6A7}"/>
                </c:ext>
              </c:extLst>
            </c:dLbl>
            <c:dLbl>
              <c:idx val="5"/>
              <c:layout>
                <c:manualLayout>
                  <c:x val="-5.47254677842689E-2"/>
                  <c:y val="-2.6696811413424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26-4711-9ACF-19EC7028C6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'6.구군별 지목별 면적 현황'!$C$8:$I$8</c:f>
              <c:numCache>
                <c:formatCode>#,##0.0_);[Red]\(#,##0.0\)</c:formatCode>
                <c:ptCount val="7"/>
                <c:pt idx="0">
                  <c:v>21.612405299999999</c:v>
                </c:pt>
                <c:pt idx="1">
                  <c:v>69.747823299999993</c:v>
                </c:pt>
                <c:pt idx="2">
                  <c:v>516.02735999999993</c:v>
                </c:pt>
                <c:pt idx="3">
                  <c:v>21.805730899999997</c:v>
                </c:pt>
                <c:pt idx="4">
                  <c:v>26.809717499999998</c:v>
                </c:pt>
                <c:pt idx="5">
                  <c:v>18.830025599999999</c:v>
                </c:pt>
                <c:pt idx="6">
                  <c:v>83.57432759999999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F26-4711-9ACF-19EC7028C6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5555555555555565"/>
          <c:y val="5.0925925925925923E-2"/>
          <c:w val="0.2138888888888889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98-4381-8903-96D97A3C056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298-4381-8903-96D97A3C0561}"/>
              </c:ext>
            </c:extLst>
          </c:dPt>
          <c:dLbls>
            <c:dLbl>
              <c:idx val="0"/>
              <c:tx>
                <c:strRef>
                  <c:f>'2.구군별 면적 및 지번수 현황'!$H$6</c:f>
                  <c:strCache>
                    <c:ptCount val="1"/>
                    <c:pt idx="0">
                      <c:v>74.0
(7.0)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{C6600771-9AEF-44AF-A7D2-19F279D9595C}</c15:txfldGUID>
                      <c15:f>'2.구군별 면적 및 지번수 현황'!$H$6</c15:f>
                      <c15:dlblFieldTableCache>
                        <c:ptCount val="1"/>
                        <c:pt idx="0">
                          <c:v>73.5
(6.9)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298-4381-8903-96D97A3C0561}"/>
                </c:ext>
              </c:extLst>
            </c:dLbl>
            <c:dLbl>
              <c:idx val="1"/>
              <c:tx>
                <c:strRef>
                  <c:f>'2.구군별 면적 및 지번수 현황'!$I$6</c:f>
                  <c:strCache>
                    <c:ptCount val="1"/>
                    <c:pt idx="0">
                      <c:v>53.6
(10.6)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{643C15B6-CA6C-4EB5-B184-6E026FDE5DDF}</c15:txfldGUID>
                      <c15:f>'2.구군별 면적 및 지번수 현황'!$I$6</c15:f>
                      <c15:dlblFieldTableCache>
                        <c:ptCount val="1"/>
                        <c:pt idx="0">
                          <c:v>53.6
(10.7)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298-4381-8903-96D97A3C05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현황'!$D$6,'2.구군별 면적 및 지번수 현황'!$F$6)</c:f>
              <c:numCache>
                <c:formatCode>#,##0.0_ </c:formatCode>
                <c:ptCount val="2"/>
                <c:pt idx="0">
                  <c:v>73.993354400000001</c:v>
                </c:pt>
                <c:pt idx="1">
                  <c:v>53.617000000000004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98-4381-8903-96D97A3C0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98599552"/>
        <c:axId val="298776064"/>
        <c:axId val="0"/>
      </c:bar3DChart>
      <c:catAx>
        <c:axId val="298599552"/>
        <c:scaling>
          <c:orientation val="minMax"/>
        </c:scaling>
        <c:delete val="1"/>
        <c:axPos val="b"/>
        <c:majorTickMark val="out"/>
        <c:minorTickMark val="none"/>
        <c:tickLblPos val="none"/>
        <c:crossAx val="298776064"/>
        <c:crosses val="autoZero"/>
        <c:auto val="1"/>
        <c:lblAlgn val="ctr"/>
        <c:lblOffset val="100"/>
        <c:noMultiLvlLbl val="0"/>
      </c:catAx>
      <c:valAx>
        <c:axId val="298776064"/>
        <c:scaling>
          <c:orientation val="minMax"/>
          <c:max val="760"/>
        </c:scaling>
        <c:delete val="1"/>
        <c:axPos val="l"/>
        <c:numFmt formatCode="#,##0.0_ " sourceLinked="1"/>
        <c:majorTickMark val="out"/>
        <c:minorTickMark val="none"/>
        <c:tickLblPos val="none"/>
        <c:crossAx val="29859955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2222222222222221"/>
          <c:y val="5.0925925925925923E-2"/>
          <c:w val="0.2472222222222230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AB-4523-88A5-27CD6EF409A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AB-4523-88A5-27CD6EF409AC}"/>
              </c:ext>
            </c:extLst>
          </c:dPt>
          <c:dLbls>
            <c:dLbl>
              <c:idx val="0"/>
              <c:tx>
                <c:strRef>
                  <c:f>'2.구군별 면적 및 지번수 현황'!$H$7</c:f>
                  <c:strCache>
                    <c:ptCount val="1"/>
                    <c:pt idx="0">
                      <c:v>36.1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{F2A0E6AA-235F-4905-B4C1-58E4BC677AEF}</c15:txfldGUID>
                      <c15:f>'2.구군별 면적 및 지번수 현황'!$H$7</c15:f>
                      <c15:dlblFieldTableCache>
                        <c:ptCount val="1"/>
                        <c:pt idx="0">
                          <c:v>36.1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AAB-4523-88A5-27CD6EF409AC}"/>
                </c:ext>
              </c:extLst>
            </c:dLbl>
            <c:dLbl>
              <c:idx val="1"/>
              <c:tx>
                <c:strRef>
                  <c:f>'2.구군별 면적 및 지번수 현황'!$I$7</c:f>
                  <c:strCache>
                    <c:ptCount val="1"/>
                    <c:pt idx="0">
                      <c:v>21.2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{327537A3-75D8-47E5-80A8-17357F06FCD8}</c15:txfldGUID>
                      <c15:f>'2.구군별 면적 및 지번수 현황'!$I$7</c15:f>
                      <c15:dlblFieldTableCache>
                        <c:ptCount val="1"/>
                        <c:pt idx="0">
                          <c:v>21.0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AAB-4523-88A5-27CD6EF409A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현황'!$D$7,'2.구군별 면적 및 지번수 현황'!$F$7)</c:f>
              <c:numCache>
                <c:formatCode>#,##0.0_ </c:formatCode>
                <c:ptCount val="2"/>
                <c:pt idx="0">
                  <c:v>36.073325099999998</c:v>
                </c:pt>
                <c:pt idx="1">
                  <c:v>21.205000000000002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AB-4523-88A5-27CD6EF40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316844672"/>
        <c:axId val="209713408"/>
        <c:axId val="0"/>
      </c:bar3DChart>
      <c:catAx>
        <c:axId val="316844672"/>
        <c:scaling>
          <c:orientation val="minMax"/>
        </c:scaling>
        <c:delete val="1"/>
        <c:axPos val="b"/>
        <c:majorTickMark val="out"/>
        <c:minorTickMark val="none"/>
        <c:tickLblPos val="none"/>
        <c:crossAx val="209713408"/>
        <c:crosses val="autoZero"/>
        <c:auto val="1"/>
        <c:lblAlgn val="ctr"/>
        <c:lblOffset val="100"/>
        <c:noMultiLvlLbl val="0"/>
      </c:catAx>
      <c:valAx>
        <c:axId val="209713408"/>
        <c:scaling>
          <c:orientation val="minMax"/>
          <c:max val="760"/>
        </c:scaling>
        <c:delete val="1"/>
        <c:axPos val="l"/>
        <c:numFmt formatCode="#,##0.0_ " sourceLinked="1"/>
        <c:majorTickMark val="out"/>
        <c:minorTickMark val="none"/>
        <c:tickLblPos val="none"/>
        <c:crossAx val="31684467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6666666666666672"/>
          <c:y val="5.0925925925925923E-2"/>
          <c:w val="0.2027777777777777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DF7-469F-9E85-602BE083408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DF7-469F-9E85-602BE0834085}"/>
              </c:ext>
            </c:extLst>
          </c:dPt>
          <c:dLbls>
            <c:dLbl>
              <c:idx val="0"/>
              <c:tx>
                <c:strRef>
                  <c:f>'2.구군별 면적 및 지번수 현황'!$H$8</c:f>
                  <c:strCache>
                    <c:ptCount val="1"/>
                    <c:pt idx="0">
                      <c:v>157.4
(14.8)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{D4B64D75-6A64-4A9B-9AC8-F25A7D8EC895}</c15:txfldGUID>
                      <c15:f>'2.구군별 면적 및 지번수 현황'!$H$8</c15:f>
                      <c15:dlblFieldTableCache>
                        <c:ptCount val="1"/>
                        <c:pt idx="0">
                          <c:v>157.4
(14.8)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DF7-469F-9E85-602BE0834085}"/>
                </c:ext>
              </c:extLst>
            </c:dLbl>
            <c:dLbl>
              <c:idx val="1"/>
              <c:tx>
                <c:strRef>
                  <c:f>'2.구군별 면적 및 지번수 현황'!$I$8</c:f>
                  <c:strCache>
                    <c:ptCount val="1"/>
                    <c:pt idx="0">
                      <c:v>74.1
(14.7)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{7E9D4565-5614-43AE-8138-8BFB85630E96}</c15:txfldGUID>
                      <c15:f>'2.구군별 면적 및 지번수 현황'!$I$8</c15:f>
                      <c15:dlblFieldTableCache>
                        <c:ptCount val="1"/>
                        <c:pt idx="0">
                          <c:v>74.0
(14.7)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DF7-469F-9E85-602BE08340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현황'!$D$8,'2.구군별 면적 및 지번수 현황'!$F$8)</c:f>
              <c:numCache>
                <c:formatCode>#,##0.0_ </c:formatCode>
                <c:ptCount val="2"/>
                <c:pt idx="0">
                  <c:v>157.35230709999999</c:v>
                </c:pt>
                <c:pt idx="1">
                  <c:v>74.087000000000003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F7-469F-9E85-602BE08340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726464"/>
        <c:axId val="209742464"/>
        <c:axId val="0"/>
      </c:bar3DChart>
      <c:catAx>
        <c:axId val="209726464"/>
        <c:scaling>
          <c:orientation val="minMax"/>
        </c:scaling>
        <c:delete val="1"/>
        <c:axPos val="b"/>
        <c:majorTickMark val="out"/>
        <c:minorTickMark val="none"/>
        <c:tickLblPos val="none"/>
        <c:crossAx val="209742464"/>
        <c:crosses val="autoZero"/>
        <c:auto val="1"/>
        <c:lblAlgn val="ctr"/>
        <c:lblOffset val="100"/>
        <c:noMultiLvlLbl val="0"/>
      </c:catAx>
      <c:valAx>
        <c:axId val="209742464"/>
        <c:scaling>
          <c:orientation val="minMax"/>
          <c:max val="760"/>
        </c:scaling>
        <c:delete val="1"/>
        <c:axPos val="l"/>
        <c:numFmt formatCode="#,##0.0_ " sourceLinked="1"/>
        <c:majorTickMark val="out"/>
        <c:minorTickMark val="none"/>
        <c:tickLblPos val="none"/>
        <c:crossAx val="2097264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74722222222222223"/>
          <c:y val="5.0925925925925923E-2"/>
          <c:w val="0.2222222222222222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847-4BB2-A1EE-570034CA0A1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847-4BB2-A1EE-570034CA0A11}"/>
              </c:ext>
            </c:extLst>
          </c:dPt>
          <c:dLbls>
            <c:dLbl>
              <c:idx val="0"/>
              <c:tx>
                <c:strRef>
                  <c:f>'2.구군별 면적 및 지번수 현황'!$H$9</c:f>
                  <c:strCache>
                    <c:ptCount val="1"/>
                    <c:pt idx="0">
                      <c:v>758.4
(71.4)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{0FE8DDA3-DAF7-4426-B75A-74D42B9EC8F1}</c15:txfldGUID>
                      <c15:f>'2.구군별 면적 및 지번수 현황'!$H$9</c15:f>
                      <c15:dlblFieldTableCache>
                        <c:ptCount val="1"/>
                        <c:pt idx="0">
                          <c:v>758.1
(71.4)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847-4BB2-A1EE-570034CA0A11}"/>
                </c:ext>
              </c:extLst>
            </c:dLbl>
            <c:dLbl>
              <c:idx val="1"/>
              <c:tx>
                <c:strRef>
                  <c:f>'2.구군별 면적 및 지번수 현황'!$I$9</c:f>
                  <c:strCache>
                    <c:ptCount val="1"/>
                    <c:pt idx="0">
                      <c:v>312.9
(62.1)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{469BA3CB-AD56-42BC-9A19-357B5F1955A4}</c15:txfldGUID>
                      <c15:f>'2.구군별 면적 및 지번수 현황'!$I$9</c15:f>
                      <c15:dlblFieldTableCache>
                        <c:ptCount val="1"/>
                        <c:pt idx="0">
                          <c:v>311.0
(62.0)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847-4BB2-A1EE-570034CA0A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('2.구군별 면적 및 지번수 현황'!$D$9,'2.구군별 면적 및 지번수 현황'!$F$9)</c:f>
              <c:numCache>
                <c:formatCode>#,##0.0_ </c:formatCode>
                <c:ptCount val="2"/>
                <c:pt idx="0">
                  <c:v>758.40739020000001</c:v>
                </c:pt>
                <c:pt idx="1">
                  <c:v>312.935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847-4BB2-A1EE-570034CA0A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776640"/>
        <c:axId val="209780096"/>
        <c:axId val="0"/>
      </c:bar3DChart>
      <c:catAx>
        <c:axId val="209776640"/>
        <c:scaling>
          <c:orientation val="minMax"/>
        </c:scaling>
        <c:delete val="1"/>
        <c:axPos val="b"/>
        <c:majorTickMark val="out"/>
        <c:minorTickMark val="none"/>
        <c:tickLblPos val="none"/>
        <c:crossAx val="209780096"/>
        <c:crosses val="autoZero"/>
        <c:auto val="1"/>
        <c:lblAlgn val="ctr"/>
        <c:lblOffset val="100"/>
        <c:noMultiLvlLbl val="0"/>
      </c:catAx>
      <c:valAx>
        <c:axId val="209780096"/>
        <c:scaling>
          <c:orientation val="minMax"/>
          <c:max val="760"/>
        </c:scaling>
        <c:delete val="1"/>
        <c:axPos val="l"/>
        <c:numFmt formatCode="#,##0.0_ " sourceLinked="1"/>
        <c:majorTickMark val="out"/>
        <c:minorTickMark val="none"/>
        <c:tickLblPos val="none"/>
        <c:crossAx val="2097766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1666666666666664E-2"/>
          <c:y val="3.9576101374425E-2"/>
          <c:w val="0.92934472934472934"/>
          <c:h val="0.8414472635365061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0A9-43A3-9702-F0F821AF25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0A9-43A3-9702-F0F821AF25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A9-43A3-9702-F0F821AF2503}"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A9-43A3-9702-F0F821AF250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('[1]2.구별 면적 및 지번수 현황'!$D$27,'[1]2.구별 면적 및 지번수 현황'!$F$27)</c:f>
              <c:numCache>
                <c:formatCode>General</c:formatCode>
                <c:ptCount val="2"/>
                <c:pt idx="0">
                  <c:v>33.875708700000004</c:v>
                </c:pt>
                <c:pt idx="1">
                  <c:v>33.878999999999998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0A9-43A3-9702-F0F821AF25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797504"/>
        <c:axId val="209838080"/>
        <c:axId val="0"/>
      </c:bar3DChart>
      <c:catAx>
        <c:axId val="209797504"/>
        <c:scaling>
          <c:orientation val="minMax"/>
        </c:scaling>
        <c:delete val="1"/>
        <c:axPos val="b"/>
        <c:majorTickMark val="out"/>
        <c:minorTickMark val="none"/>
        <c:tickLblPos val="none"/>
        <c:crossAx val="209838080"/>
        <c:crosses val="autoZero"/>
        <c:auto val="1"/>
        <c:lblAlgn val="ctr"/>
        <c:lblOffset val="100"/>
        <c:noMultiLvlLbl val="0"/>
      </c:catAx>
      <c:valAx>
        <c:axId val="209838080"/>
        <c:scaling>
          <c:orientation val="minMax"/>
          <c:max val="100"/>
        </c:scaling>
        <c:delete val="1"/>
        <c:axPos val="l"/>
        <c:numFmt formatCode="General" sourceLinked="1"/>
        <c:majorTickMark val="out"/>
        <c:minorTickMark val="none"/>
        <c:tickLblPos val="none"/>
        <c:crossAx val="20979750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chemeClr val="tx1"/>
      </a:solidFill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CB-4486-A006-979A93E735A1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CB-4486-A006-979A93E735A1}"/>
              </c:ext>
            </c:extLst>
          </c:dPt>
          <c:dLbls>
            <c:dLbl>
              <c:idx val="0"/>
              <c:layout>
                <c:manualLayout>
                  <c:x val="-0.24915089762251336"/>
                  <c:y val="8.699977317650108E-2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408,227,550.3㎡
(38.4%)
441,159필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{053886D7-7EC2-444C-8F68-047BF1F4FAA8}</c15:txfldGUID>
                      <c15:f>'3.지적통계체계표'!$G$4</c15:f>
                      <c15:dlblFieldTableCache>
                        <c:ptCount val="1"/>
                        <c:pt idx="0">
                          <c:v>토지대장등록지
404,762,402.5㎡
(38.1%)
438,656필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5CB-4486-A006-979A93E735A1}"/>
                </c:ext>
              </c:extLst>
            </c:dLbl>
            <c:dLbl>
              <c:idx val="1"/>
              <c:layout>
                <c:manualLayout>
                  <c:x val="0.30570115416795607"/>
                  <c:y val="-0.19713791948845902"/>
                </c:manualLayout>
              </c:layout>
              <c:tx>
                <c:strRef>
                  <c:f>'3.지적통계체계표'!$G$5</c:f>
                  <c:strCache>
                    <c:ptCount val="1"/>
                    <c:pt idx="0">
                      <c:v>임야대장등록지
654,605,956.0㎡
(61.6%)
63,104필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{36E55090-6BBB-4BC2-A71D-28DFA648965C}</c15:txfldGUID>
                      <c15:f>'3.지적통계체계표'!$G$5</c15:f>
                      <c15:dlblFieldTableCache>
                        <c:ptCount val="1"/>
                        <c:pt idx="0">
                          <c:v>임야대장등록지
657,323,760.0㎡
(61.9%)
63,016필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5CB-4486-A006-979A93E735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408227550.30000001</c:v>
                </c:pt>
                <c:pt idx="1">
                  <c:v>654605956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5CB-4486-A006-979A93E735A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51890674549081"/>
          <c:y val="0.18446805375939399"/>
          <c:w val="0.8287329541220595"/>
          <c:h val="0.814016075433398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23-43D7-880F-A84D781AC820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23-43D7-880F-A84D781AC820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523-43D7-880F-A84D781AC820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523-43D7-880F-A84D781AC820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523-43D7-880F-A84D781AC820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523-43D7-880F-A84D781AC820}"/>
              </c:ext>
            </c:extLst>
          </c:dPt>
          <c:dLbls>
            <c:dLbl>
              <c:idx val="0"/>
              <c:layout>
                <c:manualLayout>
                  <c:x val="-0.22923255255553623"/>
                  <c:y val="-7.1233923202427135E-2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604,576,518.9㎡
(56.9%)
302,975필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{B181D426-72FD-4A46-AC59-D9AD4045BDE4}</c15:txfldGUID>
                      <c15:f>'3.지적통계체계표'!$G$6</c15:f>
                      <c15:dlblFieldTableCache>
                        <c:ptCount val="1"/>
                        <c:pt idx="0">
                          <c:v>개인
609,889,672.0㎡
(57.4%)
305,245필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523-43D7-880F-A84D781AC820}"/>
                </c:ext>
              </c:extLst>
            </c:dLbl>
            <c:dLbl>
              <c:idx val="1"/>
              <c:layout>
                <c:manualLayout>
                  <c:x val="0.19064391399024647"/>
                  <c:y val="-0.18204702582655341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150,106,896.4㎡
(14.1%)
83,799필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{40242C77-665B-4C64-A127-9614DC9C2809}</c15:txfldGUID>
                      <c15:f>'3.지적통계체계표'!$G$7</c15:f>
                      <c15:dlblFieldTableCache>
                        <c:ptCount val="1"/>
                        <c:pt idx="0">
                          <c:v>국유지
149,319,660.2㎡
(14.1%)
82,516필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523-43D7-880F-A84D781AC820}"/>
                </c:ext>
              </c:extLst>
            </c:dLbl>
            <c:dLbl>
              <c:idx val="2"/>
              <c:layout>
                <c:manualLayout>
                  <c:x val="2.0000496783327952E-3"/>
                  <c:y val="-3.6321530494758843E-2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59,867,273.4㎡
(5.6%)
29,721필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{EBFB7E75-F89F-4466-8C7C-B23F59C07B8B}</c15:txfldGUID>
                      <c15:f>'3.지적통계체계표'!$G$8</c15:f>
                      <c15:dlblFieldTableCache>
                        <c:ptCount val="1"/>
                        <c:pt idx="0">
                          <c:v>도유지
58,614,187.3㎡
(5.5%)
29,105필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523-43D7-880F-A84D781AC820}"/>
                </c:ext>
              </c:extLst>
            </c:dLbl>
            <c:dLbl>
              <c:idx val="3"/>
              <c:layout>
                <c:manualLayout>
                  <c:x val="1.2366096193811734E-2"/>
                  <c:y val="-9.7581263880476526E-2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22,330,412.8㎡
(2.1%)
40,357필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{C5A385CD-993E-4B7A-B2DA-234B958FFB54}</c15:txfldGUID>
                      <c15:f>'3.지적통계체계표'!$G$9</c15:f>
                      <c15:dlblFieldTableCache>
                        <c:ptCount val="1"/>
                        <c:pt idx="0">
                          <c:v>군유지
21,520,894.2㎡
(2.0%)
39,175필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523-43D7-880F-A84D781AC820}"/>
                </c:ext>
              </c:extLst>
            </c:dLbl>
            <c:dLbl>
              <c:idx val="4"/>
              <c:layout>
                <c:manualLayout>
                  <c:x val="0.1469274779138412"/>
                  <c:y val="4.9804813899302094E-2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140,849,379.3㎡
(13.3%)
36,554필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{6E36D848-E663-4180-836B-7530CA37171D}</c15:txfldGUID>
                      <c15:f>'3.지적통계체계표'!$G$10</c15:f>
                      <c15:dlblFieldTableCache>
                        <c:ptCount val="1"/>
                        <c:pt idx="0">
                          <c:v>법인
137,257,376.4㎡
(12.9%)
35,113필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523-43D7-880F-A84D781AC820}"/>
                </c:ext>
              </c:extLst>
            </c:dLbl>
            <c:dLbl>
              <c:idx val="5"/>
              <c:layout>
                <c:manualLayout>
                  <c:x val="-0.10759101484554179"/>
                  <c:y val="9.4813408199235054E-3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60,739,482.9㎡
(5.7%)
6,071필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{2243A47D-E01D-4811-BF36-228404F24F59}</c15:txfldGUID>
                      <c15:f>'3.지적통계체계표'!$G$11</c15:f>
                      <c15:dlblFieldTableCache>
                        <c:ptCount val="1"/>
                        <c:pt idx="0">
                          <c:v>종중
60,731,584.8㎡
(5.7%)
6,053필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523-43D7-880F-A84D781AC820}"/>
                </c:ext>
              </c:extLst>
            </c:dLbl>
            <c:dLbl>
              <c:idx val="6"/>
              <c:layout>
                <c:manualLayout>
                  <c:x val="-2.6249699860072695E-2"/>
                  <c:y val="-5.4036592619269809E-3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11,129,774.6㎡
(1.0%)
1,679필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{FFD3AEF0-9F7D-4E3F-9B8E-BF146CF47297}</c15:txfldGUID>
                      <c15:f>'3.지적통계체계표'!$G$12</c15:f>
                      <c15:dlblFieldTableCache>
                        <c:ptCount val="1"/>
                        <c:pt idx="0">
                          <c:v>종교단체
11,024,228.3㎡
(1.0%)
1,653필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523-43D7-880F-A84D781AC820}"/>
                </c:ext>
              </c:extLst>
            </c:dLbl>
            <c:dLbl>
              <c:idx val="7"/>
              <c:layout>
                <c:manualLayout>
                  <c:x val="7.1040512680394408E-2"/>
                  <c:y val="-1.4689432012266661E-3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11,498,440.8㎡
(1.1%)
2,556필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{FD447D5F-9947-4CDB-BA3C-6A48BA2850E0}</c15:txfldGUID>
                      <c15:f>'3.지적통계체계표'!$G$13</c15:f>
                      <c15:dlblFieldTableCache>
                        <c:ptCount val="1"/>
                        <c:pt idx="0">
                          <c:v>기타단체
12,033,146.6㎡
(1.1%)
2,253필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523-43D7-880F-A84D781AC820}"/>
                </c:ext>
              </c:extLst>
            </c:dLbl>
            <c:dLbl>
              <c:idx val="8"/>
              <c:layout>
                <c:manualLayout>
                  <c:x val="0.19839538985071678"/>
                  <c:y val="6.0436208467704526E-2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1,735,327.2㎡
(0.2%)
551필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{1ED41E08-7ACB-4144-9342-F3B4DE58D463}</c15:txfldGUID>
                      <c15:f>'3.지적통계체계표'!$G$14</c15:f>
                      <c15:dlblFieldTableCache>
                        <c:ptCount val="1"/>
                        <c:pt idx="0">
                          <c:v>기타
1,695,412.7㎡
(0.2%)
559필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523-43D7-880F-A84D781AC820}"/>
                </c:ext>
              </c:extLst>
            </c:dLbl>
            <c:dLbl>
              <c:idx val="9"/>
              <c:layout>
                <c:manualLayout>
                  <c:x val="0.11588083823906843"/>
                  <c:y val="3.6101516416477131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23-43D7-880F-A84D781AC8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604576518.89999998</c:v>
                </c:pt>
                <c:pt idx="1">
                  <c:v>150106896.40000001</c:v>
                </c:pt>
                <c:pt idx="2">
                  <c:v>59867273.399999999</c:v>
                </c:pt>
                <c:pt idx="3">
                  <c:v>22330412.800000001</c:v>
                </c:pt>
                <c:pt idx="4">
                  <c:v>140849379.30000001</c:v>
                </c:pt>
                <c:pt idx="5">
                  <c:v>60739482.899999999</c:v>
                </c:pt>
                <c:pt idx="6">
                  <c:v>11129774.6</c:v>
                </c:pt>
                <c:pt idx="7">
                  <c:v>11498440.800000001</c:v>
                </c:pt>
                <c:pt idx="8">
                  <c:v>1735327.2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523-43D7-880F-A84D781AC82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610272120240289"/>
          <c:y val="0.19006259752838411"/>
          <c:w val="0.73647639789707142"/>
          <c:h val="0.80818156272607167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'4.지목별현황'!$R$6</c:f>
                  <c:strCache>
                    <c:ptCount val="1"/>
                    <c:pt idx="0">
                      <c:v>전
31.6㎢
(3.0%)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{A83D19AE-B10D-460E-95AA-34E3722E3F15}</c15:txfldGUID>
                      <c15:f>'4.지목별현황'!$R$6</c15:f>
                      <c15:dlblFieldTableCache>
                        <c:ptCount val="1"/>
                        <c:pt idx="0">
                          <c:v>전
31.9㎢
(3.0%)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E2F-4A6D-A562-DFAD26CE49B4}"/>
                </c:ext>
              </c:extLst>
            </c:dLbl>
            <c:dLbl>
              <c:idx val="1"/>
              <c:tx>
                <c:strRef>
                  <c:f>'4.지목별현황'!$R$7</c:f>
                  <c:strCache>
                    <c:ptCount val="1"/>
                    <c:pt idx="0">
                      <c:v>답
89.5㎢
(8.4%)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{4BEC9616-0E26-4B2D-96A6-9367AF5E9E1D}</c15:txfldGUID>
                      <c15:f>'4.지목별현황'!$R$7</c15:f>
                      <c15:dlblFieldTableCache>
                        <c:ptCount val="1"/>
                        <c:pt idx="0">
                          <c:v>답
91.9㎢
(8.7%)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E2F-4A6D-A562-DFAD26CE49B4}"/>
                </c:ext>
              </c:extLst>
            </c:dLbl>
            <c:dLbl>
              <c:idx val="2"/>
              <c:layout>
                <c:manualLayout>
                  <c:x val="-9.7511428092765043E-2"/>
                  <c:y val="-0.32791180145762228"/>
                </c:manualLayout>
              </c:layout>
              <c:tx>
                <c:strRef>
                  <c:f>'4.지목별현황'!$R$8</c:f>
                  <c:strCache>
                    <c:ptCount val="1"/>
                    <c:pt idx="0">
                      <c:v>임야
663.5㎢
(62.4%)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{26757FB3-D4D6-4A61-8288-11119267D73D}</c15:txfldGUID>
                      <c15:f>'4.지목별현황'!$R$8</c15:f>
                      <c15:dlblFieldTableCache>
                        <c:ptCount val="1"/>
                        <c:pt idx="0">
                          <c:v>임야
666.6㎢
(62.8%)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E2F-4A6D-A562-DFAD26CE49B4}"/>
                </c:ext>
              </c:extLst>
            </c:dLbl>
            <c:dLbl>
              <c:idx val="3"/>
              <c:tx>
                <c:strRef>
                  <c:f>'4.지목별현황'!$R$9</c:f>
                  <c:strCache>
                    <c:ptCount val="1"/>
                    <c:pt idx="0">
                      <c:v>대
53.8㎢
(5.1%)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{CD3B01D9-4136-4466-9A8F-6A90BC891EC7}</c15:txfldGUID>
                      <c15:f>'4.지목별현황'!$R$9</c15:f>
                      <c15:dlblFieldTableCache>
                        <c:ptCount val="1"/>
                        <c:pt idx="0">
                          <c:v>대
51.8㎢
(4.9%)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E2F-4A6D-A562-DFAD26CE49B4}"/>
                </c:ext>
              </c:extLst>
            </c:dLbl>
            <c:dLbl>
              <c:idx val="4"/>
              <c:layout>
                <c:manualLayout>
                  <c:x val="-5.4089833974241698E-2"/>
                  <c:y val="-0.10945061252309293"/>
                </c:manualLayout>
              </c:layout>
              <c:tx>
                <c:strRef>
                  <c:f>'4.지목별현황'!$R$10</c:f>
                  <c:strCache>
                    <c:ptCount val="1"/>
                    <c:pt idx="0">
                      <c:v>도로
48.9㎢
(4.6%)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{2F51236C-C834-4CEA-A42B-577F813F8606}</c15:txfldGUID>
                      <c15:f>'4.지목별현황'!$R$10</c15:f>
                      <c15:dlblFieldTableCache>
                        <c:ptCount val="1"/>
                        <c:pt idx="0">
                          <c:v>도로
47.6㎢
(4.5%)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E2F-4A6D-A562-DFAD26CE49B4}"/>
                </c:ext>
              </c:extLst>
            </c:dLbl>
            <c:dLbl>
              <c:idx val="5"/>
              <c:tx>
                <c:strRef>
                  <c:f>'4.지목별현황'!$R$11</c:f>
                  <c:strCache>
                    <c:ptCount val="1"/>
                    <c:pt idx="0">
                      <c:v>하천
29.9㎢
(2.8%)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{E0AD20F0-58F6-43C3-BAE4-0D3DEE1135AC}</c15:txfldGUID>
                      <c15:f>'4.지목별현황'!$R$11</c15:f>
                      <c15:dlblFieldTableCache>
                        <c:ptCount val="1"/>
                        <c:pt idx="0">
                          <c:v>하천
30.1㎢
(2.8%)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E2F-4A6D-A562-DFAD26CE49B4}"/>
                </c:ext>
              </c:extLst>
            </c:dLbl>
            <c:dLbl>
              <c:idx val="6"/>
              <c:layout>
                <c:manualLayout>
                  <c:x val="8.1751052920710526E-2"/>
                  <c:y val="0.12631906205346199"/>
                </c:manualLayout>
              </c:layout>
              <c:tx>
                <c:strRef>
                  <c:f>'4.지목별현황'!$R$12</c:f>
                  <c:strCache>
                    <c:ptCount val="1"/>
                    <c:pt idx="0">
                      <c:v>기타
145.6㎢
(13.7%)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{5C5111F0-6108-4CE0-A980-9B77C45E168C}</c15:txfldGUID>
                      <c15:f>'4.지목별현황'!$R$12</c15:f>
                      <c15:dlblFieldTableCache>
                        <c:ptCount val="1"/>
                        <c:pt idx="0">
                          <c:v>기타
142.2㎢
(13.4%)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E2F-4A6D-A562-DFAD26CE49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('4.지목별현황'!$C$2,'4.지목별현황'!$E$2,'4.지목별현황'!$G$2,'4.지목별현황'!$I$2,'4.지목별현황'!$K$2,'4.지목별현황'!$M$2,'4.지목별현황'!$O$2)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('4.지목별현황'!$C$4,'4.지목별현황'!$E$4,'4.지목별현황'!$G$4,'4.지목별현황'!$I$4,'4.지목별현황'!$K$4,'4.지목별현황'!$M$4,'4.지목별현황'!$O$4)</c:f>
              <c:numCache>
                <c:formatCode>#,##0.0_);[Red]\(#,##0.0\)</c:formatCode>
                <c:ptCount val="7"/>
                <c:pt idx="0">
                  <c:v>31.647958499999998</c:v>
                </c:pt>
                <c:pt idx="1">
                  <c:v>89.512316699999985</c:v>
                </c:pt>
                <c:pt idx="2">
                  <c:v>663.50914579999994</c:v>
                </c:pt>
                <c:pt idx="3">
                  <c:v>53.774464199999997</c:v>
                </c:pt>
                <c:pt idx="4">
                  <c:v>48.864690399999994</c:v>
                </c:pt>
                <c:pt idx="5">
                  <c:v>29.9282027</c:v>
                </c:pt>
                <c:pt idx="6">
                  <c:v>145.59672799999998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E2F-4A6D-A562-DFAD26CE49B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image" Target="../media/image1.jpe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9</xdr:row>
      <xdr:rowOff>152400</xdr:rowOff>
    </xdr:from>
    <xdr:to>
      <xdr:col>23</xdr:col>
      <xdr:colOff>400050</xdr:colOff>
      <xdr:row>58</xdr:row>
      <xdr:rowOff>114300</xdr:rowOff>
    </xdr:to>
    <xdr:pic>
      <xdr:nvPicPr>
        <xdr:cNvPr id="2" name="그림 1" descr="31000_울산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1695450"/>
          <a:ext cx="14735175" cy="8362950"/>
        </a:xfrm>
        <a:prstGeom prst="rect">
          <a:avLst/>
        </a:prstGeom>
      </xdr:spPr>
    </xdr:pic>
    <xdr:clientData/>
  </xdr:twoCellAnchor>
  <xdr:twoCellAnchor>
    <xdr:from>
      <xdr:col>8</xdr:col>
      <xdr:colOff>600075</xdr:colOff>
      <xdr:row>29</xdr:row>
      <xdr:rowOff>0</xdr:rowOff>
    </xdr:from>
    <xdr:to>
      <xdr:col>9</xdr:col>
      <xdr:colOff>552450</xdr:colOff>
      <xdr:row>31</xdr:row>
      <xdr:rowOff>85725</xdr:rowOff>
    </xdr:to>
    <xdr:sp macro="" textlink="$F$9">
      <xdr:nvSpPr>
        <xdr:cNvPr id="3" name="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000750" y="4972050"/>
          <a:ext cx="5619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A4BB8C4-5991-4A86-B57C-7411A5F31092}" type="TxLink">
            <a:rPr lang="en-US" altLang="ko-KR" sz="1000">
              <a:solidFill>
                <a:schemeClr val="tx1"/>
              </a:solidFill>
            </a:rPr>
            <a:pPr algn="ctr"/>
            <a:t>758.4
(312.9)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581025</xdr:colOff>
      <xdr:row>28</xdr:row>
      <xdr:rowOff>9525</xdr:rowOff>
    </xdr:from>
    <xdr:to>
      <xdr:col>14</xdr:col>
      <xdr:colOff>533400</xdr:colOff>
      <xdr:row>30</xdr:row>
      <xdr:rowOff>95250</xdr:rowOff>
    </xdr:to>
    <xdr:sp macro="" textlink="$F$5">
      <xdr:nvSpPr>
        <xdr:cNvPr id="4" name="직사각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9029700" y="4810125"/>
          <a:ext cx="5619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BBF1B0D-6D44-43EA-BF3F-61F410942154}" type="TxLink">
            <a:rPr lang="en-US" altLang="ko-KR" sz="1000">
              <a:solidFill>
                <a:schemeClr val="tx1"/>
              </a:solidFill>
            </a:rPr>
            <a:pPr algn="ctr"/>
            <a:t>37.0
(42.4)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180975</xdr:colOff>
      <xdr:row>24</xdr:row>
      <xdr:rowOff>161925</xdr:rowOff>
    </xdr:from>
    <xdr:to>
      <xdr:col>16</xdr:col>
      <xdr:colOff>133350</xdr:colOff>
      <xdr:row>27</xdr:row>
      <xdr:rowOff>76200</xdr:rowOff>
    </xdr:to>
    <xdr:sp macro="" textlink="$F$8">
      <xdr:nvSpPr>
        <xdr:cNvPr id="5" name="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848850" y="4276725"/>
          <a:ext cx="5619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50F414D-E5FB-444B-A68B-B2FF3C7D3889}" type="TxLink">
            <a:rPr lang="en-US" altLang="ko-KR" sz="1000">
              <a:solidFill>
                <a:schemeClr val="tx1"/>
              </a:solidFill>
            </a:rPr>
            <a:pPr algn="ctr"/>
            <a:t>157.4
(74.1)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38100</xdr:colOff>
      <xdr:row>35</xdr:row>
      <xdr:rowOff>9525</xdr:rowOff>
    </xdr:from>
    <xdr:to>
      <xdr:col>14</xdr:col>
      <xdr:colOff>600075</xdr:colOff>
      <xdr:row>37</xdr:row>
      <xdr:rowOff>95250</xdr:rowOff>
    </xdr:to>
    <xdr:sp macro="" textlink="$F$6">
      <xdr:nvSpPr>
        <xdr:cNvPr id="6" name="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9096375" y="6010275"/>
          <a:ext cx="5619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170E981-4040-458E-B319-E946829D52BC}" type="TxLink">
            <a:rPr lang="en-US" altLang="ko-KR" sz="1000">
              <a:solidFill>
                <a:schemeClr val="tx1"/>
              </a:solidFill>
            </a:rPr>
            <a:pPr algn="ctr"/>
            <a:t>74.0
(53.6)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342900</xdr:colOff>
      <xdr:row>34</xdr:row>
      <xdr:rowOff>57150</xdr:rowOff>
    </xdr:from>
    <xdr:to>
      <xdr:col>17</xdr:col>
      <xdr:colOff>295275</xdr:colOff>
      <xdr:row>36</xdr:row>
      <xdr:rowOff>142875</xdr:rowOff>
    </xdr:to>
    <xdr:sp macro="" textlink="$F$7">
      <xdr:nvSpPr>
        <xdr:cNvPr id="7" name="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0620375" y="5886450"/>
          <a:ext cx="5619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231536D-5376-4BC4-9070-50D20CE0789C}" type="TxLink">
            <a:rPr lang="en-US" altLang="ko-KR" sz="1000">
              <a:solidFill>
                <a:schemeClr val="tx1"/>
              </a:solidFill>
            </a:rPr>
            <a:pPr algn="ctr"/>
            <a:t>36.1
(21.2)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314325</xdr:colOff>
      <xdr:row>10</xdr:row>
      <xdr:rowOff>57150</xdr:rowOff>
    </xdr:from>
    <xdr:to>
      <xdr:col>23</xdr:col>
      <xdr:colOff>190505</xdr:colOff>
      <xdr:row>12</xdr:row>
      <xdr:rowOff>19053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13639800" y="1771650"/>
          <a:ext cx="1095380" cy="30480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, </a:t>
          </a:r>
          <a:r>
            <a:rPr lang="ko-KR" altLang="en-US" sz="1000" b="0"/>
            <a:t>천필</a:t>
          </a:r>
        </a:p>
      </xdr:txBody>
    </xdr:sp>
    <xdr:clientData/>
  </xdr:twoCellAnchor>
  <xdr:twoCellAnchor>
    <xdr:from>
      <xdr:col>0</xdr:col>
      <xdr:colOff>209550</xdr:colOff>
      <xdr:row>9</xdr:row>
      <xdr:rowOff>152400</xdr:rowOff>
    </xdr:from>
    <xdr:to>
      <xdr:col>5</xdr:col>
      <xdr:colOff>275927</xdr:colOff>
      <xdr:row>11</xdr:row>
      <xdr:rowOff>144304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/>
      </xdr:nvSpPr>
      <xdr:spPr>
        <a:xfrm>
          <a:off x="209550" y="1695450"/>
          <a:ext cx="3638252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/>
            <a:t>군별 면적 및 지번수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0.7375</cdr:x>
      <cdr:y>0.02778</cdr:y>
    </cdr:from>
    <cdr:to>
      <cdr:x>0.98801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1850" y="76200"/>
          <a:ext cx="1145312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0.7375</cdr:x>
      <cdr:y>0.02431</cdr:y>
    </cdr:from>
    <cdr:to>
      <cdr:x>0.98801</cdr:x>
      <cdr:y>0.13542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1850" y="66675"/>
          <a:ext cx="1145312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9</xdr:row>
      <xdr:rowOff>38100</xdr:rowOff>
    </xdr:from>
    <xdr:to>
      <xdr:col>19</xdr:col>
      <xdr:colOff>419100</xdr:colOff>
      <xdr:row>58</xdr:row>
      <xdr:rowOff>0</xdr:rowOff>
    </xdr:to>
    <xdr:pic>
      <xdr:nvPicPr>
        <xdr:cNvPr id="2" name="그림 1" descr="31000_울산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1752600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9</xdr:row>
      <xdr:rowOff>142875</xdr:rowOff>
    </xdr:from>
    <xdr:to>
      <xdr:col>3</xdr:col>
      <xdr:colOff>914400</xdr:colOff>
      <xdr:row>22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21</xdr:row>
      <xdr:rowOff>19050</xdr:rowOff>
    </xdr:from>
    <xdr:to>
      <xdr:col>11</xdr:col>
      <xdr:colOff>180975</xdr:colOff>
      <xdr:row>30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25</xdr:row>
      <xdr:rowOff>142875</xdr:rowOff>
    </xdr:from>
    <xdr:to>
      <xdr:col>12</xdr:col>
      <xdr:colOff>533400</xdr:colOff>
      <xdr:row>36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104775</xdr:colOff>
      <xdr:row>28</xdr:row>
      <xdr:rowOff>152400</xdr:rowOff>
    </xdr:from>
    <xdr:to>
      <xdr:col>16</xdr:col>
      <xdr:colOff>409575</xdr:colOff>
      <xdr:row>38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190500</xdr:colOff>
      <xdr:row>16</xdr:row>
      <xdr:rowOff>161925</xdr:rowOff>
    </xdr:from>
    <xdr:to>
      <xdr:col>14</xdr:col>
      <xdr:colOff>447675</xdr:colOff>
      <xdr:row>26</xdr:row>
      <xdr:rowOff>38100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533400</xdr:colOff>
      <xdr:row>18</xdr:row>
      <xdr:rowOff>123825</xdr:rowOff>
    </xdr:from>
    <xdr:to>
      <xdr:col>8</xdr:col>
      <xdr:colOff>95250</xdr:colOff>
      <xdr:row>29</xdr:row>
      <xdr:rowOff>161925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285750</xdr:colOff>
      <xdr:row>33</xdr:row>
      <xdr:rowOff>142875</xdr:rowOff>
    </xdr:from>
    <xdr:to>
      <xdr:col>13</xdr:col>
      <xdr:colOff>352425</xdr:colOff>
      <xdr:row>35</xdr:row>
      <xdr:rowOff>133350</xdr:rowOff>
    </xdr:to>
    <xdr:sp macro="" textlink="$J$6">
      <xdr:nvSpPr>
        <xdr:cNvPr id="9" name="직사각형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>
        <a:xfrm>
          <a:off x="10544175" y="5800725"/>
          <a:ext cx="676275" cy="333375"/>
        </a:xfrm>
        <a:prstGeom prst="rect">
          <a:avLst/>
        </a:prstGeom>
        <a:noFill/>
        <a:ln w="9525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A2982A7-8DC8-4139-9DEF-68E157941750}" type="TxLink">
            <a:rPr lang="en-US" altLang="ko-KR" sz="1050" b="1">
              <a:solidFill>
                <a:schemeClr val="tx1"/>
              </a:solidFill>
            </a:rPr>
            <a:pPr algn="ctr"/>
            <a:t>36.1</a:t>
          </a:fld>
          <a:endParaRPr lang="ko-KR" altLang="en-US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19050</xdr:colOff>
      <xdr:row>34</xdr:row>
      <xdr:rowOff>76200</xdr:rowOff>
    </xdr:from>
    <xdr:to>
      <xdr:col>11</xdr:col>
      <xdr:colOff>85725</xdr:colOff>
      <xdr:row>36</xdr:row>
      <xdr:rowOff>66675</xdr:rowOff>
    </xdr:to>
    <xdr:sp macro="" textlink="$J$5">
      <xdr:nvSpPr>
        <xdr:cNvPr id="10" name="직사각형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/>
      </xdr:nvSpPr>
      <xdr:spPr>
        <a:xfrm>
          <a:off x="9058275" y="5905500"/>
          <a:ext cx="676275" cy="333375"/>
        </a:xfrm>
        <a:prstGeom prst="rect">
          <a:avLst/>
        </a:prstGeom>
        <a:noFill/>
        <a:ln w="9525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BE19E-F5EE-4690-BB86-3FC2262A5C81}" type="TxLink">
            <a:rPr lang="en-US" altLang="ko-KR" sz="1050" b="1">
              <a:solidFill>
                <a:sysClr val="windowText" lastClr="000000"/>
              </a:solidFill>
            </a:rPr>
            <a:pPr algn="ctr"/>
            <a:t>74.0</a:t>
          </a:fld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361950</xdr:colOff>
      <xdr:row>9</xdr:row>
      <xdr:rowOff>133350</xdr:rowOff>
    </xdr:from>
    <xdr:to>
      <xdr:col>19</xdr:col>
      <xdr:colOff>288062</xdr:colOff>
      <xdr:row>11</xdr:row>
      <xdr:rowOff>95247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 txBox="1"/>
      </xdr:nvSpPr>
      <xdr:spPr>
        <a:xfrm>
          <a:off x="13668375" y="1676400"/>
          <a:ext cx="1145312" cy="3047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285750</xdr:colOff>
      <xdr:row>23</xdr:row>
      <xdr:rowOff>104775</xdr:rowOff>
    </xdr:from>
    <xdr:to>
      <xdr:col>4</xdr:col>
      <xdr:colOff>609601</xdr:colOff>
      <xdr:row>26</xdr:row>
      <xdr:rowOff>109984</xdr:rowOff>
    </xdr:to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 txBox="1"/>
      </xdr:nvSpPr>
      <xdr:spPr>
        <a:xfrm>
          <a:off x="285750" y="4048125"/>
          <a:ext cx="4010026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800" b="1">
              <a:solidFill>
                <a:schemeClr val="tx1"/>
              </a:solidFill>
              <a:latin typeface="맑은 고딕"/>
              <a:ea typeface="맑은 고딕"/>
            </a:rPr>
            <a:t>군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별 지목별 면적 현황</a:t>
          </a: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0.01807</cdr:x>
      <cdr:y>0.81778</cdr:y>
    </cdr:from>
    <cdr:to>
      <cdr:x>0.35542</cdr:x>
      <cdr:y>0.97333</cdr:y>
    </cdr:to>
    <cdr:sp macro="" textlink="'6.구군별 지목별 면적 현황'!$L$2">
      <cdr:nvSpPr>
        <cdr:cNvPr id="2" name="직사각형 1"/>
        <cdr:cNvSpPr/>
      </cdr:nvSpPr>
      <cdr:spPr>
        <a:xfrm xmlns:a="http://schemas.openxmlformats.org/drawingml/2006/main">
          <a:off x="57150" y="1752600"/>
          <a:ext cx="10668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fld id="{07E9598E-8953-4A20-8E02-ECC94EBEBEDA}" type="TxLink">
            <a:rPr lang="ko-KR" altLang="en-US" sz="1050" b="1">
              <a:solidFill>
                <a:sysClr val="windowText" lastClr="000000"/>
              </a:solidFill>
            </a:rPr>
            <a:pPr algn="ctr"/>
            <a:t>총계
1,062.8</a:t>
          </a:fld>
          <a:endParaRPr lang="ko-KR" altLang="en-US" sz="1050" b="1">
            <a:solidFill>
              <a:sysClr val="windowText" lastClr="00000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0.26977</cdr:x>
      <cdr:y>0.71605</cdr:y>
    </cdr:from>
    <cdr:to>
      <cdr:x>0.6</cdr:x>
      <cdr:y>0.9321</cdr:y>
    </cdr:to>
    <cdr:sp macro="" textlink="'6.구군별 지목별 면적 현황'!$J$4">
      <cdr:nvSpPr>
        <cdr:cNvPr id="2" name="직사각형 1"/>
        <cdr:cNvSpPr/>
      </cdr:nvSpPr>
      <cdr:spPr>
        <a:xfrm xmlns:a="http://schemas.openxmlformats.org/drawingml/2006/main">
          <a:off x="552450" y="1104900"/>
          <a:ext cx="67627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fld id="{6D7A157F-ECDA-448B-8419-880F29061E5F}" type="TxLink">
            <a:rPr lang="en-US" altLang="ko-KR" sz="1050" b="1">
              <a:solidFill>
                <a:sysClr val="windowText" lastClr="000000"/>
              </a:solidFill>
            </a:rPr>
            <a:pPr algn="ctr"/>
            <a:t>37.0</a:t>
          </a:fld>
          <a:endParaRPr lang="ko-KR" altLang="en-US" sz="1050" b="1">
            <a:solidFill>
              <a:sysClr val="windowText" lastClr="000000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4.79392E-7</cdr:x>
      <cdr:y>0.77246</cdr:y>
    </cdr:from>
    <cdr:to>
      <cdr:x>0.27397</cdr:x>
      <cdr:y>0.98204</cdr:y>
    </cdr:to>
    <cdr:sp macro="" textlink="'6.구군별 지목별 면적 현황'!$J$7">
      <cdr:nvSpPr>
        <cdr:cNvPr id="2" name="직사각형 1"/>
        <cdr:cNvSpPr/>
      </cdr:nvSpPr>
      <cdr:spPr>
        <a:xfrm xmlns:a="http://schemas.openxmlformats.org/drawingml/2006/main">
          <a:off x="1" y="1228725"/>
          <a:ext cx="5715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fld id="{0E58EE98-EC0F-414E-9E8E-F8E3C49A3D89}" type="TxLink">
            <a:rPr lang="en-US" altLang="ko-KR" sz="1050" b="1">
              <a:solidFill>
                <a:sysClr val="windowText" lastClr="000000"/>
              </a:solidFill>
            </a:rPr>
            <a:pPr algn="ctr"/>
            <a:t>157.4</a:t>
          </a:fld>
          <a:endParaRPr lang="ko-KR" altLang="en-US" sz="1050" b="1">
            <a:solidFill>
              <a:sysClr val="windowText" lastClr="000000"/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0.29839</cdr:x>
      <cdr:y>0.82673</cdr:y>
    </cdr:from>
    <cdr:to>
      <cdr:x>0.58468</cdr:x>
      <cdr:y>1</cdr:y>
    </cdr:to>
    <cdr:sp macro="" textlink="'6.구군별 지목별 면적 현황'!$J$8">
      <cdr:nvSpPr>
        <cdr:cNvPr id="2" name="직사각형 1"/>
        <cdr:cNvSpPr/>
      </cdr:nvSpPr>
      <cdr:spPr>
        <a:xfrm xmlns:a="http://schemas.openxmlformats.org/drawingml/2006/main">
          <a:off x="704850" y="1600200"/>
          <a:ext cx="67627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fld id="{A5616E0E-1604-4A0B-B98B-4AFD5248FE79}" type="TxLink">
            <a:rPr lang="en-US" altLang="ko-KR" sz="1050" b="1">
              <a:solidFill>
                <a:schemeClr val="tx1"/>
              </a:solidFill>
            </a:rPr>
            <a:pPr algn="ctr"/>
            <a:t>758.4</a:t>
          </a:fld>
          <a:endParaRPr lang="ko-KR" altLang="en-US" sz="1050" b="1">
            <a:solidFill>
              <a:schemeClr val="tx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10</xdr:row>
      <xdr:rowOff>0</xdr:rowOff>
    </xdr:from>
    <xdr:to>
      <xdr:col>23</xdr:col>
      <xdr:colOff>323850</xdr:colOff>
      <xdr:row>58</xdr:row>
      <xdr:rowOff>133350</xdr:rowOff>
    </xdr:to>
    <xdr:pic>
      <xdr:nvPicPr>
        <xdr:cNvPr id="2" name="그림 1" descr="31000_울산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1714500"/>
          <a:ext cx="14735175" cy="836295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15</xdr:row>
      <xdr:rowOff>19050</xdr:rowOff>
    </xdr:from>
    <xdr:to>
      <xdr:col>14</xdr:col>
      <xdr:colOff>533400</xdr:colOff>
      <xdr:row>31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20</xdr:row>
      <xdr:rowOff>161925</xdr:rowOff>
    </xdr:from>
    <xdr:to>
      <xdr:col>15</xdr:col>
      <xdr:colOff>257175</xdr:colOff>
      <xdr:row>36</xdr:row>
      <xdr:rowOff>161925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342899</xdr:colOff>
      <xdr:row>19</xdr:row>
      <xdr:rowOff>123825</xdr:rowOff>
    </xdr:from>
    <xdr:to>
      <xdr:col>18</xdr:col>
      <xdr:colOff>47624</xdr:colOff>
      <xdr:row>35</xdr:row>
      <xdr:rowOff>161925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104775</xdr:colOff>
      <xdr:row>10</xdr:row>
      <xdr:rowOff>114300</xdr:rowOff>
    </xdr:from>
    <xdr:to>
      <xdr:col>16</xdr:col>
      <xdr:colOff>409575</xdr:colOff>
      <xdr:row>26</xdr:row>
      <xdr:rowOff>114300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533400</xdr:colOff>
      <xdr:row>14</xdr:row>
      <xdr:rowOff>133350</xdr:rowOff>
    </xdr:from>
    <xdr:to>
      <xdr:col>10</xdr:col>
      <xdr:colOff>228600</xdr:colOff>
      <xdr:row>30</xdr:row>
      <xdr:rowOff>133350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542925</xdr:colOff>
      <xdr:row>10</xdr:row>
      <xdr:rowOff>76200</xdr:rowOff>
    </xdr:from>
    <xdr:to>
      <xdr:col>23</xdr:col>
      <xdr:colOff>209555</xdr:colOff>
      <xdr:row>12</xdr:row>
      <xdr:rowOff>38103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/>
      </xdr:nvSpPr>
      <xdr:spPr>
        <a:xfrm>
          <a:off x="13258800" y="1790700"/>
          <a:ext cx="1495430" cy="30480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133350</xdr:colOff>
      <xdr:row>10</xdr:row>
      <xdr:rowOff>0</xdr:rowOff>
    </xdr:from>
    <xdr:to>
      <xdr:col>3</xdr:col>
      <xdr:colOff>371475</xdr:colOff>
      <xdr:row>12</xdr:row>
      <xdr:rowOff>66675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/>
      </xdr:nvSpPr>
      <xdr:spPr>
        <a:xfrm>
          <a:off x="133350" y="1714500"/>
          <a:ext cx="2590800" cy="4095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구</a:t>
          </a:r>
          <a:r>
            <a:rPr lang="ko-KR" altLang="ko-KR" sz="1100" b="1">
              <a:latin typeface="+mn-lt"/>
              <a:ea typeface="+mn-ea"/>
              <a:cs typeface="+mn-cs"/>
            </a:rPr>
            <a:t>ㆍ</a:t>
          </a:r>
          <a:r>
            <a:rPr lang="ko-KR" altLang="en-US" sz="1300" b="1">
              <a:latin typeface="맑은 고딕"/>
              <a:ea typeface="맑은 고딕"/>
            </a:rPr>
            <a:t>군</a:t>
          </a:r>
          <a:r>
            <a:rPr lang="ko-KR" altLang="en-US" sz="1300" b="1"/>
            <a:t>별 면적 및 지번수 현황</a:t>
          </a:r>
        </a:p>
      </xdr:txBody>
    </xdr:sp>
    <xdr:clientData/>
  </xdr:twoCellAnchor>
  <xdr:twoCellAnchor>
    <xdr:from>
      <xdr:col>0</xdr:col>
      <xdr:colOff>323850</xdr:colOff>
      <xdr:row>12</xdr:row>
      <xdr:rowOff>123826</xdr:rowOff>
    </xdr:from>
    <xdr:to>
      <xdr:col>1</xdr:col>
      <xdr:colOff>828675</xdr:colOff>
      <xdr:row>20</xdr:row>
      <xdr:rowOff>38101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0.09567</cdr:x>
      <cdr:y>0.78519</cdr:y>
    </cdr:from>
    <cdr:to>
      <cdr:x>0.50427</cdr:x>
      <cdr:y>0.94398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106619" y="1009650"/>
          <a:ext cx="455355" cy="204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면적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0.38462</cdr:x>
      <cdr:y>0.74815</cdr:y>
    </cdr:from>
    <cdr:to>
      <cdr:x>1</cdr:x>
      <cdr:y>0.99259</cdr:y>
    </cdr:to>
    <cdr:sp macro="" textlink="">
      <cdr:nvSpPr>
        <cdr:cNvPr id="4" name="직사각형 3"/>
        <cdr:cNvSpPr/>
      </cdr:nvSpPr>
      <cdr:spPr>
        <a:xfrm xmlns:a="http://schemas.openxmlformats.org/drawingml/2006/main">
          <a:off x="428625" y="962025"/>
          <a:ext cx="685799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 sz="1000" b="1">
              <a:solidFill>
                <a:sysClr val="windowText" lastClr="000000"/>
              </a:solidFill>
            </a:rPr>
            <a:t>지번수</a:t>
          </a:r>
          <a:endParaRPr lang="en-US" altLang="ko-KR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15</xdr:row>
      <xdr:rowOff>123825</xdr:rowOff>
    </xdr:from>
    <xdr:to>
      <xdr:col>9</xdr:col>
      <xdr:colOff>609599</xdr:colOff>
      <xdr:row>42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15</xdr:row>
      <xdr:rowOff>133349</xdr:rowOff>
    </xdr:from>
    <xdr:to>
      <xdr:col>20</xdr:col>
      <xdr:colOff>266700</xdr:colOff>
      <xdr:row>42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0.24163</cdr:x>
      <cdr:y>0</cdr:y>
    </cdr:from>
    <cdr:to>
      <cdr:x>0.72339</cdr:x>
      <cdr:y>0.09702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0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n-US" altLang="ko-KR" sz="1100" b="1" i="0" baseline="0">
              <a:latin typeface="Calibri"/>
              <a:ea typeface="+mn-ea"/>
              <a:cs typeface="+mn-cs"/>
            </a:rPr>
            <a:t>3-1 </a:t>
          </a:r>
          <a:r>
            <a:rPr lang="ko-KR" altLang="ko-KR" sz="1100" b="1" i="0" baseline="0">
              <a:latin typeface="Calibri"/>
              <a:ea typeface="+mn-ea"/>
              <a:cs typeface="+mn-cs"/>
            </a:rPr>
            <a:t>토지ㆍ임야대장별 지적공부등록지 현황</a:t>
          </a:r>
          <a:endParaRPr lang="ko-KR" altLang="ko-KR" sz="1400"/>
        </a:p>
      </cdr:txBody>
    </cdr:sp>
  </cdr:relSizeAnchor>
  <cdr:relSizeAnchor xmlns:cdr="http://schemas.openxmlformats.org/drawingml/2006/chartDrawing">
    <cdr:from>
      <cdr:x>0.82242</cdr:x>
      <cdr:y>0.01235</cdr:y>
    </cdr:from>
    <cdr:to>
      <cdr:x>0.98981</cdr:x>
      <cdr:y>0.07819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81625" y="57150"/>
          <a:ext cx="109538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0.0131</cdr:x>
      <cdr:y>0.78189</cdr:y>
    </cdr:from>
    <cdr:to>
      <cdr:x>0.23436</cdr:x>
      <cdr:y>0.97943</cdr:y>
    </cdr:to>
    <cdr:sp macro="" textlink="'3.지적통계체계표'!$G$15">
      <cdr:nvSpPr>
        <cdr:cNvPr id="4" name="TextBox 1"/>
        <cdr:cNvSpPr txBox="1"/>
      </cdr:nvSpPr>
      <cdr:spPr>
        <a:xfrm xmlns:a="http://schemas.openxmlformats.org/drawingml/2006/main">
          <a:off x="85725" y="3619500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29AE715F-FBC4-47B0-8BDA-DC6BF9F0A0E4}" type="TxLink">
            <a:rPr lang="ko-KR" altLang="en-US" sz="1000" b="1"/>
            <a:pPr algn="ctr"/>
            <a:t>총계
1,062,833,506.3㎡(100.0%)
504,263필</a:t>
          </a:fld>
          <a:endParaRPr lang="ko-KR" altLang="en-US" sz="10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0.24921</cdr:x>
      <cdr:y>0.00208</cdr:y>
    </cdr:from>
    <cdr:to>
      <cdr:x>0.77124</cdr:x>
      <cdr:y>0.1001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9525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3-2</a:t>
          </a:r>
          <a:r>
            <a:rPr lang="en-US" altLang="ko-KR" sz="1300" b="1" baseline="0"/>
            <a:t> </a:t>
          </a:r>
          <a:r>
            <a:rPr lang="ko-KR" altLang="en-US" sz="1300" b="1" baseline="0"/>
            <a:t>소유구분별 지적공부등록지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0.81073</cdr:x>
      <cdr:y>0.0104</cdr:y>
    </cdr:from>
    <cdr:to>
      <cdr:x>0.99211</cdr:x>
      <cdr:y>0.07692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895850" y="47625"/>
          <a:ext cx="109538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</xdr:row>
      <xdr:rowOff>104774</xdr:rowOff>
    </xdr:from>
    <xdr:to>
      <xdr:col>12</xdr:col>
      <xdr:colOff>457200</xdr:colOff>
      <xdr:row>28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38</xdr:row>
      <xdr:rowOff>104774</xdr:rowOff>
    </xdr:from>
    <xdr:to>
      <xdr:col>18</xdr:col>
      <xdr:colOff>28574</xdr:colOff>
      <xdr:row>56</xdr:row>
      <xdr:rowOff>114299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0.50299</cdr:x>
      <cdr:y>0.1074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3152477" cy="44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altLang="ko-KR" sz="1300" b="1"/>
            <a:t>4.</a:t>
          </a:r>
          <a:r>
            <a:rPr lang="en-US" altLang="ko-KR" sz="1300" b="1" baseline="0"/>
            <a:t> </a:t>
          </a:r>
          <a:r>
            <a:rPr lang="ko-KR" altLang="en-US" sz="1300" b="1" baseline="0"/>
            <a:t>지목별 현황</a:t>
          </a:r>
          <a:endParaRPr lang="ko-KR" altLang="en-US" sz="1300" b="1"/>
        </a:p>
      </cdr:txBody>
    </cdr:sp>
  </cdr:relSizeAnchor>
  <cdr:relSizeAnchor xmlns:cdr="http://schemas.openxmlformats.org/drawingml/2006/chartDrawing">
    <cdr:from>
      <cdr:x>0.81307</cdr:x>
      <cdr:y>0.01367</cdr:y>
    </cdr:from>
    <cdr:to>
      <cdr:x>0.98784</cdr:x>
      <cdr:y>0.08656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95875" y="5715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19050</xdr:rowOff>
    </xdr:from>
    <xdr:to>
      <xdr:col>13</xdr:col>
      <xdr:colOff>104775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21</xdr:row>
      <xdr:rowOff>114300</xdr:rowOff>
    </xdr:from>
    <xdr:to>
      <xdr:col>13</xdr:col>
      <xdr:colOff>104775</xdr:colOff>
      <xdr:row>39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_&#49436;&#50872;(&#46020;&#54364;)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구별 면적 및 지번수"/>
      <sheetName val="1.지적통계체계표"/>
      <sheetName val="2.구별 면적 및 지번수 현황"/>
      <sheetName val="3.지목별현황"/>
      <sheetName val="4.구별 지적공부등록지 현황"/>
      <sheetName val="5.구별 지목별 면적 현황"/>
      <sheetName val="Sheet1"/>
      <sheetName val="Sheet2"/>
    </sheetNames>
    <sheetDataSet>
      <sheetData sheetId="0"/>
      <sheetData sheetId="1"/>
      <sheetData sheetId="2">
        <row r="27">
          <cell r="D27">
            <v>33.875708700000004</v>
          </cell>
          <cell r="F27">
            <v>33.878999999999998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5" sqref="C5"/>
    </sheetView>
  </sheetViews>
  <sheetFormatPr defaultRowHeight="13.5" x14ac:dyDescent="0.25"/>
  <cols>
    <col min="2" max="2" width="17" bestFit="1" customWidth="1"/>
    <col min="4" max="5" width="9.140625" style="1"/>
    <col min="6" max="6" width="9.140625" customWidth="1"/>
  </cols>
  <sheetData>
    <row r="1" spans="1:10" x14ac:dyDescent="0.25">
      <c r="A1" s="119" t="s">
        <v>0</v>
      </c>
      <c r="B1" s="119"/>
      <c r="C1" s="119"/>
      <c r="D1" s="5"/>
      <c r="E1" s="5"/>
    </row>
    <row r="2" spans="1:10" x14ac:dyDescent="0.25">
      <c r="A2" s="115"/>
      <c r="B2" s="117" t="s">
        <v>1</v>
      </c>
      <c r="C2" s="118"/>
      <c r="D2" s="5"/>
      <c r="E2" s="5"/>
    </row>
    <row r="3" spans="1:10" x14ac:dyDescent="0.25">
      <c r="A3" s="116"/>
      <c r="B3" s="7" t="s">
        <v>2</v>
      </c>
      <c r="C3" s="8" t="s">
        <v>3</v>
      </c>
      <c r="D3" s="5"/>
      <c r="E3" s="5"/>
      <c r="F3" s="105" t="s">
        <v>76</v>
      </c>
    </row>
    <row r="4" spans="1:10" x14ac:dyDescent="0.15">
      <c r="A4" s="9" t="s">
        <v>4</v>
      </c>
      <c r="B4" s="80">
        <v>1062833506.3000001</v>
      </c>
      <c r="C4" s="81">
        <v>504263</v>
      </c>
      <c r="D4" s="5">
        <f>B4*0.000001</f>
        <v>1062.8335063</v>
      </c>
      <c r="E4" s="5">
        <f>C4*0.001</f>
        <v>504.26300000000003</v>
      </c>
      <c r="F4" s="102" t="str">
        <f>FIXED(D4,1)&amp;CHAR(10)&amp;"("&amp;FIXED(E4,1)&amp;")"</f>
        <v>1,062.8
(504.3)</v>
      </c>
    </row>
    <row r="5" spans="1:10" x14ac:dyDescent="0.15">
      <c r="A5" s="6" t="s">
        <v>5</v>
      </c>
      <c r="B5" s="92">
        <v>37007129.5</v>
      </c>
      <c r="C5" s="91">
        <v>42419</v>
      </c>
      <c r="D5" s="5">
        <f t="shared" ref="D5:D9" si="0">B5*0.000001</f>
        <v>37.007129499999998</v>
      </c>
      <c r="E5" s="5">
        <f t="shared" ref="E5:E9" si="1">C5*0.001</f>
        <v>42.419000000000004</v>
      </c>
      <c r="F5" s="102" t="str">
        <f t="shared" ref="F5:F9" si="2">FIXED(D5,1)&amp;CHAR(10)&amp;"("&amp;FIXED(E5,1)&amp;")"</f>
        <v>37.0
(42.4)</v>
      </c>
      <c r="G5" s="70"/>
    </row>
    <row r="6" spans="1:10" x14ac:dyDescent="0.15">
      <c r="A6" s="6" t="s">
        <v>6</v>
      </c>
      <c r="B6" s="92">
        <v>73993354.400000006</v>
      </c>
      <c r="C6" s="91">
        <v>53617</v>
      </c>
      <c r="D6" s="5">
        <f t="shared" si="0"/>
        <v>73.993354400000001</v>
      </c>
      <c r="E6" s="5">
        <f t="shared" si="1"/>
        <v>53.617000000000004</v>
      </c>
      <c r="F6" s="102" t="str">
        <f t="shared" si="2"/>
        <v>74.0
(53.6)</v>
      </c>
      <c r="H6" s="70"/>
      <c r="J6" s="95"/>
    </row>
    <row r="7" spans="1:10" x14ac:dyDescent="0.15">
      <c r="A7" s="6" t="s">
        <v>7</v>
      </c>
      <c r="B7" s="92">
        <v>36073325.100000001</v>
      </c>
      <c r="C7" s="91">
        <v>21205</v>
      </c>
      <c r="D7" s="5">
        <f t="shared" si="0"/>
        <v>36.073325099999998</v>
      </c>
      <c r="E7" s="5">
        <f t="shared" si="1"/>
        <v>21.205000000000002</v>
      </c>
      <c r="F7" s="102" t="str">
        <f t="shared" si="2"/>
        <v>36.1
(21.2)</v>
      </c>
    </row>
    <row r="8" spans="1:10" x14ac:dyDescent="0.15">
      <c r="A8" s="6" t="s">
        <v>8</v>
      </c>
      <c r="B8" s="92">
        <v>157352307.09999999</v>
      </c>
      <c r="C8" s="91">
        <v>74087</v>
      </c>
      <c r="D8" s="5">
        <f t="shared" si="0"/>
        <v>157.35230709999999</v>
      </c>
      <c r="E8" s="5">
        <f t="shared" si="1"/>
        <v>74.087000000000003</v>
      </c>
      <c r="F8" s="102" t="str">
        <f t="shared" si="2"/>
        <v>157.4
(74.1)</v>
      </c>
    </row>
    <row r="9" spans="1:10" x14ac:dyDescent="0.15">
      <c r="A9" s="6" t="s">
        <v>9</v>
      </c>
      <c r="B9" s="92">
        <v>758407390.20000005</v>
      </c>
      <c r="C9" s="91">
        <v>312935</v>
      </c>
      <c r="D9" s="5">
        <f t="shared" si="0"/>
        <v>758.40739020000001</v>
      </c>
      <c r="E9" s="5">
        <f t="shared" si="1"/>
        <v>312.935</v>
      </c>
      <c r="F9" s="102" t="str">
        <f t="shared" si="2"/>
        <v>758.4
(312.9)</v>
      </c>
    </row>
  </sheetData>
  <mergeCells count="3">
    <mergeCell ref="A2:A3"/>
    <mergeCell ref="B2:C2"/>
    <mergeCell ref="A1:C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M2" sqref="M2"/>
    </sheetView>
  </sheetViews>
  <sheetFormatPr defaultRowHeight="13.5" x14ac:dyDescent="0.25"/>
  <cols>
    <col min="2" max="2" width="17" bestFit="1" customWidth="1"/>
    <col min="4" max="7" width="9.140625" style="1"/>
  </cols>
  <sheetData>
    <row r="1" spans="1:11" x14ac:dyDescent="0.25">
      <c r="A1" s="10" t="s">
        <v>54</v>
      </c>
      <c r="B1" s="10"/>
      <c r="C1" s="10"/>
      <c r="D1" s="5"/>
      <c r="E1" s="5"/>
      <c r="F1" s="5"/>
      <c r="G1" s="5"/>
    </row>
    <row r="2" spans="1:11" x14ac:dyDescent="0.25">
      <c r="A2" s="115"/>
      <c r="B2" s="117" t="s">
        <v>1</v>
      </c>
      <c r="C2" s="118"/>
      <c r="D2" s="5"/>
      <c r="E2" s="5"/>
      <c r="F2" s="5"/>
      <c r="G2" s="5"/>
    </row>
    <row r="3" spans="1:11" x14ac:dyDescent="0.25">
      <c r="A3" s="116"/>
      <c r="B3" s="7" t="s">
        <v>2</v>
      </c>
      <c r="C3" s="8" t="s">
        <v>3</v>
      </c>
      <c r="D3" s="5"/>
      <c r="E3" s="5"/>
      <c r="F3" s="5"/>
      <c r="G3" s="5"/>
      <c r="H3" s="120" t="s">
        <v>76</v>
      </c>
      <c r="I3" s="120"/>
    </row>
    <row r="4" spans="1:11" x14ac:dyDescent="0.15">
      <c r="A4" s="9" t="s">
        <v>4</v>
      </c>
      <c r="B4" s="80">
        <v>1062833506.3000001</v>
      </c>
      <c r="C4" s="81">
        <v>504263</v>
      </c>
      <c r="D4" s="5">
        <f>B4*0.000001</f>
        <v>1062.8335063</v>
      </c>
      <c r="E4" s="5">
        <f>SUM(E5:E9)</f>
        <v>100</v>
      </c>
      <c r="F4" s="5">
        <f>C4*0.001</f>
        <v>504.26300000000003</v>
      </c>
      <c r="G4" s="5">
        <f>SUM(G5:G9)</f>
        <v>100</v>
      </c>
      <c r="H4" t="str">
        <f t="shared" ref="H4:H9" si="0">FIXED($D4,1)&amp;CHAR(10)&amp;"("&amp;FIXED($E4,1)&amp;")"</f>
        <v>1,062.8
(100.0)</v>
      </c>
      <c r="I4" t="str">
        <f>FIXED(F4,1)&amp;CHAR(10)&amp;"("&amp;FIXED(G4,1)&amp;")"</f>
        <v>504.3
(100.0)</v>
      </c>
    </row>
    <row r="5" spans="1:11" x14ac:dyDescent="0.15">
      <c r="A5" s="6" t="s">
        <v>5</v>
      </c>
      <c r="B5" s="94">
        <v>37007129.5</v>
      </c>
      <c r="C5" s="93">
        <v>42419</v>
      </c>
      <c r="D5" s="5">
        <f t="shared" ref="D5:D9" si="1">B5*0.000001</f>
        <v>37.007129499999998</v>
      </c>
      <c r="E5" s="5">
        <f>B5/B4*100</f>
        <v>3.4819310155954195</v>
      </c>
      <c r="F5" s="5">
        <f t="shared" ref="F5:F9" si="2">C5*0.001</f>
        <v>42.419000000000004</v>
      </c>
      <c r="G5" s="5">
        <f>C5/C4*100</f>
        <v>8.4120786177054434</v>
      </c>
      <c r="H5" t="str">
        <f t="shared" si="0"/>
        <v>37.0
(3.5)</v>
      </c>
      <c r="I5" t="str">
        <f>FIXED(F5,1)&amp;CHAR(10)&amp;"("&amp;FIXED(G5,1)&amp;")"</f>
        <v>42.4
(8.4)</v>
      </c>
    </row>
    <row r="6" spans="1:11" x14ac:dyDescent="0.15">
      <c r="A6" s="6" t="s">
        <v>6</v>
      </c>
      <c r="B6" s="94">
        <v>73993354.400000006</v>
      </c>
      <c r="C6" s="93">
        <v>53617</v>
      </c>
      <c r="D6" s="5">
        <f t="shared" si="1"/>
        <v>73.993354400000001</v>
      </c>
      <c r="E6" s="5">
        <f>B6/B4*100</f>
        <v>6.9618951568049567</v>
      </c>
      <c r="F6" s="5">
        <f t="shared" si="2"/>
        <v>53.617000000000004</v>
      </c>
      <c r="G6" s="5">
        <f>C6/C4*100</f>
        <v>10.632745214302854</v>
      </c>
      <c r="H6" t="str">
        <f t="shared" si="0"/>
        <v>74.0
(7.0)</v>
      </c>
      <c r="I6" t="str">
        <f t="shared" ref="I6:I9" si="3">FIXED(F6,1)&amp;CHAR(10)&amp;"("&amp;FIXED(G6,1)&amp;")"</f>
        <v>53.6
(10.6)</v>
      </c>
      <c r="K6" s="95"/>
    </row>
    <row r="7" spans="1:11" x14ac:dyDescent="0.15">
      <c r="A7" s="6" t="s">
        <v>7</v>
      </c>
      <c r="B7" s="94">
        <v>36073325.100000001</v>
      </c>
      <c r="C7" s="93">
        <v>21205</v>
      </c>
      <c r="D7" s="5">
        <f t="shared" si="1"/>
        <v>36.073325099999998</v>
      </c>
      <c r="E7" s="5">
        <f>B7/B4*100</f>
        <v>3.3940711208456937</v>
      </c>
      <c r="F7" s="5">
        <f t="shared" si="2"/>
        <v>21.205000000000002</v>
      </c>
      <c r="G7" s="5">
        <f>C7/C4*100</f>
        <v>4.2051469173823977</v>
      </c>
      <c r="H7" t="str">
        <f t="shared" si="0"/>
        <v>36.1
(3.4)</v>
      </c>
      <c r="I7" t="str">
        <f t="shared" si="3"/>
        <v>21.2
(4.2)</v>
      </c>
    </row>
    <row r="8" spans="1:11" x14ac:dyDescent="0.15">
      <c r="A8" s="6" t="s">
        <v>8</v>
      </c>
      <c r="B8" s="94">
        <v>157352307.09999999</v>
      </c>
      <c r="C8" s="93">
        <v>74087</v>
      </c>
      <c r="D8" s="5">
        <f t="shared" si="1"/>
        <v>157.35230709999999</v>
      </c>
      <c r="E8" s="5">
        <f>B8/B4*100</f>
        <v>14.804981793224067</v>
      </c>
      <c r="F8" s="5">
        <f t="shared" si="2"/>
        <v>74.087000000000003</v>
      </c>
      <c r="G8" s="5">
        <f>C8/C4*100</f>
        <v>14.692134858198996</v>
      </c>
      <c r="H8" t="str">
        <f t="shared" si="0"/>
        <v>157.4
(14.8)</v>
      </c>
      <c r="I8" t="str">
        <f t="shared" si="3"/>
        <v>74.1
(14.7)</v>
      </c>
    </row>
    <row r="9" spans="1:11" x14ac:dyDescent="0.15">
      <c r="A9" s="6" t="s">
        <v>9</v>
      </c>
      <c r="B9" s="94">
        <v>758407390.20000005</v>
      </c>
      <c r="C9" s="93">
        <v>312935</v>
      </c>
      <c r="D9" s="5">
        <f t="shared" si="1"/>
        <v>758.40739020000001</v>
      </c>
      <c r="E9" s="5">
        <f>B9/B4*100</f>
        <v>71.357120913529855</v>
      </c>
      <c r="F9" s="5">
        <f t="shared" si="2"/>
        <v>312.935</v>
      </c>
      <c r="G9" s="5">
        <f>C9/C4*100</f>
        <v>62.057894392410304</v>
      </c>
      <c r="H9" t="str">
        <f t="shared" si="0"/>
        <v>758.4
(71.4)</v>
      </c>
      <c r="I9" t="str">
        <f t="shared" si="3"/>
        <v>312.9
(62.1)</v>
      </c>
    </row>
    <row r="26" spans="25:25" x14ac:dyDescent="0.25">
      <c r="Y26" t="s">
        <v>72</v>
      </c>
    </row>
  </sheetData>
  <mergeCells count="3">
    <mergeCell ref="B2:C2"/>
    <mergeCell ref="A2:A3"/>
    <mergeCell ref="H3:I3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E6" sqref="E6"/>
    </sheetView>
  </sheetViews>
  <sheetFormatPr defaultRowHeight="13.5" x14ac:dyDescent="0.25"/>
  <cols>
    <col min="4" max="4" width="18.42578125" bestFit="1" customWidth="1"/>
    <col min="5" max="5" width="12.85546875" customWidth="1"/>
    <col min="6" max="7" width="9.140625" style="1"/>
  </cols>
  <sheetData>
    <row r="1" spans="1:17" x14ac:dyDescent="0.25">
      <c r="A1" s="10" t="s">
        <v>32</v>
      </c>
      <c r="B1" s="10"/>
      <c r="C1" s="10"/>
      <c r="D1" s="10"/>
      <c r="E1" s="10"/>
      <c r="F1" s="5"/>
    </row>
    <row r="2" spans="1:17" x14ac:dyDescent="0.25">
      <c r="A2" s="124"/>
      <c r="B2" s="125"/>
      <c r="C2" s="126"/>
      <c r="D2" s="117" t="s">
        <v>4</v>
      </c>
      <c r="E2" s="118"/>
      <c r="F2" s="14" t="s">
        <v>4</v>
      </c>
      <c r="G2"/>
    </row>
    <row r="3" spans="1:17" x14ac:dyDescent="0.25">
      <c r="A3" s="127"/>
      <c r="B3" s="128"/>
      <c r="C3" s="129"/>
      <c r="D3" s="7" t="s">
        <v>2</v>
      </c>
      <c r="E3" s="8" t="s">
        <v>3</v>
      </c>
      <c r="F3" s="7" t="s">
        <v>55</v>
      </c>
      <c r="G3" s="105" t="s">
        <v>76</v>
      </c>
    </row>
    <row r="4" spans="1:17" ht="21" x14ac:dyDescent="0.15">
      <c r="A4" s="130"/>
      <c r="B4" s="11" t="s">
        <v>10</v>
      </c>
      <c r="C4" s="12" t="s">
        <v>16</v>
      </c>
      <c r="D4" s="78">
        <v>408227550.30000001</v>
      </c>
      <c r="E4" s="68">
        <v>441159</v>
      </c>
      <c r="F4" s="13">
        <f>D4/(D4+D5)*100</f>
        <v>38.409360250708161</v>
      </c>
      <c r="G4" s="103" t="str">
        <f>B4&amp;CHAR(10)&amp;FIXED(D4,1)&amp;"㎡"&amp;CHAR(10)&amp;"("&amp;FIXED(F4,1)&amp;"%)"&amp;CHAR(10)&amp;FIXED(E4,0)&amp;"필"</f>
        <v>토지대장등록지
408,227,550.3㎡
(38.4%)
441,159필</v>
      </c>
      <c r="Q4" s="70"/>
    </row>
    <row r="5" spans="1:17" ht="21" x14ac:dyDescent="0.15">
      <c r="A5" s="131"/>
      <c r="B5" s="11" t="s">
        <v>56</v>
      </c>
      <c r="C5" s="12" t="s">
        <v>16</v>
      </c>
      <c r="D5" s="78">
        <v>654605956</v>
      </c>
      <c r="E5" s="68">
        <v>63104</v>
      </c>
      <c r="F5" s="13">
        <f>D5/(D4+D5)*100</f>
        <v>61.590639749291839</v>
      </c>
      <c r="G5" s="103" t="str">
        <f t="shared" ref="G5" si="0">B5&amp;CHAR(10)&amp;FIXED(D5,1)&amp;"㎡"&amp;CHAR(10)&amp;"("&amp;FIXED(F5,1)&amp;"%)"&amp;CHAR(10)&amp;FIXED(E5,0)&amp;"필"</f>
        <v>임야대장등록지
654,605,956.0㎡
(61.6%)
63,104필</v>
      </c>
      <c r="H5" s="70"/>
    </row>
    <row r="6" spans="1:17" x14ac:dyDescent="0.15">
      <c r="A6" s="131"/>
      <c r="B6" s="132" t="s">
        <v>16</v>
      </c>
      <c r="C6" s="69" t="s">
        <v>68</v>
      </c>
      <c r="D6" s="85">
        <v>604576518.89999998</v>
      </c>
      <c r="E6" s="86">
        <v>302975</v>
      </c>
      <c r="F6" s="87">
        <f>D6/D15*100</f>
        <v>56.883464372956041</v>
      </c>
      <c r="G6" s="103" t="str">
        <f>C6&amp;CHAR(10)&amp;FIXED(D6,1)&amp;"㎡"&amp;CHAR(10)&amp;"("&amp;FIXED(F6,1)&amp;"%)"&amp;CHAR(10)&amp;FIXED(E6,0)&amp;"필"</f>
        <v>개인
604,576,518.9㎡
(56.9%)
302,975필</v>
      </c>
    </row>
    <row r="7" spans="1:17" x14ac:dyDescent="0.15">
      <c r="A7" s="131"/>
      <c r="B7" s="133"/>
      <c r="C7" s="69" t="s">
        <v>11</v>
      </c>
      <c r="D7" s="85">
        <v>150106896.40000001</v>
      </c>
      <c r="E7" s="86">
        <v>83799</v>
      </c>
      <c r="F7" s="87">
        <f>D7/D15*100</f>
        <v>14.123274766013086</v>
      </c>
      <c r="G7" s="103" t="str">
        <f>C7&amp;CHAR(10)&amp;FIXED(D7,1)&amp;"㎡"&amp;CHAR(10)&amp;"("&amp;FIXED(F7,1)&amp;"%)"&amp;CHAR(10)&amp;FIXED(E7,0)&amp;"필"</f>
        <v>국유지
150,106,896.4㎡
(14.1%)
83,799필</v>
      </c>
    </row>
    <row r="8" spans="1:17" x14ac:dyDescent="0.15">
      <c r="A8" s="131"/>
      <c r="B8" s="133"/>
      <c r="C8" s="69" t="s">
        <v>12</v>
      </c>
      <c r="D8" s="85">
        <v>59867273.399999999</v>
      </c>
      <c r="E8" s="86">
        <v>29721</v>
      </c>
      <c r="F8" s="87">
        <f>D8/D15*100</f>
        <v>5.632798838682981</v>
      </c>
      <c r="G8" s="103" t="str">
        <f t="shared" ref="G8:G14" si="1">C8&amp;CHAR(10)&amp;FIXED(D8,1)&amp;"㎡"&amp;CHAR(10)&amp;"("&amp;FIXED(F8,1)&amp;"%)"&amp;CHAR(10)&amp;FIXED(E8,0)&amp;"필"</f>
        <v>도유지
59,867,273.4㎡
(5.6%)
29,721필</v>
      </c>
    </row>
    <row r="9" spans="1:17" x14ac:dyDescent="0.15">
      <c r="A9" s="131"/>
      <c r="B9" s="133"/>
      <c r="C9" s="69" t="s">
        <v>13</v>
      </c>
      <c r="D9" s="85">
        <v>22330412.800000001</v>
      </c>
      <c r="E9" s="86">
        <v>40357</v>
      </c>
      <c r="F9" s="87">
        <f>D9/D15*100</f>
        <v>2.1010264230131375</v>
      </c>
      <c r="G9" s="103" t="str">
        <f t="shared" si="1"/>
        <v>군유지
22,330,412.8㎡
(2.1%)
40,357필</v>
      </c>
    </row>
    <row r="10" spans="1:17" x14ac:dyDescent="0.15">
      <c r="A10" s="131"/>
      <c r="B10" s="133"/>
      <c r="C10" s="69" t="s">
        <v>14</v>
      </c>
      <c r="D10" s="85">
        <v>140849379.30000001</v>
      </c>
      <c r="E10" s="86">
        <v>36554</v>
      </c>
      <c r="F10" s="87">
        <f>D10/D15*100</f>
        <v>13.252252442655235</v>
      </c>
      <c r="G10" s="103" t="str">
        <f t="shared" si="1"/>
        <v>법인
140,849,379.3㎡
(13.3%)
36,554필</v>
      </c>
      <c r="J10" s="96"/>
    </row>
    <row r="11" spans="1:17" x14ac:dyDescent="0.15">
      <c r="A11" s="131"/>
      <c r="B11" s="133"/>
      <c r="C11" s="69" t="s">
        <v>69</v>
      </c>
      <c r="D11" s="85">
        <v>60739482.899999999</v>
      </c>
      <c r="E11" s="86">
        <v>6071</v>
      </c>
      <c r="F11" s="87">
        <f>D11/D15*100</f>
        <v>5.7148633854657014</v>
      </c>
      <c r="G11" s="103" t="str">
        <f t="shared" si="1"/>
        <v>종중
60,739,482.9㎡
(5.7%)
6,071필</v>
      </c>
    </row>
    <row r="12" spans="1:17" x14ac:dyDescent="0.15">
      <c r="A12" s="131"/>
      <c r="B12" s="133"/>
      <c r="C12" s="69" t="s">
        <v>70</v>
      </c>
      <c r="D12" s="85">
        <v>11129774.6</v>
      </c>
      <c r="E12" s="86">
        <v>1679</v>
      </c>
      <c r="F12" s="87">
        <f>D12/D15*100</f>
        <v>1.0471795002724031</v>
      </c>
      <c r="G12" s="103" t="str">
        <f t="shared" si="1"/>
        <v>종교단체
11,129,774.6㎡
(1.0%)
1,679필</v>
      </c>
    </row>
    <row r="13" spans="1:17" x14ac:dyDescent="0.15">
      <c r="A13" s="131"/>
      <c r="B13" s="133"/>
      <c r="C13" s="69" t="s">
        <v>71</v>
      </c>
      <c r="D13" s="78">
        <v>11498440.800000001</v>
      </c>
      <c r="E13" s="68">
        <v>2556</v>
      </c>
      <c r="F13" s="13">
        <f>D13/D15*100</f>
        <v>1.0818666076899539</v>
      </c>
      <c r="G13" s="103" t="str">
        <f t="shared" si="1"/>
        <v>기타단체
11,498,440.8㎡
(1.1%)
2,556필</v>
      </c>
    </row>
    <row r="14" spans="1:17" x14ac:dyDescent="0.15">
      <c r="A14" s="131"/>
      <c r="B14" s="133"/>
      <c r="C14" s="69" t="s">
        <v>15</v>
      </c>
      <c r="D14" s="78">
        <v>1735327.2</v>
      </c>
      <c r="E14" s="68">
        <v>551</v>
      </c>
      <c r="F14" s="13">
        <f>D14/D15*100</f>
        <v>0.163273663251465</v>
      </c>
      <c r="G14" s="103" t="str">
        <f t="shared" si="1"/>
        <v>기타
1,735,327.2㎡
(0.2%)
551필</v>
      </c>
    </row>
    <row r="15" spans="1:17" x14ac:dyDescent="0.15">
      <c r="A15" s="121" t="s">
        <v>17</v>
      </c>
      <c r="B15" s="122"/>
      <c r="C15" s="123"/>
      <c r="D15" s="77">
        <f>SUM(D6:D14)</f>
        <v>1062833506.3</v>
      </c>
      <c r="E15" s="112">
        <f>SUM(E6:E14)</f>
        <v>504263</v>
      </c>
      <c r="F15" s="13">
        <f>SUM(F6:F14)</f>
        <v>100.00000000000001</v>
      </c>
      <c r="G15" s="103" t="str">
        <f>A15&amp;CHAR(10)&amp;FIXED(D15,1)&amp;"㎡"&amp;"("&amp;FIXED(F15,1)&amp;"%)"&amp;CHAR(10)&amp;FIXED(E15,0)&amp;"필"</f>
        <v>총계
1,062,833,506.3㎡(100.0%)
504,263필</v>
      </c>
    </row>
    <row r="45" spans="5:17" x14ac:dyDescent="0.25">
      <c r="E45" s="95"/>
      <c r="Q45" s="95"/>
    </row>
  </sheetData>
  <mergeCells count="5">
    <mergeCell ref="A15:C15"/>
    <mergeCell ref="A2:C3"/>
    <mergeCell ref="D2:E2"/>
    <mergeCell ref="A4:A14"/>
    <mergeCell ref="B6:B1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U2" sqref="U2"/>
    </sheetView>
  </sheetViews>
  <sheetFormatPr defaultRowHeight="13.5" x14ac:dyDescent="0.25"/>
  <cols>
    <col min="2" max="2" width="15.5703125" bestFit="1" customWidth="1"/>
    <col min="3" max="12" width="6.85546875" bestFit="1" customWidth="1"/>
    <col min="13" max="13" width="7.28515625" customWidth="1"/>
    <col min="14" max="14" width="5.28515625" customWidth="1"/>
    <col min="15" max="15" width="7.28515625" style="2" customWidth="1"/>
    <col min="16" max="16" width="5.28515625" customWidth="1"/>
    <col min="27" max="27" width="23.7109375" bestFit="1" customWidth="1"/>
    <col min="28" max="29" width="12.42578125" bestFit="1" customWidth="1"/>
    <col min="30" max="30" width="13.28515625" bestFit="1" customWidth="1"/>
    <col min="31" max="33" width="12.42578125" bestFit="1" customWidth="1"/>
    <col min="34" max="34" width="21.140625" bestFit="1" customWidth="1"/>
  </cols>
  <sheetData>
    <row r="1" spans="1:34" s="19" customFormat="1" ht="10.5" x14ac:dyDescent="0.25">
      <c r="A1" s="19" t="s">
        <v>64</v>
      </c>
      <c r="O1" s="50"/>
    </row>
    <row r="2" spans="1:34" s="19" customFormat="1" ht="10.5" x14ac:dyDescent="0.25">
      <c r="A2" s="124"/>
      <c r="B2" s="21" t="s">
        <v>4</v>
      </c>
      <c r="C2" s="21" t="s">
        <v>18</v>
      </c>
      <c r="D2" s="21"/>
      <c r="E2" s="21" t="s">
        <v>19</v>
      </c>
      <c r="F2" s="21"/>
      <c r="G2" s="21" t="s">
        <v>20</v>
      </c>
      <c r="H2" s="21"/>
      <c r="I2" s="21" t="s">
        <v>21</v>
      </c>
      <c r="J2" s="21"/>
      <c r="K2" s="21" t="s">
        <v>22</v>
      </c>
      <c r="L2" s="21"/>
      <c r="M2" s="21" t="s">
        <v>23</v>
      </c>
      <c r="N2" s="21"/>
      <c r="O2" s="21" t="s">
        <v>57</v>
      </c>
      <c r="P2" s="21"/>
      <c r="AA2" s="22" t="s">
        <v>1</v>
      </c>
      <c r="AB2" s="22" t="s">
        <v>18</v>
      </c>
      <c r="AC2" s="22" t="s">
        <v>19</v>
      </c>
      <c r="AD2" s="22" t="s">
        <v>20</v>
      </c>
      <c r="AE2" s="22" t="s">
        <v>21</v>
      </c>
      <c r="AF2" s="22" t="s">
        <v>22</v>
      </c>
      <c r="AG2" s="22" t="s">
        <v>23</v>
      </c>
      <c r="AH2" s="22" t="s">
        <v>57</v>
      </c>
    </row>
    <row r="3" spans="1:34" s="19" customFormat="1" ht="10.5" x14ac:dyDescent="0.25">
      <c r="A3" s="127"/>
      <c r="B3" s="7" t="s">
        <v>2</v>
      </c>
      <c r="C3" s="7" t="s">
        <v>2</v>
      </c>
      <c r="D3" s="7" t="s">
        <v>58</v>
      </c>
      <c r="E3" s="7" t="s">
        <v>2</v>
      </c>
      <c r="F3" s="7" t="s">
        <v>58</v>
      </c>
      <c r="G3" s="7" t="s">
        <v>2</v>
      </c>
      <c r="H3" s="7" t="s">
        <v>58</v>
      </c>
      <c r="I3" s="7" t="s">
        <v>2</v>
      </c>
      <c r="J3" s="7" t="s">
        <v>58</v>
      </c>
      <c r="K3" s="7" t="s">
        <v>2</v>
      </c>
      <c r="L3" s="7" t="s">
        <v>58</v>
      </c>
      <c r="M3" s="7" t="s">
        <v>2</v>
      </c>
      <c r="N3" s="7" t="s">
        <v>58</v>
      </c>
      <c r="O3" s="23" t="s">
        <v>2</v>
      </c>
      <c r="P3" s="7" t="s">
        <v>58</v>
      </c>
      <c r="AA3" s="24" t="s">
        <v>2</v>
      </c>
      <c r="AB3" s="24" t="s">
        <v>2</v>
      </c>
      <c r="AC3" s="24" t="s">
        <v>2</v>
      </c>
      <c r="AD3" s="24" t="s">
        <v>2</v>
      </c>
      <c r="AE3" s="24" t="s">
        <v>2</v>
      </c>
      <c r="AF3" s="24" t="s">
        <v>2</v>
      </c>
      <c r="AG3" s="24" t="s">
        <v>2</v>
      </c>
      <c r="AH3" s="24" t="s">
        <v>2</v>
      </c>
    </row>
    <row r="4" spans="1:34" s="19" customFormat="1" ht="10.5" x14ac:dyDescent="0.15">
      <c r="A4" s="25" t="s">
        <v>17</v>
      </c>
      <c r="B4" s="20">
        <f>AA4*0.000001</f>
        <v>1062.8335063</v>
      </c>
      <c r="C4" s="20">
        <f>AB4*0.000001</f>
        <v>31.647958499999998</v>
      </c>
      <c r="D4" s="20">
        <f>AB4/AA4*100</f>
        <v>2.9776967241251904</v>
      </c>
      <c r="E4" s="20">
        <f>AC4*0.000001</f>
        <v>89.512316699999985</v>
      </c>
      <c r="F4" s="20">
        <f>AC4/AA4*100</f>
        <v>8.4220450493337999</v>
      </c>
      <c r="G4" s="20">
        <f>AD4*0.000001</f>
        <v>663.50914579999994</v>
      </c>
      <c r="H4" s="20">
        <f>AD4/AA4*100</f>
        <v>62.428324085288565</v>
      </c>
      <c r="I4" s="20">
        <f>AE4*0.000001</f>
        <v>53.774464199999997</v>
      </c>
      <c r="J4" s="20">
        <f>AE4/AA4*100</f>
        <v>5.059537912688028</v>
      </c>
      <c r="K4" s="20">
        <f>AF4*0.000001</f>
        <v>48.864690399999994</v>
      </c>
      <c r="L4" s="20">
        <f>AF4/AA4*100</f>
        <v>4.5975865561588005</v>
      </c>
      <c r="M4" s="20">
        <f>AG4*0.000001</f>
        <v>29.9282027</v>
      </c>
      <c r="N4" s="20">
        <f>AG4/AA4*100</f>
        <v>2.815888144530545</v>
      </c>
      <c r="O4" s="20">
        <f>AH4*0.000001</f>
        <v>145.59672799999998</v>
      </c>
      <c r="P4" s="106">
        <f>AH4/AA4*100</f>
        <v>13.698921527875054</v>
      </c>
      <c r="AA4" s="72">
        <v>1062833506.3000001</v>
      </c>
      <c r="AB4" s="72">
        <v>31647958.5</v>
      </c>
      <c r="AC4" s="72">
        <v>89512316.699999988</v>
      </c>
      <c r="AD4" s="73">
        <v>663509145.79999995</v>
      </c>
      <c r="AE4" s="74">
        <v>53774464.200000003</v>
      </c>
      <c r="AF4" s="75">
        <v>48864690.399999999</v>
      </c>
      <c r="AG4" s="76">
        <v>29928202.700000003</v>
      </c>
      <c r="AH4" s="57">
        <v>145596728</v>
      </c>
    </row>
    <row r="5" spans="1:34" x14ac:dyDescent="0.25">
      <c r="Q5" s="134" t="s">
        <v>76</v>
      </c>
      <c r="R5" s="134"/>
    </row>
    <row r="6" spans="1:34" x14ac:dyDescent="0.25">
      <c r="Q6" s="104" t="s">
        <v>18</v>
      </c>
      <c r="R6" s="3" t="str">
        <f>Q6&amp;CHAR(10)&amp;FIXED($C4,1)&amp;"㎢"&amp;CHAR(10)&amp;"("&amp;FIXED($D4,1)&amp;"%"&amp;")"</f>
        <v>전
31.6㎢
(3.0%)</v>
      </c>
    </row>
    <row r="7" spans="1:34" x14ac:dyDescent="0.25">
      <c r="Q7" s="104" t="s">
        <v>19</v>
      </c>
      <c r="R7" s="3" t="str">
        <f>Q7&amp;CHAR(10)&amp;FIXED($E4,1)&amp;"㎢"&amp;CHAR(10)&amp;"("&amp;FIXED($F4,1)&amp;"%"&amp;")"</f>
        <v>답
89.5㎢
(8.4%)</v>
      </c>
    </row>
    <row r="8" spans="1:34" x14ac:dyDescent="0.25">
      <c r="Q8" s="104" t="s">
        <v>20</v>
      </c>
      <c r="R8" s="3" t="str">
        <f>Q8&amp;CHAR(10)&amp;FIXED($G4,1)&amp;"㎢"&amp;CHAR(10)&amp;"("&amp;FIXED($H4,1)&amp;"%"&amp;")"</f>
        <v>임야
663.5㎢
(62.4%)</v>
      </c>
    </row>
    <row r="9" spans="1:34" x14ac:dyDescent="0.25">
      <c r="Q9" s="104" t="s">
        <v>21</v>
      </c>
      <c r="R9" s="3" t="str">
        <f>Q9&amp;CHAR(10)&amp;FIXED($I4,1)&amp;"㎢"&amp;CHAR(10)&amp;"("&amp;FIXED($J4,1)&amp;"%"&amp;")"</f>
        <v>대
53.8㎢
(5.1%)</v>
      </c>
    </row>
    <row r="10" spans="1:34" x14ac:dyDescent="0.25">
      <c r="Q10" s="104" t="s">
        <v>22</v>
      </c>
      <c r="R10" s="3" t="str">
        <f>Q10&amp;CHAR(10)&amp;FIXED($K4,1)&amp;"㎢"&amp;CHAR(10)&amp;"("&amp;FIXED($L4,1)&amp;"%"&amp;")"</f>
        <v>도로
48.9㎢
(4.6%)</v>
      </c>
    </row>
    <row r="11" spans="1:34" x14ac:dyDescent="0.25">
      <c r="Q11" s="104" t="s">
        <v>23</v>
      </c>
      <c r="R11" s="3" t="str">
        <f>Q11&amp;CHAR(10)&amp;FIXED($M4,1)&amp;"㎢"&amp;CHAR(10)&amp;"("&amp;FIXED($N4,1)&amp;"%"&amp;")"</f>
        <v>하천
29.9㎢
(2.8%)</v>
      </c>
    </row>
    <row r="12" spans="1:34" x14ac:dyDescent="0.25">
      <c r="Q12" s="104" t="s">
        <v>74</v>
      </c>
      <c r="R12" s="3" t="str">
        <f>Q12&amp;CHAR(10)&amp;FIXED($O4,1)&amp;"㎢"&amp;CHAR(10)&amp;"("&amp;FIXED($P4,1)&amp;"%"&amp;")"</f>
        <v>기타
145.6㎢
(13.7%)</v>
      </c>
    </row>
    <row r="16" spans="1:34" x14ac:dyDescent="0.25">
      <c r="O16" s="99"/>
    </row>
    <row r="30" spans="1:15" s="19" customFormat="1" ht="10.5" x14ac:dyDescent="0.25">
      <c r="A30" s="19" t="s">
        <v>65</v>
      </c>
      <c r="O30" s="50"/>
    </row>
    <row r="31" spans="1:15" x14ac:dyDescent="0.25">
      <c r="A31" s="15" t="s">
        <v>30</v>
      </c>
      <c r="B31" s="16">
        <v>2012</v>
      </c>
      <c r="C31" s="16">
        <v>2013</v>
      </c>
      <c r="D31" s="16">
        <v>2014</v>
      </c>
      <c r="E31" s="16">
        <v>2015</v>
      </c>
      <c r="F31" s="16">
        <v>2016</v>
      </c>
      <c r="G31" s="16">
        <v>2017</v>
      </c>
      <c r="H31" s="16">
        <v>2018</v>
      </c>
      <c r="I31" s="16">
        <v>2019</v>
      </c>
      <c r="J31" s="16">
        <v>2020</v>
      </c>
      <c r="K31" s="16">
        <v>2021</v>
      </c>
      <c r="L31" s="16">
        <v>2022</v>
      </c>
      <c r="O31"/>
    </row>
    <row r="32" spans="1:15" x14ac:dyDescent="0.25">
      <c r="A32" s="17" t="s">
        <v>18</v>
      </c>
      <c r="B32" s="67">
        <v>100</v>
      </c>
      <c r="C32" s="67">
        <v>98.252565960876922</v>
      </c>
      <c r="D32" s="67">
        <v>96.579660065368941</v>
      </c>
      <c r="E32" s="67">
        <v>95.927687948023419</v>
      </c>
      <c r="F32" s="67">
        <v>93.379272767789345</v>
      </c>
      <c r="G32" s="67">
        <v>93.400005290049734</v>
      </c>
      <c r="H32" s="67">
        <v>93.418702889601192</v>
      </c>
      <c r="I32" s="67">
        <v>92.197123023334555</v>
      </c>
      <c r="J32" s="67">
        <v>92.02832962852132</v>
      </c>
      <c r="K32" s="67">
        <v>91.265065596818559</v>
      </c>
      <c r="L32" s="67">
        <v>91.206839602031707</v>
      </c>
      <c r="O32"/>
    </row>
    <row r="33" spans="1:15" x14ac:dyDescent="0.25">
      <c r="A33" s="17" t="s">
        <v>19</v>
      </c>
      <c r="B33" s="67">
        <v>100</v>
      </c>
      <c r="C33" s="67">
        <v>98.451309492527372</v>
      </c>
      <c r="D33" s="67">
        <v>97.343420615730807</v>
      </c>
      <c r="E33" s="67">
        <v>96.197277250206483</v>
      </c>
      <c r="F33" s="67">
        <v>94.935662656376479</v>
      </c>
      <c r="G33" s="67">
        <v>94.062615749312755</v>
      </c>
      <c r="H33" s="67">
        <v>92.790188422962515</v>
      </c>
      <c r="I33" s="67">
        <v>90.930337281816293</v>
      </c>
      <c r="J33" s="67">
        <v>90.24728686393442</v>
      </c>
      <c r="K33" s="67">
        <v>88.735939617406544</v>
      </c>
      <c r="L33" s="67">
        <v>87.856645735471346</v>
      </c>
      <c r="O33"/>
    </row>
    <row r="34" spans="1:15" x14ac:dyDescent="0.25">
      <c r="A34" s="17" t="s">
        <v>20</v>
      </c>
      <c r="B34" s="67">
        <v>100</v>
      </c>
      <c r="C34" s="67">
        <v>99.769147688581342</v>
      </c>
      <c r="D34" s="67">
        <v>99.375701281850468</v>
      </c>
      <c r="E34" s="67">
        <v>99.282906913911489</v>
      </c>
      <c r="F34" s="67">
        <v>99.00552071443785</v>
      </c>
      <c r="G34" s="67">
        <v>98.884860173877328</v>
      </c>
      <c r="H34" s="67">
        <v>98.441732061678962</v>
      </c>
      <c r="I34" s="67">
        <v>98.296152035181336</v>
      </c>
      <c r="J34" s="67">
        <v>98.185178498421095</v>
      </c>
      <c r="K34" s="67">
        <v>97.963288000742921</v>
      </c>
      <c r="L34" s="67">
        <v>97.731290798131838</v>
      </c>
      <c r="O34"/>
    </row>
    <row r="35" spans="1:15" x14ac:dyDescent="0.25">
      <c r="A35" s="17" t="s">
        <v>29</v>
      </c>
      <c r="B35" s="67">
        <v>100</v>
      </c>
      <c r="C35" s="67">
        <v>101.78266866214041</v>
      </c>
      <c r="D35" s="67">
        <v>103.4637143449103</v>
      </c>
      <c r="E35" s="67">
        <v>105.63496212470244</v>
      </c>
      <c r="F35" s="67">
        <v>108.20695535034706</v>
      </c>
      <c r="G35" s="67">
        <v>109.32882651619306</v>
      </c>
      <c r="H35" s="67">
        <v>111.95855640635241</v>
      </c>
      <c r="I35" s="67">
        <v>115.06410957870823</v>
      </c>
      <c r="J35" s="67">
        <v>115.80125005203583</v>
      </c>
      <c r="K35" s="67">
        <v>118.31696766392091</v>
      </c>
      <c r="L35" s="67">
        <v>120.26208714452773</v>
      </c>
      <c r="O35"/>
    </row>
    <row r="36" spans="1:15" x14ac:dyDescent="0.25">
      <c r="A36" s="17" t="s">
        <v>22</v>
      </c>
      <c r="B36" s="67">
        <v>100</v>
      </c>
      <c r="C36" s="67">
        <v>101.62748340679867</v>
      </c>
      <c r="D36" s="67">
        <v>103.04230387690619</v>
      </c>
      <c r="E36" s="67">
        <v>104.13344804183595</v>
      </c>
      <c r="F36" s="67">
        <v>107.54268365999553</v>
      </c>
      <c r="G36" s="67">
        <v>109.20802160359709</v>
      </c>
      <c r="H36" s="67">
        <v>111.977245175902</v>
      </c>
      <c r="I36" s="67">
        <v>113.99218871156745</v>
      </c>
      <c r="J36" s="67">
        <v>115.99267454154668</v>
      </c>
      <c r="K36" s="67">
        <v>117.95496838511357</v>
      </c>
      <c r="L36" s="67">
        <v>119.05682809793055</v>
      </c>
      <c r="O36"/>
    </row>
    <row r="37" spans="1:15" x14ac:dyDescent="0.25">
      <c r="A37" s="17" t="s">
        <v>23</v>
      </c>
      <c r="B37" s="67">
        <v>100</v>
      </c>
      <c r="C37" s="67">
        <v>100.04086379833583</v>
      </c>
      <c r="D37" s="67">
        <v>100.77518213016545</v>
      </c>
      <c r="E37" s="67">
        <v>100.62419485695975</v>
      </c>
      <c r="F37" s="67">
        <v>99.331409880960507</v>
      </c>
      <c r="G37" s="67">
        <v>99.303169691302784</v>
      </c>
      <c r="H37" s="67">
        <v>99.074533005392937</v>
      </c>
      <c r="I37" s="67">
        <v>98.999646159116466</v>
      </c>
      <c r="J37" s="67">
        <v>98.941063490777552</v>
      </c>
      <c r="K37" s="67">
        <v>98.627374780587374</v>
      </c>
      <c r="L37" s="67">
        <v>98.509052806422716</v>
      </c>
      <c r="O37"/>
    </row>
    <row r="38" spans="1:15" x14ac:dyDescent="0.25">
      <c r="A38" s="18" t="s">
        <v>15</v>
      </c>
      <c r="B38" s="67">
        <v>100</v>
      </c>
      <c r="C38" s="67">
        <v>101.97426970945934</v>
      </c>
      <c r="D38" s="67">
        <v>104.4000714576579</v>
      </c>
      <c r="E38" s="67">
        <v>105.06733368051877</v>
      </c>
      <c r="F38" s="67">
        <v>106.41644432681021</v>
      </c>
      <c r="G38" s="67">
        <v>107.12251889412438</v>
      </c>
      <c r="H38" s="67">
        <v>109.00666790217312</v>
      </c>
      <c r="I38" s="67">
        <v>110.2583939554185</v>
      </c>
      <c r="J38" s="67">
        <v>110.58694676782915</v>
      </c>
      <c r="K38" s="67">
        <v>111.92304295781257</v>
      </c>
      <c r="L38" s="67">
        <v>113.25389574795489</v>
      </c>
      <c r="O38"/>
    </row>
  </sheetData>
  <mergeCells count="2">
    <mergeCell ref="A2:A3"/>
    <mergeCell ref="Q5:R5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B8" sqref="B8"/>
    </sheetView>
  </sheetViews>
  <sheetFormatPr defaultRowHeight="12" x14ac:dyDescent="0.25"/>
  <cols>
    <col min="1" max="1" width="9.140625" style="3"/>
    <col min="2" max="2" width="20.85546875" style="3" bestFit="1" customWidth="1"/>
    <col min="3" max="4" width="9.140625" style="4"/>
    <col min="5" max="12" width="9.140625" style="3"/>
    <col min="13" max="13" width="9.140625" style="97"/>
    <col min="14" max="16384" width="9.140625" style="3"/>
  </cols>
  <sheetData>
    <row r="1" spans="1:13" x14ac:dyDescent="0.25">
      <c r="A1" s="29" t="s">
        <v>31</v>
      </c>
      <c r="B1" s="29"/>
      <c r="C1" s="5"/>
      <c r="D1" s="5"/>
    </row>
    <row r="2" spans="1:13" x14ac:dyDescent="0.25">
      <c r="A2" s="135"/>
      <c r="B2" s="21" t="s">
        <v>1</v>
      </c>
      <c r="C2" s="28"/>
      <c r="D2" s="28"/>
    </row>
    <row r="3" spans="1:13" x14ac:dyDescent="0.25">
      <c r="A3" s="135"/>
      <c r="B3" s="7" t="s">
        <v>2</v>
      </c>
      <c r="C3" s="7" t="s">
        <v>2</v>
      </c>
      <c r="D3" s="7" t="s">
        <v>25</v>
      </c>
      <c r="E3" s="109" t="s">
        <v>76</v>
      </c>
    </row>
    <row r="4" spans="1:13" x14ac:dyDescent="0.15">
      <c r="A4" s="9" t="s">
        <v>4</v>
      </c>
      <c r="B4" s="80">
        <v>408227550.29999995</v>
      </c>
      <c r="C4" s="5">
        <f>B4*0.000001</f>
        <v>408.22755029999996</v>
      </c>
      <c r="D4" s="5">
        <f>SUM(D5:D9)</f>
        <v>100</v>
      </c>
      <c r="E4" s="3" t="str">
        <f t="shared" ref="E4:E9" si="0">FIXED($C4,1)&amp;CHAR(10)&amp;"("&amp;FIXED($D4,1)&amp;")"</f>
        <v>408.2
(100.0)</v>
      </c>
    </row>
    <row r="5" spans="1:13" x14ac:dyDescent="0.15">
      <c r="A5" s="6" t="s">
        <v>5</v>
      </c>
      <c r="B5" s="92">
        <v>23602621.5</v>
      </c>
      <c r="C5" s="5">
        <f t="shared" ref="C5:C9" si="1">B5*0.000001</f>
        <v>23.602621499999998</v>
      </c>
      <c r="D5" s="5">
        <f>B5/B4*100</f>
        <v>5.7817316549690991</v>
      </c>
      <c r="E5" s="3" t="str">
        <f t="shared" si="0"/>
        <v>23.6
(5.8)</v>
      </c>
    </row>
    <row r="6" spans="1:13" x14ac:dyDescent="0.15">
      <c r="A6" s="6" t="s">
        <v>6</v>
      </c>
      <c r="B6" s="92">
        <v>59448733.399999999</v>
      </c>
      <c r="C6" s="5">
        <f t="shared" si="1"/>
        <v>59.448733399999995</v>
      </c>
      <c r="D6" s="5">
        <f>B6/B4*100</f>
        <v>14.56264609194359</v>
      </c>
      <c r="E6" s="3" t="str">
        <f t="shared" si="0"/>
        <v>59.4
(14.6)</v>
      </c>
    </row>
    <row r="7" spans="1:13" x14ac:dyDescent="0.15">
      <c r="A7" s="6" t="s">
        <v>7</v>
      </c>
      <c r="B7" s="92">
        <v>20308684.100000001</v>
      </c>
      <c r="C7" s="5">
        <f t="shared" si="1"/>
        <v>20.308684100000001</v>
      </c>
      <c r="D7" s="5">
        <f>B7/B4*100</f>
        <v>4.9748440753387353</v>
      </c>
      <c r="E7" s="3" t="str">
        <f t="shared" si="0"/>
        <v>20.3
(5.0)</v>
      </c>
    </row>
    <row r="8" spans="1:13" x14ac:dyDescent="0.15">
      <c r="A8" s="6" t="s">
        <v>8</v>
      </c>
      <c r="B8" s="92">
        <v>59942108.100000001</v>
      </c>
      <c r="C8" s="5">
        <f t="shared" si="1"/>
        <v>59.942108099999999</v>
      </c>
      <c r="D8" s="5">
        <f>B8/B4*100</f>
        <v>14.683503858558664</v>
      </c>
      <c r="E8" s="3" t="str">
        <f t="shared" si="0"/>
        <v>59.9
(14.7)</v>
      </c>
    </row>
    <row r="9" spans="1:13" x14ac:dyDescent="0.15">
      <c r="A9" s="6" t="s">
        <v>9</v>
      </c>
      <c r="B9" s="92">
        <v>244925403.19999999</v>
      </c>
      <c r="C9" s="5">
        <f t="shared" si="1"/>
        <v>244.92540319999998</v>
      </c>
      <c r="D9" s="5">
        <f>B9/B4*100</f>
        <v>59.99727431918992</v>
      </c>
      <c r="E9" s="3" t="str">
        <f t="shared" si="0"/>
        <v>244.9
(60.0)</v>
      </c>
      <c r="M9" s="98"/>
    </row>
    <row r="10" spans="1:13" x14ac:dyDescent="0.25">
      <c r="A10" s="19"/>
      <c r="B10" s="19"/>
      <c r="C10" s="5"/>
      <c r="D10" s="5"/>
    </row>
    <row r="11" spans="1:13" x14ac:dyDescent="0.25">
      <c r="A11" s="19"/>
      <c r="B11" s="19"/>
      <c r="C11" s="107"/>
      <c r="D11" s="5"/>
    </row>
    <row r="12" spans="1:13" x14ac:dyDescent="0.25">
      <c r="A12" s="19"/>
      <c r="B12" s="19"/>
      <c r="C12" s="107"/>
      <c r="D12" s="5"/>
    </row>
    <row r="13" spans="1:13" x14ac:dyDescent="0.25">
      <c r="A13" s="19"/>
      <c r="B13" s="5"/>
      <c r="C13" s="5"/>
      <c r="D13" s="5"/>
    </row>
    <row r="14" spans="1:13" x14ac:dyDescent="0.25">
      <c r="A14" s="19"/>
      <c r="B14" s="71"/>
      <c r="C14" s="5"/>
      <c r="D14" s="5"/>
    </row>
    <row r="15" spans="1:13" x14ac:dyDescent="0.25">
      <c r="A15" s="19"/>
      <c r="B15" s="19"/>
      <c r="C15" s="5"/>
      <c r="D15" s="5"/>
    </row>
    <row r="16" spans="1:13" x14ac:dyDescent="0.25">
      <c r="A16" s="19"/>
      <c r="B16" s="71"/>
      <c r="C16" s="5"/>
      <c r="D16" s="5"/>
    </row>
    <row r="17" spans="1:13" x14ac:dyDescent="0.25">
      <c r="A17" s="19"/>
      <c r="B17" s="19"/>
      <c r="C17" s="5"/>
      <c r="D17" s="5"/>
    </row>
    <row r="18" spans="1:13" x14ac:dyDescent="0.25">
      <c r="A18" s="19"/>
      <c r="B18" s="19"/>
      <c r="C18" s="5"/>
      <c r="D18" s="5"/>
    </row>
    <row r="19" spans="1:13" x14ac:dyDescent="0.25">
      <c r="A19" s="19"/>
      <c r="B19" s="19"/>
      <c r="C19" s="5"/>
      <c r="D19" s="5"/>
    </row>
    <row r="20" spans="1:13" x14ac:dyDescent="0.25">
      <c r="A20" s="19"/>
      <c r="B20" s="19"/>
      <c r="C20" s="5"/>
      <c r="D20" s="5"/>
    </row>
    <row r="21" spans="1:13" x14ac:dyDescent="0.25">
      <c r="A21" s="19"/>
      <c r="B21" s="19"/>
      <c r="C21" s="5"/>
      <c r="D21" s="5"/>
    </row>
    <row r="22" spans="1:13" x14ac:dyDescent="0.25">
      <c r="A22" s="19"/>
      <c r="B22" s="19"/>
      <c r="C22" s="5"/>
      <c r="D22" s="5"/>
    </row>
    <row r="23" spans="1:13" x14ac:dyDescent="0.25">
      <c r="A23" s="19" t="s">
        <v>59</v>
      </c>
      <c r="B23" s="19"/>
      <c r="C23" s="5"/>
      <c r="D23" s="5"/>
    </row>
    <row r="24" spans="1:13" x14ac:dyDescent="0.25">
      <c r="A24" s="135"/>
      <c r="B24" s="21" t="s">
        <v>1</v>
      </c>
      <c r="C24" s="28"/>
      <c r="D24" s="28"/>
    </row>
    <row r="25" spans="1:13" x14ac:dyDescent="0.25">
      <c r="A25" s="135"/>
      <c r="B25" s="7" t="s">
        <v>2</v>
      </c>
      <c r="C25" s="7" t="s">
        <v>2</v>
      </c>
      <c r="D25" s="7" t="s">
        <v>60</v>
      </c>
      <c r="E25" s="109" t="s">
        <v>76</v>
      </c>
    </row>
    <row r="26" spans="1:13" x14ac:dyDescent="0.15">
      <c r="A26" s="9" t="s">
        <v>4</v>
      </c>
      <c r="B26" s="80">
        <v>654605956</v>
      </c>
      <c r="C26" s="5">
        <f>B26*0.000001</f>
        <v>654.60595599999999</v>
      </c>
      <c r="D26" s="5">
        <f>SUM(D27:D31)</f>
        <v>100</v>
      </c>
      <c r="E26" s="3" t="str">
        <f t="shared" ref="E26:E31" si="2">FIXED($C26,1)&amp;CHAR(10)&amp;"("&amp;FIXED($D26,1)&amp;")"</f>
        <v>654.6
(100.0)</v>
      </c>
    </row>
    <row r="27" spans="1:13" x14ac:dyDescent="0.15">
      <c r="A27" s="6" t="s">
        <v>5</v>
      </c>
      <c r="B27" s="92">
        <v>13404508</v>
      </c>
      <c r="C27" s="5">
        <f t="shared" ref="C27:C31" si="3">B27*0.000001</f>
        <v>13.404508</v>
      </c>
      <c r="D27" s="5">
        <f>B27/B26*100</f>
        <v>2.0477216678425703</v>
      </c>
      <c r="E27" s="3" t="str">
        <f t="shared" si="2"/>
        <v>13.4
(2.0)</v>
      </c>
    </row>
    <row r="28" spans="1:13" x14ac:dyDescent="0.15">
      <c r="A28" s="6" t="s">
        <v>6</v>
      </c>
      <c r="B28" s="92">
        <v>14544621</v>
      </c>
      <c r="C28" s="5">
        <f t="shared" si="3"/>
        <v>14.544620999999999</v>
      </c>
      <c r="D28" s="5">
        <f>B28/B26*100</f>
        <v>2.2218894995816383</v>
      </c>
      <c r="E28" s="3" t="str">
        <f t="shared" si="2"/>
        <v>14.5
(2.2)</v>
      </c>
    </row>
    <row r="29" spans="1:13" x14ac:dyDescent="0.15">
      <c r="A29" s="6" t="s">
        <v>7</v>
      </c>
      <c r="B29" s="92">
        <v>15764641</v>
      </c>
      <c r="C29" s="5">
        <f t="shared" si="3"/>
        <v>15.764640999999999</v>
      </c>
      <c r="D29" s="5">
        <f>B29/B26*100</f>
        <v>2.4082642168932544</v>
      </c>
      <c r="E29" s="3" t="str">
        <f t="shared" si="2"/>
        <v>15.8
(2.4)</v>
      </c>
    </row>
    <row r="30" spans="1:13" x14ac:dyDescent="0.15">
      <c r="A30" s="6" t="s">
        <v>8</v>
      </c>
      <c r="B30" s="92">
        <v>97410199</v>
      </c>
      <c r="C30" s="5">
        <f t="shared" si="3"/>
        <v>97.410198999999992</v>
      </c>
      <c r="D30" s="5">
        <f>B30/B26*100</f>
        <v>14.880738268137602</v>
      </c>
      <c r="E30" s="3" t="str">
        <f t="shared" si="2"/>
        <v>97.4
(14.9)</v>
      </c>
      <c r="M30" s="98"/>
    </row>
    <row r="31" spans="1:13" x14ac:dyDescent="0.15">
      <c r="A31" s="6" t="s">
        <v>9</v>
      </c>
      <c r="B31" s="92">
        <v>513481987</v>
      </c>
      <c r="C31" s="5">
        <f t="shared" si="3"/>
        <v>513.481987</v>
      </c>
      <c r="D31" s="5">
        <f>B31/B26*100</f>
        <v>78.441386347544935</v>
      </c>
      <c r="E31" s="3" t="str">
        <f t="shared" si="2"/>
        <v>513.5
(78.4)</v>
      </c>
    </row>
    <row r="33" spans="3:4" x14ac:dyDescent="0.25">
      <c r="C33" s="108"/>
    </row>
    <row r="34" spans="3:4" x14ac:dyDescent="0.25">
      <c r="C34" s="108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</sheetData>
  <mergeCells count="2">
    <mergeCell ref="A2:A3"/>
    <mergeCell ref="A24:A25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"/>
  <sheetViews>
    <sheetView topLeftCell="M1" workbookViewId="0">
      <selection activeCell="AB8" sqref="AB8"/>
    </sheetView>
  </sheetViews>
  <sheetFormatPr defaultRowHeight="13.5" x14ac:dyDescent="0.25"/>
  <cols>
    <col min="2" max="2" width="17" customWidth="1"/>
    <col min="3" max="3" width="14" customWidth="1"/>
    <col min="4" max="5" width="15.140625" customWidth="1"/>
    <col min="6" max="9" width="14" customWidth="1"/>
    <col min="27" max="27" width="17" style="53" bestFit="1" customWidth="1"/>
    <col min="28" max="28" width="14" style="53" bestFit="1" customWidth="1"/>
    <col min="29" max="29" width="12.85546875" style="53" bestFit="1" customWidth="1"/>
    <col min="30" max="30" width="15.140625" style="53" bestFit="1" customWidth="1"/>
    <col min="31" max="33" width="14" style="53" bestFit="1" customWidth="1"/>
    <col min="34" max="34" width="11.85546875" style="53" bestFit="1" customWidth="1"/>
    <col min="35" max="35" width="14.5703125" style="53" customWidth="1"/>
    <col min="36" max="36" width="14.85546875" style="53" bestFit="1" customWidth="1"/>
    <col min="37" max="37" width="11.7109375" style="53" bestFit="1" customWidth="1"/>
    <col min="38" max="38" width="14" style="53" bestFit="1" customWidth="1"/>
    <col min="39" max="39" width="11" style="53" bestFit="1" customWidth="1"/>
    <col min="40" max="40" width="10" style="53" bestFit="1" customWidth="1"/>
    <col min="41" max="41" width="12.85546875" style="53" bestFit="1" customWidth="1"/>
    <col min="42" max="43" width="11.7109375" style="53" bestFit="1" customWidth="1"/>
    <col min="44" max="46" width="12.85546875" style="53" bestFit="1" customWidth="1"/>
    <col min="47" max="47" width="10" style="53" bestFit="1" customWidth="1"/>
    <col min="48" max="48" width="11.7109375" style="53" bestFit="1" customWidth="1"/>
    <col min="49" max="49" width="14.28515625" style="53" bestFit="1" customWidth="1"/>
    <col min="50" max="50" width="21" style="53" bestFit="1" customWidth="1"/>
    <col min="51" max="51" width="9.28515625" style="53" bestFit="1" customWidth="1"/>
    <col min="52" max="52" width="10" style="53" bestFit="1" customWidth="1"/>
    <col min="53" max="53" width="9.28515625" style="53" bestFit="1" customWidth="1"/>
    <col min="54" max="54" width="11.7109375" style="53" bestFit="1" customWidth="1"/>
    <col min="55" max="55" width="12.85546875" style="53" bestFit="1" customWidth="1"/>
  </cols>
  <sheetData>
    <row r="1" spans="1:50" x14ac:dyDescent="0.15">
      <c r="A1" s="139" t="s">
        <v>61</v>
      </c>
      <c r="B1" s="139"/>
      <c r="C1" s="139"/>
      <c r="D1" s="30"/>
      <c r="E1" s="31"/>
      <c r="F1" s="31"/>
      <c r="G1" s="31"/>
      <c r="H1" s="31"/>
      <c r="I1" s="31"/>
      <c r="L1" s="110" t="s">
        <v>76</v>
      </c>
    </row>
    <row r="2" spans="1:50" ht="13.5" customHeight="1" x14ac:dyDescent="0.25">
      <c r="A2" s="32"/>
      <c r="B2" s="21" t="s">
        <v>75</v>
      </c>
      <c r="C2" s="21" t="s">
        <v>18</v>
      </c>
      <c r="D2" s="21" t="s">
        <v>19</v>
      </c>
      <c r="E2" s="21" t="s">
        <v>20</v>
      </c>
      <c r="F2" s="21" t="s">
        <v>21</v>
      </c>
      <c r="G2" s="21" t="s">
        <v>22</v>
      </c>
      <c r="H2" s="21" t="s">
        <v>23</v>
      </c>
      <c r="I2" s="21" t="s">
        <v>57</v>
      </c>
      <c r="J2" s="110" t="s">
        <v>76</v>
      </c>
      <c r="L2" s="1" t="str">
        <f>B2&amp;CHAR(10)&amp;FIXED(B3,1)</f>
        <v>총계
1,062.8</v>
      </c>
    </row>
    <row r="3" spans="1:50" x14ac:dyDescent="0.25">
      <c r="A3" s="9" t="s">
        <v>4</v>
      </c>
      <c r="B3" s="33">
        <f>AA5*0.000001</f>
        <v>1062.8335063</v>
      </c>
      <c r="C3" s="33">
        <f t="shared" ref="C3:H8" si="0">AB5*0.000001</f>
        <v>31.647958499999998</v>
      </c>
      <c r="D3" s="33">
        <f t="shared" si="0"/>
        <v>89.512316699999985</v>
      </c>
      <c r="E3" s="33">
        <f t="shared" si="0"/>
        <v>663.50914579999994</v>
      </c>
      <c r="F3" s="33">
        <f t="shared" si="0"/>
        <v>53.774464199999997</v>
      </c>
      <c r="G3" s="33">
        <f t="shared" si="0"/>
        <v>48.864690399999994</v>
      </c>
      <c r="H3" s="33">
        <f t="shared" si="0"/>
        <v>29.9282027</v>
      </c>
      <c r="I3" s="33">
        <f>AW15*0.000001</f>
        <v>145.59672799999998</v>
      </c>
      <c r="J3" s="1" t="str">
        <f>A3&amp;CHAR(10)&amp;FIXED(B3,1)</f>
        <v>합계
1,062.8</v>
      </c>
      <c r="L3" s="1" t="str">
        <f>C2&amp;CHAR(10)&amp;FIXED(C3,1)</f>
        <v>전
31.6</v>
      </c>
      <c r="Z3" s="137"/>
      <c r="AA3" s="54" t="s">
        <v>1</v>
      </c>
      <c r="AB3" s="54" t="s">
        <v>18</v>
      </c>
      <c r="AC3" s="54" t="s">
        <v>19</v>
      </c>
      <c r="AD3" s="54" t="s">
        <v>20</v>
      </c>
      <c r="AE3" s="54" t="s">
        <v>21</v>
      </c>
      <c r="AF3" s="54" t="s">
        <v>22</v>
      </c>
      <c r="AG3" s="54" t="s">
        <v>23</v>
      </c>
      <c r="AH3" s="54" t="s">
        <v>27</v>
      </c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</row>
    <row r="4" spans="1:50" x14ac:dyDescent="0.15">
      <c r="A4" s="6" t="s">
        <v>5</v>
      </c>
      <c r="B4" s="33">
        <f t="shared" ref="B4:B8" si="1">AA6*0.000001</f>
        <v>37.007129499999998</v>
      </c>
      <c r="C4" s="33">
        <f t="shared" si="0"/>
        <v>1.6624896</v>
      </c>
      <c r="D4" s="33">
        <f t="shared" si="0"/>
        <v>1.9542717999999999</v>
      </c>
      <c r="E4" s="33">
        <f t="shared" si="0"/>
        <v>13.812449199999998</v>
      </c>
      <c r="F4" s="33">
        <f t="shared" si="0"/>
        <v>8.1437350999999989</v>
      </c>
      <c r="G4" s="33">
        <f t="shared" si="0"/>
        <v>4.0607449999999998</v>
      </c>
      <c r="H4" s="33">
        <f t="shared" si="0"/>
        <v>2.9636716000000001</v>
      </c>
      <c r="I4" s="33">
        <f t="shared" ref="I4:I8" si="2">AW16*0.000001</f>
        <v>4.4097672000000001</v>
      </c>
      <c r="J4" s="1" t="str">
        <f>FIXED(B4,1)</f>
        <v>37.0</v>
      </c>
      <c r="L4" s="1" t="str">
        <f>D2&amp;CHAR(10)&amp;FIXED(D3,1)</f>
        <v>답
89.5</v>
      </c>
      <c r="Z4" s="138"/>
      <c r="AA4" s="56" t="s">
        <v>2</v>
      </c>
      <c r="AB4" s="56" t="s">
        <v>2</v>
      </c>
      <c r="AC4" s="56" t="s">
        <v>2</v>
      </c>
      <c r="AD4" s="56" t="s">
        <v>2</v>
      </c>
      <c r="AE4" s="56" t="s">
        <v>2</v>
      </c>
      <c r="AF4" s="56" t="s">
        <v>2</v>
      </c>
      <c r="AG4" s="56" t="s">
        <v>2</v>
      </c>
      <c r="AH4" s="56" t="s">
        <v>2</v>
      </c>
      <c r="AI4" s="55"/>
      <c r="AJ4" s="55" t="s">
        <v>77</v>
      </c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</row>
    <row r="5" spans="1:50" x14ac:dyDescent="0.15">
      <c r="A5" s="6" t="s">
        <v>6</v>
      </c>
      <c r="B5" s="33">
        <f t="shared" si="1"/>
        <v>73.993354400000001</v>
      </c>
      <c r="C5" s="33">
        <f t="shared" si="0"/>
        <v>1.5273498999999999</v>
      </c>
      <c r="D5" s="33">
        <f t="shared" si="0"/>
        <v>1.8997253000000001</v>
      </c>
      <c r="E5" s="33">
        <f t="shared" si="0"/>
        <v>17.3360731</v>
      </c>
      <c r="F5" s="33">
        <f t="shared" si="0"/>
        <v>10.413348099999999</v>
      </c>
      <c r="G5" s="33">
        <f t="shared" si="0"/>
        <v>8.0184405999999999</v>
      </c>
      <c r="H5" s="33">
        <f t="shared" si="0"/>
        <v>2.5198784999999999</v>
      </c>
      <c r="I5" s="33">
        <f t="shared" si="2"/>
        <v>32.278538899999994</v>
      </c>
      <c r="J5" s="1" t="str">
        <f t="shared" ref="J5:J8" si="3">FIXED(B5,1)</f>
        <v>74.0</v>
      </c>
      <c r="K5" s="70"/>
      <c r="L5" s="1" t="str">
        <f>E2&amp;CHAR(10)&amp;FIXED(E3,1)</f>
        <v>임야
663.5</v>
      </c>
      <c r="Z5" s="36" t="s">
        <v>4</v>
      </c>
      <c r="AA5" s="82">
        <f>AA26</f>
        <v>1062833506.3000001</v>
      </c>
      <c r="AB5" s="82">
        <f>AB26</f>
        <v>31647958.5</v>
      </c>
      <c r="AC5" s="82">
        <f>AC26</f>
        <v>89512316.699999988</v>
      </c>
      <c r="AD5" s="82">
        <f>AF26</f>
        <v>663509145.79999995</v>
      </c>
      <c r="AE5" s="82">
        <f>AI26</f>
        <v>53774464.200000003</v>
      </c>
      <c r="AF5" s="82">
        <f>AO26</f>
        <v>48864690.399999999</v>
      </c>
      <c r="AG5" s="82">
        <f>AR26</f>
        <v>29928202.700000003</v>
      </c>
      <c r="AH5" s="57">
        <f>AW15</f>
        <v>145596728</v>
      </c>
      <c r="AI5" s="89">
        <f>SUM(AB5:AH5)</f>
        <v>1062833506.3000001</v>
      </c>
      <c r="AJ5" s="113">
        <f>'1.구군별 면적 및 지번수'!B4</f>
        <v>1062833506.3000001</v>
      </c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</row>
    <row r="6" spans="1:50" x14ac:dyDescent="0.15">
      <c r="A6" s="6" t="s">
        <v>7</v>
      </c>
      <c r="B6" s="33">
        <f t="shared" si="1"/>
        <v>36.073325099999998</v>
      </c>
      <c r="C6" s="33">
        <f t="shared" si="0"/>
        <v>0.76277490000000003</v>
      </c>
      <c r="D6" s="33">
        <f t="shared" si="0"/>
        <v>0.94973439999999998</v>
      </c>
      <c r="E6" s="33">
        <f t="shared" si="0"/>
        <v>18.111692300000001</v>
      </c>
      <c r="F6" s="33">
        <f t="shared" si="0"/>
        <v>4.7328264000000004</v>
      </c>
      <c r="G6" s="33">
        <f t="shared" si="0"/>
        <v>2.8297165999999998</v>
      </c>
      <c r="H6" s="33">
        <f t="shared" si="0"/>
        <v>0.30977699999999997</v>
      </c>
      <c r="I6" s="33">
        <f t="shared" si="2"/>
        <v>8.3768034999999994</v>
      </c>
      <c r="J6" s="1" t="str">
        <f t="shared" si="3"/>
        <v>36.1</v>
      </c>
      <c r="K6" s="95"/>
      <c r="L6" s="1" t="str">
        <f>F2&amp;CHAR(10)&amp;FIXED(F3,1)</f>
        <v>대
53.8</v>
      </c>
      <c r="Z6" s="34" t="s">
        <v>5</v>
      </c>
      <c r="AA6" s="90">
        <f>AA27</f>
        <v>37007129.5</v>
      </c>
      <c r="AB6" s="90">
        <f t="shared" ref="AB6:AC6" si="4">AB27</f>
        <v>1662489.6000000001</v>
      </c>
      <c r="AC6" s="90">
        <f t="shared" si="4"/>
        <v>1954271.8</v>
      </c>
      <c r="AD6" s="90">
        <f>AF27</f>
        <v>13812449.199999999</v>
      </c>
      <c r="AE6" s="90">
        <f>AI27</f>
        <v>8143735.0999999996</v>
      </c>
      <c r="AF6" s="90">
        <f>AO27</f>
        <v>4060745</v>
      </c>
      <c r="AG6" s="90">
        <f>AR27</f>
        <v>2963671.6</v>
      </c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</row>
    <row r="7" spans="1:50" x14ac:dyDescent="0.15">
      <c r="A7" s="6" t="s">
        <v>8</v>
      </c>
      <c r="B7" s="33">
        <f t="shared" si="1"/>
        <v>157.35230709999999</v>
      </c>
      <c r="C7" s="33">
        <f t="shared" si="0"/>
        <v>6.0829388</v>
      </c>
      <c r="D7" s="33">
        <f t="shared" si="0"/>
        <v>14.9607619</v>
      </c>
      <c r="E7" s="33">
        <f t="shared" si="0"/>
        <v>98.2215712</v>
      </c>
      <c r="F7" s="33">
        <f t="shared" si="0"/>
        <v>8.6788236999999988</v>
      </c>
      <c r="G7" s="33">
        <f t="shared" si="0"/>
        <v>7.1460707000000001</v>
      </c>
      <c r="H7" s="33">
        <f t="shared" si="0"/>
        <v>5.3048500000000001</v>
      </c>
      <c r="I7" s="33">
        <f t="shared" si="2"/>
        <v>16.957290799999996</v>
      </c>
      <c r="J7" s="1" t="str">
        <f t="shared" si="3"/>
        <v>157.4</v>
      </c>
      <c r="L7" s="1" t="str">
        <f>G2&amp;CHAR(10)&amp;FIXED(G3,1)</f>
        <v>도로
48.9</v>
      </c>
      <c r="Z7" s="34" t="s">
        <v>6</v>
      </c>
      <c r="AA7" s="90">
        <f t="shared" ref="AA7:AC7" si="5">AA28</f>
        <v>73993354.400000006</v>
      </c>
      <c r="AB7" s="90">
        <f t="shared" si="5"/>
        <v>1527349.9</v>
      </c>
      <c r="AC7" s="90">
        <f t="shared" si="5"/>
        <v>1899725.3</v>
      </c>
      <c r="AD7" s="90">
        <f t="shared" ref="AD7:AD10" si="6">AF28</f>
        <v>17336073.100000001</v>
      </c>
      <c r="AE7" s="90">
        <f t="shared" ref="AE7:AE10" si="7">AI28</f>
        <v>10413348.1</v>
      </c>
      <c r="AF7" s="90">
        <f t="shared" ref="AF7:AF10" si="8">AO28</f>
        <v>8018440.5999999996</v>
      </c>
      <c r="AG7" s="90">
        <f t="shared" ref="AG7:AG10" si="9">AR28</f>
        <v>2519878.5</v>
      </c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</row>
    <row r="8" spans="1:50" x14ac:dyDescent="0.15">
      <c r="A8" s="6" t="s">
        <v>9</v>
      </c>
      <c r="B8" s="33">
        <f t="shared" si="1"/>
        <v>758.40739020000001</v>
      </c>
      <c r="C8" s="33">
        <f t="shared" si="0"/>
        <v>21.612405299999999</v>
      </c>
      <c r="D8" s="33">
        <f t="shared" si="0"/>
        <v>69.747823299999993</v>
      </c>
      <c r="E8" s="33">
        <f t="shared" si="0"/>
        <v>516.02735999999993</v>
      </c>
      <c r="F8" s="33">
        <f t="shared" si="0"/>
        <v>21.805730899999997</v>
      </c>
      <c r="G8" s="33">
        <f t="shared" si="0"/>
        <v>26.809717499999998</v>
      </c>
      <c r="H8" s="33">
        <f t="shared" si="0"/>
        <v>18.830025599999999</v>
      </c>
      <c r="I8" s="33">
        <f t="shared" si="2"/>
        <v>83.57432759999999</v>
      </c>
      <c r="J8" s="1" t="str">
        <f t="shared" si="3"/>
        <v>758.4</v>
      </c>
      <c r="L8" s="1" t="str">
        <f>H2&amp;CHAR(10)&amp;FIXED(H3,1)</f>
        <v>하천
29.9</v>
      </c>
      <c r="Z8" s="34" t="s">
        <v>7</v>
      </c>
      <c r="AA8" s="90">
        <f t="shared" ref="AA8:AC8" si="10">AA29</f>
        <v>36073325.100000001</v>
      </c>
      <c r="AB8" s="90">
        <f t="shared" si="10"/>
        <v>762774.9</v>
      </c>
      <c r="AC8" s="90">
        <f t="shared" si="10"/>
        <v>949734.40000000002</v>
      </c>
      <c r="AD8" s="90">
        <f t="shared" si="6"/>
        <v>18111692.300000001</v>
      </c>
      <c r="AE8" s="90">
        <f t="shared" si="7"/>
        <v>4732826.4000000004</v>
      </c>
      <c r="AF8" s="90">
        <f t="shared" si="8"/>
        <v>2829716.6</v>
      </c>
      <c r="AG8" s="90">
        <f t="shared" si="9"/>
        <v>309777</v>
      </c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</row>
    <row r="9" spans="1:50" x14ac:dyDescent="0.15">
      <c r="L9" s="1" t="str">
        <f>I2&amp;CHAR(10)&amp;FIXED(I3,1)</f>
        <v>기타
145.6</v>
      </c>
      <c r="Z9" s="34" t="s">
        <v>8</v>
      </c>
      <c r="AA9" s="90">
        <f t="shared" ref="AA9:AC9" si="11">AA30</f>
        <v>157352307.09999999</v>
      </c>
      <c r="AB9" s="90">
        <f t="shared" si="11"/>
        <v>6082938.7999999998</v>
      </c>
      <c r="AC9" s="90">
        <f t="shared" si="11"/>
        <v>14960761.9</v>
      </c>
      <c r="AD9" s="90">
        <f t="shared" si="6"/>
        <v>98221571.200000003</v>
      </c>
      <c r="AE9" s="90">
        <f t="shared" si="7"/>
        <v>8678823.6999999993</v>
      </c>
      <c r="AF9" s="90">
        <f t="shared" si="8"/>
        <v>7146070.7000000002</v>
      </c>
      <c r="AG9" s="90">
        <f t="shared" si="9"/>
        <v>5304850</v>
      </c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</row>
    <row r="10" spans="1:50" x14ac:dyDescent="0.15">
      <c r="Z10" s="34" t="s">
        <v>9</v>
      </c>
      <c r="AA10" s="90">
        <f t="shared" ref="AA10:AC10" si="12">AA31</f>
        <v>758407390.20000005</v>
      </c>
      <c r="AB10" s="90">
        <f t="shared" si="12"/>
        <v>21612405.300000001</v>
      </c>
      <c r="AC10" s="90">
        <f t="shared" si="12"/>
        <v>69747823.299999997</v>
      </c>
      <c r="AD10" s="90">
        <f t="shared" si="6"/>
        <v>516027360</v>
      </c>
      <c r="AE10" s="90">
        <f t="shared" si="7"/>
        <v>21805730.899999999</v>
      </c>
      <c r="AF10" s="90">
        <f t="shared" si="8"/>
        <v>26809717.5</v>
      </c>
      <c r="AG10" s="90">
        <f t="shared" si="9"/>
        <v>18830025.600000001</v>
      </c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</row>
    <row r="11" spans="1:50" x14ac:dyDescent="0.25">
      <c r="Z11" s="19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</row>
    <row r="12" spans="1:50" x14ac:dyDescent="0.25">
      <c r="Z12" s="19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</row>
    <row r="13" spans="1:50" x14ac:dyDescent="0.25">
      <c r="Z13" s="136"/>
      <c r="AA13" s="54" t="s">
        <v>33</v>
      </c>
      <c r="AB13" s="54" t="s">
        <v>34</v>
      </c>
      <c r="AC13" s="54" t="s">
        <v>35</v>
      </c>
      <c r="AD13" s="54" t="s">
        <v>36</v>
      </c>
      <c r="AE13" s="54" t="s">
        <v>37</v>
      </c>
      <c r="AF13" s="54" t="s">
        <v>38</v>
      </c>
      <c r="AG13" s="54" t="s">
        <v>39</v>
      </c>
      <c r="AH13" s="54" t="s">
        <v>40</v>
      </c>
      <c r="AI13" s="54" t="s">
        <v>41</v>
      </c>
      <c r="AJ13" s="54" t="s">
        <v>42</v>
      </c>
      <c r="AK13" s="54" t="s">
        <v>43</v>
      </c>
      <c r="AL13" s="54" t="s">
        <v>44</v>
      </c>
      <c r="AM13" s="54" t="s">
        <v>45</v>
      </c>
      <c r="AN13" s="54" t="s">
        <v>46</v>
      </c>
      <c r="AO13" s="54" t="s">
        <v>47</v>
      </c>
      <c r="AP13" s="54" t="s">
        <v>48</v>
      </c>
      <c r="AQ13" s="54" t="s">
        <v>49</v>
      </c>
      <c r="AR13" s="54" t="s">
        <v>50</v>
      </c>
      <c r="AS13" s="54" t="s">
        <v>51</v>
      </c>
      <c r="AT13" s="54" t="s">
        <v>52</v>
      </c>
      <c r="AU13" s="54" t="s">
        <v>53</v>
      </c>
      <c r="AV13" s="54" t="s">
        <v>24</v>
      </c>
      <c r="AW13" s="54" t="s">
        <v>62</v>
      </c>
    </row>
    <row r="14" spans="1:50" x14ac:dyDescent="0.25">
      <c r="Z14" s="136"/>
      <c r="AA14" s="56" t="s">
        <v>2</v>
      </c>
      <c r="AB14" s="56" t="s">
        <v>2</v>
      </c>
      <c r="AC14" s="56" t="s">
        <v>2</v>
      </c>
      <c r="AD14" s="56" t="s">
        <v>2</v>
      </c>
      <c r="AE14" s="56" t="s">
        <v>2</v>
      </c>
      <c r="AF14" s="56" t="s">
        <v>2</v>
      </c>
      <c r="AG14" s="56" t="s">
        <v>2</v>
      </c>
      <c r="AH14" s="56" t="s">
        <v>2</v>
      </c>
      <c r="AI14" s="56" t="s">
        <v>2</v>
      </c>
      <c r="AJ14" s="56" t="s">
        <v>2</v>
      </c>
      <c r="AK14" s="56" t="s">
        <v>2</v>
      </c>
      <c r="AL14" s="56" t="s">
        <v>2</v>
      </c>
      <c r="AM14" s="56" t="s">
        <v>2</v>
      </c>
      <c r="AN14" s="56" t="s">
        <v>2</v>
      </c>
      <c r="AO14" s="56" t="s">
        <v>2</v>
      </c>
      <c r="AP14" s="56" t="s">
        <v>2</v>
      </c>
      <c r="AQ14" s="56" t="s">
        <v>2</v>
      </c>
      <c r="AR14" s="56" t="s">
        <v>2</v>
      </c>
      <c r="AS14" s="56" t="s">
        <v>2</v>
      </c>
      <c r="AT14" s="56" t="s">
        <v>2</v>
      </c>
      <c r="AU14" s="56" t="s">
        <v>2</v>
      </c>
      <c r="AV14" s="56" t="s">
        <v>2</v>
      </c>
      <c r="AW14" s="56" t="s">
        <v>2</v>
      </c>
    </row>
    <row r="15" spans="1:50" x14ac:dyDescent="0.15">
      <c r="Z15" s="37" t="s">
        <v>4</v>
      </c>
      <c r="AA15" s="82">
        <f>AD26</f>
        <v>11909451</v>
      </c>
      <c r="AB15" s="82">
        <f>AE26</f>
        <v>6536400.5</v>
      </c>
      <c r="AC15" s="82">
        <f>AG26</f>
        <v>6</v>
      </c>
      <c r="AD15" s="82">
        <f>AH26</f>
        <v>0</v>
      </c>
      <c r="AE15" s="82">
        <f>AJ26</f>
        <v>62528688.799999997</v>
      </c>
      <c r="AF15" s="82">
        <f t="shared" ref="AF15:AI15" si="13">AK26</f>
        <v>4531356.5</v>
      </c>
      <c r="AG15" s="82">
        <f t="shared" si="13"/>
        <v>1142560.5</v>
      </c>
      <c r="AH15" s="82">
        <f t="shared" si="13"/>
        <v>746369.9</v>
      </c>
      <c r="AI15" s="82">
        <f t="shared" si="13"/>
        <v>1075812.5</v>
      </c>
      <c r="AJ15" s="82">
        <f>AP26</f>
        <v>3006963.5</v>
      </c>
      <c r="AK15" s="82">
        <f>AQ26</f>
        <v>2110578.5</v>
      </c>
      <c r="AL15" s="82">
        <f>AS26</f>
        <v>11425743.699999999</v>
      </c>
      <c r="AM15" s="82">
        <f t="shared" ref="AM15:AV15" si="14">AT26</f>
        <v>12436819.799999999</v>
      </c>
      <c r="AN15" s="82">
        <f t="shared" si="14"/>
        <v>136614</v>
      </c>
      <c r="AO15" s="82">
        <f t="shared" si="14"/>
        <v>1834618.0999999999</v>
      </c>
      <c r="AP15" s="82">
        <f t="shared" si="14"/>
        <v>5905750.6999999993</v>
      </c>
      <c r="AQ15" s="82">
        <f t="shared" si="14"/>
        <v>3895473.8</v>
      </c>
      <c r="AR15" s="82">
        <f t="shared" si="14"/>
        <v>173963.3</v>
      </c>
      <c r="AS15" s="82">
        <f t="shared" si="14"/>
        <v>738468.3</v>
      </c>
      <c r="AT15" s="82">
        <f t="shared" si="14"/>
        <v>114339</v>
      </c>
      <c r="AU15" s="82">
        <f t="shared" si="14"/>
        <v>3681715.8000000003</v>
      </c>
      <c r="AV15" s="82">
        <f t="shared" si="14"/>
        <v>11665033.800000001</v>
      </c>
      <c r="AW15" s="58">
        <f>SUM(AA15:AV15)</f>
        <v>145596728</v>
      </c>
      <c r="AX15" s="59"/>
    </row>
    <row r="16" spans="1:50" x14ac:dyDescent="0.15">
      <c r="Z16" s="35" t="s">
        <v>5</v>
      </c>
      <c r="AA16" s="90">
        <f>AD27</f>
        <v>748655</v>
      </c>
      <c r="AB16" s="90">
        <f>AE27</f>
        <v>415719</v>
      </c>
      <c r="AC16" s="90">
        <f>AG27</f>
        <v>0</v>
      </c>
      <c r="AD16" s="90">
        <f>AH27</f>
        <v>0</v>
      </c>
      <c r="AE16" s="90">
        <f>AJ27</f>
        <v>7489</v>
      </c>
      <c r="AF16" s="90">
        <f t="shared" ref="AF16:AI20" si="15">AK27</f>
        <v>716328.6</v>
      </c>
      <c r="AG16" s="90">
        <f t="shared" si="15"/>
        <v>92755</v>
      </c>
      <c r="AH16" s="90">
        <f t="shared" si="15"/>
        <v>34137.800000000003</v>
      </c>
      <c r="AI16" s="90">
        <f t="shared" si="15"/>
        <v>23410.3</v>
      </c>
      <c r="AJ16" s="90">
        <f>AP27</f>
        <v>0</v>
      </c>
      <c r="AK16" s="90">
        <f>AQ27</f>
        <v>150258.1</v>
      </c>
      <c r="AL16" s="90">
        <f>AS27</f>
        <v>476911.3</v>
      </c>
      <c r="AM16" s="90">
        <f t="shared" ref="AM16:AV20" si="16">AT27</f>
        <v>106505.3</v>
      </c>
      <c r="AN16" s="90">
        <f t="shared" si="16"/>
        <v>0</v>
      </c>
      <c r="AO16" s="90">
        <f t="shared" si="16"/>
        <v>38112.699999999997</v>
      </c>
      <c r="AP16" s="90">
        <f t="shared" si="16"/>
        <v>985028.2</v>
      </c>
      <c r="AQ16" s="90">
        <f t="shared" si="16"/>
        <v>227745.4</v>
      </c>
      <c r="AR16" s="90">
        <f t="shared" si="16"/>
        <v>0</v>
      </c>
      <c r="AS16" s="90">
        <f t="shared" si="16"/>
        <v>112908.9</v>
      </c>
      <c r="AT16" s="90">
        <f t="shared" si="16"/>
        <v>2587</v>
      </c>
      <c r="AU16" s="90">
        <f t="shared" si="16"/>
        <v>180434.9</v>
      </c>
      <c r="AV16" s="90">
        <f t="shared" si="16"/>
        <v>90780.7</v>
      </c>
      <c r="AW16" s="58">
        <f t="shared" ref="AW16:AW20" si="17">SUM(AA16:AV16)</f>
        <v>4409767.2</v>
      </c>
    </row>
    <row r="17" spans="26:55" x14ac:dyDescent="0.15">
      <c r="Z17" s="35" t="s">
        <v>6</v>
      </c>
      <c r="AA17" s="90">
        <f t="shared" ref="AA17:AB17" si="18">AD28</f>
        <v>260414.3</v>
      </c>
      <c r="AB17" s="90">
        <f t="shared" si="18"/>
        <v>7866</v>
      </c>
      <c r="AC17" s="90">
        <f t="shared" ref="AC17:AD20" si="19">AG28</f>
        <v>0</v>
      </c>
      <c r="AD17" s="90">
        <f t="shared" si="19"/>
        <v>0</v>
      </c>
      <c r="AE17" s="90">
        <f t="shared" ref="AE17:AE20" si="20">AJ28</f>
        <v>22738344.399999999</v>
      </c>
      <c r="AF17" s="90">
        <f t="shared" si="15"/>
        <v>1330698.3</v>
      </c>
      <c r="AG17" s="90">
        <f t="shared" si="15"/>
        <v>161143.5</v>
      </c>
      <c r="AH17" s="90">
        <f t="shared" si="15"/>
        <v>478807.2</v>
      </c>
      <c r="AI17" s="90">
        <f t="shared" si="15"/>
        <v>121983.3</v>
      </c>
      <c r="AJ17" s="90">
        <f t="shared" ref="AJ17:AK20" si="21">AP28</f>
        <v>727824.7</v>
      </c>
      <c r="AK17" s="90">
        <f t="shared" si="21"/>
        <v>245753.9</v>
      </c>
      <c r="AL17" s="90">
        <f t="shared" ref="AL17:AL20" si="22">AS28</f>
        <v>670019.5</v>
      </c>
      <c r="AM17" s="90">
        <f t="shared" si="16"/>
        <v>362903.6</v>
      </c>
      <c r="AN17" s="90">
        <f t="shared" si="16"/>
        <v>0</v>
      </c>
      <c r="AO17" s="90">
        <f t="shared" si="16"/>
        <v>496361.1</v>
      </c>
      <c r="AP17" s="90">
        <f t="shared" si="16"/>
        <v>1112345.8999999999</v>
      </c>
      <c r="AQ17" s="90">
        <f t="shared" si="16"/>
        <v>205639.3</v>
      </c>
      <c r="AR17" s="90">
        <f t="shared" si="16"/>
        <v>0</v>
      </c>
      <c r="AS17" s="90">
        <f t="shared" si="16"/>
        <v>89674.3</v>
      </c>
      <c r="AT17" s="90">
        <f t="shared" si="16"/>
        <v>0</v>
      </c>
      <c r="AU17" s="90">
        <f t="shared" si="16"/>
        <v>276032.40000000002</v>
      </c>
      <c r="AV17" s="90">
        <f t="shared" si="16"/>
        <v>2992727.2</v>
      </c>
      <c r="AW17" s="58">
        <f t="shared" si="17"/>
        <v>32278538.899999999</v>
      </c>
    </row>
    <row r="18" spans="26:55" x14ac:dyDescent="0.15">
      <c r="Z18" s="35" t="s">
        <v>7</v>
      </c>
      <c r="AA18" s="90">
        <f t="shared" ref="AA18:AB18" si="23">AD29</f>
        <v>79239</v>
      </c>
      <c r="AB18" s="90">
        <f t="shared" si="23"/>
        <v>0</v>
      </c>
      <c r="AC18" s="90">
        <f t="shared" si="19"/>
        <v>0</v>
      </c>
      <c r="AD18" s="90">
        <f t="shared" si="19"/>
        <v>0</v>
      </c>
      <c r="AE18" s="90">
        <f t="shared" si="20"/>
        <v>6170787.7999999998</v>
      </c>
      <c r="AF18" s="90">
        <f t="shared" si="15"/>
        <v>614542.9</v>
      </c>
      <c r="AG18" s="90">
        <f t="shared" si="15"/>
        <v>60067</v>
      </c>
      <c r="AH18" s="90">
        <f t="shared" si="15"/>
        <v>18087.8</v>
      </c>
      <c r="AI18" s="90">
        <f t="shared" si="15"/>
        <v>22288.3</v>
      </c>
      <c r="AJ18" s="90">
        <f t="shared" si="21"/>
        <v>0</v>
      </c>
      <c r="AK18" s="90">
        <f t="shared" si="21"/>
        <v>111794.6</v>
      </c>
      <c r="AL18" s="90">
        <f t="shared" si="22"/>
        <v>350641</v>
      </c>
      <c r="AM18" s="90">
        <f t="shared" si="16"/>
        <v>24970.1</v>
      </c>
      <c r="AN18" s="90">
        <f t="shared" si="16"/>
        <v>0</v>
      </c>
      <c r="AO18" s="90">
        <f t="shared" si="16"/>
        <v>48921.5</v>
      </c>
      <c r="AP18" s="90">
        <f t="shared" si="16"/>
        <v>165481</v>
      </c>
      <c r="AQ18" s="90">
        <f t="shared" si="16"/>
        <v>153424</v>
      </c>
      <c r="AR18" s="90">
        <f t="shared" si="16"/>
        <v>0</v>
      </c>
      <c r="AS18" s="90">
        <f t="shared" si="16"/>
        <v>70629.100000000006</v>
      </c>
      <c r="AT18" s="90">
        <f t="shared" si="16"/>
        <v>3108</v>
      </c>
      <c r="AU18" s="90">
        <f t="shared" si="16"/>
        <v>45096</v>
      </c>
      <c r="AV18" s="90">
        <f t="shared" si="16"/>
        <v>437725.4</v>
      </c>
      <c r="AW18" s="58">
        <f t="shared" si="17"/>
        <v>8376803.4999999991</v>
      </c>
    </row>
    <row r="19" spans="26:55" x14ac:dyDescent="0.15">
      <c r="Z19" s="35" t="s">
        <v>8</v>
      </c>
      <c r="AA19" s="90">
        <f t="shared" ref="AA19:AB19" si="24">AD30</f>
        <v>1074364</v>
      </c>
      <c r="AB19" s="90">
        <f t="shared" si="24"/>
        <v>120236.3</v>
      </c>
      <c r="AC19" s="90">
        <f t="shared" si="19"/>
        <v>0</v>
      </c>
      <c r="AD19" s="90">
        <f t="shared" si="19"/>
        <v>0</v>
      </c>
      <c r="AE19" s="90">
        <f t="shared" si="20"/>
        <v>6491306.0999999996</v>
      </c>
      <c r="AF19" s="90">
        <f t="shared" si="15"/>
        <v>806888.5</v>
      </c>
      <c r="AG19" s="90">
        <f t="shared" si="15"/>
        <v>190686.9</v>
      </c>
      <c r="AH19" s="90">
        <f t="shared" si="15"/>
        <v>60019.6</v>
      </c>
      <c r="AI19" s="90">
        <f t="shared" si="15"/>
        <v>151908.5</v>
      </c>
      <c r="AJ19" s="90">
        <f t="shared" si="21"/>
        <v>408043.6</v>
      </c>
      <c r="AK19" s="90">
        <f t="shared" si="21"/>
        <v>681771.5</v>
      </c>
      <c r="AL19" s="90">
        <f t="shared" si="22"/>
        <v>2059981.3</v>
      </c>
      <c r="AM19" s="90">
        <f t="shared" si="16"/>
        <v>332463.2</v>
      </c>
      <c r="AN19" s="90">
        <f t="shared" si="16"/>
        <v>7872</v>
      </c>
      <c r="AO19" s="90">
        <f t="shared" si="16"/>
        <v>86469.6</v>
      </c>
      <c r="AP19" s="90">
        <f t="shared" si="16"/>
        <v>1244736.5</v>
      </c>
      <c r="AQ19" s="90">
        <f t="shared" si="16"/>
        <v>209187.5</v>
      </c>
      <c r="AR19" s="90">
        <f t="shared" si="16"/>
        <v>8091</v>
      </c>
      <c r="AS19" s="90">
        <f t="shared" si="16"/>
        <v>95892.800000000003</v>
      </c>
      <c r="AT19" s="90">
        <f t="shared" si="16"/>
        <v>80713</v>
      </c>
      <c r="AU19" s="90">
        <f t="shared" si="16"/>
        <v>613150.9</v>
      </c>
      <c r="AV19" s="90">
        <f t="shared" si="16"/>
        <v>2233508</v>
      </c>
      <c r="AW19" s="58">
        <f t="shared" si="17"/>
        <v>16957290.799999997</v>
      </c>
    </row>
    <row r="20" spans="26:55" x14ac:dyDescent="0.15">
      <c r="Z20" s="35" t="s">
        <v>9</v>
      </c>
      <c r="AA20" s="90">
        <f t="shared" ref="AA20:AB20" si="25">AD31</f>
        <v>9746778.6999999993</v>
      </c>
      <c r="AB20" s="90">
        <f t="shared" si="25"/>
        <v>5992579.2000000002</v>
      </c>
      <c r="AC20" s="90">
        <f t="shared" si="19"/>
        <v>6</v>
      </c>
      <c r="AD20" s="90">
        <f t="shared" si="19"/>
        <v>0</v>
      </c>
      <c r="AE20" s="90">
        <f t="shared" si="20"/>
        <v>27120761.5</v>
      </c>
      <c r="AF20" s="90">
        <f t="shared" si="15"/>
        <v>1062898.2</v>
      </c>
      <c r="AG20" s="90">
        <f t="shared" si="15"/>
        <v>637908.1</v>
      </c>
      <c r="AH20" s="90">
        <f t="shared" si="15"/>
        <v>155317.5</v>
      </c>
      <c r="AI20" s="90">
        <f t="shared" si="15"/>
        <v>756222.1</v>
      </c>
      <c r="AJ20" s="90">
        <f t="shared" si="21"/>
        <v>1871095.2</v>
      </c>
      <c r="AK20" s="90">
        <f t="shared" si="21"/>
        <v>921000.4</v>
      </c>
      <c r="AL20" s="90">
        <f t="shared" si="22"/>
        <v>7868190.5999999996</v>
      </c>
      <c r="AM20" s="90">
        <f t="shared" si="16"/>
        <v>11609977.6</v>
      </c>
      <c r="AN20" s="90">
        <f t="shared" si="16"/>
        <v>128742</v>
      </c>
      <c r="AO20" s="90">
        <f t="shared" si="16"/>
        <v>1164753.2</v>
      </c>
      <c r="AP20" s="90">
        <f t="shared" si="16"/>
        <v>2398159.1</v>
      </c>
      <c r="AQ20" s="90">
        <f t="shared" si="16"/>
        <v>3099477.6</v>
      </c>
      <c r="AR20" s="90">
        <f t="shared" si="16"/>
        <v>165872.29999999999</v>
      </c>
      <c r="AS20" s="90">
        <f t="shared" si="16"/>
        <v>369363.20000000001</v>
      </c>
      <c r="AT20" s="90">
        <f t="shared" si="16"/>
        <v>27931</v>
      </c>
      <c r="AU20" s="90">
        <f t="shared" si="16"/>
        <v>2567001.6</v>
      </c>
      <c r="AV20" s="90">
        <f t="shared" si="16"/>
        <v>5910292.5</v>
      </c>
      <c r="AW20" s="58">
        <f t="shared" si="17"/>
        <v>83574327.599999994</v>
      </c>
    </row>
    <row r="24" spans="26:55" x14ac:dyDescent="0.25">
      <c r="Z24" s="140" t="s">
        <v>67</v>
      </c>
      <c r="AA24" s="60" t="s">
        <v>1</v>
      </c>
      <c r="AB24" s="60" t="s">
        <v>18</v>
      </c>
      <c r="AC24" s="60" t="s">
        <v>19</v>
      </c>
      <c r="AD24" s="60" t="s">
        <v>33</v>
      </c>
      <c r="AE24" s="60" t="s">
        <v>34</v>
      </c>
      <c r="AF24" s="60" t="s">
        <v>20</v>
      </c>
      <c r="AG24" s="60" t="s">
        <v>35</v>
      </c>
      <c r="AH24" s="60" t="s">
        <v>36</v>
      </c>
      <c r="AI24" s="60" t="s">
        <v>21</v>
      </c>
      <c r="AJ24" s="60" t="s">
        <v>37</v>
      </c>
      <c r="AK24" s="60" t="s">
        <v>38</v>
      </c>
      <c r="AL24" s="60" t="s">
        <v>39</v>
      </c>
      <c r="AM24" s="60" t="s">
        <v>40</v>
      </c>
      <c r="AN24" s="60" t="s">
        <v>41</v>
      </c>
      <c r="AO24" s="60" t="s">
        <v>22</v>
      </c>
      <c r="AP24" s="60" t="s">
        <v>42</v>
      </c>
      <c r="AQ24" s="60" t="s">
        <v>43</v>
      </c>
      <c r="AR24" s="60" t="s">
        <v>23</v>
      </c>
      <c r="AS24" s="60" t="s">
        <v>44</v>
      </c>
      <c r="AT24" s="60" t="s">
        <v>45</v>
      </c>
      <c r="AU24" s="60" t="s">
        <v>46</v>
      </c>
      <c r="AV24" s="60" t="s">
        <v>47</v>
      </c>
      <c r="AW24" s="60" t="s">
        <v>48</v>
      </c>
      <c r="AX24" s="60" t="s">
        <v>49</v>
      </c>
      <c r="AY24" s="60" t="s">
        <v>50</v>
      </c>
      <c r="AZ24" s="60" t="s">
        <v>51</v>
      </c>
      <c r="BA24" s="60" t="s">
        <v>52</v>
      </c>
      <c r="BB24" s="60" t="s">
        <v>53</v>
      </c>
      <c r="BC24" s="60" t="s">
        <v>24</v>
      </c>
    </row>
    <row r="25" spans="26:55" x14ac:dyDescent="0.25">
      <c r="Z25" s="141"/>
      <c r="AA25" s="61" t="s">
        <v>2</v>
      </c>
      <c r="AB25" s="61" t="s">
        <v>2</v>
      </c>
      <c r="AC25" s="61" t="s">
        <v>2</v>
      </c>
      <c r="AD25" s="61" t="s">
        <v>2</v>
      </c>
      <c r="AE25" s="61" t="s">
        <v>2</v>
      </c>
      <c r="AF25" s="61" t="s">
        <v>2</v>
      </c>
      <c r="AG25" s="61" t="s">
        <v>2</v>
      </c>
      <c r="AH25" s="61" t="s">
        <v>2</v>
      </c>
      <c r="AI25" s="61" t="s">
        <v>2</v>
      </c>
      <c r="AJ25" s="61" t="s">
        <v>2</v>
      </c>
      <c r="AK25" s="61" t="s">
        <v>2</v>
      </c>
      <c r="AL25" s="61" t="s">
        <v>2</v>
      </c>
      <c r="AM25" s="61" t="s">
        <v>2</v>
      </c>
      <c r="AN25" s="61" t="s">
        <v>2</v>
      </c>
      <c r="AO25" s="61" t="s">
        <v>2</v>
      </c>
      <c r="AP25" s="61" t="s">
        <v>2</v>
      </c>
      <c r="AQ25" s="61" t="s">
        <v>2</v>
      </c>
      <c r="AR25" s="61" t="s">
        <v>2</v>
      </c>
      <c r="AS25" s="61" t="s">
        <v>2</v>
      </c>
      <c r="AT25" s="61" t="s">
        <v>2</v>
      </c>
      <c r="AU25" s="61" t="s">
        <v>2</v>
      </c>
      <c r="AV25" s="61" t="s">
        <v>2</v>
      </c>
      <c r="AW25" s="61" t="s">
        <v>2</v>
      </c>
      <c r="AX25" s="61" t="s">
        <v>2</v>
      </c>
      <c r="AY25" s="61" t="s">
        <v>2</v>
      </c>
      <c r="AZ25" s="61" t="s">
        <v>2</v>
      </c>
      <c r="BA25" s="61" t="s">
        <v>2</v>
      </c>
      <c r="BB25" s="61" t="s">
        <v>2</v>
      </c>
      <c r="BC25" s="61" t="s">
        <v>2</v>
      </c>
    </row>
    <row r="26" spans="26:55" x14ac:dyDescent="0.15">
      <c r="Z26" s="51" t="s">
        <v>4</v>
      </c>
      <c r="AA26" s="82">
        <f>SUM(AA27:AA31)</f>
        <v>1062833506.3000001</v>
      </c>
      <c r="AB26" s="82">
        <f t="shared" ref="AB26:BC26" si="26">SUM(AB27:AB31)</f>
        <v>31647958.5</v>
      </c>
      <c r="AC26" s="82">
        <f t="shared" si="26"/>
        <v>89512316.699999988</v>
      </c>
      <c r="AD26" s="82">
        <f t="shared" si="26"/>
        <v>11909451</v>
      </c>
      <c r="AE26" s="82">
        <f t="shared" si="26"/>
        <v>6536400.5</v>
      </c>
      <c r="AF26" s="82">
        <f t="shared" si="26"/>
        <v>663509145.79999995</v>
      </c>
      <c r="AG26" s="82">
        <f t="shared" si="26"/>
        <v>6</v>
      </c>
      <c r="AH26" s="82">
        <f t="shared" si="26"/>
        <v>0</v>
      </c>
      <c r="AI26" s="82">
        <f t="shared" si="26"/>
        <v>53774464.200000003</v>
      </c>
      <c r="AJ26" s="82">
        <f t="shared" si="26"/>
        <v>62528688.799999997</v>
      </c>
      <c r="AK26" s="82">
        <f t="shared" si="26"/>
        <v>4531356.5</v>
      </c>
      <c r="AL26" s="82">
        <f t="shared" si="26"/>
        <v>1142560.5</v>
      </c>
      <c r="AM26" s="82">
        <f t="shared" si="26"/>
        <v>746369.9</v>
      </c>
      <c r="AN26" s="82">
        <f t="shared" si="26"/>
        <v>1075812.5</v>
      </c>
      <c r="AO26" s="82">
        <f t="shared" si="26"/>
        <v>48864690.399999999</v>
      </c>
      <c r="AP26" s="82">
        <f t="shared" si="26"/>
        <v>3006963.5</v>
      </c>
      <c r="AQ26" s="82">
        <f t="shared" si="26"/>
        <v>2110578.5</v>
      </c>
      <c r="AR26" s="82">
        <f t="shared" si="26"/>
        <v>29928202.700000003</v>
      </c>
      <c r="AS26" s="82">
        <f t="shared" si="26"/>
        <v>11425743.699999999</v>
      </c>
      <c r="AT26" s="82">
        <f t="shared" si="26"/>
        <v>12436819.799999999</v>
      </c>
      <c r="AU26" s="82">
        <f t="shared" si="26"/>
        <v>136614</v>
      </c>
      <c r="AV26" s="82">
        <f t="shared" si="26"/>
        <v>1834618.0999999999</v>
      </c>
      <c r="AW26" s="82">
        <f t="shared" si="26"/>
        <v>5905750.6999999993</v>
      </c>
      <c r="AX26" s="82">
        <f t="shared" si="26"/>
        <v>3895473.8</v>
      </c>
      <c r="AY26" s="82">
        <f t="shared" si="26"/>
        <v>173963.3</v>
      </c>
      <c r="AZ26" s="82">
        <f t="shared" si="26"/>
        <v>738468.3</v>
      </c>
      <c r="BA26" s="82">
        <f t="shared" si="26"/>
        <v>114339</v>
      </c>
      <c r="BB26" s="82">
        <f t="shared" si="26"/>
        <v>3681715.8000000003</v>
      </c>
      <c r="BC26" s="82">
        <f t="shared" si="26"/>
        <v>11665033.800000001</v>
      </c>
    </row>
    <row r="27" spans="26:55" x14ac:dyDescent="0.15">
      <c r="Z27" s="52" t="s">
        <v>5</v>
      </c>
      <c r="AA27" s="90">
        <v>37007129.5</v>
      </c>
      <c r="AB27" s="90">
        <v>1662489.6000000001</v>
      </c>
      <c r="AC27" s="90">
        <v>1954271.8</v>
      </c>
      <c r="AD27" s="90">
        <v>748655</v>
      </c>
      <c r="AE27" s="90">
        <v>415719</v>
      </c>
      <c r="AF27" s="90">
        <v>13812449.199999999</v>
      </c>
      <c r="AG27" s="90">
        <v>0</v>
      </c>
      <c r="AH27" s="90">
        <v>0</v>
      </c>
      <c r="AI27" s="90">
        <v>8143735.0999999996</v>
      </c>
      <c r="AJ27" s="90">
        <v>7489</v>
      </c>
      <c r="AK27" s="90">
        <v>716328.6</v>
      </c>
      <c r="AL27" s="90">
        <v>92755</v>
      </c>
      <c r="AM27" s="90">
        <v>34137.800000000003</v>
      </c>
      <c r="AN27" s="90">
        <v>23410.3</v>
      </c>
      <c r="AO27" s="90">
        <v>4060745</v>
      </c>
      <c r="AP27" s="90">
        <v>0</v>
      </c>
      <c r="AQ27" s="90">
        <v>150258.1</v>
      </c>
      <c r="AR27" s="90">
        <v>2963671.6</v>
      </c>
      <c r="AS27" s="90">
        <v>476911.3</v>
      </c>
      <c r="AT27" s="90">
        <v>106505.3</v>
      </c>
      <c r="AU27" s="90">
        <v>0</v>
      </c>
      <c r="AV27" s="90">
        <v>38112.699999999997</v>
      </c>
      <c r="AW27" s="90">
        <v>985028.2</v>
      </c>
      <c r="AX27" s="90">
        <v>227745.4</v>
      </c>
      <c r="AY27" s="90">
        <v>0</v>
      </c>
      <c r="AZ27" s="90">
        <v>112908.9</v>
      </c>
      <c r="BA27" s="90">
        <v>2587</v>
      </c>
      <c r="BB27" s="90">
        <v>180434.9</v>
      </c>
      <c r="BC27" s="90">
        <v>90780.7</v>
      </c>
    </row>
    <row r="28" spans="26:55" x14ac:dyDescent="0.15">
      <c r="Z28" s="52" t="s">
        <v>6</v>
      </c>
      <c r="AA28" s="90">
        <v>73993354.400000006</v>
      </c>
      <c r="AB28" s="90">
        <v>1527349.9</v>
      </c>
      <c r="AC28" s="90">
        <v>1899725.3</v>
      </c>
      <c r="AD28" s="90">
        <v>260414.3</v>
      </c>
      <c r="AE28" s="90">
        <v>7866</v>
      </c>
      <c r="AF28" s="90">
        <v>17336073.100000001</v>
      </c>
      <c r="AG28" s="90">
        <v>0</v>
      </c>
      <c r="AH28" s="90">
        <v>0</v>
      </c>
      <c r="AI28" s="90">
        <v>10413348.1</v>
      </c>
      <c r="AJ28" s="90">
        <v>22738344.399999999</v>
      </c>
      <c r="AK28" s="90">
        <v>1330698.3</v>
      </c>
      <c r="AL28" s="90">
        <v>161143.5</v>
      </c>
      <c r="AM28" s="90">
        <v>478807.2</v>
      </c>
      <c r="AN28" s="90">
        <v>121983.3</v>
      </c>
      <c r="AO28" s="90">
        <v>8018440.5999999996</v>
      </c>
      <c r="AP28" s="90">
        <v>727824.7</v>
      </c>
      <c r="AQ28" s="90">
        <v>245753.9</v>
      </c>
      <c r="AR28" s="90">
        <v>2519878.5</v>
      </c>
      <c r="AS28" s="90">
        <v>670019.5</v>
      </c>
      <c r="AT28" s="90">
        <v>362903.6</v>
      </c>
      <c r="AU28" s="90">
        <v>0</v>
      </c>
      <c r="AV28" s="90">
        <v>496361.1</v>
      </c>
      <c r="AW28" s="90">
        <v>1112345.8999999999</v>
      </c>
      <c r="AX28" s="90">
        <v>205639.3</v>
      </c>
      <c r="AY28" s="90">
        <v>0</v>
      </c>
      <c r="AZ28" s="90">
        <v>89674.3</v>
      </c>
      <c r="BA28" s="90">
        <v>0</v>
      </c>
      <c r="BB28" s="90">
        <v>276032.40000000002</v>
      </c>
      <c r="BC28" s="90">
        <v>2992727.2</v>
      </c>
    </row>
    <row r="29" spans="26:55" x14ac:dyDescent="0.15">
      <c r="Z29" s="52" t="s">
        <v>7</v>
      </c>
      <c r="AA29" s="90">
        <v>36073325.100000001</v>
      </c>
      <c r="AB29" s="90">
        <v>762774.9</v>
      </c>
      <c r="AC29" s="90">
        <v>949734.40000000002</v>
      </c>
      <c r="AD29" s="90">
        <v>79239</v>
      </c>
      <c r="AE29" s="90">
        <v>0</v>
      </c>
      <c r="AF29" s="90">
        <v>18111692.300000001</v>
      </c>
      <c r="AG29" s="90">
        <v>0</v>
      </c>
      <c r="AH29" s="90">
        <v>0</v>
      </c>
      <c r="AI29" s="90">
        <v>4732826.4000000004</v>
      </c>
      <c r="AJ29" s="90">
        <v>6170787.7999999998</v>
      </c>
      <c r="AK29" s="90">
        <v>614542.9</v>
      </c>
      <c r="AL29" s="90">
        <v>60067</v>
      </c>
      <c r="AM29" s="90">
        <v>18087.8</v>
      </c>
      <c r="AN29" s="90">
        <v>22288.3</v>
      </c>
      <c r="AO29" s="90">
        <v>2829716.6</v>
      </c>
      <c r="AP29" s="90">
        <v>0</v>
      </c>
      <c r="AQ29" s="90">
        <v>111794.6</v>
      </c>
      <c r="AR29" s="90">
        <v>309777</v>
      </c>
      <c r="AS29" s="90">
        <v>350641</v>
      </c>
      <c r="AT29" s="90">
        <v>24970.1</v>
      </c>
      <c r="AU29" s="90">
        <v>0</v>
      </c>
      <c r="AV29" s="90">
        <v>48921.5</v>
      </c>
      <c r="AW29" s="90">
        <v>165481</v>
      </c>
      <c r="AX29" s="90">
        <v>153424</v>
      </c>
      <c r="AY29" s="90">
        <v>0</v>
      </c>
      <c r="AZ29" s="90">
        <v>70629.100000000006</v>
      </c>
      <c r="BA29" s="90">
        <v>3108</v>
      </c>
      <c r="BB29" s="90">
        <v>45096</v>
      </c>
      <c r="BC29" s="90">
        <v>437725.4</v>
      </c>
    </row>
    <row r="30" spans="26:55" x14ac:dyDescent="0.15">
      <c r="Z30" s="52" t="s">
        <v>8</v>
      </c>
      <c r="AA30" s="90">
        <v>157352307.09999999</v>
      </c>
      <c r="AB30" s="90">
        <v>6082938.7999999998</v>
      </c>
      <c r="AC30" s="90">
        <v>14960761.9</v>
      </c>
      <c r="AD30" s="90">
        <v>1074364</v>
      </c>
      <c r="AE30" s="90">
        <v>120236.3</v>
      </c>
      <c r="AF30" s="90">
        <v>98221571.200000003</v>
      </c>
      <c r="AG30" s="90">
        <v>0</v>
      </c>
      <c r="AH30" s="90">
        <v>0</v>
      </c>
      <c r="AI30" s="90">
        <v>8678823.6999999993</v>
      </c>
      <c r="AJ30" s="90">
        <v>6491306.0999999996</v>
      </c>
      <c r="AK30" s="90">
        <v>806888.5</v>
      </c>
      <c r="AL30" s="90">
        <v>190686.9</v>
      </c>
      <c r="AM30" s="90">
        <v>60019.6</v>
      </c>
      <c r="AN30" s="90">
        <v>151908.5</v>
      </c>
      <c r="AO30" s="90">
        <v>7146070.7000000002</v>
      </c>
      <c r="AP30" s="90">
        <v>408043.6</v>
      </c>
      <c r="AQ30" s="90">
        <v>681771.5</v>
      </c>
      <c r="AR30" s="90">
        <v>5304850</v>
      </c>
      <c r="AS30" s="90">
        <v>2059981.3</v>
      </c>
      <c r="AT30" s="90">
        <v>332463.2</v>
      </c>
      <c r="AU30" s="90">
        <v>7872</v>
      </c>
      <c r="AV30" s="90">
        <v>86469.6</v>
      </c>
      <c r="AW30" s="90">
        <v>1244736.5</v>
      </c>
      <c r="AX30" s="90">
        <v>209187.5</v>
      </c>
      <c r="AY30" s="90">
        <v>8091</v>
      </c>
      <c r="AZ30" s="90">
        <v>95892.800000000003</v>
      </c>
      <c r="BA30" s="90">
        <v>80713</v>
      </c>
      <c r="BB30" s="90">
        <v>613150.9</v>
      </c>
      <c r="BC30" s="90">
        <v>2233508</v>
      </c>
    </row>
    <row r="31" spans="26:55" x14ac:dyDescent="0.15">
      <c r="Z31" s="52" t="s">
        <v>9</v>
      </c>
      <c r="AA31" s="90">
        <v>758407390.20000005</v>
      </c>
      <c r="AB31" s="90">
        <v>21612405.300000001</v>
      </c>
      <c r="AC31" s="90">
        <v>69747823.299999997</v>
      </c>
      <c r="AD31" s="90">
        <v>9746778.6999999993</v>
      </c>
      <c r="AE31" s="90">
        <v>5992579.2000000002</v>
      </c>
      <c r="AF31" s="90">
        <v>516027360</v>
      </c>
      <c r="AG31" s="90">
        <v>6</v>
      </c>
      <c r="AH31" s="90">
        <v>0</v>
      </c>
      <c r="AI31" s="90">
        <v>21805730.899999999</v>
      </c>
      <c r="AJ31" s="90">
        <v>27120761.5</v>
      </c>
      <c r="AK31" s="90">
        <v>1062898.2</v>
      </c>
      <c r="AL31" s="90">
        <v>637908.1</v>
      </c>
      <c r="AM31" s="90">
        <v>155317.5</v>
      </c>
      <c r="AN31" s="90">
        <v>756222.1</v>
      </c>
      <c r="AO31" s="90">
        <v>26809717.5</v>
      </c>
      <c r="AP31" s="90">
        <v>1871095.2</v>
      </c>
      <c r="AQ31" s="90">
        <v>921000.4</v>
      </c>
      <c r="AR31" s="90">
        <v>18830025.600000001</v>
      </c>
      <c r="AS31" s="90">
        <v>7868190.5999999996</v>
      </c>
      <c r="AT31" s="90">
        <v>11609977.6</v>
      </c>
      <c r="AU31" s="90">
        <v>128742</v>
      </c>
      <c r="AV31" s="90">
        <v>1164753.2</v>
      </c>
      <c r="AW31" s="90">
        <v>2398159.1</v>
      </c>
      <c r="AX31" s="90">
        <v>3099477.6</v>
      </c>
      <c r="AY31" s="90">
        <v>165872.29999999999</v>
      </c>
      <c r="AZ31" s="90">
        <v>369363.20000000001</v>
      </c>
      <c r="BA31" s="90">
        <v>27931</v>
      </c>
      <c r="BB31" s="90">
        <v>2567001.6</v>
      </c>
      <c r="BC31" s="90">
        <v>5910292.5</v>
      </c>
    </row>
  </sheetData>
  <mergeCells count="4">
    <mergeCell ref="Z13:Z14"/>
    <mergeCell ref="Z3:Z4"/>
    <mergeCell ref="A1:C1"/>
    <mergeCell ref="Z24:Z25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25" workbookViewId="0">
      <selection activeCell="B29" sqref="B29:L36"/>
    </sheetView>
  </sheetViews>
  <sheetFormatPr defaultRowHeight="13.5" x14ac:dyDescent="0.25"/>
  <cols>
    <col min="2" max="3" width="12.5703125" bestFit="1" customWidth="1"/>
    <col min="4" max="4" width="13.28515625" bestFit="1" customWidth="1"/>
    <col min="5" max="5" width="12.42578125" bestFit="1" customWidth="1"/>
    <col min="6" max="6" width="12.5703125" bestFit="1" customWidth="1"/>
    <col min="7" max="7" width="12.42578125" bestFit="1" customWidth="1"/>
    <col min="8" max="8" width="13.28515625" bestFit="1" customWidth="1"/>
    <col min="9" max="9" width="9.140625" customWidth="1"/>
    <col min="10" max="10" width="14.140625" customWidth="1"/>
    <col min="11" max="11" width="9.140625" customWidth="1"/>
    <col min="12" max="12" width="14.140625" customWidth="1"/>
    <col min="13" max="13" width="9.140625" customWidth="1"/>
    <col min="14" max="14" width="14.140625" customWidth="1"/>
    <col min="15" max="15" width="9.140625" customWidth="1"/>
    <col min="16" max="16" width="14.140625" customWidth="1"/>
    <col min="17" max="17" width="9.140625" customWidth="1"/>
    <col min="18" max="18" width="14.140625" customWidth="1"/>
    <col min="19" max="19" width="9.140625" customWidth="1"/>
    <col min="20" max="20" width="14.140625" bestFit="1" customWidth="1"/>
    <col min="22" max="22" width="14.140625" bestFit="1" customWidth="1"/>
    <col min="24" max="24" width="20.85546875" bestFit="1" customWidth="1"/>
  </cols>
  <sheetData>
    <row r="1" spans="1:25" x14ac:dyDescent="0.25">
      <c r="A1" s="38"/>
      <c r="B1" s="39"/>
      <c r="C1" s="39"/>
      <c r="D1" s="39"/>
      <c r="E1" s="39"/>
      <c r="F1" s="39"/>
      <c r="G1" s="3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x14ac:dyDescent="0.25">
      <c r="A2" s="40" t="s">
        <v>66</v>
      </c>
      <c r="B2" s="39"/>
      <c r="C2" s="39"/>
      <c r="D2" s="39"/>
      <c r="E2" s="39"/>
      <c r="F2" s="39"/>
      <c r="G2" s="3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x14ac:dyDescent="0.25">
      <c r="A3" s="39"/>
      <c r="B3" s="39"/>
      <c r="C3" s="39"/>
      <c r="D3" s="41"/>
      <c r="E3" s="41"/>
      <c r="F3" s="41"/>
      <c r="G3" s="41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x14ac:dyDescent="0.25">
      <c r="A4" s="42" t="s">
        <v>63</v>
      </c>
      <c r="B4" s="39"/>
      <c r="C4" s="39"/>
      <c r="D4" s="43"/>
      <c r="E4" s="43"/>
      <c r="F4" s="43"/>
      <c r="G4" s="43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x14ac:dyDescent="0.25">
      <c r="A5" s="142" t="s">
        <v>26</v>
      </c>
      <c r="B5" s="45" t="s">
        <v>18</v>
      </c>
      <c r="C5" s="45" t="s">
        <v>19</v>
      </c>
      <c r="D5" s="44" t="s">
        <v>20</v>
      </c>
      <c r="E5" s="44" t="s">
        <v>21</v>
      </c>
      <c r="F5" s="44" t="s">
        <v>22</v>
      </c>
      <c r="G5" s="44" t="s">
        <v>23</v>
      </c>
      <c r="H5" s="44" t="s">
        <v>27</v>
      </c>
      <c r="I5" s="19"/>
      <c r="J5" s="63"/>
      <c r="K5" s="63"/>
      <c r="L5" s="63"/>
      <c r="M5" s="63"/>
      <c r="N5" s="63"/>
      <c r="O5" s="63"/>
      <c r="P5" s="63"/>
      <c r="Q5" s="63"/>
      <c r="R5" s="19"/>
      <c r="S5" s="19"/>
      <c r="T5" s="19"/>
      <c r="U5" s="19"/>
      <c r="V5" s="19"/>
      <c r="W5" s="19"/>
      <c r="X5" s="19"/>
      <c r="Y5" s="19"/>
    </row>
    <row r="6" spans="1:25" x14ac:dyDescent="0.25">
      <c r="A6" s="142"/>
      <c r="B6" s="45" t="s">
        <v>2</v>
      </c>
      <c r="C6" s="45" t="s">
        <v>2</v>
      </c>
      <c r="D6" s="45" t="s">
        <v>2</v>
      </c>
      <c r="E6" s="45" t="s">
        <v>2</v>
      </c>
      <c r="F6" s="45" t="s">
        <v>2</v>
      </c>
      <c r="G6" s="45" t="s">
        <v>2</v>
      </c>
      <c r="H6" s="45" t="s">
        <v>2</v>
      </c>
      <c r="I6" s="19"/>
      <c r="J6" s="63"/>
      <c r="K6" s="63"/>
      <c r="L6" s="63"/>
      <c r="M6" s="63"/>
      <c r="N6" s="63"/>
      <c r="O6" s="63"/>
      <c r="P6" s="63"/>
      <c r="Q6" s="63"/>
      <c r="R6" s="19"/>
      <c r="S6" s="19"/>
      <c r="T6" s="19"/>
      <c r="U6" s="19"/>
      <c r="V6" s="19"/>
      <c r="W6" s="19"/>
      <c r="X6" s="19"/>
      <c r="Y6" s="19"/>
    </row>
    <row r="7" spans="1:25" x14ac:dyDescent="0.25">
      <c r="A7" s="100">
        <v>2022</v>
      </c>
      <c r="B7" s="88">
        <v>31647958.5</v>
      </c>
      <c r="C7" s="88">
        <v>89512316.699999988</v>
      </c>
      <c r="D7" s="88">
        <v>663509145.79999995</v>
      </c>
      <c r="E7" s="88">
        <v>53774464.200000003</v>
      </c>
      <c r="F7" s="88">
        <v>48864690.399999999</v>
      </c>
      <c r="G7" s="88">
        <v>29928202.700000003</v>
      </c>
      <c r="H7" s="88">
        <v>145596728</v>
      </c>
      <c r="I7" s="19"/>
      <c r="J7" s="63"/>
      <c r="K7" s="63"/>
      <c r="L7" s="63"/>
      <c r="M7" s="63"/>
      <c r="N7" s="63"/>
      <c r="O7" s="63"/>
      <c r="P7" s="63"/>
      <c r="Q7" s="63"/>
      <c r="R7" s="19"/>
      <c r="S7" s="19"/>
      <c r="T7" s="19"/>
      <c r="U7" s="19"/>
      <c r="V7" s="19"/>
      <c r="W7" s="19"/>
      <c r="X7" s="19"/>
      <c r="Y7" s="19"/>
    </row>
    <row r="8" spans="1:25" x14ac:dyDescent="0.25">
      <c r="A8" s="100">
        <v>2021</v>
      </c>
      <c r="B8" s="88">
        <v>31668162.399999999</v>
      </c>
      <c r="C8" s="88">
        <v>90408181</v>
      </c>
      <c r="D8" s="88">
        <v>665084201.89999998</v>
      </c>
      <c r="E8" s="88">
        <v>52904715.799999997</v>
      </c>
      <c r="F8" s="88">
        <v>48412452.299999997</v>
      </c>
      <c r="G8" s="88">
        <v>29964150.300000001</v>
      </c>
      <c r="H8" s="88">
        <v>143885812.80000001</v>
      </c>
      <c r="I8" s="19"/>
      <c r="J8" s="63"/>
      <c r="K8" s="63"/>
      <c r="L8" s="63"/>
      <c r="M8" s="63"/>
      <c r="N8" s="63"/>
      <c r="O8" s="63"/>
      <c r="P8" s="63"/>
      <c r="Q8" s="63"/>
      <c r="R8" s="19"/>
      <c r="S8" s="19"/>
      <c r="T8" s="19"/>
      <c r="U8" s="19"/>
      <c r="V8" s="19"/>
      <c r="W8" s="19"/>
      <c r="X8" s="19"/>
      <c r="Y8" s="19"/>
    </row>
    <row r="9" spans="1:25" x14ac:dyDescent="0.25">
      <c r="A9" s="100">
        <v>2020</v>
      </c>
      <c r="B9" s="88">
        <v>31933008.199999999</v>
      </c>
      <c r="C9" s="88">
        <v>91948009.799999997</v>
      </c>
      <c r="D9" s="88">
        <v>666590642.39999998</v>
      </c>
      <c r="E9" s="88">
        <v>51779827.900000006</v>
      </c>
      <c r="F9" s="88">
        <v>47607064.799999997</v>
      </c>
      <c r="G9" s="88">
        <v>30059452.599999998</v>
      </c>
      <c r="H9" s="88">
        <v>142168156.79999998</v>
      </c>
      <c r="I9" s="19"/>
      <c r="J9" s="63"/>
      <c r="K9" s="63"/>
      <c r="L9" s="63"/>
      <c r="M9" s="63"/>
      <c r="N9" s="63"/>
      <c r="O9" s="63"/>
      <c r="P9" s="63"/>
      <c r="Q9" s="63"/>
      <c r="R9" s="19"/>
      <c r="S9" s="19"/>
      <c r="T9" s="19"/>
      <c r="U9" s="19"/>
      <c r="V9" s="19"/>
      <c r="W9" s="19"/>
      <c r="X9" s="19"/>
      <c r="Y9" s="19"/>
    </row>
    <row r="10" spans="1:25" x14ac:dyDescent="0.25">
      <c r="A10" s="100">
        <v>2019</v>
      </c>
      <c r="B10" s="88">
        <v>31991578</v>
      </c>
      <c r="C10" s="88">
        <v>92643932.400000006</v>
      </c>
      <c r="D10" s="88">
        <v>667344054.70000005</v>
      </c>
      <c r="E10" s="88">
        <v>51450220</v>
      </c>
      <c r="F10" s="88">
        <v>46786002.100000001</v>
      </c>
      <c r="G10" s="88">
        <v>30077250.699999999</v>
      </c>
      <c r="H10" s="88">
        <v>141745776.5</v>
      </c>
      <c r="I10" s="19"/>
      <c r="J10" s="63"/>
      <c r="K10" s="63"/>
      <c r="L10" s="63"/>
      <c r="M10" s="63"/>
      <c r="N10" s="63"/>
      <c r="O10" s="63"/>
      <c r="P10" s="63"/>
      <c r="Q10" s="63"/>
      <c r="R10" s="19"/>
      <c r="S10" s="19"/>
      <c r="T10" s="19"/>
      <c r="U10" s="19"/>
      <c r="V10" s="19"/>
      <c r="W10" s="19"/>
      <c r="X10" s="19"/>
      <c r="Y10" s="19"/>
    </row>
    <row r="11" spans="1:25" x14ac:dyDescent="0.25">
      <c r="A11" s="100">
        <v>2018</v>
      </c>
      <c r="B11" s="88">
        <v>32415455.300000001</v>
      </c>
      <c r="C11" s="88">
        <v>94538832.700000003</v>
      </c>
      <c r="D11" s="88">
        <v>668332414.5</v>
      </c>
      <c r="E11" s="88">
        <v>50061590.700000003</v>
      </c>
      <c r="F11" s="88">
        <v>45959005.5</v>
      </c>
      <c r="G11" s="88">
        <v>30100002.200000003</v>
      </c>
      <c r="H11" s="88">
        <v>140136584.90000004</v>
      </c>
      <c r="I11" s="19"/>
      <c r="J11" s="63"/>
      <c r="K11" s="63"/>
      <c r="L11" s="63"/>
      <c r="M11" s="63"/>
      <c r="N11" s="63"/>
      <c r="O11" s="63"/>
      <c r="P11" s="63"/>
      <c r="Q11" s="63"/>
      <c r="R11" s="19"/>
      <c r="S11" s="19"/>
      <c r="T11" s="19"/>
      <c r="U11" s="19"/>
      <c r="V11" s="19"/>
      <c r="W11" s="19"/>
      <c r="X11" s="19"/>
      <c r="Y11" s="19"/>
    </row>
    <row r="12" spans="1:25" x14ac:dyDescent="0.25">
      <c r="A12" s="101">
        <v>2017</v>
      </c>
      <c r="B12" s="83">
        <v>32408967.399999999</v>
      </c>
      <c r="C12" s="83">
        <v>95835239.099999994</v>
      </c>
      <c r="D12" s="83">
        <v>671340863</v>
      </c>
      <c r="E12" s="83">
        <v>48885722.899999999</v>
      </c>
      <c r="F12" s="83">
        <v>44822428.5</v>
      </c>
      <c r="G12" s="83">
        <v>30169464.700000003</v>
      </c>
      <c r="H12" s="84">
        <v>137714364.19999999</v>
      </c>
      <c r="I12" s="19"/>
      <c r="J12" s="63"/>
      <c r="K12" s="63"/>
      <c r="L12" s="63"/>
      <c r="M12" s="63"/>
      <c r="N12" s="63"/>
      <c r="O12" s="63"/>
      <c r="P12" s="63"/>
      <c r="Q12" s="63"/>
      <c r="R12" s="19"/>
      <c r="S12" s="19"/>
      <c r="T12" s="19"/>
      <c r="U12" s="19"/>
      <c r="V12" s="19"/>
      <c r="W12" s="19"/>
      <c r="X12" s="19"/>
      <c r="Y12" s="19"/>
    </row>
    <row r="13" spans="1:25" x14ac:dyDescent="0.15">
      <c r="A13" s="101">
        <v>2016</v>
      </c>
      <c r="B13" s="72">
        <v>32401773.399999999</v>
      </c>
      <c r="C13" s="72">
        <v>96724738.699999988</v>
      </c>
      <c r="D13" s="73">
        <v>672160041.5</v>
      </c>
      <c r="E13" s="74">
        <v>48384085</v>
      </c>
      <c r="F13" s="75">
        <v>44138921.100000001</v>
      </c>
      <c r="G13" s="76">
        <v>30178044.399999999</v>
      </c>
      <c r="H13" s="57">
        <v>136806650.19999999</v>
      </c>
      <c r="I13" s="19"/>
      <c r="J13" s="64"/>
      <c r="K13" s="64"/>
      <c r="L13" s="64"/>
      <c r="M13" s="64"/>
      <c r="N13" s="64"/>
      <c r="O13" s="64"/>
      <c r="P13" s="64"/>
      <c r="Q13" s="64"/>
      <c r="R13" s="19"/>
      <c r="S13" s="19"/>
      <c r="T13" s="19"/>
      <c r="U13" s="19"/>
      <c r="V13" s="19"/>
      <c r="W13" s="19"/>
      <c r="X13" s="19"/>
      <c r="Y13" s="19"/>
    </row>
    <row r="14" spans="1:25" x14ac:dyDescent="0.15">
      <c r="A14" s="100">
        <v>2015</v>
      </c>
      <c r="B14" s="65">
        <v>33286050.699999999</v>
      </c>
      <c r="C14" s="65">
        <v>98010128.599999994</v>
      </c>
      <c r="D14" s="65">
        <v>674043248.79999995</v>
      </c>
      <c r="E14" s="65">
        <v>47234033.799999997</v>
      </c>
      <c r="F14" s="65">
        <v>42739662.899999999</v>
      </c>
      <c r="G14" s="65">
        <v>30570807.600000001</v>
      </c>
      <c r="H14" s="66">
        <v>135072263.09999999</v>
      </c>
      <c r="I14" s="19"/>
      <c r="J14" s="62"/>
      <c r="K14" s="63"/>
      <c r="L14" s="63"/>
      <c r="M14" s="63"/>
      <c r="N14" s="63"/>
      <c r="O14" s="63"/>
      <c r="P14" s="63"/>
      <c r="Q14" s="63"/>
      <c r="R14" s="19"/>
      <c r="S14" s="19"/>
      <c r="T14" s="19"/>
      <c r="U14" s="19"/>
      <c r="V14" s="19"/>
      <c r="W14" s="19"/>
      <c r="X14" s="19"/>
      <c r="Y14" s="19"/>
    </row>
    <row r="15" spans="1:25" x14ac:dyDescent="0.15">
      <c r="A15" s="100">
        <v>2014</v>
      </c>
      <c r="B15" s="26">
        <v>33512279.199999999</v>
      </c>
      <c r="C15" s="26">
        <v>99177871.199999988</v>
      </c>
      <c r="D15" s="26">
        <v>674673240.60000002</v>
      </c>
      <c r="E15" s="26">
        <v>46263173.5</v>
      </c>
      <c r="F15" s="26">
        <v>42291822.799999997</v>
      </c>
      <c r="G15" s="26">
        <v>30616679.300000001</v>
      </c>
      <c r="H15" s="27">
        <v>134214445.39999999</v>
      </c>
      <c r="I15" s="19"/>
      <c r="J15" s="62"/>
      <c r="K15" s="63"/>
      <c r="L15" s="63"/>
      <c r="M15" s="63"/>
      <c r="N15" s="63"/>
      <c r="O15" s="63"/>
      <c r="P15" s="63"/>
      <c r="Q15" s="63"/>
      <c r="R15" s="19"/>
      <c r="S15" s="19"/>
      <c r="T15" s="19"/>
      <c r="U15" s="19"/>
      <c r="V15" s="19"/>
      <c r="W15" s="19"/>
      <c r="X15" s="19"/>
      <c r="Y15" s="19"/>
    </row>
    <row r="16" spans="1:25" x14ac:dyDescent="0.15">
      <c r="A16" s="100">
        <v>2013</v>
      </c>
      <c r="B16" s="46">
        <v>34092762.600000001</v>
      </c>
      <c r="C16" s="46">
        <v>100306638.40000001</v>
      </c>
      <c r="D16" s="46">
        <v>677344394.20000005</v>
      </c>
      <c r="E16" s="46">
        <v>45511504.100000001</v>
      </c>
      <c r="F16" s="46">
        <v>41711135.700000003</v>
      </c>
      <c r="G16" s="46">
        <v>30393584.800000001</v>
      </c>
      <c r="H16" s="13">
        <v>131095887.8</v>
      </c>
      <c r="I16" s="19"/>
      <c r="J16" s="62"/>
      <c r="K16" s="63"/>
      <c r="L16" s="63"/>
      <c r="M16" s="63"/>
      <c r="N16" s="63"/>
      <c r="O16" s="63"/>
      <c r="P16" s="63"/>
      <c r="Q16" s="63"/>
      <c r="R16" s="19"/>
      <c r="S16" s="19"/>
      <c r="T16" s="19"/>
      <c r="U16" s="19"/>
      <c r="V16" s="19"/>
      <c r="W16" s="19"/>
      <c r="X16" s="19"/>
      <c r="Y16" s="19"/>
    </row>
    <row r="17" spans="1:25" x14ac:dyDescent="0.15">
      <c r="A17" s="100">
        <v>2012</v>
      </c>
      <c r="B17" s="46">
        <v>34699106.600000001</v>
      </c>
      <c r="C17" s="46">
        <v>101884514.2</v>
      </c>
      <c r="D17" s="46">
        <v>678911677.5</v>
      </c>
      <c r="E17" s="46">
        <v>44714394.600000001</v>
      </c>
      <c r="F17" s="46">
        <v>41043165</v>
      </c>
      <c r="G17" s="46">
        <v>30381169.899999999</v>
      </c>
      <c r="H17" s="13">
        <v>128557809.89999999</v>
      </c>
      <c r="I17" s="19"/>
      <c r="J17" s="62"/>
      <c r="K17" s="63"/>
      <c r="L17" s="63"/>
      <c r="M17" s="63"/>
      <c r="N17" s="63"/>
      <c r="O17" s="63"/>
      <c r="P17" s="63"/>
      <c r="Q17" s="63"/>
      <c r="R17" s="19"/>
      <c r="S17" s="19"/>
      <c r="T17" s="19"/>
      <c r="U17" s="19"/>
      <c r="V17" s="19"/>
      <c r="W17" s="19"/>
      <c r="X17" s="19"/>
      <c r="Y17" s="19"/>
    </row>
    <row r="18" spans="1:25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79"/>
      <c r="K18" s="7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x14ac:dyDescent="0.25">
      <c r="A19" s="144" t="s">
        <v>26</v>
      </c>
      <c r="B19" s="143">
        <f>M39</f>
        <v>2012</v>
      </c>
      <c r="C19" s="143"/>
      <c r="D19" s="143">
        <f>L39</f>
        <v>2013</v>
      </c>
      <c r="E19" s="143"/>
      <c r="F19" s="143">
        <f>K39</f>
        <v>2014</v>
      </c>
      <c r="G19" s="143"/>
      <c r="H19" s="143">
        <f>J39</f>
        <v>2015</v>
      </c>
      <c r="I19" s="143"/>
      <c r="J19" s="143">
        <f>I39</f>
        <v>2016</v>
      </c>
      <c r="K19" s="143"/>
      <c r="L19" s="143">
        <f>H39</f>
        <v>2017</v>
      </c>
      <c r="M19" s="143"/>
      <c r="N19" s="143">
        <f>G39</f>
        <v>2018</v>
      </c>
      <c r="O19" s="143"/>
      <c r="P19" s="143">
        <f>F39</f>
        <v>2019</v>
      </c>
      <c r="Q19" s="143"/>
      <c r="R19" s="143">
        <f>E39</f>
        <v>2020</v>
      </c>
      <c r="S19" s="143"/>
      <c r="T19" s="143">
        <f>D39</f>
        <v>2021</v>
      </c>
      <c r="U19" s="143"/>
      <c r="V19" s="143">
        <f>C39</f>
        <v>2022</v>
      </c>
      <c r="W19" s="143"/>
    </row>
    <row r="20" spans="1:25" x14ac:dyDescent="0.25">
      <c r="A20" s="144"/>
      <c r="B20" s="47" t="s">
        <v>2</v>
      </c>
      <c r="C20" s="47" t="s">
        <v>28</v>
      </c>
      <c r="D20" s="47" t="s">
        <v>2</v>
      </c>
      <c r="E20" s="47" t="s">
        <v>28</v>
      </c>
      <c r="F20" s="47" t="s">
        <v>2</v>
      </c>
      <c r="G20" s="47" t="s">
        <v>28</v>
      </c>
      <c r="H20" s="47" t="s">
        <v>2</v>
      </c>
      <c r="I20" s="47" t="s">
        <v>28</v>
      </c>
      <c r="J20" s="47" t="s">
        <v>2</v>
      </c>
      <c r="K20" s="47" t="s">
        <v>28</v>
      </c>
      <c r="L20" s="47" t="s">
        <v>2</v>
      </c>
      <c r="M20" s="47" t="s">
        <v>28</v>
      </c>
      <c r="N20" s="47" t="s">
        <v>2</v>
      </c>
      <c r="O20" s="47" t="s">
        <v>28</v>
      </c>
      <c r="P20" s="47" t="s">
        <v>2</v>
      </c>
      <c r="Q20" s="47" t="s">
        <v>28</v>
      </c>
      <c r="R20" s="47" t="s">
        <v>2</v>
      </c>
      <c r="S20" s="47" t="s">
        <v>28</v>
      </c>
      <c r="T20" s="47" t="s">
        <v>2</v>
      </c>
      <c r="U20" s="47" t="s">
        <v>28</v>
      </c>
      <c r="V20" s="47" t="s">
        <v>2</v>
      </c>
      <c r="W20" s="47" t="s">
        <v>28</v>
      </c>
    </row>
    <row r="21" spans="1:25" x14ac:dyDescent="0.15">
      <c r="A21" s="48" t="s">
        <v>18</v>
      </c>
      <c r="B21" s="46">
        <f>M40</f>
        <v>34699106.600000001</v>
      </c>
      <c r="C21" s="13">
        <v>100</v>
      </c>
      <c r="D21" s="46">
        <f>L40</f>
        <v>34092762.600000001</v>
      </c>
      <c r="E21" s="13">
        <f t="shared" ref="E21:E27" si="0">D21/B21*100</f>
        <v>98.252565960876922</v>
      </c>
      <c r="F21" s="46">
        <f>K40</f>
        <v>33512279.199999999</v>
      </c>
      <c r="G21" s="13">
        <f t="shared" ref="G21:G27" si="1">F21/B21*100</f>
        <v>96.579660065368941</v>
      </c>
      <c r="H21" s="26">
        <f>J40</f>
        <v>33286050.699999999</v>
      </c>
      <c r="I21" s="13">
        <f t="shared" ref="I21:I27" si="2">H21/B21*100</f>
        <v>95.927687948023419</v>
      </c>
      <c r="J21" s="65">
        <f>I40</f>
        <v>32401773.399999999</v>
      </c>
      <c r="K21" s="13">
        <f t="shared" ref="K21:K27" si="3">J21/B21*100</f>
        <v>93.379272767789345</v>
      </c>
      <c r="L21" s="72">
        <f>H40</f>
        <v>32408967.399999999</v>
      </c>
      <c r="M21" s="13">
        <f t="shared" ref="M21:M27" si="4">L21/B21*100</f>
        <v>93.400005290049734</v>
      </c>
      <c r="N21" s="83">
        <f>G40</f>
        <v>32415455.300000001</v>
      </c>
      <c r="O21" s="13">
        <f t="shared" ref="O21:O27" si="5">N21/B21*100</f>
        <v>93.418702889601192</v>
      </c>
      <c r="P21" s="88">
        <f>F40</f>
        <v>31991578</v>
      </c>
      <c r="Q21" s="13">
        <f t="shared" ref="Q21:Q27" si="6">P21/B21*100</f>
        <v>92.197123023334555</v>
      </c>
      <c r="R21" s="88">
        <f>E40</f>
        <v>31933008.199999999</v>
      </c>
      <c r="S21" s="13">
        <f t="shared" ref="S21:S27" si="7">R21/B21*100</f>
        <v>92.02832962852132</v>
      </c>
      <c r="T21" s="88">
        <f>D40</f>
        <v>31668162.399999999</v>
      </c>
      <c r="U21" s="13">
        <f t="shared" ref="U21:U27" si="8">T21/B21*100</f>
        <v>91.265065596818559</v>
      </c>
      <c r="V21" s="111">
        <f>C40</f>
        <v>31647958.5</v>
      </c>
      <c r="W21" s="13">
        <f t="shared" ref="W21:W27" si="9">V21/B21*100</f>
        <v>91.206839602031707</v>
      </c>
    </row>
    <row r="22" spans="1:25" x14ac:dyDescent="0.15">
      <c r="A22" s="48" t="s">
        <v>19</v>
      </c>
      <c r="B22" s="46">
        <f t="shared" ref="B22:B27" si="10">M41</f>
        <v>101884514.2</v>
      </c>
      <c r="C22" s="13">
        <v>100</v>
      </c>
      <c r="D22" s="46">
        <f t="shared" ref="D22:D27" si="11">L41</f>
        <v>100306638.40000001</v>
      </c>
      <c r="E22" s="13">
        <f t="shared" si="0"/>
        <v>98.451309492527372</v>
      </c>
      <c r="F22" s="46">
        <f t="shared" ref="F22:F27" si="12">K41</f>
        <v>99177871.199999988</v>
      </c>
      <c r="G22" s="13">
        <f t="shared" si="1"/>
        <v>97.343420615730807</v>
      </c>
      <c r="H22" s="26">
        <f t="shared" ref="H22:H27" si="13">J41</f>
        <v>98010128.599999994</v>
      </c>
      <c r="I22" s="13">
        <f t="shared" si="2"/>
        <v>96.197277250206483</v>
      </c>
      <c r="J22" s="65">
        <f t="shared" ref="J22:J27" si="14">I41</f>
        <v>96724738.699999988</v>
      </c>
      <c r="K22" s="13">
        <f t="shared" si="3"/>
        <v>94.935662656376479</v>
      </c>
      <c r="L22" s="72">
        <f t="shared" ref="L22:L27" si="15">H41</f>
        <v>95835239.099999994</v>
      </c>
      <c r="M22" s="13">
        <f t="shared" si="4"/>
        <v>94.062615749312755</v>
      </c>
      <c r="N22" s="83">
        <f t="shared" ref="N22:N27" si="16">G41</f>
        <v>94538832.700000003</v>
      </c>
      <c r="O22" s="13">
        <f t="shared" si="5"/>
        <v>92.790188422962515</v>
      </c>
      <c r="P22" s="88">
        <f t="shared" ref="P22:P27" si="17">F41</f>
        <v>92643932.400000006</v>
      </c>
      <c r="Q22" s="13">
        <f t="shared" si="6"/>
        <v>90.930337281816293</v>
      </c>
      <c r="R22" s="88">
        <f t="shared" ref="R22:R27" si="18">E41</f>
        <v>91948009.799999997</v>
      </c>
      <c r="S22" s="13">
        <f t="shared" si="7"/>
        <v>90.24728686393442</v>
      </c>
      <c r="T22" s="88">
        <f t="shared" ref="T22:T27" si="19">D41</f>
        <v>90408181</v>
      </c>
      <c r="U22" s="13">
        <f t="shared" si="8"/>
        <v>88.735939617406544</v>
      </c>
      <c r="V22" s="111">
        <f t="shared" ref="V22:V27" si="20">C41</f>
        <v>89512316.699999988</v>
      </c>
      <c r="W22" s="13">
        <f t="shared" si="9"/>
        <v>87.856645735471346</v>
      </c>
    </row>
    <row r="23" spans="1:25" x14ac:dyDescent="0.15">
      <c r="A23" s="48" t="s">
        <v>20</v>
      </c>
      <c r="B23" s="46">
        <f t="shared" si="10"/>
        <v>678911677.5</v>
      </c>
      <c r="C23" s="13">
        <v>100</v>
      </c>
      <c r="D23" s="46">
        <f t="shared" si="11"/>
        <v>677344394.20000005</v>
      </c>
      <c r="E23" s="13">
        <f t="shared" si="0"/>
        <v>99.769147688581342</v>
      </c>
      <c r="F23" s="46">
        <f t="shared" si="12"/>
        <v>674673240.60000002</v>
      </c>
      <c r="G23" s="13">
        <f t="shared" si="1"/>
        <v>99.375701281850468</v>
      </c>
      <c r="H23" s="26">
        <f t="shared" si="13"/>
        <v>674043248.79999995</v>
      </c>
      <c r="I23" s="13">
        <f t="shared" si="2"/>
        <v>99.282906913911489</v>
      </c>
      <c r="J23" s="65">
        <f t="shared" si="14"/>
        <v>672160041.5</v>
      </c>
      <c r="K23" s="13">
        <f t="shared" si="3"/>
        <v>99.00552071443785</v>
      </c>
      <c r="L23" s="72">
        <f t="shared" si="15"/>
        <v>671340863</v>
      </c>
      <c r="M23" s="13">
        <f t="shared" si="4"/>
        <v>98.884860173877328</v>
      </c>
      <c r="N23" s="83">
        <f t="shared" si="16"/>
        <v>668332414.5</v>
      </c>
      <c r="O23" s="13">
        <f t="shared" si="5"/>
        <v>98.441732061678962</v>
      </c>
      <c r="P23" s="88">
        <f t="shared" si="17"/>
        <v>667344054.70000005</v>
      </c>
      <c r="Q23" s="13">
        <f t="shared" si="6"/>
        <v>98.296152035181336</v>
      </c>
      <c r="R23" s="88">
        <f t="shared" si="18"/>
        <v>666590642.39999998</v>
      </c>
      <c r="S23" s="13">
        <f t="shared" si="7"/>
        <v>98.185178498421095</v>
      </c>
      <c r="T23" s="88">
        <f t="shared" si="19"/>
        <v>665084201.89999998</v>
      </c>
      <c r="U23" s="13">
        <f t="shared" si="8"/>
        <v>97.963288000742921</v>
      </c>
      <c r="V23" s="111">
        <f t="shared" si="20"/>
        <v>663509145.79999995</v>
      </c>
      <c r="W23" s="13">
        <f t="shared" si="9"/>
        <v>97.731290798131838</v>
      </c>
    </row>
    <row r="24" spans="1:25" x14ac:dyDescent="0.15">
      <c r="A24" s="48" t="s">
        <v>29</v>
      </c>
      <c r="B24" s="46">
        <f t="shared" si="10"/>
        <v>44714394.600000001</v>
      </c>
      <c r="C24" s="13">
        <v>100</v>
      </c>
      <c r="D24" s="46">
        <f t="shared" si="11"/>
        <v>45511504.100000001</v>
      </c>
      <c r="E24" s="13">
        <f t="shared" si="0"/>
        <v>101.78266866214041</v>
      </c>
      <c r="F24" s="46">
        <f t="shared" si="12"/>
        <v>46263173.5</v>
      </c>
      <c r="G24" s="13">
        <f t="shared" si="1"/>
        <v>103.4637143449103</v>
      </c>
      <c r="H24" s="26">
        <f t="shared" si="13"/>
        <v>47234033.799999997</v>
      </c>
      <c r="I24" s="13">
        <f t="shared" si="2"/>
        <v>105.63496212470244</v>
      </c>
      <c r="J24" s="65">
        <f t="shared" si="14"/>
        <v>48384085</v>
      </c>
      <c r="K24" s="13">
        <f t="shared" si="3"/>
        <v>108.20695535034706</v>
      </c>
      <c r="L24" s="72">
        <f t="shared" si="15"/>
        <v>48885722.899999999</v>
      </c>
      <c r="M24" s="13">
        <f t="shared" si="4"/>
        <v>109.32882651619306</v>
      </c>
      <c r="N24" s="83">
        <f t="shared" si="16"/>
        <v>50061590.700000003</v>
      </c>
      <c r="O24" s="13">
        <f t="shared" si="5"/>
        <v>111.95855640635241</v>
      </c>
      <c r="P24" s="88">
        <f t="shared" si="17"/>
        <v>51450220</v>
      </c>
      <c r="Q24" s="13">
        <f t="shared" si="6"/>
        <v>115.06410957870823</v>
      </c>
      <c r="R24" s="88">
        <f t="shared" si="18"/>
        <v>51779827.900000006</v>
      </c>
      <c r="S24" s="13">
        <f t="shared" si="7"/>
        <v>115.80125005203583</v>
      </c>
      <c r="T24" s="88">
        <f t="shared" si="19"/>
        <v>52904715.799999997</v>
      </c>
      <c r="U24" s="13">
        <f t="shared" si="8"/>
        <v>118.31696766392091</v>
      </c>
      <c r="V24" s="111">
        <f t="shared" si="20"/>
        <v>53774464.200000003</v>
      </c>
      <c r="W24" s="13">
        <f t="shared" si="9"/>
        <v>120.26208714452773</v>
      </c>
    </row>
    <row r="25" spans="1:25" x14ac:dyDescent="0.15">
      <c r="A25" s="48" t="s">
        <v>22</v>
      </c>
      <c r="B25" s="46">
        <f t="shared" si="10"/>
        <v>41043165</v>
      </c>
      <c r="C25" s="13">
        <v>100</v>
      </c>
      <c r="D25" s="46">
        <f t="shared" si="11"/>
        <v>41711135.700000003</v>
      </c>
      <c r="E25" s="13">
        <f t="shared" si="0"/>
        <v>101.62748340679867</v>
      </c>
      <c r="F25" s="46">
        <f t="shared" si="12"/>
        <v>42291822.799999997</v>
      </c>
      <c r="G25" s="13">
        <f t="shared" si="1"/>
        <v>103.04230387690619</v>
      </c>
      <c r="H25" s="26">
        <f t="shared" si="13"/>
        <v>42739662.899999999</v>
      </c>
      <c r="I25" s="13">
        <f t="shared" si="2"/>
        <v>104.13344804183595</v>
      </c>
      <c r="J25" s="65">
        <f t="shared" si="14"/>
        <v>44138921.100000001</v>
      </c>
      <c r="K25" s="13">
        <f t="shared" si="3"/>
        <v>107.54268365999553</v>
      </c>
      <c r="L25" s="72">
        <f t="shared" si="15"/>
        <v>44822428.5</v>
      </c>
      <c r="M25" s="13">
        <f t="shared" si="4"/>
        <v>109.20802160359709</v>
      </c>
      <c r="N25" s="83">
        <f t="shared" si="16"/>
        <v>45959005.5</v>
      </c>
      <c r="O25" s="13">
        <f t="shared" si="5"/>
        <v>111.977245175902</v>
      </c>
      <c r="P25" s="88">
        <f t="shared" si="17"/>
        <v>46786002.100000001</v>
      </c>
      <c r="Q25" s="13">
        <f t="shared" si="6"/>
        <v>113.99218871156745</v>
      </c>
      <c r="R25" s="88">
        <f t="shared" si="18"/>
        <v>47607064.799999997</v>
      </c>
      <c r="S25" s="13">
        <f t="shared" si="7"/>
        <v>115.99267454154668</v>
      </c>
      <c r="T25" s="88">
        <f t="shared" si="19"/>
        <v>48412452.299999997</v>
      </c>
      <c r="U25" s="13">
        <f t="shared" si="8"/>
        <v>117.95496838511357</v>
      </c>
      <c r="V25" s="111">
        <f t="shared" si="20"/>
        <v>48864690.399999999</v>
      </c>
      <c r="W25" s="13">
        <f t="shared" si="9"/>
        <v>119.05682809793055</v>
      </c>
    </row>
    <row r="26" spans="1:25" x14ac:dyDescent="0.15">
      <c r="A26" s="48" t="s">
        <v>23</v>
      </c>
      <c r="B26" s="46">
        <f t="shared" si="10"/>
        <v>30381169.899999999</v>
      </c>
      <c r="C26" s="13">
        <v>100</v>
      </c>
      <c r="D26" s="46">
        <f t="shared" si="11"/>
        <v>30393584.800000001</v>
      </c>
      <c r="E26" s="13">
        <f t="shared" si="0"/>
        <v>100.04086379833583</v>
      </c>
      <c r="F26" s="46">
        <f t="shared" si="12"/>
        <v>30616679.300000001</v>
      </c>
      <c r="G26" s="13">
        <f t="shared" si="1"/>
        <v>100.77518213016545</v>
      </c>
      <c r="H26" s="26">
        <f t="shared" si="13"/>
        <v>30570807.600000001</v>
      </c>
      <c r="I26" s="13">
        <f t="shared" si="2"/>
        <v>100.62419485695975</v>
      </c>
      <c r="J26" s="65">
        <f t="shared" si="14"/>
        <v>30178044.399999999</v>
      </c>
      <c r="K26" s="13">
        <f t="shared" si="3"/>
        <v>99.331409880960507</v>
      </c>
      <c r="L26" s="72">
        <f t="shared" si="15"/>
        <v>30169464.700000003</v>
      </c>
      <c r="M26" s="13">
        <f t="shared" si="4"/>
        <v>99.303169691302784</v>
      </c>
      <c r="N26" s="83">
        <f t="shared" si="16"/>
        <v>30100002.200000003</v>
      </c>
      <c r="O26" s="13">
        <f t="shared" si="5"/>
        <v>99.074533005392937</v>
      </c>
      <c r="P26" s="88">
        <f t="shared" si="17"/>
        <v>30077250.699999999</v>
      </c>
      <c r="Q26" s="13">
        <f t="shared" si="6"/>
        <v>98.999646159116466</v>
      </c>
      <c r="R26" s="88">
        <f t="shared" si="18"/>
        <v>30059452.599999998</v>
      </c>
      <c r="S26" s="13">
        <f t="shared" si="7"/>
        <v>98.941063490777552</v>
      </c>
      <c r="T26" s="88">
        <f t="shared" si="19"/>
        <v>29964150.300000001</v>
      </c>
      <c r="U26" s="13">
        <f t="shared" si="8"/>
        <v>98.627374780587374</v>
      </c>
      <c r="V26" s="111">
        <f t="shared" si="20"/>
        <v>29928202.700000003</v>
      </c>
      <c r="W26" s="13">
        <f t="shared" si="9"/>
        <v>98.509052806422716</v>
      </c>
    </row>
    <row r="27" spans="1:25" x14ac:dyDescent="0.15">
      <c r="A27" s="49" t="s">
        <v>15</v>
      </c>
      <c r="B27" s="46">
        <f t="shared" si="10"/>
        <v>128557809.89999999</v>
      </c>
      <c r="C27" s="13">
        <v>100</v>
      </c>
      <c r="D27" s="46">
        <f t="shared" si="11"/>
        <v>131095887.8</v>
      </c>
      <c r="E27" s="13">
        <f t="shared" si="0"/>
        <v>101.97426970945934</v>
      </c>
      <c r="F27" s="46">
        <f t="shared" si="12"/>
        <v>134214445.39999999</v>
      </c>
      <c r="G27" s="13">
        <f t="shared" si="1"/>
        <v>104.4000714576579</v>
      </c>
      <c r="H27" s="26">
        <f t="shared" si="13"/>
        <v>135072263.09999999</v>
      </c>
      <c r="I27" s="13">
        <f t="shared" si="2"/>
        <v>105.06733368051877</v>
      </c>
      <c r="J27" s="65">
        <f t="shared" si="14"/>
        <v>136806650.19999999</v>
      </c>
      <c r="K27" s="13">
        <f t="shared" si="3"/>
        <v>106.41644432681021</v>
      </c>
      <c r="L27" s="72">
        <f t="shared" si="15"/>
        <v>137714364.19999999</v>
      </c>
      <c r="M27" s="13">
        <f t="shared" si="4"/>
        <v>107.12251889412438</v>
      </c>
      <c r="N27" s="83">
        <f t="shared" si="16"/>
        <v>140136584.90000004</v>
      </c>
      <c r="O27" s="13">
        <f t="shared" si="5"/>
        <v>109.00666790217312</v>
      </c>
      <c r="P27" s="88">
        <f t="shared" si="17"/>
        <v>141745776.5</v>
      </c>
      <c r="Q27" s="13">
        <f t="shared" si="6"/>
        <v>110.2583939554185</v>
      </c>
      <c r="R27" s="88">
        <f t="shared" si="18"/>
        <v>142168156.79999998</v>
      </c>
      <c r="S27" s="13">
        <f t="shared" si="7"/>
        <v>110.58694676782915</v>
      </c>
      <c r="T27" s="88">
        <f t="shared" si="19"/>
        <v>143885812.80000001</v>
      </c>
      <c r="U27" s="13">
        <f t="shared" si="8"/>
        <v>111.92304295781257</v>
      </c>
      <c r="V27" s="111">
        <f t="shared" si="20"/>
        <v>145596728</v>
      </c>
      <c r="W27" s="13">
        <f t="shared" si="9"/>
        <v>113.25389574795489</v>
      </c>
    </row>
    <row r="28" spans="1:25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5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x14ac:dyDescent="0.25">
      <c r="A29" s="15" t="s">
        <v>30</v>
      </c>
      <c r="B29" s="114">
        <f>M39</f>
        <v>2012</v>
      </c>
      <c r="C29" s="114">
        <f>L39</f>
        <v>2013</v>
      </c>
      <c r="D29" s="114">
        <f>K39</f>
        <v>2014</v>
      </c>
      <c r="E29" s="114">
        <f>J39</f>
        <v>2015</v>
      </c>
      <c r="F29" s="114">
        <f>I39</f>
        <v>2016</v>
      </c>
      <c r="G29" s="114">
        <f>H39</f>
        <v>2017</v>
      </c>
      <c r="H29" s="114">
        <f>G39</f>
        <v>2018</v>
      </c>
      <c r="I29" s="114">
        <f>F39</f>
        <v>2019</v>
      </c>
      <c r="J29" s="114">
        <f>E39</f>
        <v>2020</v>
      </c>
      <c r="K29" s="114">
        <f>D39</f>
        <v>2021</v>
      </c>
      <c r="L29" s="114">
        <f>C39</f>
        <v>2022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5" x14ac:dyDescent="0.25">
      <c r="A30" s="48" t="s">
        <v>18</v>
      </c>
      <c r="B30" s="67">
        <f>C21</f>
        <v>100</v>
      </c>
      <c r="C30" s="67">
        <f>E21</f>
        <v>98.252565960876922</v>
      </c>
      <c r="D30" s="67">
        <f>G21</f>
        <v>96.579660065368941</v>
      </c>
      <c r="E30" s="67">
        <f>I21</f>
        <v>95.927687948023419</v>
      </c>
      <c r="F30" s="67">
        <f>K21</f>
        <v>93.379272767789345</v>
      </c>
      <c r="G30" s="67">
        <f>M21</f>
        <v>93.400005290049734</v>
      </c>
      <c r="H30" s="67">
        <f>O21</f>
        <v>93.418702889601192</v>
      </c>
      <c r="I30" s="67">
        <f>Q21</f>
        <v>92.197123023334555</v>
      </c>
      <c r="J30" s="67">
        <f>S21</f>
        <v>92.02832962852132</v>
      </c>
      <c r="K30" s="67">
        <f>U21</f>
        <v>91.265065596818559</v>
      </c>
      <c r="L30" s="67">
        <f>W21</f>
        <v>91.206839602031707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5" x14ac:dyDescent="0.25">
      <c r="A31" s="48" t="s">
        <v>19</v>
      </c>
      <c r="B31" s="67">
        <f t="shared" ref="B31:B36" si="21">C22</f>
        <v>100</v>
      </c>
      <c r="C31" s="67">
        <f t="shared" ref="C31:C36" si="22">E22</f>
        <v>98.451309492527372</v>
      </c>
      <c r="D31" s="67">
        <f t="shared" ref="D31:D36" si="23">G22</f>
        <v>97.343420615730807</v>
      </c>
      <c r="E31" s="67">
        <f t="shared" ref="E31:E36" si="24">I22</f>
        <v>96.197277250206483</v>
      </c>
      <c r="F31" s="67">
        <f t="shared" ref="F31:F36" si="25">K22</f>
        <v>94.935662656376479</v>
      </c>
      <c r="G31" s="67">
        <f t="shared" ref="G31:G36" si="26">M22</f>
        <v>94.062615749312755</v>
      </c>
      <c r="H31" s="67">
        <f t="shared" ref="H31:H36" si="27">O22</f>
        <v>92.790188422962515</v>
      </c>
      <c r="I31" s="67">
        <f t="shared" ref="I31:I36" si="28">Q22</f>
        <v>90.930337281816293</v>
      </c>
      <c r="J31" s="67">
        <f t="shared" ref="J31:J36" si="29">S22</f>
        <v>90.24728686393442</v>
      </c>
      <c r="K31" s="67">
        <f t="shared" ref="K31:K36" si="30">U22</f>
        <v>88.735939617406544</v>
      </c>
      <c r="L31" s="67">
        <f t="shared" ref="L31:L36" si="31">W22</f>
        <v>87.856645735471346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5" x14ac:dyDescent="0.25">
      <c r="A32" s="48" t="s">
        <v>20</v>
      </c>
      <c r="B32" s="67">
        <f t="shared" si="21"/>
        <v>100</v>
      </c>
      <c r="C32" s="67">
        <f t="shared" si="22"/>
        <v>99.769147688581342</v>
      </c>
      <c r="D32" s="67">
        <f t="shared" si="23"/>
        <v>99.375701281850468</v>
      </c>
      <c r="E32" s="67">
        <f t="shared" si="24"/>
        <v>99.282906913911489</v>
      </c>
      <c r="F32" s="67">
        <f t="shared" si="25"/>
        <v>99.00552071443785</v>
      </c>
      <c r="G32" s="67">
        <f t="shared" si="26"/>
        <v>98.884860173877328</v>
      </c>
      <c r="H32" s="67">
        <f t="shared" si="27"/>
        <v>98.441732061678962</v>
      </c>
      <c r="I32" s="67">
        <f t="shared" si="28"/>
        <v>98.296152035181336</v>
      </c>
      <c r="J32" s="67">
        <f t="shared" si="29"/>
        <v>98.185178498421095</v>
      </c>
      <c r="K32" s="67">
        <f t="shared" si="30"/>
        <v>97.963288000742921</v>
      </c>
      <c r="L32" s="67">
        <f t="shared" si="31"/>
        <v>97.731290798131838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 s="48" t="s">
        <v>29</v>
      </c>
      <c r="B33" s="67">
        <f t="shared" si="21"/>
        <v>100</v>
      </c>
      <c r="C33" s="67">
        <f t="shared" si="22"/>
        <v>101.78266866214041</v>
      </c>
      <c r="D33" s="67">
        <f t="shared" si="23"/>
        <v>103.4637143449103</v>
      </c>
      <c r="E33" s="67">
        <f t="shared" si="24"/>
        <v>105.63496212470244</v>
      </c>
      <c r="F33" s="67">
        <f t="shared" si="25"/>
        <v>108.20695535034706</v>
      </c>
      <c r="G33" s="67">
        <f t="shared" si="26"/>
        <v>109.32882651619306</v>
      </c>
      <c r="H33" s="67">
        <f t="shared" si="27"/>
        <v>111.95855640635241</v>
      </c>
      <c r="I33" s="67">
        <f t="shared" si="28"/>
        <v>115.06410957870823</v>
      </c>
      <c r="J33" s="67">
        <f t="shared" si="29"/>
        <v>115.80125005203583</v>
      </c>
      <c r="K33" s="67">
        <f t="shared" si="30"/>
        <v>118.31696766392091</v>
      </c>
      <c r="L33" s="67">
        <f t="shared" si="31"/>
        <v>120.26208714452773</v>
      </c>
      <c r="M33" s="19" t="s">
        <v>73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 s="48" t="s">
        <v>22</v>
      </c>
      <c r="B34" s="67">
        <f t="shared" si="21"/>
        <v>100</v>
      </c>
      <c r="C34" s="67">
        <f t="shared" si="22"/>
        <v>101.62748340679867</v>
      </c>
      <c r="D34" s="67">
        <f t="shared" si="23"/>
        <v>103.04230387690619</v>
      </c>
      <c r="E34" s="67">
        <f t="shared" si="24"/>
        <v>104.13344804183595</v>
      </c>
      <c r="F34" s="67">
        <f t="shared" si="25"/>
        <v>107.54268365999553</v>
      </c>
      <c r="G34" s="67">
        <f t="shared" si="26"/>
        <v>109.20802160359709</v>
      </c>
      <c r="H34" s="67">
        <f t="shared" si="27"/>
        <v>111.977245175902</v>
      </c>
      <c r="I34" s="67">
        <f t="shared" si="28"/>
        <v>113.99218871156745</v>
      </c>
      <c r="J34" s="67">
        <f t="shared" si="29"/>
        <v>115.99267454154668</v>
      </c>
      <c r="K34" s="67">
        <f t="shared" si="30"/>
        <v>117.95496838511357</v>
      </c>
      <c r="L34" s="67">
        <f t="shared" si="31"/>
        <v>119.05682809793055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s="48" t="s">
        <v>23</v>
      </c>
      <c r="B35" s="67">
        <f t="shared" si="21"/>
        <v>100</v>
      </c>
      <c r="C35" s="67">
        <f t="shared" si="22"/>
        <v>100.04086379833583</v>
      </c>
      <c r="D35" s="67">
        <f t="shared" si="23"/>
        <v>100.77518213016545</v>
      </c>
      <c r="E35" s="67">
        <f t="shared" si="24"/>
        <v>100.62419485695975</v>
      </c>
      <c r="F35" s="67">
        <f t="shared" si="25"/>
        <v>99.331409880960507</v>
      </c>
      <c r="G35" s="67">
        <f t="shared" si="26"/>
        <v>99.303169691302784</v>
      </c>
      <c r="H35" s="67">
        <f t="shared" si="27"/>
        <v>99.074533005392937</v>
      </c>
      <c r="I35" s="67">
        <f t="shared" si="28"/>
        <v>98.999646159116466</v>
      </c>
      <c r="J35" s="67">
        <f t="shared" si="29"/>
        <v>98.941063490777552</v>
      </c>
      <c r="K35" s="67">
        <f t="shared" si="30"/>
        <v>98.627374780587374</v>
      </c>
      <c r="L35" s="67">
        <f t="shared" si="31"/>
        <v>98.509052806422716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x14ac:dyDescent="0.25">
      <c r="A36" s="49" t="s">
        <v>15</v>
      </c>
      <c r="B36" s="67">
        <f t="shared" si="21"/>
        <v>100</v>
      </c>
      <c r="C36" s="67">
        <f t="shared" si="22"/>
        <v>101.97426970945934</v>
      </c>
      <c r="D36" s="67">
        <f t="shared" si="23"/>
        <v>104.4000714576579</v>
      </c>
      <c r="E36" s="67">
        <f t="shared" si="24"/>
        <v>105.06733368051877</v>
      </c>
      <c r="F36" s="67">
        <f t="shared" si="25"/>
        <v>106.41644432681021</v>
      </c>
      <c r="G36" s="67">
        <f t="shared" si="26"/>
        <v>107.12251889412438</v>
      </c>
      <c r="H36" s="67">
        <f t="shared" si="27"/>
        <v>109.00666790217312</v>
      </c>
      <c r="I36" s="67">
        <f t="shared" si="28"/>
        <v>110.2583939554185</v>
      </c>
      <c r="J36" s="67">
        <f t="shared" si="29"/>
        <v>110.58694676782915</v>
      </c>
      <c r="K36" s="67">
        <f t="shared" si="30"/>
        <v>111.92304295781257</v>
      </c>
      <c r="L36" s="67">
        <f t="shared" si="31"/>
        <v>113.25389574795489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9" spans="1:24" x14ac:dyDescent="0.25">
      <c r="A39" s="142" t="s">
        <v>26</v>
      </c>
      <c r="B39" s="142"/>
      <c r="C39" s="100">
        <v>2022</v>
      </c>
      <c r="D39" s="100">
        <v>2021</v>
      </c>
      <c r="E39" s="100">
        <v>2020</v>
      </c>
      <c r="F39" s="100">
        <v>2019</v>
      </c>
      <c r="G39" s="100">
        <v>2018</v>
      </c>
      <c r="H39" s="101">
        <v>2017</v>
      </c>
      <c r="I39" s="101">
        <v>2016</v>
      </c>
      <c r="J39" s="100">
        <v>2015</v>
      </c>
      <c r="K39" s="100">
        <v>2014</v>
      </c>
      <c r="L39" s="100">
        <v>2013</v>
      </c>
      <c r="M39" s="100">
        <v>2012</v>
      </c>
    </row>
    <row r="40" spans="1:24" x14ac:dyDescent="0.15">
      <c r="A40" s="45" t="s">
        <v>18</v>
      </c>
      <c r="B40" s="45" t="s">
        <v>2</v>
      </c>
      <c r="C40" s="88">
        <v>31647958.5</v>
      </c>
      <c r="D40" s="88">
        <v>31668162.399999999</v>
      </c>
      <c r="E40" s="88">
        <v>31933008.199999999</v>
      </c>
      <c r="F40" s="88">
        <v>31991578</v>
      </c>
      <c r="G40" s="88">
        <v>32415455.300000001</v>
      </c>
      <c r="H40" s="83">
        <v>32408967.399999999</v>
      </c>
      <c r="I40" s="72">
        <v>32401773.399999999</v>
      </c>
      <c r="J40" s="65">
        <v>33286050.699999999</v>
      </c>
      <c r="K40" s="26">
        <v>33512279.199999999</v>
      </c>
      <c r="L40" s="46">
        <v>34092762.600000001</v>
      </c>
      <c r="M40" s="46">
        <v>34699106.600000001</v>
      </c>
    </row>
    <row r="41" spans="1:24" x14ac:dyDescent="0.15">
      <c r="A41" s="45" t="s">
        <v>19</v>
      </c>
      <c r="B41" s="45" t="s">
        <v>2</v>
      </c>
      <c r="C41" s="88">
        <v>89512316.699999988</v>
      </c>
      <c r="D41" s="88">
        <v>90408181</v>
      </c>
      <c r="E41" s="88">
        <v>91948009.799999997</v>
      </c>
      <c r="F41" s="88">
        <v>92643932.400000006</v>
      </c>
      <c r="G41" s="88">
        <v>94538832.700000003</v>
      </c>
      <c r="H41" s="83">
        <v>95835239.099999994</v>
      </c>
      <c r="I41" s="72">
        <v>96724738.699999988</v>
      </c>
      <c r="J41" s="65">
        <v>98010128.599999994</v>
      </c>
      <c r="K41" s="26">
        <v>99177871.199999988</v>
      </c>
      <c r="L41" s="46">
        <v>100306638.40000001</v>
      </c>
      <c r="M41" s="46">
        <v>101884514.2</v>
      </c>
    </row>
    <row r="42" spans="1:24" x14ac:dyDescent="0.15">
      <c r="A42" s="44" t="s">
        <v>20</v>
      </c>
      <c r="B42" s="45" t="s">
        <v>2</v>
      </c>
      <c r="C42" s="88">
        <v>663509145.79999995</v>
      </c>
      <c r="D42" s="88">
        <v>665084201.89999998</v>
      </c>
      <c r="E42" s="88">
        <v>666590642.39999998</v>
      </c>
      <c r="F42" s="88">
        <v>667344054.70000005</v>
      </c>
      <c r="G42" s="88">
        <v>668332414.5</v>
      </c>
      <c r="H42" s="83">
        <v>671340863</v>
      </c>
      <c r="I42" s="73">
        <v>672160041.5</v>
      </c>
      <c r="J42" s="65">
        <v>674043248.79999995</v>
      </c>
      <c r="K42" s="26">
        <v>674673240.60000002</v>
      </c>
      <c r="L42" s="46">
        <v>677344394.20000005</v>
      </c>
      <c r="M42" s="46">
        <v>678911677.5</v>
      </c>
    </row>
    <row r="43" spans="1:24" x14ac:dyDescent="0.15">
      <c r="A43" s="44" t="s">
        <v>21</v>
      </c>
      <c r="B43" s="45" t="s">
        <v>2</v>
      </c>
      <c r="C43" s="88">
        <v>53774464.200000003</v>
      </c>
      <c r="D43" s="88">
        <v>52904715.799999997</v>
      </c>
      <c r="E43" s="88">
        <v>51779827.900000006</v>
      </c>
      <c r="F43" s="88">
        <v>51450220</v>
      </c>
      <c r="G43" s="88">
        <v>50061590.700000003</v>
      </c>
      <c r="H43" s="83">
        <v>48885722.899999999</v>
      </c>
      <c r="I43" s="74">
        <v>48384085</v>
      </c>
      <c r="J43" s="65">
        <v>47234033.799999997</v>
      </c>
      <c r="K43" s="26">
        <v>46263173.5</v>
      </c>
      <c r="L43" s="46">
        <v>45511504.100000001</v>
      </c>
      <c r="M43" s="46">
        <v>44714394.600000001</v>
      </c>
    </row>
    <row r="44" spans="1:24" x14ac:dyDescent="0.15">
      <c r="A44" s="44" t="s">
        <v>22</v>
      </c>
      <c r="B44" s="45" t="s">
        <v>2</v>
      </c>
      <c r="C44" s="88">
        <v>48864690.399999999</v>
      </c>
      <c r="D44" s="88">
        <v>48412452.299999997</v>
      </c>
      <c r="E44" s="88">
        <v>47607064.799999997</v>
      </c>
      <c r="F44" s="88">
        <v>46786002.100000001</v>
      </c>
      <c r="G44" s="88">
        <v>45959005.5</v>
      </c>
      <c r="H44" s="83">
        <v>44822428.5</v>
      </c>
      <c r="I44" s="75">
        <v>44138921.100000001</v>
      </c>
      <c r="J44" s="65">
        <v>42739662.899999999</v>
      </c>
      <c r="K44" s="26">
        <v>42291822.799999997</v>
      </c>
      <c r="L44" s="46">
        <v>41711135.700000003</v>
      </c>
      <c r="M44" s="46">
        <v>41043165</v>
      </c>
    </row>
    <row r="45" spans="1:24" x14ac:dyDescent="0.15">
      <c r="A45" s="44" t="s">
        <v>23</v>
      </c>
      <c r="B45" s="45" t="s">
        <v>2</v>
      </c>
      <c r="C45" s="88">
        <v>29928202.700000003</v>
      </c>
      <c r="D45" s="88">
        <v>29964150.300000001</v>
      </c>
      <c r="E45" s="88">
        <v>30059452.599999998</v>
      </c>
      <c r="F45" s="88">
        <v>30077250.699999999</v>
      </c>
      <c r="G45" s="88">
        <v>30100002.200000003</v>
      </c>
      <c r="H45" s="83">
        <v>30169464.700000003</v>
      </c>
      <c r="I45" s="76">
        <v>30178044.399999999</v>
      </c>
      <c r="J45" s="65">
        <v>30570807.600000001</v>
      </c>
      <c r="K45" s="26">
        <v>30616679.300000001</v>
      </c>
      <c r="L45" s="46">
        <v>30393584.800000001</v>
      </c>
      <c r="M45" s="46">
        <v>30381169.899999999</v>
      </c>
    </row>
    <row r="46" spans="1:24" x14ac:dyDescent="0.15">
      <c r="A46" s="44" t="s">
        <v>27</v>
      </c>
      <c r="B46" s="45" t="s">
        <v>2</v>
      </c>
      <c r="C46" s="88">
        <v>145596728</v>
      </c>
      <c r="D46" s="88">
        <v>143885812.80000001</v>
      </c>
      <c r="E46" s="88">
        <v>142168156.79999998</v>
      </c>
      <c r="F46" s="88">
        <v>141745776.5</v>
      </c>
      <c r="G46" s="88">
        <v>140136584.90000004</v>
      </c>
      <c r="H46" s="84">
        <v>137714364.19999999</v>
      </c>
      <c r="I46" s="57">
        <v>136806650.19999999</v>
      </c>
      <c r="J46" s="66">
        <v>135072263.09999999</v>
      </c>
      <c r="K46" s="27">
        <v>134214445.39999999</v>
      </c>
      <c r="L46" s="13">
        <v>131095887.8</v>
      </c>
      <c r="M46" s="13">
        <v>128557809.89999999</v>
      </c>
    </row>
  </sheetData>
  <mergeCells count="14">
    <mergeCell ref="A39:B39"/>
    <mergeCell ref="V19:W19"/>
    <mergeCell ref="A5:A6"/>
    <mergeCell ref="T19:U19"/>
    <mergeCell ref="R19:S19"/>
    <mergeCell ref="P19:Q19"/>
    <mergeCell ref="N19:O19"/>
    <mergeCell ref="B19:C19"/>
    <mergeCell ref="A19:A20"/>
    <mergeCell ref="L19:M19"/>
    <mergeCell ref="J19:K19"/>
    <mergeCell ref="H19:I19"/>
    <mergeCell ref="F19:G19"/>
    <mergeCell ref="D19:E1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1.구군별 면적 및 지번수</vt:lpstr>
      <vt:lpstr>2.구군별 면적 및 지번수 현황</vt:lpstr>
      <vt:lpstr>3.지적통계체계표</vt:lpstr>
      <vt:lpstr>4.지목별현황</vt:lpstr>
      <vt:lpstr>5.구군별 지적공부등록지 현황</vt:lpstr>
      <vt:lpstr>6.구군별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dcterms:created xsi:type="dcterms:W3CDTF">2013-04-07T12:07:35Z</dcterms:created>
  <dcterms:modified xsi:type="dcterms:W3CDTF">2023-01-25T01:02:20Z</dcterms:modified>
</cp:coreProperties>
</file>