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0" yWindow="5355" windowWidth="28830" windowHeight="6165" tabRatio="794"/>
  </bookViews>
  <sheets>
    <sheet name="1.시별 면적 및 지번수" sheetId="1" r:id="rId1"/>
    <sheet name="2.시별 면적 및 지번수 현황" sheetId="3" r:id="rId2"/>
    <sheet name="3.지적통계체계표" sheetId="2" r:id="rId3"/>
    <sheet name="4.지목별현황" sheetId="4" r:id="rId4"/>
    <sheet name="5.시별 지적공부등록지 현황" sheetId="5" r:id="rId5"/>
    <sheet name="6.시별 지목별 면적 현황" sheetId="6" r:id="rId6"/>
    <sheet name="Sheet7" sheetId="7" r:id="rId7"/>
  </sheets>
  <externalReferences>
    <externalReference r:id="rId8"/>
  </externalReferences>
  <calcPr calcId="144525"/>
</workbook>
</file>

<file path=xl/calcChain.xml><?xml version="1.0" encoding="utf-8"?>
<calcChain xmlns="http://schemas.openxmlformats.org/spreadsheetml/2006/main">
  <c r="W22" i="7" l="1"/>
  <c r="L31" i="7" s="1"/>
  <c r="W23" i="7"/>
  <c r="L32" i="7" s="1"/>
  <c r="W24" i="7"/>
  <c r="W25" i="7"/>
  <c r="W26" i="7"/>
  <c r="L35" i="7" s="1"/>
  <c r="W27" i="7"/>
  <c r="L36" i="7" s="1"/>
  <c r="W21" i="7"/>
  <c r="L30" i="7" s="1"/>
  <c r="U22" i="7"/>
  <c r="U23" i="7"/>
  <c r="U24" i="7"/>
  <c r="U25" i="7"/>
  <c r="U26" i="7"/>
  <c r="U27" i="7"/>
  <c r="U21" i="7"/>
  <c r="K30" i="7" s="1"/>
  <c r="L33" i="7"/>
  <c r="L34" i="7"/>
  <c r="K36" i="7" l="1"/>
  <c r="K35" i="7"/>
  <c r="K34" i="7"/>
  <c r="K33" i="7"/>
  <c r="K32" i="7"/>
  <c r="K31" i="7"/>
  <c r="B36" i="7" l="1"/>
  <c r="B35" i="7"/>
  <c r="B34" i="7"/>
  <c r="B33" i="7"/>
  <c r="B32" i="7"/>
  <c r="B31" i="7"/>
  <c r="B30" i="7"/>
  <c r="S27" i="7"/>
  <c r="J36" i="7" s="1"/>
  <c r="Q27" i="7"/>
  <c r="I36" i="7" s="1"/>
  <c r="O27" i="7"/>
  <c r="H36" i="7" s="1"/>
  <c r="M27" i="7"/>
  <c r="G36" i="7" s="1"/>
  <c r="K27" i="7"/>
  <c r="F36" i="7" s="1"/>
  <c r="I27" i="7"/>
  <c r="E36" i="7" s="1"/>
  <c r="G27" i="7"/>
  <c r="D36" i="7" s="1"/>
  <c r="E27" i="7"/>
  <c r="C36" i="7" s="1"/>
  <c r="S26" i="7"/>
  <c r="J35" i="7" s="1"/>
  <c r="Q26" i="7"/>
  <c r="I35" i="7" s="1"/>
  <c r="O26" i="7"/>
  <c r="H35" i="7" s="1"/>
  <c r="M26" i="7"/>
  <c r="G35" i="7" s="1"/>
  <c r="K26" i="7"/>
  <c r="F35" i="7" s="1"/>
  <c r="I26" i="7"/>
  <c r="E35" i="7" s="1"/>
  <c r="G26" i="7"/>
  <c r="D35" i="7" s="1"/>
  <c r="E26" i="7"/>
  <c r="C35" i="7" s="1"/>
  <c r="S25" i="7"/>
  <c r="J34" i="7" s="1"/>
  <c r="Q25" i="7"/>
  <c r="I34" i="7" s="1"/>
  <c r="O25" i="7"/>
  <c r="H34" i="7" s="1"/>
  <c r="M25" i="7"/>
  <c r="G34" i="7" s="1"/>
  <c r="K25" i="7"/>
  <c r="F34" i="7" s="1"/>
  <c r="I25" i="7"/>
  <c r="E34" i="7" s="1"/>
  <c r="G25" i="7"/>
  <c r="D34" i="7" s="1"/>
  <c r="E25" i="7"/>
  <c r="C34" i="7" s="1"/>
  <c r="S24" i="7"/>
  <c r="J33" i="7" s="1"/>
  <c r="Q24" i="7"/>
  <c r="I33" i="7" s="1"/>
  <c r="O24" i="7"/>
  <c r="H33" i="7" s="1"/>
  <c r="M24" i="7"/>
  <c r="G33" i="7" s="1"/>
  <c r="K24" i="7"/>
  <c r="F33" i="7" s="1"/>
  <c r="I24" i="7"/>
  <c r="E33" i="7" s="1"/>
  <c r="G24" i="7"/>
  <c r="D33" i="7" s="1"/>
  <c r="E24" i="7"/>
  <c r="C33" i="7" s="1"/>
  <c r="S23" i="7"/>
  <c r="J32" i="7" s="1"/>
  <c r="Q23" i="7"/>
  <c r="I32" i="7" s="1"/>
  <c r="O23" i="7"/>
  <c r="H32" i="7" s="1"/>
  <c r="M23" i="7"/>
  <c r="G32" i="7" s="1"/>
  <c r="K23" i="7"/>
  <c r="F32" i="7" s="1"/>
  <c r="I23" i="7"/>
  <c r="E32" i="7" s="1"/>
  <c r="G23" i="7"/>
  <c r="D32" i="7" s="1"/>
  <c r="E23" i="7"/>
  <c r="C32" i="7" s="1"/>
  <c r="S22" i="7"/>
  <c r="J31" i="7" s="1"/>
  <c r="Q22" i="7"/>
  <c r="I31" i="7" s="1"/>
  <c r="O22" i="7"/>
  <c r="H31" i="7" s="1"/>
  <c r="M22" i="7"/>
  <c r="G31" i="7" s="1"/>
  <c r="K22" i="7"/>
  <c r="F31" i="7" s="1"/>
  <c r="I22" i="7"/>
  <c r="E31" i="7" s="1"/>
  <c r="G22" i="7"/>
  <c r="D31" i="7" s="1"/>
  <c r="E22" i="7"/>
  <c r="C31" i="7" s="1"/>
  <c r="S21" i="7"/>
  <c r="J30" i="7" s="1"/>
  <c r="Q21" i="7"/>
  <c r="I30" i="7" s="1"/>
  <c r="O21" i="7"/>
  <c r="H30" i="7" s="1"/>
  <c r="M21" i="7"/>
  <c r="G30" i="7" s="1"/>
  <c r="K21" i="7"/>
  <c r="F30" i="7" s="1"/>
  <c r="I21" i="7"/>
  <c r="E30" i="7" s="1"/>
  <c r="G21" i="7"/>
  <c r="D30" i="7" s="1"/>
  <c r="E21" i="7"/>
  <c r="C30" i="7" s="1"/>
  <c r="AD4" i="6" l="1"/>
  <c r="AM10" i="6"/>
  <c r="AN10" i="6"/>
  <c r="AO10" i="6"/>
  <c r="AP10" i="6"/>
  <c r="AQ10" i="6"/>
  <c r="AR10" i="6"/>
  <c r="AS10" i="6"/>
  <c r="AT10" i="6"/>
  <c r="AU10" i="6"/>
  <c r="AV10" i="6"/>
  <c r="AL10" i="6"/>
  <c r="AK10" i="6"/>
  <c r="AJ10" i="6"/>
  <c r="AF10" i="6"/>
  <c r="AG10" i="6"/>
  <c r="AH10" i="6"/>
  <c r="AI10" i="6"/>
  <c r="AE10" i="6"/>
  <c r="AD10" i="6"/>
  <c r="AC10" i="6"/>
  <c r="AB10" i="6"/>
  <c r="AA10" i="6"/>
  <c r="AA4" i="6"/>
  <c r="Z4" i="6"/>
  <c r="Y4" i="6"/>
  <c r="X4" i="6"/>
  <c r="V4" i="6"/>
  <c r="W4" i="6"/>
  <c r="U4" i="6"/>
  <c r="B4" i="6" s="1"/>
  <c r="E15" i="2"/>
  <c r="D15" i="2"/>
  <c r="F5" i="3" l="1"/>
  <c r="I5" i="3" s="1"/>
  <c r="D5" i="1"/>
  <c r="I4" i="6" l="1"/>
  <c r="T12" i="6" s="1"/>
  <c r="AW10" i="6" l="1"/>
  <c r="AB9" i="6" l="1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A9" i="6"/>
  <c r="F4" i="6" l="1"/>
  <c r="T9" i="6" s="1"/>
  <c r="G4" i="6"/>
  <c r="T10" i="6" s="1"/>
  <c r="F9" i="2" l="1"/>
  <c r="G9" i="2" s="1"/>
  <c r="F8" i="2"/>
  <c r="G8" i="2" s="1"/>
  <c r="F7" i="2"/>
  <c r="G7" i="2" s="1"/>
  <c r="AW9" i="6"/>
  <c r="L4" i="4"/>
  <c r="J4" i="4"/>
  <c r="H4" i="4"/>
  <c r="F4" i="4"/>
  <c r="P4" i="4"/>
  <c r="N4" i="4"/>
  <c r="D4" i="4"/>
  <c r="O4" i="4"/>
  <c r="M4" i="4"/>
  <c r="K4" i="4"/>
  <c r="I4" i="4"/>
  <c r="G4" i="4"/>
  <c r="E4" i="4"/>
  <c r="C4" i="4"/>
  <c r="B4" i="4"/>
  <c r="H4" i="6"/>
  <c r="T11" i="6" s="1"/>
  <c r="E4" i="6"/>
  <c r="T8" i="6" s="1"/>
  <c r="D4" i="6"/>
  <c r="T7" i="6" s="1"/>
  <c r="C31" i="5"/>
  <c r="E31" i="5" s="1"/>
  <c r="C4" i="5"/>
  <c r="E4" i="5" s="1"/>
  <c r="F14" i="2"/>
  <c r="G14" i="2" s="1"/>
  <c r="F13" i="2"/>
  <c r="G13" i="2" s="1"/>
  <c r="F12" i="2"/>
  <c r="G12" i="2" s="1"/>
  <c r="F11" i="2"/>
  <c r="G11" i="2" s="1"/>
  <c r="F10" i="2"/>
  <c r="G10" i="2" s="1"/>
  <c r="F6" i="2"/>
  <c r="G6" i="2" s="1"/>
  <c r="F5" i="2"/>
  <c r="G5" i="2" s="1"/>
  <c r="F4" i="2"/>
  <c r="G4" i="2" s="1"/>
  <c r="D5" i="3"/>
  <c r="H5" i="3" s="1"/>
  <c r="E5" i="1"/>
  <c r="F5" i="1" s="1"/>
  <c r="C4" i="6"/>
  <c r="T6" i="6" s="1"/>
  <c r="O7" i="4" l="1"/>
  <c r="J4" i="6"/>
  <c r="T13" i="6" s="1"/>
  <c r="AB4" i="6"/>
  <c r="AC4" i="6" s="1"/>
  <c r="O8" i="4"/>
  <c r="O11" i="4"/>
  <c r="O13" i="4"/>
  <c r="O10" i="4"/>
  <c r="O12" i="4"/>
  <c r="O9" i="4"/>
  <c r="F15" i="2"/>
  <c r="G15" i="2" s="1"/>
</calcChain>
</file>

<file path=xl/sharedStrings.xml><?xml version="1.0" encoding="utf-8"?>
<sst xmlns="http://schemas.openxmlformats.org/spreadsheetml/2006/main" count="355" uniqueCount="80">
  <si>
    <t>계</t>
  </si>
  <si>
    <t>면적</t>
  </si>
  <si>
    <t>지번수</t>
  </si>
  <si>
    <t>합계</t>
  </si>
  <si>
    <t>세종특별자치시</t>
  </si>
  <si>
    <t>토지대장등록지</t>
  </si>
  <si>
    <t>국유지</t>
  </si>
  <si>
    <t>도유지</t>
  </si>
  <si>
    <t>군유지</t>
  </si>
  <si>
    <t>법인</t>
  </si>
  <si>
    <t>소계</t>
  </si>
  <si>
    <t>총계</t>
  </si>
  <si>
    <t>전</t>
  </si>
  <si>
    <t>답</t>
  </si>
  <si>
    <t>임야</t>
  </si>
  <si>
    <t>대</t>
  </si>
  <si>
    <t>도로</t>
  </si>
  <si>
    <t>하천</t>
  </si>
  <si>
    <t>기타</t>
    <phoneticPr fontId="5" type="noConversion"/>
  </si>
  <si>
    <t>%</t>
    <phoneticPr fontId="5" type="noConversion"/>
  </si>
  <si>
    <t>계</t>
    <phoneticPr fontId="5" type="noConversion"/>
  </si>
  <si>
    <t>1. 시별 면적 및 지번수</t>
    <phoneticPr fontId="5" type="noConversion"/>
  </si>
  <si>
    <t>4. 지목별 현황</t>
    <phoneticPr fontId="5" type="noConversion"/>
  </si>
  <si>
    <t>6. 시별 지목별 면적 현황</t>
    <phoneticPr fontId="5" type="noConversion"/>
  </si>
  <si>
    <t>2. 시별 지적공부등록지 총괄</t>
    <phoneticPr fontId="5" type="noConversion"/>
  </si>
  <si>
    <t>3. 지적통계체계표</t>
    <phoneticPr fontId="5" type="noConversion"/>
  </si>
  <si>
    <t>과수원</t>
  </si>
  <si>
    <t>목장용지</t>
  </si>
  <si>
    <t>광천지</t>
  </si>
  <si>
    <t>염전</t>
  </si>
  <si>
    <t>공장용지</t>
  </si>
  <si>
    <t>학교용지</t>
  </si>
  <si>
    <t>주차장</t>
  </si>
  <si>
    <t>주유소용지</t>
  </si>
  <si>
    <t>창고용지</t>
  </si>
  <si>
    <t>철도용지</t>
  </si>
  <si>
    <t>제방</t>
  </si>
  <si>
    <t>구거</t>
  </si>
  <si>
    <t>유지</t>
  </si>
  <si>
    <t>양어장</t>
  </si>
  <si>
    <t>수도용지</t>
  </si>
  <si>
    <t>공원</t>
  </si>
  <si>
    <t>체육용지</t>
  </si>
  <si>
    <t>유원지</t>
  </si>
  <si>
    <t>종교용지</t>
  </si>
  <si>
    <t>사적지</t>
  </si>
  <si>
    <t>묘지</t>
  </si>
  <si>
    <t>잡종지</t>
  </si>
  <si>
    <t>임야대장등록지</t>
    <phoneticPr fontId="5" type="noConversion"/>
  </si>
  <si>
    <t>기타</t>
    <phoneticPr fontId="5" type="noConversion"/>
  </si>
  <si>
    <t xml:space="preserve">                   지목별               행정구역명               </t>
  </si>
  <si>
    <t>개인</t>
  </si>
  <si>
    <t>종중</t>
  </si>
  <si>
    <t>종교단체</t>
  </si>
  <si>
    <t>기타단체</t>
  </si>
  <si>
    <t>기타</t>
  </si>
  <si>
    <t>기타</t>
    <phoneticPr fontId="5" type="noConversion"/>
  </si>
  <si>
    <t>총계</t>
    <phoneticPr fontId="5" type="noConversion"/>
  </si>
  <si>
    <t>도표(수정금지)</t>
    <phoneticPr fontId="5" type="noConversion"/>
  </si>
  <si>
    <t>1.시별 면적</t>
    <phoneticPr fontId="5" type="noConversion"/>
  </si>
  <si>
    <t>1-3 지적공부등록지(2003-2013)</t>
    <phoneticPr fontId="5" type="noConversion"/>
  </si>
  <si>
    <r>
      <t>(</t>
    </r>
    <r>
      <rPr>
        <sz val="8"/>
        <rFont val="굴림"/>
        <family val="3"/>
        <charset val="129"/>
      </rPr>
      <t xml:space="preserve"> </t>
    </r>
    <r>
      <rPr>
        <sz val="8"/>
        <color indexed="8"/>
        <rFont val="굴림"/>
        <family val="3"/>
        <charset val="129"/>
      </rPr>
      <t>단위 : ㎡, 필</t>
    </r>
    <r>
      <rPr>
        <sz val="8"/>
        <rFont val="굴림"/>
        <family val="3"/>
        <charset val="129"/>
      </rPr>
      <t xml:space="preserve"> )</t>
    </r>
  </si>
  <si>
    <t>년도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</si>
  <si>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</si>
  <si>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</si>
  <si>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</si>
  <si>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</si>
  <si>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</si>
  <si>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</si>
  <si>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</si>
  <si>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</si>
  <si>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</si>
  <si>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변동률</t>
  </si>
  <si>
    <t>대지</t>
  </si>
  <si>
    <t>구분</t>
  </si>
  <si>
    <t>2012</t>
    <phoneticPr fontId="5" type="noConversion"/>
  </si>
  <si>
    <t>2021</t>
  </si>
  <si>
    <t>2021</t>
    <phoneticPr fontId="5" type="noConversion"/>
  </si>
  <si>
    <t>2022</t>
  </si>
  <si>
    <t>2022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</si>
</sst>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#,##0.0_);[Red]\(#,##0.0\)"/>
    <numFmt numFmtId="177" formatCode="#,##0.0_ "/>
    <numFmt numFmtId="178" formatCode="#,##0_ "/>
    <numFmt numFmtId="179" formatCode="_-* #,##0.0_-;\-* #,##0.0_-;_-* &quot;-&quot;_-;_-@_-"/>
    <numFmt numFmtId="180" formatCode="_(* #,##0.00_);_(* \(#,##0.00\);_(* &quot;-&quot;??_);_(@_)"/>
    <numFmt numFmtId="181" formatCode="#,##0.0_ ;[Red]\-#,##0.0\ "/>
    <numFmt numFmtId="182" formatCode="#,##0.00_ ;[Red]\-#,##0.00\ "/>
  </numFmts>
  <fonts count="32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8"/>
      <color theme="1"/>
      <name val="굴림"/>
      <family val="3"/>
      <charset val="129"/>
    </font>
    <font>
      <sz val="8"/>
      <name val="굴림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9"/>
      <name val="돋움"/>
      <family val="3"/>
      <charset val="129"/>
    </font>
    <font>
      <sz val="9"/>
      <color theme="1"/>
      <name val="돋음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indexed="8"/>
      <name val="Arial"/>
      <family val="2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8"/>
      <name val="돋움"/>
      <family val="3"/>
      <charset val="129"/>
    </font>
    <font>
      <sz val="8"/>
      <color theme="1"/>
      <name val="돋움"/>
      <family val="3"/>
      <charset val="129"/>
    </font>
    <font>
      <b/>
      <sz val="8"/>
      <color rgb="FFFF0000"/>
      <name val="굴림"/>
      <family val="3"/>
      <charset val="129"/>
    </font>
    <font>
      <sz val="11"/>
      <color theme="1"/>
      <name val="돋움"/>
      <family val="3"/>
      <charset val="129"/>
    </font>
    <font>
      <b/>
      <sz val="8"/>
      <color theme="1"/>
      <name val="돋움"/>
      <family val="3"/>
      <charset val="129"/>
    </font>
    <font>
      <sz val="10"/>
      <color rgb="FFFF0000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b/>
      <sz val="10"/>
      <color theme="1"/>
      <name val="돋움"/>
      <family val="3"/>
      <charset val="129"/>
    </font>
    <font>
      <sz val="10"/>
      <name val="맑은 고딕"/>
      <family val="3"/>
      <charset val="129"/>
      <scheme val="minor"/>
    </font>
    <font>
      <sz val="9"/>
      <name val="굴림"/>
      <family val="3"/>
      <charset val="129"/>
    </font>
    <font>
      <sz val="8"/>
      <color indexed="8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43">
    <xf numFmtId="0" fontId="0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1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6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1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1" fillId="0" borderId="0" applyFont="0" applyFill="0" applyBorder="0" applyAlignment="0" applyProtection="0">
      <alignment vertical="center"/>
    </xf>
    <xf numFmtId="0" fontId="6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1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1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41" fontId="11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41" fontId="11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1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41" fontId="14" fillId="0" borderId="0" applyFont="0" applyFill="0" applyBorder="0" applyAlignment="0" applyProtection="0">
      <alignment vertical="center"/>
    </xf>
    <xf numFmtId="0" fontId="6" fillId="0" borderId="0"/>
    <xf numFmtId="41" fontId="6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41" fontId="6" fillId="0" borderId="0" applyFont="0" applyFill="0" applyBorder="0" applyAlignment="0" applyProtection="0"/>
    <xf numFmtId="0" fontId="6" fillId="0" borderId="0"/>
    <xf numFmtId="0" fontId="17" fillId="0" borderId="0"/>
    <xf numFmtId="41" fontId="6" fillId="0" borderId="0" applyFont="0" applyFill="0" applyBorder="0" applyAlignment="0" applyProtection="0"/>
    <xf numFmtId="0" fontId="6" fillId="0" borderId="0"/>
    <xf numFmtId="0" fontId="17" fillId="0" borderId="0"/>
    <xf numFmtId="0" fontId="17" fillId="0" borderId="0"/>
    <xf numFmtId="41" fontId="6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1" fontId="11" fillId="0" borderId="0" applyFont="0" applyFill="0" applyBorder="0" applyAlignment="0" applyProtection="0">
      <alignment vertical="center"/>
    </xf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1" fontId="11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1" fontId="1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180" fontId="17" fillId="0" borderId="0"/>
    <xf numFmtId="180" fontId="17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1" fontId="6" fillId="0" borderId="0" applyFont="0" applyFill="0" applyBorder="0" applyAlignment="0" applyProtection="0"/>
    <xf numFmtId="0" fontId="2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</cellStyleXfs>
  <cellXfs count="131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7" fillId="0" borderId="0" xfId="0" applyFont="1">
      <alignment vertical="center"/>
    </xf>
    <xf numFmtId="177" fontId="7" fillId="0" borderId="0" xfId="0" applyNumberFormat="1" applyFont="1">
      <alignment vertical="center"/>
    </xf>
    <xf numFmtId="177" fontId="8" fillId="0" borderId="0" xfId="0" applyNumberFormat="1" applyFont="1">
      <alignment vertical="center"/>
    </xf>
    <xf numFmtId="0" fontId="9" fillId="2" borderId="1" xfId="1" applyFont="1" applyFill="1" applyBorder="1" applyAlignment="1">
      <alignment horizontal="center"/>
    </xf>
    <xf numFmtId="177" fontId="9" fillId="3" borderId="1" xfId="1" applyNumberFormat="1" applyFont="1" applyFill="1" applyBorder="1" applyAlignment="1" applyProtection="1">
      <alignment horizontal="center" vertical="center"/>
      <protection locked="0"/>
    </xf>
    <xf numFmtId="178" fontId="9" fillId="3" borderId="1" xfId="1" applyNumberFormat="1" applyFont="1" applyFill="1" applyBorder="1" applyAlignment="1" applyProtection="1">
      <alignment horizontal="center" vertical="center"/>
      <protection locked="0"/>
    </xf>
    <xf numFmtId="0" fontId="9" fillId="2" borderId="1" xfId="1" applyFont="1" applyFill="1" applyBorder="1" applyAlignment="1" applyProtection="1">
      <alignment horizontal="center" vertical="center" wrapText="1"/>
      <protection locked="0"/>
    </xf>
    <xf numFmtId="0" fontId="9" fillId="0" borderId="4" xfId="1" applyFont="1" applyBorder="1" applyAlignment="1">
      <alignment horizontal="left" vertical="center"/>
    </xf>
    <xf numFmtId="0" fontId="9" fillId="2" borderId="10" xfId="1" applyFont="1" applyFill="1" applyBorder="1" applyAlignment="1" applyProtection="1">
      <alignment horizontal="center" vertical="center" wrapText="1"/>
      <protection locked="0"/>
    </xf>
    <xf numFmtId="0" fontId="9" fillId="2" borderId="1" xfId="1" applyFont="1" applyFill="1" applyBorder="1" applyAlignment="1" applyProtection="1">
      <alignment horizontal="center"/>
      <protection locked="0"/>
    </xf>
    <xf numFmtId="0" fontId="9" fillId="0" borderId="0" xfId="1" applyFont="1"/>
    <xf numFmtId="0" fontId="8" fillId="0" borderId="0" xfId="0" applyFont="1">
      <alignment vertical="center"/>
    </xf>
    <xf numFmtId="177" fontId="8" fillId="0" borderId="1" xfId="0" applyNumberFormat="1" applyFont="1" applyBorder="1">
      <alignment vertical="center"/>
    </xf>
    <xf numFmtId="0" fontId="9" fillId="0" borderId="0" xfId="1" applyFont="1" applyBorder="1" applyAlignment="1">
      <alignment horizontal="left" vertical="center"/>
    </xf>
    <xf numFmtId="0" fontId="9" fillId="3" borderId="8" xfId="1" applyFont="1" applyFill="1" applyBorder="1" applyAlignment="1" applyProtection="1">
      <alignment horizontal="center" vertical="center" wrapText="1"/>
      <protection locked="0"/>
    </xf>
    <xf numFmtId="176" fontId="9" fillId="3" borderId="1" xfId="1" applyNumberFormat="1" applyFont="1" applyFill="1" applyBorder="1" applyAlignment="1">
      <alignment horizontal="center" vertical="center"/>
    </xf>
    <xf numFmtId="176" fontId="9" fillId="3" borderId="1" xfId="7" applyNumberFormat="1" applyFont="1" applyFill="1" applyBorder="1" applyAlignment="1">
      <alignment horizontal="center" vertical="center"/>
    </xf>
    <xf numFmtId="177" fontId="9" fillId="3" borderId="1" xfId="7" applyNumberFormat="1" applyFont="1" applyFill="1" applyBorder="1" applyAlignment="1" applyProtection="1">
      <alignment horizontal="center" vertical="center"/>
      <protection locked="0"/>
    </xf>
    <xf numFmtId="177" fontId="9" fillId="0" borderId="1" xfId="7" applyNumberFormat="1" applyFont="1" applyBorder="1"/>
    <xf numFmtId="0" fontId="9" fillId="2" borderId="1" xfId="7" applyFont="1" applyFill="1" applyBorder="1" applyAlignment="1" applyProtection="1">
      <alignment horizontal="center" vertical="center" wrapText="1"/>
      <protection locked="0"/>
    </xf>
    <xf numFmtId="0" fontId="10" fillId="2" borderId="1" xfId="8" applyFont="1" applyFill="1" applyBorder="1" applyAlignment="1">
      <alignment horizontal="center"/>
    </xf>
    <xf numFmtId="176" fontId="10" fillId="3" borderId="1" xfId="8" applyNumberFormat="1" applyFont="1" applyFill="1" applyBorder="1" applyAlignment="1">
      <alignment horizontal="center" vertical="center"/>
    </xf>
    <xf numFmtId="177" fontId="10" fillId="3" borderId="1" xfId="8" applyNumberFormat="1" applyFont="1" applyFill="1" applyBorder="1" applyAlignment="1" applyProtection="1">
      <alignment horizontal="center" vertical="center"/>
      <protection locked="0"/>
    </xf>
    <xf numFmtId="0" fontId="10" fillId="2" borderId="1" xfId="8" applyFont="1" applyFill="1" applyBorder="1" applyAlignment="1" applyProtection="1">
      <alignment horizontal="center" vertical="center" wrapText="1"/>
      <protection locked="0"/>
    </xf>
    <xf numFmtId="0" fontId="6" fillId="0" borderId="0" xfId="7" applyFill="1" applyBorder="1" applyAlignment="1">
      <alignment horizontal="center"/>
    </xf>
    <xf numFmtId="177" fontId="6" fillId="0" borderId="0" xfId="7" applyNumberFormat="1" applyFill="1" applyBorder="1"/>
    <xf numFmtId="176" fontId="15" fillId="4" borderId="1" xfId="27" applyNumberFormat="1" applyFont="1" applyFill="1" applyBorder="1" applyAlignment="1">
      <alignment horizontal="center" vertical="center"/>
    </xf>
    <xf numFmtId="177" fontId="15" fillId="4" borderId="1" xfId="27" applyNumberFormat="1" applyFont="1" applyFill="1" applyBorder="1" applyAlignment="1" applyProtection="1">
      <alignment horizontal="center" vertical="center"/>
      <protection locked="0"/>
    </xf>
    <xf numFmtId="0" fontId="15" fillId="2" borderId="8" xfId="27" applyFont="1" applyFill="1" applyBorder="1" applyAlignment="1" applyProtection="1">
      <alignment horizontal="center" vertical="center" wrapText="1"/>
      <protection locked="0"/>
    </xf>
    <xf numFmtId="0" fontId="6" fillId="0" borderId="0" xfId="27" applyFill="1" applyBorder="1" applyAlignment="1">
      <alignment horizontal="center"/>
    </xf>
    <xf numFmtId="179" fontId="13" fillId="0" borderId="0" xfId="11" applyNumberFormat="1" applyFont="1" applyFill="1" applyBorder="1">
      <alignment vertical="center"/>
    </xf>
    <xf numFmtId="179" fontId="8" fillId="0" borderId="0" xfId="0" applyNumberFormat="1" applyFont="1">
      <alignment vertical="center"/>
    </xf>
    <xf numFmtId="179" fontId="12" fillId="0" borderId="8" xfId="170" applyNumberFormat="1" applyFont="1" applyBorder="1" applyAlignment="1"/>
    <xf numFmtId="0" fontId="18" fillId="2" borderId="1" xfId="212" applyFont="1" applyFill="1" applyBorder="1" applyAlignment="1" applyProtection="1">
      <alignment horizontal="center"/>
      <protection locked="0"/>
    </xf>
    <xf numFmtId="0" fontId="20" fillId="0" borderId="0" xfId="0" applyFont="1">
      <alignment vertical="center"/>
    </xf>
    <xf numFmtId="177" fontId="21" fillId="0" borderId="1" xfId="288" applyNumberFormat="1" applyFont="1" applyBorder="1"/>
    <xf numFmtId="0" fontId="0" fillId="0" borderId="0" xfId="0" applyFill="1">
      <alignment vertical="center"/>
    </xf>
    <xf numFmtId="0" fontId="16" fillId="0" borderId="0" xfId="0" applyFont="1" applyFill="1">
      <alignment vertical="center"/>
    </xf>
    <xf numFmtId="0" fontId="23" fillId="0" borderId="0" xfId="0" applyFont="1">
      <alignment vertical="center"/>
    </xf>
    <xf numFmtId="179" fontId="19" fillId="0" borderId="1" xfId="172" applyNumberFormat="1" applyFont="1" applyBorder="1"/>
    <xf numFmtId="41" fontId="18" fillId="0" borderId="1" xfId="172" applyFont="1" applyBorder="1"/>
    <xf numFmtId="179" fontId="18" fillId="0" borderId="1" xfId="172" applyNumberFormat="1" applyFont="1" applyBorder="1"/>
    <xf numFmtId="177" fontId="19" fillId="0" borderId="1" xfId="0" applyNumberFormat="1" applyFont="1" applyBorder="1" applyAlignment="1"/>
    <xf numFmtId="178" fontId="19" fillId="0" borderId="1" xfId="0" applyNumberFormat="1" applyFont="1" applyBorder="1" applyAlignment="1"/>
    <xf numFmtId="177" fontId="23" fillId="0" borderId="0" xfId="0" applyNumberFormat="1" applyFont="1">
      <alignment vertical="center"/>
    </xf>
    <xf numFmtId="177" fontId="22" fillId="0" borderId="1" xfId="307" applyNumberFormat="1" applyFont="1" applyBorder="1">
      <alignment vertical="center"/>
    </xf>
    <xf numFmtId="177" fontId="8" fillId="0" borderId="0" xfId="0" applyNumberFormat="1" applyFont="1" applyFill="1">
      <alignment vertical="center"/>
    </xf>
    <xf numFmtId="177" fontId="25" fillId="0" borderId="1" xfId="307" applyNumberFormat="1" applyFont="1" applyBorder="1">
      <alignment vertical="center"/>
    </xf>
    <xf numFmtId="177" fontId="18" fillId="0" borderId="1" xfId="1" applyNumberFormat="1" applyFont="1" applyBorder="1"/>
    <xf numFmtId="179" fontId="24" fillId="0" borderId="1" xfId="335" applyNumberFormat="1" applyFont="1" applyBorder="1">
      <alignment vertical="center"/>
    </xf>
    <xf numFmtId="41" fontId="24" fillId="0" borderId="1" xfId="335" applyFont="1" applyBorder="1">
      <alignment vertical="center"/>
    </xf>
    <xf numFmtId="179" fontId="28" fillId="0" borderId="1" xfId="335" applyNumberFormat="1" applyFont="1" applyBorder="1">
      <alignment vertical="center"/>
    </xf>
    <xf numFmtId="179" fontId="24" fillId="0" borderId="1" xfId="335" applyNumberFormat="1" applyFont="1" applyBorder="1">
      <alignment vertical="center"/>
    </xf>
    <xf numFmtId="41" fontId="24" fillId="0" borderId="1" xfId="335" applyFont="1" applyBorder="1">
      <alignment vertical="center"/>
    </xf>
    <xf numFmtId="0" fontId="2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27" fillId="0" borderId="0" xfId="0" applyFont="1" applyFill="1">
      <alignment vertical="center"/>
    </xf>
    <xf numFmtId="0" fontId="23" fillId="0" borderId="0" xfId="0" applyFont="1" applyFill="1">
      <alignment vertical="center"/>
    </xf>
    <xf numFmtId="0" fontId="29" fillId="0" borderId="0" xfId="0" applyFont="1">
      <alignment vertical="center"/>
    </xf>
    <xf numFmtId="0" fontId="7" fillId="0" borderId="1" xfId="0" applyFont="1" applyBorder="1">
      <alignment vertical="center"/>
    </xf>
    <xf numFmtId="176" fontId="30" fillId="3" borderId="1" xfId="1" applyNumberFormat="1" applyFont="1" applyFill="1" applyBorder="1" applyAlignment="1">
      <alignment horizontal="center" vertical="center"/>
    </xf>
    <xf numFmtId="177" fontId="7" fillId="0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0" xfId="0" applyFill="1">
      <alignment vertical="center"/>
    </xf>
    <xf numFmtId="0" fontId="7" fillId="5" borderId="0" xfId="0" applyFont="1" applyFill="1">
      <alignment vertical="center"/>
    </xf>
    <xf numFmtId="41" fontId="19" fillId="0" borderId="1" xfId="172" applyNumberFormat="1" applyFont="1" applyBorder="1"/>
    <xf numFmtId="179" fontId="8" fillId="0" borderId="0" xfId="11" applyNumberFormat="1" applyFo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31" fillId="0" borderId="0" xfId="2" applyFont="1" applyAlignment="1">
      <alignment horizontal="left" vertical="center"/>
    </xf>
    <xf numFmtId="0" fontId="9" fillId="0" borderId="0" xfId="2" applyFont="1" applyFill="1" applyBorder="1" applyAlignment="1">
      <alignment horizontal="center" vertical="center"/>
    </xf>
    <xf numFmtId="0" fontId="31" fillId="0" borderId="4" xfId="2" applyFont="1" applyBorder="1" applyAlignment="1">
      <alignment horizontal="center" vertical="center"/>
    </xf>
    <xf numFmtId="0" fontId="9" fillId="0" borderId="4" xfId="2" applyNumberFormat="1" applyFont="1" applyFill="1" applyBorder="1" applyAlignment="1">
      <alignment horizontal="center" vertical="center"/>
    </xf>
    <xf numFmtId="0" fontId="9" fillId="6" borderId="1" xfId="2" applyFont="1" applyFill="1" applyBorder="1" applyAlignment="1">
      <alignment horizontal="center" vertical="center"/>
    </xf>
    <xf numFmtId="0" fontId="9" fillId="6" borderId="1" xfId="2" applyNumberFormat="1" applyFont="1" applyFill="1" applyBorder="1" applyAlignment="1">
      <alignment horizontal="center" vertical="center"/>
    </xf>
    <xf numFmtId="0" fontId="8" fillId="0" borderId="0" xfId="0" applyFont="1" applyFill="1" applyBorder="1">
      <alignment vertical="center"/>
    </xf>
    <xf numFmtId="0" fontId="9" fillId="0" borderId="1" xfId="2" applyFont="1" applyFill="1" applyBorder="1" applyAlignment="1">
      <alignment horizontal="center" vertical="center"/>
    </xf>
    <xf numFmtId="0" fontId="8" fillId="0" borderId="0" xfId="0" applyFont="1" applyFill="1">
      <alignment vertical="center"/>
    </xf>
    <xf numFmtId="0" fontId="9" fillId="7" borderId="1" xfId="2" applyFont="1" applyFill="1" applyBorder="1" applyAlignment="1">
      <alignment horizontal="center" vertical="center"/>
    </xf>
    <xf numFmtId="179" fontId="9" fillId="0" borderId="1" xfId="11" applyNumberFormat="1" applyFont="1" applyFill="1" applyBorder="1" applyAlignment="1">
      <alignment horizontal="center" vertical="center"/>
    </xf>
    <xf numFmtId="0" fontId="31" fillId="7" borderId="1" xfId="2" applyFont="1" applyFill="1" applyBorder="1" applyAlignment="1">
      <alignment horizontal="center" vertical="center"/>
    </xf>
    <xf numFmtId="177" fontId="9" fillId="0" borderId="1" xfId="2" applyNumberFormat="1" applyFont="1" applyFill="1" applyBorder="1" applyAlignment="1">
      <alignment horizontal="right" vertical="center"/>
    </xf>
    <xf numFmtId="41" fontId="9" fillId="0" borderId="1" xfId="2" applyNumberFormat="1" applyFont="1" applyFill="1" applyBorder="1" applyAlignment="1">
      <alignment horizontal="right" vertical="center"/>
    </xf>
    <xf numFmtId="177" fontId="10" fillId="0" borderId="1" xfId="337" applyNumberFormat="1" applyFont="1" applyBorder="1" applyAlignment="1"/>
    <xf numFmtId="177" fontId="10" fillId="0" borderId="1" xfId="338" applyNumberFormat="1" applyFont="1" applyBorder="1" applyAlignment="1"/>
    <xf numFmtId="177" fontId="10" fillId="0" borderId="1" xfId="339" applyNumberFormat="1" applyFont="1" applyBorder="1" applyAlignment="1"/>
    <xf numFmtId="177" fontId="10" fillId="0" borderId="1" xfId="340" applyNumberFormat="1" applyFont="1" applyBorder="1" applyAlignment="1"/>
    <xf numFmtId="177" fontId="10" fillId="0" borderId="1" xfId="341" applyNumberFormat="1" applyFont="1" applyBorder="1" applyAlignment="1"/>
    <xf numFmtId="41" fontId="9" fillId="0" borderId="1" xfId="11" applyFont="1" applyFill="1" applyBorder="1" applyAlignment="1"/>
    <xf numFmtId="179" fontId="9" fillId="0" borderId="1" xfId="11" applyNumberFormat="1" applyFont="1" applyBorder="1" applyAlignment="1"/>
    <xf numFmtId="179" fontId="9" fillId="0" borderId="1" xfId="11" applyNumberFormat="1" applyFont="1" applyFill="1" applyBorder="1" applyAlignment="1"/>
    <xf numFmtId="41" fontId="9" fillId="0" borderId="0" xfId="11" applyFont="1" applyFill="1" applyBorder="1" applyAlignment="1"/>
    <xf numFmtId="177" fontId="9" fillId="0" borderId="1" xfId="8" applyNumberFormat="1" applyFont="1" applyFill="1" applyBorder="1"/>
    <xf numFmtId="177" fontId="9" fillId="0" borderId="0" xfId="7" applyNumberFormat="1" applyFont="1" applyFill="1" applyBorder="1"/>
    <xf numFmtId="177" fontId="9" fillId="0" borderId="1" xfId="2" applyNumberFormat="1" applyFont="1" applyBorder="1">
      <alignment vertical="center"/>
    </xf>
    <xf numFmtId="49" fontId="9" fillId="3" borderId="1" xfId="342" applyNumberFormat="1" applyFont="1" applyFill="1" applyBorder="1" applyAlignment="1">
      <alignment horizontal="center" vertical="center"/>
    </xf>
    <xf numFmtId="181" fontId="9" fillId="8" borderId="1" xfId="342" applyNumberFormat="1" applyFont="1" applyFill="1" applyBorder="1" applyAlignment="1">
      <alignment horizontal="center" vertical="center"/>
    </xf>
    <xf numFmtId="0" fontId="9" fillId="8" borderId="1" xfId="342" applyFont="1" applyFill="1" applyBorder="1" applyAlignment="1">
      <alignment horizontal="center" vertical="center"/>
    </xf>
    <xf numFmtId="182" fontId="9" fillId="8" borderId="1" xfId="342" applyNumberFormat="1" applyFont="1" applyFill="1" applyBorder="1" applyAlignment="1">
      <alignment horizontal="center" vertical="center"/>
    </xf>
    <xf numFmtId="49" fontId="9" fillId="3" borderId="1" xfId="342" applyNumberFormat="1" applyFont="1" applyFill="1" applyBorder="1" applyAlignment="1">
      <alignment horizontal="center" vertical="center" wrapText="1"/>
    </xf>
    <xf numFmtId="177" fontId="8" fillId="0" borderId="1" xfId="160" applyNumberFormat="1" applyFont="1" applyBorder="1">
      <alignment vertical="center"/>
    </xf>
    <xf numFmtId="0" fontId="31" fillId="9" borderId="1" xfId="2" applyFont="1" applyFill="1" applyBorder="1" applyAlignment="1">
      <alignment horizontal="center" vertical="center"/>
    </xf>
    <xf numFmtId="49" fontId="9" fillId="3" borderId="1" xfId="342" applyNumberFormat="1" applyFont="1" applyFill="1" applyBorder="1" applyAlignment="1">
      <alignment horizontal="center" vertical="center"/>
    </xf>
    <xf numFmtId="0" fontId="31" fillId="10" borderId="1" xfId="2" applyFont="1" applyFill="1" applyBorder="1" applyAlignment="1">
      <alignment horizontal="center" vertical="center"/>
    </xf>
    <xf numFmtId="0" fontId="9" fillId="3" borderId="2" xfId="1" applyFont="1" applyFill="1" applyBorder="1" applyAlignment="1" applyProtection="1">
      <alignment horizontal="left" vertical="center" wrapText="1"/>
      <protection locked="0"/>
    </xf>
    <xf numFmtId="0" fontId="9" fillId="3" borderId="3" xfId="1" applyFont="1" applyFill="1" applyBorder="1" applyAlignment="1" applyProtection="1">
      <alignment horizontal="left" vertical="center" wrapText="1"/>
      <protection locked="0"/>
    </xf>
    <xf numFmtId="176" fontId="9" fillId="3" borderId="1" xfId="1" applyNumberFormat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left" vertical="center"/>
    </xf>
    <xf numFmtId="0" fontId="0" fillId="5" borderId="0" xfId="0" applyFill="1" applyAlignment="1">
      <alignment horizontal="center" vertical="center" wrapText="1"/>
    </xf>
    <xf numFmtId="0" fontId="9" fillId="3" borderId="11" xfId="1" applyFont="1" applyFill="1" applyBorder="1" applyAlignment="1">
      <alignment horizontal="left" vertical="center" wrapText="1"/>
    </xf>
    <xf numFmtId="0" fontId="9" fillId="0" borderId="12" xfId="1" applyFont="1" applyBorder="1" applyAlignment="1">
      <alignment horizontal="left" vertical="center"/>
    </xf>
    <xf numFmtId="0" fontId="9" fillId="0" borderId="13" xfId="1" applyFont="1" applyBorder="1" applyAlignment="1">
      <alignment horizontal="left" vertical="center"/>
    </xf>
    <xf numFmtId="0" fontId="9" fillId="0" borderId="14" xfId="1" applyFont="1" applyBorder="1" applyAlignment="1">
      <alignment horizontal="left" vertical="center"/>
    </xf>
    <xf numFmtId="0" fontId="9" fillId="0" borderId="15" xfId="1" applyFont="1" applyBorder="1" applyAlignment="1">
      <alignment horizontal="left" vertical="center"/>
    </xf>
    <xf numFmtId="0" fontId="9" fillId="0" borderId="16" xfId="1" applyFont="1" applyBorder="1" applyAlignment="1">
      <alignment horizontal="left" vertical="center"/>
    </xf>
    <xf numFmtId="0" fontId="9" fillId="2" borderId="9" xfId="1" applyFont="1" applyFill="1" applyBorder="1" applyAlignment="1" applyProtection="1">
      <alignment horizontal="center" vertical="center" wrapText="1"/>
      <protection locked="0"/>
    </xf>
    <xf numFmtId="0" fontId="9" fillId="2" borderId="8" xfId="1" applyFont="1" applyFill="1" applyBorder="1" applyAlignment="1" applyProtection="1">
      <alignment horizontal="center" vertical="center"/>
      <protection locked="0"/>
    </xf>
    <xf numFmtId="0" fontId="9" fillId="2" borderId="9" xfId="1" applyFont="1" applyFill="1" applyBorder="1" applyAlignment="1" applyProtection="1">
      <alignment horizontal="center" vertical="center"/>
      <protection locked="0"/>
    </xf>
    <xf numFmtId="0" fontId="9" fillId="2" borderId="5" xfId="1" applyFont="1" applyFill="1" applyBorder="1" applyAlignment="1" applyProtection="1">
      <alignment horizontal="center"/>
      <protection locked="0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10" fillId="3" borderId="2" xfId="8" applyFont="1" applyFill="1" applyBorder="1" applyAlignment="1" applyProtection="1">
      <alignment horizontal="left" vertical="center" wrapText="1"/>
      <protection locked="0"/>
    </xf>
    <xf numFmtId="0" fontId="10" fillId="3" borderId="3" xfId="8" applyFont="1" applyFill="1" applyBorder="1" applyAlignment="1" applyProtection="1">
      <alignment horizontal="left" vertical="center" wrapText="1"/>
      <protection locked="0"/>
    </xf>
    <xf numFmtId="0" fontId="9" fillId="3" borderId="17" xfId="7" applyFont="1" applyFill="1" applyBorder="1" applyAlignment="1" applyProtection="1">
      <alignment horizontal="left" vertical="center" wrapText="1"/>
      <protection locked="0"/>
    </xf>
    <xf numFmtId="0" fontId="15" fillId="4" borderId="2" xfId="27" applyFont="1" applyFill="1" applyBorder="1" applyAlignment="1" applyProtection="1">
      <alignment horizontal="left" vertical="center" wrapText="1"/>
      <protection locked="0"/>
    </xf>
    <xf numFmtId="0" fontId="15" fillId="4" borderId="3" xfId="27" applyFont="1" applyFill="1" applyBorder="1" applyAlignment="1" applyProtection="1">
      <alignment horizontal="left" vertical="center" wrapText="1"/>
      <protection locked="0"/>
    </xf>
    <xf numFmtId="49" fontId="9" fillId="3" borderId="1" xfId="342" applyNumberFormat="1" applyFont="1" applyFill="1" applyBorder="1" applyAlignment="1">
      <alignment horizontal="center" vertical="center"/>
    </xf>
    <xf numFmtId="0" fontId="31" fillId="6" borderId="1" xfId="2" applyFont="1" applyFill="1" applyBorder="1" applyAlignment="1">
      <alignment horizontal="center" vertical="center"/>
    </xf>
  </cellXfs>
  <cellStyles count="343">
    <cellStyle name="백분율 2" xfId="163"/>
    <cellStyle name="쉼표 [0]" xfId="11" builtinId="6"/>
    <cellStyle name="쉼표 [0] 10" xfId="44"/>
    <cellStyle name="쉼표 [0] 10 2" xfId="66"/>
    <cellStyle name="쉼표 [0] 10 3" xfId="91"/>
    <cellStyle name="쉼표 [0] 10 4" xfId="71"/>
    <cellStyle name="쉼표 [0] 10 5" xfId="105"/>
    <cellStyle name="쉼표 [0] 10 6" xfId="119"/>
    <cellStyle name="쉼표 [0] 10 7" xfId="132"/>
    <cellStyle name="쉼표 [0] 10 8" xfId="144"/>
    <cellStyle name="쉼표 [0] 11" xfId="172"/>
    <cellStyle name="쉼표 [0] 11 2" xfId="184"/>
    <cellStyle name="쉼표 [0] 12" xfId="176"/>
    <cellStyle name="쉼표 [0] 12 2" xfId="185"/>
    <cellStyle name="쉼표 [0] 12 3" xfId="223"/>
    <cellStyle name="쉼표 [0] 12 4" xfId="258"/>
    <cellStyle name="쉼표 [0] 12 5" xfId="273"/>
    <cellStyle name="쉼표 [0] 12 6" xfId="287"/>
    <cellStyle name="쉼표 [0] 12 7" xfId="297"/>
    <cellStyle name="쉼표 [0] 13" xfId="179"/>
    <cellStyle name="쉼표 [0] 13 2" xfId="224"/>
    <cellStyle name="쉼표 [0] 13 3" xfId="257"/>
    <cellStyle name="쉼표 [0] 13 4" xfId="272"/>
    <cellStyle name="쉼표 [0] 13 5" xfId="286"/>
    <cellStyle name="쉼표 [0] 13 6" xfId="275"/>
    <cellStyle name="쉼표 [0] 14" xfId="183"/>
    <cellStyle name="쉼표 [0] 14 10" xfId="237"/>
    <cellStyle name="쉼표 [0] 14 11" xfId="226"/>
    <cellStyle name="쉼표 [0] 14 12" xfId="316"/>
    <cellStyle name="쉼표 [0] 14 13" xfId="318"/>
    <cellStyle name="쉼표 [0] 14 2" xfId="225"/>
    <cellStyle name="쉼표 [0] 14 3" xfId="256"/>
    <cellStyle name="쉼표 [0] 14 4" xfId="271"/>
    <cellStyle name="쉼표 [0] 14 5" xfId="285"/>
    <cellStyle name="쉼표 [0] 14 6" xfId="274"/>
    <cellStyle name="쉼표 [0] 14 7" xfId="307"/>
    <cellStyle name="쉼표 [0] 14 8" xfId="250"/>
    <cellStyle name="쉼표 [0] 14 9" xfId="239"/>
    <cellStyle name="쉼표 [0] 15" xfId="186"/>
    <cellStyle name="쉼표 [0] 16" xfId="187"/>
    <cellStyle name="쉼표 [0] 17" xfId="319"/>
    <cellStyle name="쉼표 [0] 17 2" xfId="227"/>
    <cellStyle name="쉼표 [0] 17 3" xfId="251"/>
    <cellStyle name="쉼표 [0] 17 4" xfId="270"/>
    <cellStyle name="쉼표 [0] 17 5" xfId="259"/>
    <cellStyle name="쉼표 [0] 17 6" xfId="269"/>
    <cellStyle name="쉼표 [0] 18" xfId="228"/>
    <cellStyle name="쉼표 [0] 19" xfId="229"/>
    <cellStyle name="쉼표 [0] 2" xfId="10"/>
    <cellStyle name="쉼표 [0] 2 2" xfId="65"/>
    <cellStyle name="쉼표 [0] 2 3" xfId="89"/>
    <cellStyle name="쉼표 [0] 2 4" xfId="82"/>
    <cellStyle name="쉼표 [0] 2 4 2" xfId="320"/>
    <cellStyle name="쉼표 [0] 2 5" xfId="99"/>
    <cellStyle name="쉼표 [0] 2 5 2" xfId="321"/>
    <cellStyle name="쉼표 [0] 2 6" xfId="113"/>
    <cellStyle name="쉼표 [0] 2 7" xfId="127"/>
    <cellStyle name="쉼표 [0] 2 8" xfId="139"/>
    <cellStyle name="쉼표 [0] 2 9" xfId="333"/>
    <cellStyle name="쉼표 [0] 22" xfId="326"/>
    <cellStyle name="쉼표 [0] 23" xfId="327"/>
    <cellStyle name="쉼표 [0] 24" xfId="328"/>
    <cellStyle name="쉼표 [0] 25" xfId="335"/>
    <cellStyle name="쉼표 [0] 3" xfId="170"/>
    <cellStyle name="쉼표 [0] 3 2" xfId="165"/>
    <cellStyle name="쉼표 [0] 3 3" xfId="166"/>
    <cellStyle name="쉼표 [0] 3 4" xfId="164"/>
    <cellStyle name="쉼표 [0] 3 5" xfId="162"/>
    <cellStyle name="쉼표 [0] 3 6" xfId="329"/>
    <cellStyle name="쉼표 [0] 4" xfId="13"/>
    <cellStyle name="쉼표 [0] 4 2" xfId="188"/>
    <cellStyle name="쉼표 [0] 4 3" xfId="189"/>
    <cellStyle name="쉼표 [0] 4 4" xfId="190"/>
    <cellStyle name="쉼표 [0] 4 5" xfId="191"/>
    <cellStyle name="쉼표 [0] 5" xfId="45"/>
    <cellStyle name="쉼표 [0] 5 10" xfId="192"/>
    <cellStyle name="쉼표 [0] 5 11" xfId="236"/>
    <cellStyle name="쉼표 [0] 5 2" xfId="14"/>
    <cellStyle name="쉼표 [0] 5 3" xfId="67"/>
    <cellStyle name="쉼표 [0] 5 4" xfId="92"/>
    <cellStyle name="쉼표 [0] 5 5" xfId="98"/>
    <cellStyle name="쉼표 [0] 5 6" xfId="112"/>
    <cellStyle name="쉼표 [0] 5 7" xfId="126"/>
    <cellStyle name="쉼표 [0] 5 8" xfId="138"/>
    <cellStyle name="쉼표 [0] 5 9" xfId="150"/>
    <cellStyle name="쉼표 [0] 6" xfId="15"/>
    <cellStyle name="쉼표 [0] 6 2" xfId="193"/>
    <cellStyle name="쉼표 [0] 6 3" xfId="194"/>
    <cellStyle name="쉼표 [0] 6 4" xfId="195"/>
    <cellStyle name="쉼표 [0] 6 5" xfId="196"/>
    <cellStyle name="쉼표 [0] 7" xfId="16"/>
    <cellStyle name="쉼표 [0] 7 10" xfId="197"/>
    <cellStyle name="쉼표 [0] 7 11" xfId="238"/>
    <cellStyle name="쉼표 [0] 7 2" xfId="17"/>
    <cellStyle name="쉼표 [0] 7 3" xfId="68"/>
    <cellStyle name="쉼표 [0] 7 4" xfId="94"/>
    <cellStyle name="쉼표 [0] 7 5" xfId="95"/>
    <cellStyle name="쉼표 [0] 7 6" xfId="93"/>
    <cellStyle name="쉼표 [0] 7 7" xfId="96"/>
    <cellStyle name="쉼표 [0] 7 8" xfId="110"/>
    <cellStyle name="쉼표 [0] 7 9" xfId="124"/>
    <cellStyle name="쉼표 [0] 8" xfId="18"/>
    <cellStyle name="쉼표 [0] 8 2" xfId="19"/>
    <cellStyle name="쉼표 [0] 8 3" xfId="198"/>
    <cellStyle name="쉼표 [0] 8 4" xfId="199"/>
    <cellStyle name="쉼표 [0] 8 5" xfId="200"/>
    <cellStyle name="쉼표 [0] 8 6" xfId="201"/>
    <cellStyle name="쉼표 [0] 8 7" xfId="202"/>
    <cellStyle name="쉼표 [0] 8 8" xfId="203"/>
    <cellStyle name="쉼표 [0] 8 9" xfId="240"/>
    <cellStyle name="쉼표 [0] 9" xfId="20"/>
    <cellStyle name="쉼표 [0] 9 2" xfId="46"/>
    <cellStyle name="쉼표 [0] 9 3" xfId="70"/>
    <cellStyle name="쉼표 [0] 9 4" xfId="97"/>
    <cellStyle name="쉼표 [0] 9 5" xfId="111"/>
    <cellStyle name="쉼표 [0] 9 6" xfId="125"/>
    <cellStyle name="쉼표 [0] 9 7" xfId="137"/>
    <cellStyle name="쉼표 [0] 9 8" xfId="149"/>
    <cellStyle name="쉼표 [0] 9 9" xfId="159"/>
    <cellStyle name="표준" xfId="0" builtinId="0"/>
    <cellStyle name="표준 10" xfId="8"/>
    <cellStyle name="표준 10 10" xfId="173"/>
    <cellStyle name="표준 10 11" xfId="175"/>
    <cellStyle name="표준 10 2" xfId="58"/>
    <cellStyle name="표준 10 3" xfId="73"/>
    <cellStyle name="표준 10 4" xfId="106"/>
    <cellStyle name="표준 10 5" xfId="120"/>
    <cellStyle name="표준 10 6" xfId="133"/>
    <cellStyle name="표준 10 7" xfId="145"/>
    <cellStyle name="표준 10 8" xfId="155"/>
    <cellStyle name="표준 10 9" xfId="174"/>
    <cellStyle name="표준 11" xfId="12"/>
    <cellStyle name="표준 11 2" xfId="59"/>
    <cellStyle name="표준 11 2 2" xfId="204"/>
    <cellStyle name="표준 11 2 3" xfId="243"/>
    <cellStyle name="표준 11 2 4" xfId="235"/>
    <cellStyle name="표준 11 2 5" xfId="241"/>
    <cellStyle name="표준 11 2 6" xfId="232"/>
    <cellStyle name="표준 11 2 7" xfId="247"/>
    <cellStyle name="표준 11 3" xfId="72"/>
    <cellStyle name="표준 11 3 2" xfId="205"/>
    <cellStyle name="표준 11 3 3" xfId="244"/>
    <cellStyle name="표준 11 3 4" xfId="234"/>
    <cellStyle name="표준 11 3 5" xfId="242"/>
    <cellStyle name="표준 11 3 6" xfId="231"/>
    <cellStyle name="표준 11 3 7" xfId="248"/>
    <cellStyle name="표준 11 4" xfId="90"/>
    <cellStyle name="표준 11 4 2" xfId="206"/>
    <cellStyle name="표준 11 4 3" xfId="245"/>
    <cellStyle name="표준 11 4 4" xfId="233"/>
    <cellStyle name="표준 11 4 5" xfId="246"/>
    <cellStyle name="표준 11 4 6" xfId="230"/>
    <cellStyle name="표준 11 4 7" xfId="249"/>
    <cellStyle name="표준 11 5" xfId="69"/>
    <cellStyle name="표준 11 6" xfId="77"/>
    <cellStyle name="표준 11 7" xfId="104"/>
    <cellStyle name="표준 11 8" xfId="118"/>
    <cellStyle name="표준 12" xfId="26"/>
    <cellStyle name="표준 12 2" xfId="207"/>
    <cellStyle name="표준 12 3" xfId="208"/>
    <cellStyle name="표준 12 4" xfId="209"/>
    <cellStyle name="표준 13" xfId="27"/>
    <cellStyle name="표준 14" xfId="37"/>
    <cellStyle name="표준 15" xfId="38"/>
    <cellStyle name="표준 16" xfId="39"/>
    <cellStyle name="표준 17" xfId="40"/>
    <cellStyle name="표준 18" xfId="42"/>
    <cellStyle name="표준 19" xfId="41"/>
    <cellStyle name="표준 2" xfId="1"/>
    <cellStyle name="표준 2 10" xfId="76"/>
    <cellStyle name="표준 2 11" xfId="109"/>
    <cellStyle name="표준 2 12" xfId="123"/>
    <cellStyle name="표준 2 13" xfId="136"/>
    <cellStyle name="표준 2 14" xfId="148"/>
    <cellStyle name="표준 2 15" xfId="158"/>
    <cellStyle name="표준 2 16" xfId="210"/>
    <cellStyle name="표준 2 17" xfId="211"/>
    <cellStyle name="표준 2 18" xfId="212"/>
    <cellStyle name="표준 2 19" xfId="213"/>
    <cellStyle name="표준 2 2" xfId="21"/>
    <cellStyle name="표준 2 20" xfId="214"/>
    <cellStyle name="표준 2 21" xfId="252"/>
    <cellStyle name="표준 2 22" xfId="253"/>
    <cellStyle name="표준 2 23" xfId="254"/>
    <cellStyle name="표준 2 24" xfId="255"/>
    <cellStyle name="표준 2 25" xfId="322"/>
    <cellStyle name="표준 2 26" xfId="323"/>
    <cellStyle name="표준 2 3" xfId="22"/>
    <cellStyle name="표준 2 4" xfId="23"/>
    <cellStyle name="표준 2 5" xfId="24"/>
    <cellStyle name="표준 2 6" xfId="25"/>
    <cellStyle name="표준 2 7" xfId="47"/>
    <cellStyle name="표준 2 8" xfId="48"/>
    <cellStyle name="표준 2 9" xfId="55"/>
    <cellStyle name="표준 20" xfId="160"/>
    <cellStyle name="표준 21" xfId="167"/>
    <cellStyle name="표준 22" xfId="29"/>
    <cellStyle name="표준 23" xfId="30"/>
    <cellStyle name="표준 24" xfId="31"/>
    <cellStyle name="표준 25" xfId="32"/>
    <cellStyle name="표준 25 2" xfId="330"/>
    <cellStyle name="표준 26" xfId="168"/>
    <cellStyle name="표준 26 2" xfId="331"/>
    <cellStyle name="표준 27" xfId="33"/>
    <cellStyle name="표준 27 2" xfId="332"/>
    <cellStyle name="표준 28" xfId="34"/>
    <cellStyle name="표준 28 2" xfId="336"/>
    <cellStyle name="표준 29" xfId="35"/>
    <cellStyle name="표준 3" xfId="2"/>
    <cellStyle name="표준 3 10" xfId="169"/>
    <cellStyle name="표준 3 11" xfId="36"/>
    <cellStyle name="표준 3 2" xfId="60"/>
    <cellStyle name="표준 3 3" xfId="78"/>
    <cellStyle name="표준 3 4" xfId="103"/>
    <cellStyle name="표준 3 5" xfId="117"/>
    <cellStyle name="표준 3 6" xfId="131"/>
    <cellStyle name="표준 3 6 2" xfId="324"/>
    <cellStyle name="표준 3 7" xfId="143"/>
    <cellStyle name="표준 3 7 2" xfId="325"/>
    <cellStyle name="표준 3 8" xfId="154"/>
    <cellStyle name="표준 3 9" xfId="161"/>
    <cellStyle name="표준 30" xfId="49"/>
    <cellStyle name="표준 31" xfId="28"/>
    <cellStyle name="표준 32" xfId="43"/>
    <cellStyle name="표준 33" xfId="171"/>
    <cellStyle name="표준 34" xfId="177"/>
    <cellStyle name="표준 35" xfId="50"/>
    <cellStyle name="표준 36" xfId="180"/>
    <cellStyle name="표준 37" xfId="334"/>
    <cellStyle name="표준 38" xfId="260"/>
    <cellStyle name="표준 39" xfId="52"/>
    <cellStyle name="표준 4" xfId="3"/>
    <cellStyle name="표준 4 2" xfId="61"/>
    <cellStyle name="표준 4 3" xfId="79"/>
    <cellStyle name="표준 4 4" xfId="102"/>
    <cellStyle name="표준 4 5" xfId="116"/>
    <cellStyle name="표준 4 6" xfId="130"/>
    <cellStyle name="표준 4 7" xfId="142"/>
    <cellStyle name="표준 4 8" xfId="153"/>
    <cellStyle name="표준 40" xfId="276"/>
    <cellStyle name="표준 41" xfId="288"/>
    <cellStyle name="표준 42" xfId="298"/>
    <cellStyle name="표준 42 2" xfId="337"/>
    <cellStyle name="표준 43" xfId="53"/>
    <cellStyle name="표준 44" xfId="51"/>
    <cellStyle name="표준 45" xfId="54"/>
    <cellStyle name="표준 46" xfId="338"/>
    <cellStyle name="표준 47" xfId="339"/>
    <cellStyle name="표준 48" xfId="340"/>
    <cellStyle name="표준 49" xfId="341"/>
    <cellStyle name="표준 5" xfId="4"/>
    <cellStyle name="표준 5 2" xfId="62"/>
    <cellStyle name="표준 5 3" xfId="80"/>
    <cellStyle name="표준 5 4" xfId="101"/>
    <cellStyle name="표준 5 5" xfId="115"/>
    <cellStyle name="표준 5 6" xfId="129"/>
    <cellStyle name="표준 5 7" xfId="141"/>
    <cellStyle name="표준 5 8" xfId="152"/>
    <cellStyle name="표준 52" xfId="317"/>
    <cellStyle name="표준 6" xfId="5"/>
    <cellStyle name="표준 6 2" xfId="64"/>
    <cellStyle name="표준 6 3" xfId="87"/>
    <cellStyle name="표준 6 4" xfId="84"/>
    <cellStyle name="표준 6 5" xfId="86"/>
    <cellStyle name="표준 6 6" xfId="85"/>
    <cellStyle name="표준 6 7" xfId="88"/>
    <cellStyle name="표준 6 8" xfId="83"/>
    <cellStyle name="표준 7" xfId="6"/>
    <cellStyle name="표준 7 2" xfId="56"/>
    <cellStyle name="표준 7 2 2" xfId="215"/>
    <cellStyle name="표준 7 2 3" xfId="261"/>
    <cellStyle name="표준 7 2 4" xfId="277"/>
    <cellStyle name="표준 7 2 5" xfId="289"/>
    <cellStyle name="표준 7 2 6" xfId="299"/>
    <cellStyle name="표준 7 2 7" xfId="308"/>
    <cellStyle name="표준 7 3" xfId="75"/>
    <cellStyle name="표준 7 3 2" xfId="216"/>
    <cellStyle name="표준 7 3 3" xfId="262"/>
    <cellStyle name="표준 7 3 4" xfId="278"/>
    <cellStyle name="표준 7 3 5" xfId="290"/>
    <cellStyle name="표준 7 3 6" xfId="300"/>
    <cellStyle name="표준 7 3 7" xfId="309"/>
    <cellStyle name="표준 7 4" xfId="108"/>
    <cellStyle name="표준 7 4 2" xfId="217"/>
    <cellStyle name="표준 7 4 3" xfId="263"/>
    <cellStyle name="표준 7 4 4" xfId="279"/>
    <cellStyle name="표준 7 4 5" xfId="291"/>
    <cellStyle name="표준 7 4 6" xfId="301"/>
    <cellStyle name="표준 7 4 7" xfId="310"/>
    <cellStyle name="표준 7 5" xfId="122"/>
    <cellStyle name="표준 7 5 2" xfId="218"/>
    <cellStyle name="표준 7 5 3" xfId="264"/>
    <cellStyle name="표준 7 5 4" xfId="280"/>
    <cellStyle name="표준 7 5 5" xfId="292"/>
    <cellStyle name="표준 7 5 6" xfId="302"/>
    <cellStyle name="표준 7 5 7" xfId="311"/>
    <cellStyle name="표준 7 6" xfId="135"/>
    <cellStyle name="표준 7 7" xfId="147"/>
    <cellStyle name="표준 7 8" xfId="157"/>
    <cellStyle name="표준 8" xfId="9"/>
    <cellStyle name="표준 8 2" xfId="57"/>
    <cellStyle name="표준 8 2 2" xfId="219"/>
    <cellStyle name="표준 8 2 3" xfId="265"/>
    <cellStyle name="표준 8 2 4" xfId="281"/>
    <cellStyle name="표준 8 2 5" xfId="293"/>
    <cellStyle name="표준 8 2 6" xfId="303"/>
    <cellStyle name="표준 8 2 7" xfId="312"/>
    <cellStyle name="표준 8 3" xfId="74"/>
    <cellStyle name="표준 8 3 2" xfId="220"/>
    <cellStyle name="표준 8 3 3" xfId="266"/>
    <cellStyle name="표준 8 3 4" xfId="282"/>
    <cellStyle name="표준 8 3 5" xfId="294"/>
    <cellStyle name="표준 8 3 6" xfId="304"/>
    <cellStyle name="표준 8 3 7" xfId="313"/>
    <cellStyle name="표준 8 4" xfId="107"/>
    <cellStyle name="표준 8 4 2" xfId="221"/>
    <cellStyle name="표준 8 4 3" xfId="267"/>
    <cellStyle name="표준 8 4 4" xfId="283"/>
    <cellStyle name="표준 8 4 5" xfId="295"/>
    <cellStyle name="표준 8 4 6" xfId="305"/>
    <cellStyle name="표준 8 4 7" xfId="314"/>
    <cellStyle name="표준 8 5" xfId="121"/>
    <cellStyle name="표준 8 5 2" xfId="222"/>
    <cellStyle name="표준 8 5 3" xfId="268"/>
    <cellStyle name="표준 8 5 4" xfId="284"/>
    <cellStyle name="표준 8 5 5" xfId="296"/>
    <cellStyle name="표준 8 5 6" xfId="306"/>
    <cellStyle name="표준 8 5 7" xfId="315"/>
    <cellStyle name="표준 8 6" xfId="134"/>
    <cellStyle name="표준 8 7" xfId="146"/>
    <cellStyle name="표준 8 8" xfId="156"/>
    <cellStyle name="표준 9" xfId="7"/>
    <cellStyle name="표준 9 10" xfId="181"/>
    <cellStyle name="표준 9 11" xfId="182"/>
    <cellStyle name="표준 9 2" xfId="63"/>
    <cellStyle name="표준 9 3" xfId="81"/>
    <cellStyle name="표준 9 4" xfId="100"/>
    <cellStyle name="표준 9 5" xfId="114"/>
    <cellStyle name="표준 9 6" xfId="128"/>
    <cellStyle name="표준 9 7" xfId="140"/>
    <cellStyle name="표준 9 8" xfId="151"/>
    <cellStyle name="표준 9 9" xfId="178"/>
    <cellStyle name="표준_최근 10년간 주요 지목별 변동 추이" xfId="342"/>
  </cellStyles>
  <dxfs count="0"/>
  <tableStyles count="0" defaultTableStyle="TableStyleMedium9" defaultPivotStyle="PivotStyleLight16"/>
  <colors>
    <mruColors>
      <color rgb="FFFCD5B5"/>
      <color rgb="FFDBEEF4"/>
      <color rgb="FFCCC1DA"/>
      <color rgb="FFD7E4BD"/>
      <color rgb="FFF2DCDB"/>
      <color rgb="FFFFFFCC"/>
      <color rgb="FFB7DEE8"/>
      <color rgb="FFE6B9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76666666666666672"/>
          <c:y val="5.0925925925925923E-2"/>
          <c:w val="0.20277777777777778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E29-47F8-A3D5-6824F846721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E29-47F8-A3D5-6824F846721D}"/>
              </c:ext>
            </c:extLst>
          </c:dPt>
          <c:dLbls>
            <c:dLbl>
              <c:idx val="0"/>
              <c:tx>
                <c:strRef>
                  <c:f>'2.시별 면적 및 지번수 현황'!$H$5</c:f>
                  <c:strCache>
                    <c:ptCount val="1"/>
                    <c:pt idx="0">
                      <c:v>464.9
(100.0)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{1EDF9A77-A6F4-4F6D-8012-8F1041DECA1E}</c15:txfldGUID>
                      <c15:f>'2.시별 면적 및 지번수 현황'!$H$5</c15:f>
                      <c15:dlblFieldTableCache>
                        <c:ptCount val="1"/>
                        <c:pt idx="0">
                          <c:v>464.9
(100.0)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E29-47F8-A3D5-6824F846721D}"/>
                </c:ext>
              </c:extLst>
            </c:dLbl>
            <c:dLbl>
              <c:idx val="1"/>
              <c:tx>
                <c:strRef>
                  <c:f>'2.시별 면적 및 지번수 현황'!$I$5</c:f>
                  <c:strCache>
                    <c:ptCount val="1"/>
                    <c:pt idx="0">
                      <c:v>203.2
(100.0)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{701EF185-5BEA-43FC-88FB-4A3A263B3ACB}</c15:txfldGUID>
                      <c15:f>'2.시별 면적 및 지번수 현황'!$I$5</c15:f>
                      <c15:dlblFieldTableCache>
                        <c:ptCount val="1"/>
                        <c:pt idx="0">
                          <c:v>199.8
(100.0)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E29-47F8-A3D5-6824F846721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('2.시별 면적 및 지번수 현황'!$D$5,'2.시별 면적 및 지번수 현황'!$F$5)</c:f>
              <c:numCache>
                <c:formatCode>#,##0.0_ </c:formatCode>
                <c:ptCount val="2"/>
                <c:pt idx="0">
                  <c:v>464.91821819999996</c:v>
                </c:pt>
                <c:pt idx="1">
                  <c:v>203.249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29-47F8-A3D5-6824F84672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14569728"/>
        <c:axId val="222807552"/>
        <c:axId val="0"/>
      </c:bar3DChart>
      <c:catAx>
        <c:axId val="214569728"/>
        <c:scaling>
          <c:orientation val="minMax"/>
        </c:scaling>
        <c:delete val="1"/>
        <c:axPos val="b"/>
        <c:majorTickMark val="out"/>
        <c:minorTickMark val="none"/>
        <c:tickLblPos val="none"/>
        <c:crossAx val="222807552"/>
        <c:crosses val="autoZero"/>
        <c:auto val="1"/>
        <c:lblAlgn val="ctr"/>
        <c:lblOffset val="100"/>
        <c:noMultiLvlLbl val="0"/>
      </c:catAx>
      <c:valAx>
        <c:axId val="222807552"/>
        <c:scaling>
          <c:orientation val="minMax"/>
        </c:scaling>
        <c:delete val="1"/>
        <c:axPos val="l"/>
        <c:numFmt formatCode="#,##0.0_ " sourceLinked="1"/>
        <c:majorTickMark val="out"/>
        <c:minorTickMark val="none"/>
        <c:tickLblPos val="none"/>
        <c:crossAx val="21456972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3.5988582677165357E-2"/>
                  <c:y val="0"/>
                </c:manualLayout>
              </c:layout>
              <c:tx>
                <c:strRef>
                  <c:f>'6.시별 지목별 면적 현황'!$T$7</c:f>
                  <c:strCache>
                    <c:ptCount val="1"/>
                    <c:pt idx="0">
                      <c:v>전
36.1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 i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{C90D6E1A-F6C8-4D57-9513-2E56660F2488}</c15:txfldGUID>
                      <c15:f>'6.구별 지목별 면적 현황'!$K$3</c15:f>
                      <c15:dlblFieldTableCache>
                        <c:ptCount val="1"/>
                        <c:pt idx="0">
                          <c:v>전
27.4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7DCB-498D-A10A-7BEE8A4282BC}"/>
                </c:ext>
              </c:extLst>
            </c:dLbl>
            <c:dLbl>
              <c:idx val="1"/>
              <c:tx>
                <c:strRef>
                  <c:f>'6.시별 지목별 면적 현황'!$T$8</c:f>
                  <c:strCache>
                    <c:ptCount val="1"/>
                    <c:pt idx="0">
                      <c:v>답
59.3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{33CD2F13-331D-4ACC-984D-D67996DE9B32}</c15:txfldGUID>
                      <c15:f>'6.구별 지목별 면적 현황'!$K$4</c15:f>
                      <c15:dlblFieldTableCache>
                        <c:ptCount val="1"/>
                        <c:pt idx="0">
                          <c:v>답
30.2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DCB-498D-A10A-7BEE8A4282BC}"/>
                </c:ext>
              </c:extLst>
            </c:dLbl>
            <c:dLbl>
              <c:idx val="2"/>
              <c:layout>
                <c:manualLayout>
                  <c:x val="-0.24088341898439194"/>
                  <c:y val="-0.27245922037523085"/>
                </c:manualLayout>
              </c:layout>
              <c:tx>
                <c:strRef>
                  <c:f>'6.시별 지목별 면적 현황'!$T$9</c:f>
                  <c:strCache>
                    <c:ptCount val="1"/>
                    <c:pt idx="0">
                      <c:v>임야
238.1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{90363B7A-75CE-4C3B-9F8F-F118757CD39C}</c15:txfldGUID>
                      <c15:f>'6.구별 지목별 면적 현황'!$K$5</c15:f>
                      <c15:dlblFieldTableCache>
                        <c:ptCount val="1"/>
                        <c:pt idx="0">
                          <c:v>임야
277.4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7DCB-498D-A10A-7BEE8A4282BC}"/>
                </c:ext>
              </c:extLst>
            </c:dLbl>
            <c:dLbl>
              <c:idx val="3"/>
              <c:layout>
                <c:manualLayout>
                  <c:x val="0.14956512788842677"/>
                  <c:y val="-0.14411276368231749"/>
                </c:manualLayout>
              </c:layout>
              <c:tx>
                <c:strRef>
                  <c:f>'6.시별 지목별 면적 현황'!$T$10</c:f>
                  <c:strCache>
                    <c:ptCount val="1"/>
                    <c:pt idx="0">
                      <c:v>대
25.1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{55BAB139-7ADB-4493-AFD2-2D53E7DEE3AD}</c15:txfldGUID>
                      <c15:f>'6.구별 지목별 면적 현황'!$K$6</c15:f>
                      <c15:dlblFieldTableCache>
                        <c:ptCount val="1"/>
                        <c:pt idx="0">
                          <c:v>대
66.1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DCB-498D-A10A-7BEE8A4282BC}"/>
                </c:ext>
              </c:extLst>
            </c:dLbl>
            <c:dLbl>
              <c:idx val="4"/>
              <c:tx>
                <c:strRef>
                  <c:f>'6.시별 지목별 면적 현황'!$T$11</c:f>
                  <c:strCache>
                    <c:ptCount val="1"/>
                    <c:pt idx="0">
                      <c:v>도로
20.8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{43838A7A-0BEC-414F-B1E8-C32B875A7DAD}</c15:txfldGUID>
                      <c15:f>'6.구별 지목별 면적 현황'!$K$7</c15:f>
                      <c15:dlblFieldTableCache>
                        <c:ptCount val="1"/>
                        <c:pt idx="0">
                          <c:v>도로
39.8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7DCB-498D-A10A-7BEE8A4282BC}"/>
                </c:ext>
              </c:extLst>
            </c:dLbl>
            <c:dLbl>
              <c:idx val="5"/>
              <c:tx>
                <c:strRef>
                  <c:f>'6.시별 지목별 면적 현황'!$T$12</c:f>
                  <c:strCache>
                    <c:ptCount val="1"/>
                    <c:pt idx="0">
                      <c:v>하천
24.7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{27D17A03-E881-498D-8D8E-B18DC6AE5EEE}</c15:txfldGUID>
                      <c15:f>'6.구별 지목별 면적 현황'!$K$8</c15:f>
                      <c15:dlblFieldTableCache>
                        <c:ptCount val="1"/>
                        <c:pt idx="0">
                          <c:v>하천
19.6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7DCB-498D-A10A-7BEE8A4282BC}"/>
                </c:ext>
              </c:extLst>
            </c:dLbl>
            <c:dLbl>
              <c:idx val="6"/>
              <c:layout>
                <c:manualLayout>
                  <c:x val="0.11612607247623491"/>
                  <c:y val="0.11367434626227291"/>
                </c:manualLayout>
              </c:layout>
              <c:tx>
                <c:strRef>
                  <c:f>'6.시별 지목별 면적 현황'!$T$13</c:f>
                  <c:strCache>
                    <c:ptCount val="1"/>
                    <c:pt idx="0">
                      <c:v>기타
60.8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{BCDE60EF-6E6F-4DF3-90BF-EB7669499F85}</c15:txfldGUID>
                      <c15:f>'6.구별 지목별 면적 현황'!$K$9</c15:f>
                      <c15:dlblFieldTableCache>
                        <c:ptCount val="1"/>
                        <c:pt idx="0">
                          <c:v>기타
79.1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7DCB-498D-A10A-7BEE8A4282B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'[1]6.구별 지목별 면적 현황'!$C$2:$I$2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'[1]6.구별 지목별 면적 현황'!$C$4:$I$4</c:f>
              <c:numCache>
                <c:formatCode>General</c:formatCode>
                <c:ptCount val="7"/>
                <c:pt idx="0">
                  <c:v>27.015363999999998</c:v>
                </c:pt>
                <c:pt idx="1">
                  <c:v>28.968217199999998</c:v>
                </c:pt>
                <c:pt idx="2">
                  <c:v>276.49193860000003</c:v>
                </c:pt>
                <c:pt idx="3">
                  <c:v>67.631567500000003</c:v>
                </c:pt>
                <c:pt idx="4">
                  <c:v>40.174027900000006</c:v>
                </c:pt>
                <c:pt idx="5">
                  <c:v>19.631380100000001</c:v>
                </c:pt>
                <c:pt idx="6">
                  <c:v>79.591092300000014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DCB-498D-A10A-7BEE8A4282BC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1.9540229885057662E-2"/>
          <c:y val="5.0925925925925923E-2"/>
          <c:w val="0.97289256946329983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DEE-41C7-AE3A-3A19799A391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DEE-41C7-AE3A-3A19799A391E}"/>
              </c:ext>
            </c:extLst>
          </c:dPt>
          <c:val>
            <c:numRef>
              <c:f>('2.시별 면적 및 지번수 현황'!$D$5,'2.시별 면적 및 지번수 현황'!$F$5)</c:f>
              <c:numCache>
                <c:formatCode>#,##0.0_ </c:formatCode>
                <c:ptCount val="2"/>
                <c:pt idx="0">
                  <c:v>464.91821819999996</c:v>
                </c:pt>
                <c:pt idx="1">
                  <c:v>203.249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DEE-41C7-AE3A-3A19799A3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95711872"/>
        <c:axId val="295756544"/>
        <c:axId val="0"/>
      </c:bar3DChart>
      <c:catAx>
        <c:axId val="295711872"/>
        <c:scaling>
          <c:orientation val="minMax"/>
        </c:scaling>
        <c:delete val="1"/>
        <c:axPos val="b"/>
        <c:majorTickMark val="out"/>
        <c:minorTickMark val="none"/>
        <c:tickLblPos val="none"/>
        <c:crossAx val="295756544"/>
        <c:crosses val="autoZero"/>
        <c:auto val="1"/>
        <c:lblAlgn val="ctr"/>
        <c:lblOffset val="100"/>
        <c:noMultiLvlLbl val="0"/>
      </c:catAx>
      <c:valAx>
        <c:axId val="295756544"/>
        <c:scaling>
          <c:orientation val="minMax"/>
        </c:scaling>
        <c:delete val="1"/>
        <c:axPos val="l"/>
        <c:numFmt formatCode="#,##0.0_ " sourceLinked="1"/>
        <c:majorTickMark val="out"/>
        <c:minorTickMark val="none"/>
        <c:tickLblPos val="none"/>
        <c:crossAx val="29571187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solidFill>
        <a:schemeClr val="accent1"/>
      </a:solidFill>
    </a:ln>
  </c:spPr>
  <c:printSettings>
    <c:headerFooter/>
    <c:pageMargins b="0.75000000000000333" l="0.70000000000000062" r="0.70000000000000062" t="0.75000000000000333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B7DEE8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973-4790-BDAB-5532A260A8D3}"/>
              </c:ext>
            </c:extLst>
          </c:dPt>
          <c:dPt>
            <c:idx val="1"/>
            <c:bubble3D val="0"/>
            <c:spPr>
              <a:solidFill>
                <a:srgbClr val="E6B9B8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973-4790-BDAB-5532A260A8D3}"/>
              </c:ext>
            </c:extLst>
          </c:dPt>
          <c:dLbls>
            <c:dLbl>
              <c:idx val="0"/>
              <c:layout>
                <c:manualLayout>
                  <c:x val="-0.23829986516767762"/>
                  <c:y val="-0.14504370953630907"/>
                </c:manualLayout>
              </c:layout>
              <c:tx>
                <c:strRef>
                  <c:f>'3.지적통계체계표'!$G$4</c:f>
                  <c:strCache>
                    <c:ptCount val="1"/>
                    <c:pt idx="0">
                      <c:v>토지대장등록지
264,218,325.2㎡
(56.8%)
187,277필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{C2263742-3724-43DE-89EB-D04775061A31}</c15:txfldGUID>
                      <c15:f>'3.지적통계체계표'!$G$4</c15:f>
                      <c15:dlblFieldTableCache>
                        <c:ptCount val="1"/>
                        <c:pt idx="0">
                          <c:v>토지대장등록지
262,730,163.7㎡
(56.5%)
184,110필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973-4790-BDAB-5532A260A8D3}"/>
                </c:ext>
              </c:extLst>
            </c:dLbl>
            <c:dLbl>
              <c:idx val="1"/>
              <c:layout/>
              <c:tx>
                <c:strRef>
                  <c:f>'3.지적통계체계표'!$G$5</c:f>
                  <c:strCache>
                    <c:ptCount val="1"/>
                    <c:pt idx="0">
                      <c:v>임야대장등록지
200,699,893.0㎡
(43.2%)
15,972필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{2BC7F591-E20F-45DF-B0E6-DAA384BD0809}</c15:txfldGUID>
                      <c15:f>'3.지적통계체계표'!$G$5</c15:f>
                      <c15:dlblFieldTableCache>
                        <c:ptCount val="1"/>
                        <c:pt idx="0">
                          <c:v>임야대장등록지
202,182,198.0㎡
(43.5%)
15,691필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973-4790-BDAB-5532A260A8D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'3.지적통계체계표'!$B$4:$B$5</c:f>
              <c:strCache>
                <c:ptCount val="2"/>
                <c:pt idx="0">
                  <c:v>토지대장등록지</c:v>
                </c:pt>
                <c:pt idx="1">
                  <c:v>임야대장등록지</c:v>
                </c:pt>
              </c:strCache>
            </c:strRef>
          </c:cat>
          <c:val>
            <c:numRef>
              <c:f>'3.지적통계체계표'!$D$4:$D$5</c:f>
              <c:numCache>
                <c:formatCode>_-* #,##0.0_-;\-* #,##0.0_-;_-* "-"_-;_-@_-</c:formatCode>
                <c:ptCount val="2"/>
                <c:pt idx="0">
                  <c:v>264218325.19999996</c:v>
                </c:pt>
                <c:pt idx="1">
                  <c:v>200699893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973-4790-BDAB-5532A260A8D3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38998971282532"/>
          <c:y val="0.20043080821793829"/>
          <c:w val="0.8212761866305176"/>
          <c:h val="0.7971932023086021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FFC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FD0-467C-A136-127DF285E5E6}"/>
              </c:ext>
            </c:extLst>
          </c:dPt>
          <c:dPt>
            <c:idx val="1"/>
            <c:bubble3D val="0"/>
            <c:spPr>
              <a:solidFill>
                <a:srgbClr val="F2DCD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FD0-467C-A136-127DF285E5E6}"/>
              </c:ext>
            </c:extLst>
          </c:dPt>
          <c:dPt>
            <c:idx val="2"/>
            <c:bubble3D val="0"/>
            <c:spPr>
              <a:solidFill>
                <a:srgbClr val="D7E4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FD0-467C-A136-127DF285E5E6}"/>
              </c:ext>
            </c:extLst>
          </c:dPt>
          <c:dPt>
            <c:idx val="3"/>
            <c:bubble3D val="0"/>
            <c:spPr>
              <a:solidFill>
                <a:srgbClr val="CCC1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FD0-467C-A136-127DF285E5E6}"/>
              </c:ext>
            </c:extLst>
          </c:dPt>
          <c:dPt>
            <c:idx val="4"/>
            <c:bubble3D val="0"/>
            <c:spPr>
              <a:solidFill>
                <a:srgbClr val="DBEEF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FD0-467C-A136-127DF285E5E6}"/>
              </c:ext>
            </c:extLst>
          </c:dPt>
          <c:dPt>
            <c:idx val="5"/>
            <c:bubble3D val="0"/>
            <c:spPr>
              <a:solidFill>
                <a:srgbClr val="FCD5B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FD0-467C-A136-127DF285E5E6}"/>
              </c:ext>
            </c:extLst>
          </c:dPt>
          <c:dLbls>
            <c:dLbl>
              <c:idx val="0"/>
              <c:layout>
                <c:manualLayout>
                  <c:x val="-0.12942612942612944"/>
                  <c:y val="1.836012552220705E-2"/>
                </c:manualLayout>
              </c:layout>
              <c:tx>
                <c:strRef>
                  <c:f>'3.지적통계체계표'!$G$6</c:f>
                  <c:strCache>
                    <c:ptCount val="1"/>
                    <c:pt idx="0">
                      <c:v>개인
216,904,429.5㎡
(46.7%)
112,954필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{A4C2AB7C-F6DC-4C65-9F73-D5A3C2659502}</c15:txfldGUID>
                      <c15:f>'3.지적통계체계표'!$G$6</c15:f>
                      <c15:dlblFieldTableCache>
                        <c:ptCount val="1"/>
                        <c:pt idx="0">
                          <c:v>개인
219,071,374.2㎡
(47.1%)
112,127필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FD0-467C-A136-127DF285E5E6}"/>
                </c:ext>
              </c:extLst>
            </c:dLbl>
            <c:dLbl>
              <c:idx val="1"/>
              <c:layout>
                <c:manualLayout>
                  <c:x val="0.19366483035774373"/>
                  <c:y val="-0.23610419113258771"/>
                </c:manualLayout>
              </c:layout>
              <c:tx>
                <c:strRef>
                  <c:f>'3.지적통계체계표'!$G$7</c:f>
                  <c:strCache>
                    <c:ptCount val="1"/>
                    <c:pt idx="0">
                      <c:v>국유지
81,523,852.2㎡
(17.5%)
32,697필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{E81B21F3-CB6A-4DE5-AF6F-C968E541EB3D}</c15:txfldGUID>
                      <c15:f>'3.지적통계체계표'!$G$7</c15:f>
                      <c15:dlblFieldTableCache>
                        <c:ptCount val="1"/>
                        <c:pt idx="0">
                          <c:v>국유지
79,653,432.8㎡
(17.1%)
31,176필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FD0-467C-A136-127DF285E5E6}"/>
                </c:ext>
              </c:extLst>
            </c:dLbl>
            <c:dLbl>
              <c:idx val="2"/>
              <c:layout>
                <c:manualLayout>
                  <c:x val="3.2919731187447746E-2"/>
                  <c:y val="8.7980029391191622E-2"/>
                </c:manualLayout>
              </c:layout>
              <c:tx>
                <c:strRef>
                  <c:f>'3.지적통계체계표'!$G$8</c:f>
                  <c:strCache>
                    <c:ptCount val="1"/>
                    <c:pt idx="0">
                      <c:v>도유지
29,363,527.7㎡
(6.3%)
20,637필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{46B7D7C7-AEC6-4242-A792-13FAEB99DC3D}</c15:txfldGUID>
                      <c15:f>'3.지적통계체계표'!$G$8</c15:f>
                      <c15:dlblFieldTableCache>
                        <c:ptCount val="1"/>
                        <c:pt idx="0">
                          <c:v>도유지
26,061,653.1㎡
(5.6%)
19,446필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FD0-467C-A136-127DF285E5E6}"/>
                </c:ext>
              </c:extLst>
            </c:dLbl>
            <c:dLbl>
              <c:idx val="3"/>
              <c:layout>
                <c:manualLayout>
                  <c:x val="7.1444915539403729E-3"/>
                  <c:y val="-0.11733682433950036"/>
                </c:manualLayout>
              </c:layout>
              <c:tx>
                <c:strRef>
                  <c:f>'3.지적통계체계표'!$G$9</c:f>
                  <c:strCache>
                    <c:ptCount val="1"/>
                    <c:pt idx="0">
                      <c:v>군유지
19,355.7㎡
(0.0%)
21필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{7FFFF9C2-FE0F-4DFD-8DE1-AEA81A0DAD51}</c15:txfldGUID>
                      <c15:f>'3.지적통계체계표'!$G$9</c15:f>
                      <c15:dlblFieldTableCache>
                        <c:ptCount val="1"/>
                        <c:pt idx="0">
                          <c:v>군유지
20,820.7㎡
(0.0%)
26필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1FD0-467C-A136-127DF285E5E6}"/>
                </c:ext>
              </c:extLst>
            </c:dLbl>
            <c:dLbl>
              <c:idx val="4"/>
              <c:layout>
                <c:manualLayout>
                  <c:x val="0.19744166594560295"/>
                  <c:y val="1.5897426024680899E-2"/>
                </c:manualLayout>
              </c:layout>
              <c:tx>
                <c:strRef>
                  <c:f>'3.지적통계체계표'!$G$10</c:f>
                  <c:strCache>
                    <c:ptCount val="1"/>
                    <c:pt idx="0">
                      <c:v>법인
78,466,527.3㎡
(16.9%)
28,993필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{01CD1EE7-D517-4D4B-9A00-6F4ECC74145D}</c15:txfldGUID>
                      <c15:f>'3.지적통계체계표'!$G$10</c15:f>
                      <c15:dlblFieldTableCache>
                        <c:ptCount val="1"/>
                        <c:pt idx="0">
                          <c:v>법인
80,308,763.3㎡
(17.3%)
28,912필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1FD0-467C-A136-127DF285E5E6}"/>
                </c:ext>
              </c:extLst>
            </c:dLbl>
            <c:dLbl>
              <c:idx val="5"/>
              <c:layout>
                <c:manualLayout>
                  <c:x val="-0.10220799323161529"/>
                  <c:y val="9.1597841223392418E-3"/>
                </c:manualLayout>
              </c:layout>
              <c:tx>
                <c:strRef>
                  <c:f>'3.지적통계체계표'!$G$11</c:f>
                  <c:strCache>
                    <c:ptCount val="1"/>
                    <c:pt idx="0">
                      <c:v>종중
54,284,973.1㎡
(11.7%)
6,440필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{E2CF6181-62E2-48D7-8949-230738292EA3}</c15:txfldGUID>
                      <c15:f>'3.지적통계체계표'!$G$11</c15:f>
                      <c15:dlblFieldTableCache>
                        <c:ptCount val="1"/>
                        <c:pt idx="0">
                          <c:v>종중
55,583,505.0㎡
(12.0%)
6,630필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1FD0-467C-A136-127DF285E5E6}"/>
                </c:ext>
              </c:extLst>
            </c:dLbl>
            <c:dLbl>
              <c:idx val="6"/>
              <c:layout>
                <c:manualLayout>
                  <c:x val="-8.6682049359214725E-2"/>
                  <c:y val="1.0484056241136132E-2"/>
                </c:manualLayout>
              </c:layout>
              <c:tx>
                <c:strRef>
                  <c:f>'3.지적통계체계표'!$G$12</c:f>
                  <c:strCache>
                    <c:ptCount val="1"/>
                    <c:pt idx="0">
                      <c:v>종교단체
1,507,740.1㎡
(0.3%)
500필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{697922FE-D8C9-47DC-A26B-F509F61B2085}</c15:txfldGUID>
                      <c15:f>'3.지적통계체계표'!$G$12</c15:f>
                      <c15:dlblFieldTableCache>
                        <c:ptCount val="1"/>
                        <c:pt idx="0">
                          <c:v>종교단체
1,478,348.2㎡
(0.3%)
478필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1FD0-467C-A136-127DF285E5E6}"/>
                </c:ext>
              </c:extLst>
            </c:dLbl>
            <c:dLbl>
              <c:idx val="7"/>
              <c:layout>
                <c:manualLayout>
                  <c:x val="6.6882601213309911E-2"/>
                  <c:y val="1.7483523606004029E-2"/>
                </c:manualLayout>
              </c:layout>
              <c:tx>
                <c:strRef>
                  <c:f>'3.지적통계체계표'!$G$13</c:f>
                  <c:strCache>
                    <c:ptCount val="1"/>
                    <c:pt idx="0">
                      <c:v>기타단체
248,904.7㎡
(0.1%)
607필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{6038C350-5361-43C4-9BA5-C4E88DD357D7}</c15:txfldGUID>
                      <c15:f>'3.지적통계체계표'!$G$13</c15:f>
                      <c15:dlblFieldTableCache>
                        <c:ptCount val="1"/>
                        <c:pt idx="0">
                          <c:v>기타단체
270,979.7㎡
(0.1%)
621필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1FD0-467C-A136-127DF285E5E6}"/>
                </c:ext>
              </c:extLst>
            </c:dLbl>
            <c:dLbl>
              <c:idx val="8"/>
              <c:layout>
                <c:manualLayout>
                  <c:x val="0.27251978118119852"/>
                  <c:y val="5.2561718293770737E-2"/>
                </c:manualLayout>
              </c:layout>
              <c:tx>
                <c:strRef>
                  <c:f>'3.지적통계체계표'!$G$14</c:f>
                  <c:strCache>
                    <c:ptCount val="1"/>
                    <c:pt idx="0">
                      <c:v>기타
2,598,907.9㎡
(0.6%)
400필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{45250CB8-DFFC-4567-83F8-47E47F1D5630}</c15:txfldGUID>
                      <c15:f>'3.지적통계체계표'!$G$14</c15:f>
                      <c15:dlblFieldTableCache>
                        <c:ptCount val="1"/>
                        <c:pt idx="0">
                          <c:v>기타
2,463,484.7㎡
(0.5%)
385필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FD0-467C-A136-127DF285E5E6}"/>
                </c:ext>
              </c:extLst>
            </c:dLbl>
            <c:dLbl>
              <c:idx val="9"/>
              <c:layout>
                <c:manualLayout>
                  <c:x val="-1.2210781344639633E-2"/>
                  <c:y val="-8.5995807901061774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FD0-467C-A136-127DF285E5E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'3.지적통계체계표'!$C$6:$C$14</c:f>
              <c:strCache>
                <c:ptCount val="9"/>
                <c:pt idx="0">
                  <c:v>개인</c:v>
                </c:pt>
                <c:pt idx="1">
                  <c:v>국유지</c:v>
                </c:pt>
                <c:pt idx="2">
                  <c:v>도유지</c:v>
                </c:pt>
                <c:pt idx="3">
                  <c:v>군유지</c:v>
                </c:pt>
                <c:pt idx="4">
                  <c:v>법인</c:v>
                </c:pt>
                <c:pt idx="5">
                  <c:v>종중</c:v>
                </c:pt>
                <c:pt idx="6">
                  <c:v>종교단체</c:v>
                </c:pt>
                <c:pt idx="7">
                  <c:v>기타단체</c:v>
                </c:pt>
                <c:pt idx="8">
                  <c:v>기타</c:v>
                </c:pt>
              </c:strCache>
            </c:strRef>
          </c:cat>
          <c:val>
            <c:numRef>
              <c:f>'3.지적통계체계표'!$D$6:$D$14</c:f>
              <c:numCache>
                <c:formatCode>_-* #,##0.0_-;\-* #,##0.0_-;_-* "-"_-;_-@_-</c:formatCode>
                <c:ptCount val="9"/>
                <c:pt idx="0">
                  <c:v>216904429.5</c:v>
                </c:pt>
                <c:pt idx="1">
                  <c:v>81523852.200000003</c:v>
                </c:pt>
                <c:pt idx="2">
                  <c:v>29363527.699999999</c:v>
                </c:pt>
                <c:pt idx="3">
                  <c:v>19355.7</c:v>
                </c:pt>
                <c:pt idx="4">
                  <c:v>78466527.299999997</c:v>
                </c:pt>
                <c:pt idx="5">
                  <c:v>54284973.100000001</c:v>
                </c:pt>
                <c:pt idx="6">
                  <c:v>1507740.1</c:v>
                </c:pt>
                <c:pt idx="7">
                  <c:v>248904.7</c:v>
                </c:pt>
                <c:pt idx="8">
                  <c:v>2598907.9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1FD0-467C-A136-127DF285E5E6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300"/>
              <a:t>4.</a:t>
            </a:r>
            <a:r>
              <a:rPr lang="ko-KR" altLang="en-US" sz="1300"/>
              <a:t>지목별 현황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8832764654418197"/>
          <c:y val="0.22453703703703787"/>
          <c:w val="0.70941272965879254"/>
          <c:h val="0.7731481481481518"/>
        </c:manualLayout>
      </c:layout>
      <c:pie3DChart>
        <c:varyColors val="1"/>
        <c:ser>
          <c:idx val="0"/>
          <c:order val="0"/>
          <c:dLbls>
            <c:dLbl>
              <c:idx val="0"/>
              <c:tx>
                <c:strRef>
                  <c:f>'4.지목별현황'!$O$7</c:f>
                  <c:strCache>
                    <c:ptCount val="1"/>
                    <c:pt idx="0">
                      <c:v>전
36.1㎢
(7.8%)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{E4352A08-A112-4278-A387-70E9C3D7E73B}</c15:txfldGUID>
                      <c15:f>'4.지목별현황'!$O$7</c15:f>
                      <c15:dlblFieldTableCache>
                        <c:ptCount val="1"/>
                        <c:pt idx="0">
                          <c:v>전
36.2㎢
(7.8%)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2035-4563-A37B-94F98D0D6301}"/>
                </c:ext>
              </c:extLst>
            </c:dLbl>
            <c:dLbl>
              <c:idx val="1"/>
              <c:layout>
                <c:manualLayout>
                  <c:x val="-0.12776732506581964"/>
                  <c:y val="5.0698061190212973E-2"/>
                </c:manualLayout>
              </c:layout>
              <c:tx>
                <c:strRef>
                  <c:f>'4.지목별현황'!$O$8</c:f>
                  <c:strCache>
                    <c:ptCount val="1"/>
                    <c:pt idx="0">
                      <c:v>답
59.3㎢
(12.8%)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{092E01EF-B5B9-466D-94E7-AD42E60CD714}</c15:txfldGUID>
                      <c15:f>'4.지목별현황'!$O$8</c15:f>
                      <c15:dlblFieldTableCache>
                        <c:ptCount val="1"/>
                        <c:pt idx="0">
                          <c:v>답
61.4㎢
(13.2%)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035-4563-A37B-94F98D0D6301}"/>
                </c:ext>
              </c:extLst>
            </c:dLbl>
            <c:dLbl>
              <c:idx val="2"/>
              <c:layout>
                <c:manualLayout>
                  <c:x val="-7.0593613974451033E-2"/>
                  <c:y val="-0.25884125604829034"/>
                </c:manualLayout>
              </c:layout>
              <c:tx>
                <c:strRef>
                  <c:f>'4.지목별현황'!$O$9</c:f>
                  <c:strCache>
                    <c:ptCount val="1"/>
                    <c:pt idx="0">
                      <c:v>임야
238.1㎢
(51.2%)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{AE4A3F44-DDA4-4DFC-8D44-9CB2DF738B35}</c15:txfldGUID>
                      <c15:f>'4.지목별현황'!$O$9</c15:f>
                      <c15:dlblFieldTableCache>
                        <c:ptCount val="1"/>
                        <c:pt idx="0">
                          <c:v>임야
238.9㎢
(51.4%)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2035-4563-A37B-94F98D0D6301}"/>
                </c:ext>
              </c:extLst>
            </c:dLbl>
            <c:dLbl>
              <c:idx val="3"/>
              <c:tx>
                <c:strRef>
                  <c:f>'4.지목별현황'!$O$10</c:f>
                  <c:strCache>
                    <c:ptCount val="1"/>
                    <c:pt idx="0">
                      <c:v>대
25.1㎢
(5.4%)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{AD1BE7DC-2718-4A5B-B118-80B1A58D65B6}</c15:txfldGUID>
                      <c15:f>'4.지목별현황'!$O$10</c15:f>
                      <c15:dlblFieldTableCache>
                        <c:ptCount val="1"/>
                        <c:pt idx="0">
                          <c:v>대
23.5㎢
(5.1%)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035-4563-A37B-94F98D0D6301}"/>
                </c:ext>
              </c:extLst>
            </c:dLbl>
            <c:dLbl>
              <c:idx val="4"/>
              <c:tx>
                <c:strRef>
                  <c:f>'4.지목별현황'!$O$11</c:f>
                  <c:strCache>
                    <c:ptCount val="1"/>
                    <c:pt idx="0">
                      <c:v>도로
20.8㎢
(4.5%)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{056569E7-4FBF-42EB-9BF9-A204F95161DA}</c15:txfldGUID>
                      <c15:f>'4.지목별현황'!$O$11</c15:f>
                      <c15:dlblFieldTableCache>
                        <c:ptCount val="1"/>
                        <c:pt idx="0">
                          <c:v>도로
20.3㎢
(4.4%)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2035-4563-A37B-94F98D0D6301}"/>
                </c:ext>
              </c:extLst>
            </c:dLbl>
            <c:dLbl>
              <c:idx val="5"/>
              <c:tx>
                <c:strRef>
                  <c:f>'4.지목별현황'!$O$12</c:f>
                  <c:strCache>
                    <c:ptCount val="1"/>
                    <c:pt idx="0">
                      <c:v>하천
24.7㎢
(5.3%)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{F8574207-BFF1-4D83-9746-869721ED1966}</c15:txfldGUID>
                      <c15:f>'4.지목별현황'!$O$12</c15:f>
                      <c15:dlblFieldTableCache>
                        <c:ptCount val="1"/>
                        <c:pt idx="0">
                          <c:v>하천
24.8㎢
(5.3%)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2035-4563-A37B-94F98D0D6301}"/>
                </c:ext>
              </c:extLst>
            </c:dLbl>
            <c:dLbl>
              <c:idx val="6"/>
              <c:layout>
                <c:manualLayout>
                  <c:x val="9.7243810520593693E-2"/>
                  <c:y val="0.12569922708498588"/>
                </c:manualLayout>
              </c:layout>
              <c:tx>
                <c:strRef>
                  <c:f>'4.지목별현황'!$O$13</c:f>
                  <c:strCache>
                    <c:ptCount val="1"/>
                    <c:pt idx="0">
                      <c:v>기타
60.8㎢
(13.1%)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{70989FF3-BF45-46C3-9F08-18703AAB9ED7}</c15:txfldGUID>
                      <c15:f>'4.지목별현황'!$O$13</c15:f>
                      <c15:dlblFieldTableCache>
                        <c:ptCount val="1"/>
                        <c:pt idx="0">
                          <c:v>기타
59.7㎢
(12.8%)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2035-4563-A37B-94F98D0D630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('4.지목별현황'!$C$2,'4.지목별현황'!$E$2,'4.지목별현황'!$G$2,'4.지목별현황'!$I$2,'4.지목별현황'!$K$2,'4.지목별현황'!$M$2,'4.지목별현황'!$O$2)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('4.지목별현황'!$C$4,'4.지목별현황'!$E$4,'4.지목별현황'!$G$4,'4.지목별현황'!$I$4,'4.지목별현황'!$K$4,'4.지목별현황'!$M$4,'4.지목별현황'!$O$4)</c:f>
              <c:numCache>
                <c:formatCode>#,##0.0_ </c:formatCode>
                <c:ptCount val="7"/>
                <c:pt idx="0">
                  <c:v>36.051896200000002</c:v>
                </c:pt>
                <c:pt idx="1">
                  <c:v>59.329792599999998</c:v>
                </c:pt>
                <c:pt idx="2">
                  <c:v>238.13317749999999</c:v>
                </c:pt>
                <c:pt idx="3">
                  <c:v>25.115061300000001</c:v>
                </c:pt>
                <c:pt idx="4">
                  <c:v>20.815572599999999</c:v>
                </c:pt>
                <c:pt idx="5">
                  <c:v>24.670037899999997</c:v>
                </c:pt>
                <c:pt idx="6">
                  <c:v>60.802680100000003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035-4563-A37B-94F98D0D6301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legend>
      <c:legendPos val="l"/>
      <c:overlay val="0"/>
    </c:legend>
    <c:plotVisOnly val="1"/>
    <c:dispBlanksAs val="zero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'4.지목별현황'!$A$34</c:f>
              <c:strCache>
                <c:ptCount val="1"/>
                <c:pt idx="0">
                  <c:v>전</c:v>
                </c:pt>
              </c:strCache>
            </c:strRef>
          </c:tx>
          <c:cat>
            <c:strRef>
              <c:f>'4.지목별현황'!$B$33:$K$33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'4.지목별현황'!$B$34:$K$34</c:f>
              <c:numCache>
                <c:formatCode>#,##0.0_ </c:formatCode>
                <c:ptCount val="10"/>
                <c:pt idx="0">
                  <c:v>100</c:v>
                </c:pt>
                <c:pt idx="1">
                  <c:v>100.041862128882</c:v>
                </c:pt>
                <c:pt idx="2">
                  <c:v>98.316777619462286</c:v>
                </c:pt>
                <c:pt idx="3">
                  <c:v>93.631077639531497</c:v>
                </c:pt>
                <c:pt idx="4">
                  <c:v>93.063618062438621</c:v>
                </c:pt>
                <c:pt idx="5">
                  <c:v>92.614335054528766</c:v>
                </c:pt>
                <c:pt idx="6">
                  <c:v>93.147525695610341</c:v>
                </c:pt>
                <c:pt idx="7">
                  <c:v>93.036457487728995</c:v>
                </c:pt>
                <c:pt idx="8">
                  <c:v>90.597017191101742</c:v>
                </c:pt>
                <c:pt idx="9">
                  <c:v>90.730481215145815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D7-44A7-AD5B-39B6DC58DF26}"/>
            </c:ext>
          </c:extLst>
        </c:ser>
        <c:ser>
          <c:idx val="1"/>
          <c:order val="1"/>
          <c:tx>
            <c:strRef>
              <c:f>'4.지목별현황'!$A$35</c:f>
              <c:strCache>
                <c:ptCount val="1"/>
                <c:pt idx="0">
                  <c:v>답</c:v>
                </c:pt>
              </c:strCache>
            </c:strRef>
          </c:tx>
          <c:cat>
            <c:strRef>
              <c:f>'4.지목별현황'!$B$33:$K$33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'4.지목별현황'!$B$35:$K$35</c:f>
              <c:numCache>
                <c:formatCode>#,##0.0_ </c:formatCode>
                <c:ptCount val="10"/>
                <c:pt idx="0">
                  <c:v>100</c:v>
                </c:pt>
                <c:pt idx="1">
                  <c:v>99.492508477970787</c:v>
                </c:pt>
                <c:pt idx="2">
                  <c:v>97.031495753016003</c:v>
                </c:pt>
                <c:pt idx="3">
                  <c:v>92.07409275313185</c:v>
                </c:pt>
                <c:pt idx="4">
                  <c:v>90.541329678959244</c:v>
                </c:pt>
                <c:pt idx="5">
                  <c:v>89.155462678082316</c:v>
                </c:pt>
                <c:pt idx="6">
                  <c:v>88.788634744384026</c:v>
                </c:pt>
                <c:pt idx="7">
                  <c:v>88.040424816497946</c:v>
                </c:pt>
                <c:pt idx="8">
                  <c:v>82.802195002354694</c:v>
                </c:pt>
                <c:pt idx="9">
                  <c:v>81.705196749218132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D7-44A7-AD5B-39B6DC58DF26}"/>
            </c:ext>
          </c:extLst>
        </c:ser>
        <c:ser>
          <c:idx val="2"/>
          <c:order val="2"/>
          <c:tx>
            <c:strRef>
              <c:f>'4.지목별현황'!$A$36</c:f>
              <c:strCache>
                <c:ptCount val="1"/>
                <c:pt idx="0">
                  <c:v>임야</c:v>
                </c:pt>
              </c:strCache>
            </c:strRef>
          </c:tx>
          <c:cat>
            <c:strRef>
              <c:f>'4.지목별현황'!$B$33:$K$33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'4.지목별현황'!$B$36:$K$36</c:f>
              <c:numCache>
                <c:formatCode>#,##0.0_ </c:formatCode>
                <c:ptCount val="10"/>
                <c:pt idx="0">
                  <c:v>100</c:v>
                </c:pt>
                <c:pt idx="1">
                  <c:v>99.864085368184519</c:v>
                </c:pt>
                <c:pt idx="2">
                  <c:v>99.156986089539942</c:v>
                </c:pt>
                <c:pt idx="3">
                  <c:v>97.122430246969842</c:v>
                </c:pt>
                <c:pt idx="4">
                  <c:v>96.879360842734144</c:v>
                </c:pt>
                <c:pt idx="5">
                  <c:v>96.335143929571217</c:v>
                </c:pt>
                <c:pt idx="6">
                  <c:v>95.949647052144954</c:v>
                </c:pt>
                <c:pt idx="7">
                  <c:v>95.384999209714522</c:v>
                </c:pt>
                <c:pt idx="8">
                  <c:v>94.461229949320625</c:v>
                </c:pt>
                <c:pt idx="9">
                  <c:v>94.397883696477336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D7-44A7-AD5B-39B6DC58DF26}"/>
            </c:ext>
          </c:extLst>
        </c:ser>
        <c:ser>
          <c:idx val="3"/>
          <c:order val="3"/>
          <c:tx>
            <c:strRef>
              <c:f>'4.지목별현황'!$A$37</c:f>
              <c:strCache>
                <c:ptCount val="1"/>
                <c:pt idx="0">
                  <c:v>대지</c:v>
                </c:pt>
              </c:strCache>
            </c:strRef>
          </c:tx>
          <c:cat>
            <c:strRef>
              <c:f>'4.지목별현황'!$B$33:$K$33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'4.지목별현황'!$B$37:$K$37</c:f>
              <c:numCache>
                <c:formatCode>#,##0.0_ </c:formatCode>
                <c:ptCount val="10"/>
                <c:pt idx="0">
                  <c:v>100</c:v>
                </c:pt>
                <c:pt idx="1">
                  <c:v>101.99798832303806</c:v>
                </c:pt>
                <c:pt idx="2">
                  <c:v>107.39910787075414</c:v>
                </c:pt>
                <c:pt idx="3">
                  <c:v>140.12886777029237</c:v>
                </c:pt>
                <c:pt idx="4">
                  <c:v>141.28012671550096</c:v>
                </c:pt>
                <c:pt idx="5">
                  <c:v>143.81436246759924</c:v>
                </c:pt>
                <c:pt idx="6">
                  <c:v>145.28564629001195</c:v>
                </c:pt>
                <c:pt idx="7">
                  <c:v>146.89642540195487</c:v>
                </c:pt>
                <c:pt idx="8">
                  <c:v>173.145579513043</c:v>
                </c:pt>
                <c:pt idx="9">
                  <c:v>174.92432754818728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ED7-44A7-AD5B-39B6DC58DF26}"/>
            </c:ext>
          </c:extLst>
        </c:ser>
        <c:ser>
          <c:idx val="4"/>
          <c:order val="4"/>
          <c:tx>
            <c:strRef>
              <c:f>'4.지목별현황'!$A$38</c:f>
              <c:strCache>
                <c:ptCount val="1"/>
                <c:pt idx="0">
                  <c:v>도로</c:v>
                </c:pt>
              </c:strCache>
            </c:strRef>
          </c:tx>
          <c:cat>
            <c:strRef>
              <c:f>'4.지목별현황'!$B$33:$K$33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'4.지목별현황'!$B$38:$K$38</c:f>
              <c:numCache>
                <c:formatCode>#,##0.0_ </c:formatCode>
                <c:ptCount val="10"/>
                <c:pt idx="0">
                  <c:v>100</c:v>
                </c:pt>
                <c:pt idx="1">
                  <c:v>101.25881697834605</c:v>
                </c:pt>
                <c:pt idx="2">
                  <c:v>104.42301212789494</c:v>
                </c:pt>
                <c:pt idx="3">
                  <c:v>122.66586826016722</c:v>
                </c:pt>
                <c:pt idx="4">
                  <c:v>134.34838725612835</c:v>
                </c:pt>
                <c:pt idx="5">
                  <c:v>146.0794204805085</c:v>
                </c:pt>
                <c:pt idx="6">
                  <c:v>147.37283246768425</c:v>
                </c:pt>
                <c:pt idx="7">
                  <c:v>149.36305748490898</c:v>
                </c:pt>
                <c:pt idx="8">
                  <c:v>162.29330962143575</c:v>
                </c:pt>
                <c:pt idx="9">
                  <c:v>163.19712147954019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ED7-44A7-AD5B-39B6DC58DF26}"/>
            </c:ext>
          </c:extLst>
        </c:ser>
        <c:ser>
          <c:idx val="5"/>
          <c:order val="5"/>
          <c:tx>
            <c:strRef>
              <c:f>'4.지목별현황'!$A$39</c:f>
              <c:strCache>
                <c:ptCount val="1"/>
                <c:pt idx="0">
                  <c:v>하천</c:v>
                </c:pt>
              </c:strCache>
            </c:strRef>
          </c:tx>
          <c:cat>
            <c:strRef>
              <c:f>'4.지목별현황'!$B$33:$K$33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'4.지목별현황'!$B$39:$K$39</c:f>
              <c:numCache>
                <c:formatCode>#,##0.0_ </c:formatCode>
                <c:ptCount val="10"/>
                <c:pt idx="0">
                  <c:v>100</c:v>
                </c:pt>
                <c:pt idx="1">
                  <c:v>100.08022236750386</c:v>
                </c:pt>
                <c:pt idx="2">
                  <c:v>99.777730817907042</c:v>
                </c:pt>
                <c:pt idx="3">
                  <c:v>100.00781102997571</c:v>
                </c:pt>
                <c:pt idx="4">
                  <c:v>99.855132669797015</c:v>
                </c:pt>
                <c:pt idx="5">
                  <c:v>99.88993632787583</c:v>
                </c:pt>
                <c:pt idx="6">
                  <c:v>99.755150198752418</c:v>
                </c:pt>
                <c:pt idx="7">
                  <c:v>99.797766496001401</c:v>
                </c:pt>
                <c:pt idx="8">
                  <c:v>99.680696793437022</c:v>
                </c:pt>
                <c:pt idx="9">
                  <c:v>99.386869951484229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ED7-44A7-AD5B-39B6DC58DF26}"/>
            </c:ext>
          </c:extLst>
        </c:ser>
        <c:ser>
          <c:idx val="6"/>
          <c:order val="6"/>
          <c:tx>
            <c:strRef>
              <c:f>'4.지목별현황'!$A$40</c:f>
              <c:strCache>
                <c:ptCount val="1"/>
                <c:pt idx="0">
                  <c:v>기타</c:v>
                </c:pt>
              </c:strCache>
            </c:strRef>
          </c:tx>
          <c:cat>
            <c:strRef>
              <c:f>'4.지목별현황'!$B$33:$K$33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'4.지목별현황'!$B$40:$K$40</c:f>
              <c:numCache>
                <c:formatCode>#,##0.0_ </c:formatCode>
                <c:ptCount val="10"/>
                <c:pt idx="0">
                  <c:v>100</c:v>
                </c:pt>
                <c:pt idx="1">
                  <c:v>100.57836675325733</c:v>
                </c:pt>
                <c:pt idx="2">
                  <c:v>107.50072646596752</c:v>
                </c:pt>
                <c:pt idx="3">
                  <c:v>115.75577895117716</c:v>
                </c:pt>
                <c:pt idx="4">
                  <c:v>116.60467341752012</c:v>
                </c:pt>
                <c:pt idx="5">
                  <c:v>118.27874048555984</c:v>
                </c:pt>
                <c:pt idx="6">
                  <c:v>119.82479069907272</c:v>
                </c:pt>
                <c:pt idx="7">
                  <c:v>123.20763541844909</c:v>
                </c:pt>
                <c:pt idx="8">
                  <c:v>127.46998626332282</c:v>
                </c:pt>
                <c:pt idx="9">
                  <c:v>128.84478791153117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ED7-44A7-AD5B-39B6DC58D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21536"/>
        <c:axId val="209923072"/>
      </c:lineChart>
      <c:catAx>
        <c:axId val="20992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923072"/>
        <c:crosses val="autoZero"/>
        <c:auto val="1"/>
        <c:lblAlgn val="ctr"/>
        <c:lblOffset val="100"/>
        <c:noMultiLvlLbl val="0"/>
      </c:catAx>
      <c:valAx>
        <c:axId val="209923072"/>
        <c:scaling>
          <c:orientation val="minMax"/>
          <c:max val="180"/>
          <c:min val="70"/>
        </c:scaling>
        <c:delete val="0"/>
        <c:axPos val="l"/>
        <c:majorGridlines/>
        <c:minorGridlines>
          <c:spPr>
            <a:ln>
              <a:prstDash val="sysDot"/>
            </a:ln>
          </c:spPr>
        </c:minorGridlines>
        <c:numFmt formatCode="#,##0.0_ " sourceLinked="1"/>
        <c:majorTickMark val="out"/>
        <c:minorTickMark val="none"/>
        <c:tickLblPos val="nextTo"/>
        <c:crossAx val="209921536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088998250218685"/>
          <c:y val="5.1400554097404488E-2"/>
          <c:w val="0.15137225557388478"/>
          <c:h val="0.8090780839895016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lumMod val="60000"/>
                <a:lumOff val="40000"/>
              </a:srgbClr>
            </a:solidFill>
          </c:spPr>
          <c:invertIfNegative val="0"/>
          <c:dLbls>
            <c:dLbl>
              <c:idx val="0"/>
              <c:layout>
                <c:manualLayout>
                  <c:x val="1.1518851720208821E-2"/>
                  <c:y val="-9.2592592592593143E-3"/>
                </c:manualLayout>
              </c:layout>
              <c:tx>
                <c:strRef>
                  <c:f>'5.시별 지적공부등록지 현황'!$E$4</c:f>
                  <c:strCache>
                    <c:ptCount val="1"/>
                    <c:pt idx="0">
                      <c:v>264.2
(100.0)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{9B5B4562-FA10-4218-8699-C4320E91CA91}</c15:txfldGUID>
                      <c15:f>'5.시별 지적공부등록지 현황'!$E$4</c15:f>
                      <c15:dlblFieldTableCache>
                        <c:ptCount val="1"/>
                        <c:pt idx="0">
                          <c:v>262.7
(100.0)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FBEC-4F92-B47D-77D16A717C6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'5.시별 지적공부등록지 현황'!$A$4</c:f>
              <c:strCache>
                <c:ptCount val="1"/>
                <c:pt idx="0">
                  <c:v>세종특별자치시</c:v>
                </c:pt>
              </c:strCache>
            </c:strRef>
          </c:cat>
          <c:val>
            <c:numRef>
              <c:f>'5.시별 지적공부등록지 현황'!$C$4</c:f>
              <c:numCache>
                <c:formatCode>#,##0.0_ </c:formatCode>
                <c:ptCount val="1"/>
                <c:pt idx="0">
                  <c:v>264.21832519999998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BEC-4F92-B47D-77D16A717C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9931648"/>
        <c:axId val="209938688"/>
        <c:axId val="0"/>
      </c:bar3DChart>
      <c:catAx>
        <c:axId val="20993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938688"/>
        <c:crosses val="autoZero"/>
        <c:auto val="1"/>
        <c:lblAlgn val="ctr"/>
        <c:lblOffset val="100"/>
        <c:noMultiLvlLbl val="0"/>
      </c:catAx>
      <c:valAx>
        <c:axId val="209938688"/>
        <c:scaling>
          <c:orientation val="minMax"/>
          <c:max val="300"/>
          <c:min val="0"/>
        </c:scaling>
        <c:delete val="0"/>
        <c:axPos val="l"/>
        <c:numFmt formatCode="#,##0.0_ " sourceLinked="1"/>
        <c:majorTickMark val="out"/>
        <c:minorTickMark val="none"/>
        <c:tickLblPos val="nextTo"/>
        <c:crossAx val="209931648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344663167104112"/>
          <c:y val="5.1400554097404488E-2"/>
          <c:w val="0.13933114610673691"/>
          <c:h val="0.80907808398950165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CA3-4EAA-8E47-F251BBFB1C17}"/>
              </c:ext>
            </c:extLst>
          </c:dPt>
          <c:dLbls>
            <c:dLbl>
              <c:idx val="0"/>
              <c:layout>
                <c:manualLayout>
                  <c:x val="1.3888888888888959E-2"/>
                  <c:y val="4.6292650918635502E-3"/>
                </c:manualLayout>
              </c:layout>
              <c:tx>
                <c:strRef>
                  <c:f>'5.시별 지적공부등록지 현황'!$E$31</c:f>
                  <c:strCache>
                    <c:ptCount val="1"/>
                    <c:pt idx="0">
                      <c:v>200.7
(100.0)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{54480F02-EBF6-42F1-B88E-6C738947484F}</c15:txfldGUID>
                      <c15:f>'5.시별 지적공부등록지 현황'!$E$31</c15:f>
                      <c15:dlblFieldTableCache>
                        <c:ptCount val="1"/>
                        <c:pt idx="0">
                          <c:v>202.2
(100.0)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CA3-4EAA-8E47-F251BBFB1C1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'5.시별 지적공부등록지 현황'!$A$31</c:f>
              <c:strCache>
                <c:ptCount val="1"/>
                <c:pt idx="0">
                  <c:v>세종특별자치시</c:v>
                </c:pt>
              </c:strCache>
            </c:strRef>
          </c:cat>
          <c:val>
            <c:numRef>
              <c:f>'5.시별 지적공부등록지 현황'!$C$31</c:f>
              <c:numCache>
                <c:formatCode>#,##0.0_ </c:formatCode>
                <c:ptCount val="1"/>
                <c:pt idx="0">
                  <c:v>200.699893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CA3-4EAA-8E47-F251BBFB1C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9959552"/>
        <c:axId val="209995648"/>
        <c:axId val="0"/>
      </c:bar3DChart>
      <c:catAx>
        <c:axId val="20995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995648"/>
        <c:crosses val="autoZero"/>
        <c:auto val="1"/>
        <c:lblAlgn val="ctr"/>
        <c:lblOffset val="100"/>
        <c:noMultiLvlLbl val="0"/>
      </c:catAx>
      <c:valAx>
        <c:axId val="209995648"/>
        <c:scaling>
          <c:orientation val="minMax"/>
        </c:scaling>
        <c:delete val="0"/>
        <c:axPos val="l"/>
        <c:numFmt formatCode="#,##0.0_ " sourceLinked="1"/>
        <c:majorTickMark val="out"/>
        <c:minorTickMark val="none"/>
        <c:tickLblPos val="nextTo"/>
        <c:crossAx val="209959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'6.시별 지목별 면적 현황'!$A$4</c:f>
              <c:strCache>
                <c:ptCount val="1"/>
                <c:pt idx="0">
                  <c:v>세종특별자치시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'6.시별 지목별 면적 현황'!$D$4:$J$4</c:f>
              <c:numCache>
                <c:formatCode>#,##0.0_ </c:formatCode>
                <c:ptCount val="7"/>
                <c:pt idx="0">
                  <c:v>36.051896200000002</c:v>
                </c:pt>
                <c:pt idx="1">
                  <c:v>59.329792599999998</c:v>
                </c:pt>
                <c:pt idx="2">
                  <c:v>238.13317749999999</c:v>
                </c:pt>
                <c:pt idx="3">
                  <c:v>25.115061300000001</c:v>
                </c:pt>
                <c:pt idx="4">
                  <c:v>20.815572599999999</c:v>
                </c:pt>
                <c:pt idx="5">
                  <c:v>24.670037899999997</c:v>
                </c:pt>
                <c:pt idx="6">
                  <c:v>60.802680100000003</c:v>
                </c:pt>
              </c:numCache>
            </c:numRef>
          </c:cat>
          <c:val>
            <c:numRef>
              <c:f>'6.시별 지목별 면적 현황'!$D$4:$J$4</c:f>
              <c:numCache>
                <c:formatCode>#,##0.0_ </c:formatCode>
                <c:ptCount val="7"/>
                <c:pt idx="0">
                  <c:v>36.051896200000002</c:v>
                </c:pt>
                <c:pt idx="1">
                  <c:v>59.329792599999998</c:v>
                </c:pt>
                <c:pt idx="2">
                  <c:v>238.13317749999999</c:v>
                </c:pt>
                <c:pt idx="3">
                  <c:v>25.115061300000001</c:v>
                </c:pt>
                <c:pt idx="4">
                  <c:v>20.815572599999999</c:v>
                </c:pt>
                <c:pt idx="5">
                  <c:v>24.670037899999997</c:v>
                </c:pt>
                <c:pt idx="6">
                  <c:v>60.802680100000003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6A9-4CE8-A0C3-99E7D94E5817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6</xdr:row>
      <xdr:rowOff>0</xdr:rowOff>
    </xdr:from>
    <xdr:to>
      <xdr:col>22</xdr:col>
      <xdr:colOff>476250</xdr:colOff>
      <xdr:row>54</xdr:row>
      <xdr:rowOff>133350</xdr:rowOff>
    </xdr:to>
    <xdr:pic>
      <xdr:nvPicPr>
        <xdr:cNvPr id="2" name="그림 1" descr="36110_세종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1028700"/>
          <a:ext cx="14735175" cy="8362950"/>
        </a:xfrm>
        <a:prstGeom prst="rect">
          <a:avLst/>
        </a:prstGeom>
      </xdr:spPr>
    </xdr:pic>
    <xdr:clientData/>
  </xdr:twoCellAnchor>
  <xdr:twoCellAnchor>
    <xdr:from>
      <xdr:col>10</xdr:col>
      <xdr:colOff>390525</xdr:colOff>
      <xdr:row>32</xdr:row>
      <xdr:rowOff>123825</xdr:rowOff>
    </xdr:from>
    <xdr:to>
      <xdr:col>11</xdr:col>
      <xdr:colOff>390525</xdr:colOff>
      <xdr:row>35</xdr:row>
      <xdr:rowOff>123825</xdr:rowOff>
    </xdr:to>
    <xdr:sp macro="" textlink="$F$5">
      <xdr:nvSpPr>
        <xdr:cNvPr id="3" name="직사각형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7477125" y="5610225"/>
          <a:ext cx="609600" cy="514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16AA2815-2325-4D07-9F7F-ED11515E1075}" type="TxLink">
            <a:rPr lang="en-US" altLang="ko-KR" sz="1000">
              <a:solidFill>
                <a:schemeClr val="tx1"/>
              </a:solidFill>
            </a:rPr>
            <a:pPr algn="ctr"/>
            <a:t>464.9
(203.2)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533400</xdr:colOff>
      <xdr:row>6</xdr:row>
      <xdr:rowOff>85725</xdr:rowOff>
    </xdr:from>
    <xdr:to>
      <xdr:col>23</xdr:col>
      <xdr:colOff>409571</xdr:colOff>
      <xdr:row>8</xdr:row>
      <xdr:rowOff>47622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13716000" y="1114425"/>
          <a:ext cx="1095371" cy="30479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</a:t>
          </a:r>
          <a:r>
            <a:rPr lang="ko-KR" altLang="en-US" sz="1000" b="0"/>
            <a:t>천필</a:t>
          </a:r>
          <a:r>
            <a:rPr lang="en-US" altLang="ko-KR" sz="1000" b="0"/>
            <a:t>)</a:t>
          </a:r>
          <a:endParaRPr lang="ko-KR" altLang="en-US" sz="1000" b="0"/>
        </a:p>
      </xdr:txBody>
    </xdr:sp>
    <xdr:clientData/>
  </xdr:twoCellAnchor>
  <xdr:twoCellAnchor>
    <xdr:from>
      <xdr:col>0</xdr:col>
      <xdr:colOff>142875</xdr:colOff>
      <xdr:row>6</xdr:row>
      <xdr:rowOff>0</xdr:rowOff>
    </xdr:from>
    <xdr:to>
      <xdr:col>4</xdr:col>
      <xdr:colOff>475952</xdr:colOff>
      <xdr:row>8</xdr:row>
      <xdr:rowOff>106204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42875" y="1028700"/>
          <a:ext cx="3152477" cy="44910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300" b="1"/>
            <a:t>1.</a:t>
          </a:r>
          <a:r>
            <a:rPr lang="ko-KR" altLang="en-US" sz="1300" b="1"/>
            <a:t>시별 면적 및 지번수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3.61066E-7</cdr:y>
    </cdr:from>
    <cdr:to>
      <cdr:x>1</cdr:x>
      <cdr:y>0.14074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"/>
          <a:ext cx="4399817" cy="3897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altLang="ko-KR" sz="1300" b="1"/>
            <a:t>5-1</a:t>
          </a:r>
          <a:r>
            <a:rPr lang="en-US" altLang="ko-KR" sz="1300" b="1" baseline="0"/>
            <a:t> </a:t>
          </a:r>
          <a:r>
            <a:rPr lang="ko-KR" altLang="en-US" sz="1300" b="1" baseline="0"/>
            <a:t>토지대장등록지</a:t>
          </a:r>
          <a:endParaRPr lang="ko-KR" altLang="en-US" sz="1300" b="1"/>
        </a:p>
      </cdr:txBody>
    </cdr:sp>
  </cdr:relSizeAnchor>
  <cdr:relSizeAnchor xmlns:cdr="http://schemas.openxmlformats.org/drawingml/2006/chartDrawing">
    <cdr:from>
      <cdr:x>0.72786</cdr:x>
      <cdr:y>0.03125</cdr:y>
    </cdr:from>
    <cdr:to>
      <cdr:x>0.97624</cdr:x>
      <cdr:y>0.14236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09925" y="85725"/>
          <a:ext cx="1095371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0.96458</cdr:x>
      <cdr:y>0.16372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4410075" cy="449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altLang="ko-KR" sz="1300" b="1"/>
            <a:t>5-2</a:t>
          </a:r>
          <a:r>
            <a:rPr lang="en-US" altLang="ko-KR" sz="1300" b="1" baseline="0"/>
            <a:t> </a:t>
          </a:r>
          <a:r>
            <a:rPr lang="ko-KR" altLang="en-US" sz="1300" b="1" baseline="0"/>
            <a:t>임야대장등록지</a:t>
          </a:r>
          <a:endParaRPr lang="ko-KR" altLang="en-US" sz="1300" b="1"/>
        </a:p>
      </cdr:txBody>
    </cdr:sp>
  </cdr:relSizeAnchor>
  <cdr:relSizeAnchor xmlns:cdr="http://schemas.openxmlformats.org/drawingml/2006/chartDrawing">
    <cdr:from>
      <cdr:x>0.74792</cdr:x>
      <cdr:y>0.02431</cdr:y>
    </cdr:from>
    <cdr:to>
      <cdr:x>0.9875</cdr:x>
      <cdr:y>0.13542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419475" y="66675"/>
          <a:ext cx="1095371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4</xdr:row>
      <xdr:rowOff>95250</xdr:rowOff>
    </xdr:from>
    <xdr:to>
      <xdr:col>18</xdr:col>
      <xdr:colOff>57150</xdr:colOff>
      <xdr:row>53</xdr:row>
      <xdr:rowOff>57150</xdr:rowOff>
    </xdr:to>
    <xdr:pic>
      <xdr:nvPicPr>
        <xdr:cNvPr id="3" name="그림 2" descr="36110_세종.jpg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" y="781050"/>
          <a:ext cx="14735175" cy="8362950"/>
        </a:xfrm>
        <a:prstGeom prst="rect">
          <a:avLst/>
        </a:prstGeom>
      </xdr:spPr>
    </xdr:pic>
    <xdr:clientData/>
  </xdr:twoCellAnchor>
  <xdr:twoCellAnchor>
    <xdr:from>
      <xdr:col>16</xdr:col>
      <xdr:colOff>57150</xdr:colOff>
      <xdr:row>5</xdr:row>
      <xdr:rowOff>0</xdr:rowOff>
    </xdr:from>
    <xdr:to>
      <xdr:col>17</xdr:col>
      <xdr:colOff>542940</xdr:colOff>
      <xdr:row>6</xdr:row>
      <xdr:rowOff>166155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 txBox="1"/>
      </xdr:nvSpPr>
      <xdr:spPr>
        <a:xfrm>
          <a:off x="13573125" y="857250"/>
          <a:ext cx="1276365" cy="33760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xdr:txBody>
    </xdr:sp>
    <xdr:clientData/>
  </xdr:twoCellAnchor>
  <xdr:twoCellAnchor>
    <xdr:from>
      <xdr:col>8</xdr:col>
      <xdr:colOff>295275</xdr:colOff>
      <xdr:row>31</xdr:row>
      <xdr:rowOff>85725</xdr:rowOff>
    </xdr:from>
    <xdr:to>
      <xdr:col>9</xdr:col>
      <xdr:colOff>213906</xdr:colOff>
      <xdr:row>33</xdr:row>
      <xdr:rowOff>90665</xdr:rowOff>
    </xdr:to>
    <xdr:sp macro="" textlink="$C$4">
      <xdr:nvSpPr>
        <xdr:cNvPr id="6" name="직사각형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/>
      </xdr:nvSpPr>
      <xdr:spPr>
        <a:xfrm>
          <a:off x="7419975" y="5267325"/>
          <a:ext cx="775881" cy="347840"/>
        </a:xfrm>
        <a:prstGeom prst="rect">
          <a:avLst/>
        </a:prstGeom>
        <a:noFill/>
        <a:ln w="9525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BBA42B2-AF33-4A3D-BD2A-DC33BEA9D8DE}" type="TxLink">
            <a:rPr lang="en-US" altLang="ko-KR" sz="1050" b="1">
              <a:solidFill>
                <a:schemeClr val="tx1"/>
              </a:solidFill>
            </a:rPr>
            <a:pPr algn="ctr"/>
            <a:t>464.9 </a:t>
          </a:fld>
          <a:endParaRPr lang="ko-KR" altLang="en-US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1162050</xdr:colOff>
      <xdr:row>4</xdr:row>
      <xdr:rowOff>142875</xdr:rowOff>
    </xdr:from>
    <xdr:to>
      <xdr:col>8</xdr:col>
      <xdr:colOff>666751</xdr:colOff>
      <xdr:row>7</xdr:row>
      <xdr:rowOff>71884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 txBox="1"/>
      </xdr:nvSpPr>
      <xdr:spPr>
        <a:xfrm>
          <a:off x="3019425" y="828675"/>
          <a:ext cx="4772026" cy="4433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800" b="1">
              <a:solidFill>
                <a:schemeClr val="tx1"/>
              </a:solidFill>
              <a:latin typeface="+mn-ea"/>
              <a:ea typeface="+mn-ea"/>
            </a:rPr>
            <a:t>6. 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시별 지목별 면적 현황</a:t>
          </a:r>
        </a:p>
      </xdr:txBody>
    </xdr:sp>
    <xdr:clientData/>
  </xdr:twoCellAnchor>
  <xdr:twoCellAnchor>
    <xdr:from>
      <xdr:col>7</xdr:col>
      <xdr:colOff>28575</xdr:colOff>
      <xdr:row>23</xdr:row>
      <xdr:rowOff>133351</xdr:rowOff>
    </xdr:from>
    <xdr:to>
      <xdr:col>9</xdr:col>
      <xdr:colOff>419100</xdr:colOff>
      <xdr:row>30</xdr:row>
      <xdr:rowOff>142875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447675</xdr:colOff>
      <xdr:row>9</xdr:row>
      <xdr:rowOff>123825</xdr:rowOff>
    </xdr:from>
    <xdr:to>
      <xdr:col>2</xdr:col>
      <xdr:colOff>1095375</xdr:colOff>
      <xdr:row>20</xdr:row>
      <xdr:rowOff>95250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0.35294</cdr:x>
      <cdr:y>0.78889</cdr:y>
    </cdr:from>
    <cdr:to>
      <cdr:x>0.62185</cdr:x>
      <cdr:y>0.99091</cdr:y>
    </cdr:to>
    <cdr:sp macro="" textlink="'6.시별 지목별 면적 현황'!$T$6">
      <cdr:nvSpPr>
        <cdr:cNvPr id="2" name="TextBox 1"/>
        <cdr:cNvSpPr txBox="1"/>
      </cdr:nvSpPr>
      <cdr:spPr>
        <a:xfrm xmlns:a="http://schemas.openxmlformats.org/drawingml/2006/main">
          <a:off x="1200150" y="2028825"/>
          <a:ext cx="914400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1E319221-E082-41F0-A63C-7281873F5F22}" type="TxLink">
            <a:rPr lang="ko-KR" altLang="en-US" sz="1050" b="1">
              <a:solidFill>
                <a:schemeClr val="tx1"/>
              </a:solidFill>
            </a:rPr>
            <a:pPr algn="ctr"/>
            <a:t>총계
464.9</a:t>
          </a:fld>
          <a:endParaRPr lang="ko-KR" altLang="en-US" sz="1050" b="1">
            <a:solidFill>
              <a:schemeClr val="tx1"/>
            </a:solidFill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5</xdr:row>
      <xdr:rowOff>133350</xdr:rowOff>
    </xdr:from>
    <xdr:to>
      <xdr:col>22</xdr:col>
      <xdr:colOff>504825</xdr:colOff>
      <xdr:row>54</xdr:row>
      <xdr:rowOff>95250</xdr:rowOff>
    </xdr:to>
    <xdr:pic>
      <xdr:nvPicPr>
        <xdr:cNvPr id="2" name="그림 1" descr="36110_세종.jp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0" y="990600"/>
          <a:ext cx="14735175" cy="8362950"/>
        </a:xfrm>
        <a:prstGeom prst="rect">
          <a:avLst/>
        </a:prstGeom>
      </xdr:spPr>
    </xdr:pic>
    <xdr:clientData/>
  </xdr:twoCellAnchor>
  <xdr:twoCellAnchor>
    <xdr:from>
      <xdr:col>5</xdr:col>
      <xdr:colOff>304800</xdr:colOff>
      <xdr:row>17</xdr:row>
      <xdr:rowOff>142875</xdr:rowOff>
    </xdr:from>
    <xdr:to>
      <xdr:col>13</xdr:col>
      <xdr:colOff>0</xdr:colOff>
      <xdr:row>33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438150</xdr:colOff>
      <xdr:row>6</xdr:row>
      <xdr:rowOff>104775</xdr:rowOff>
    </xdr:from>
    <xdr:to>
      <xdr:col>1</xdr:col>
      <xdr:colOff>619124</xdr:colOff>
      <xdr:row>13</xdr:row>
      <xdr:rowOff>142875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28575</xdr:colOff>
      <xdr:row>6</xdr:row>
      <xdr:rowOff>57150</xdr:rowOff>
    </xdr:from>
    <xdr:to>
      <xdr:col>23</xdr:col>
      <xdr:colOff>323847</xdr:colOff>
      <xdr:row>8</xdr:row>
      <xdr:rowOff>19047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 txBox="1"/>
      </xdr:nvSpPr>
      <xdr:spPr>
        <a:xfrm>
          <a:off x="13230225" y="1085850"/>
          <a:ext cx="1514472" cy="30479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(%), </a:t>
          </a:r>
          <a:r>
            <a:rPr lang="ko-KR" altLang="en-US" sz="1000" b="0"/>
            <a:t>천필</a:t>
          </a:r>
          <a:r>
            <a:rPr lang="en-US" altLang="ko-KR" sz="1000" b="0"/>
            <a:t>(%)</a:t>
          </a:r>
          <a:endParaRPr lang="ko-KR" altLang="en-US" sz="1000" b="0"/>
        </a:p>
      </xdr:txBody>
    </xdr:sp>
    <xdr:clientData/>
  </xdr:twoCellAnchor>
  <xdr:twoCellAnchor>
    <xdr:from>
      <xdr:col>1</xdr:col>
      <xdr:colOff>981075</xdr:colOff>
      <xdr:row>6</xdr:row>
      <xdr:rowOff>57150</xdr:rowOff>
    </xdr:from>
    <xdr:to>
      <xdr:col>7</xdr:col>
      <xdr:colOff>75903</xdr:colOff>
      <xdr:row>8</xdr:row>
      <xdr:rowOff>163367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 txBox="1"/>
      </xdr:nvSpPr>
      <xdr:spPr>
        <a:xfrm>
          <a:off x="1590675" y="1085850"/>
          <a:ext cx="3152478" cy="44911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300" b="1"/>
            <a:t>2. </a:t>
          </a:r>
          <a:r>
            <a:rPr lang="ko-KR" altLang="en-US" sz="1300" b="1"/>
            <a:t>시별 면적 및 지번수 현황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0.73387</cdr:y>
    </cdr:from>
    <cdr:to>
      <cdr:x>0.48193</cdr:x>
      <cdr:y>0.98936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866775"/>
          <a:ext cx="381000" cy="301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ko-KR" altLang="en-US" sz="1000" b="1"/>
            <a:t>면적</a:t>
          </a:r>
        </a:p>
      </cdr:txBody>
    </cdr:sp>
  </cdr:relSizeAnchor>
  <cdr:relSizeAnchor xmlns:cdr="http://schemas.openxmlformats.org/drawingml/2006/chartDrawing">
    <cdr:from>
      <cdr:x>0.37349</cdr:x>
      <cdr:y>0.72581</cdr:y>
    </cdr:from>
    <cdr:to>
      <cdr:x>0.96385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5275" y="885825"/>
          <a:ext cx="466723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ko-KR" altLang="en-US" sz="1000" b="1"/>
            <a:t>지번수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15</xdr:row>
      <xdr:rowOff>171449</xdr:rowOff>
    </xdr:from>
    <xdr:to>
      <xdr:col>7</xdr:col>
      <xdr:colOff>390524</xdr:colOff>
      <xdr:row>38</xdr:row>
      <xdr:rowOff>104774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15</xdr:row>
      <xdr:rowOff>171449</xdr:rowOff>
    </xdr:from>
    <xdr:to>
      <xdr:col>16</xdr:col>
      <xdr:colOff>276225</xdr:colOff>
      <xdr:row>38</xdr:row>
      <xdr:rowOff>123824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0.20293</cdr:x>
      <cdr:y>0</cdr:y>
    </cdr:from>
    <cdr:to>
      <cdr:x>0.80799</cdr:x>
      <cdr:y>0.12573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275" y="0"/>
          <a:ext cx="3152477" cy="449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/>
          <a:r>
            <a:rPr lang="en-US" altLang="ko-KR" sz="1100" b="1" i="0" baseline="0">
              <a:latin typeface="Calibri"/>
              <a:ea typeface="+mn-ea"/>
              <a:cs typeface="+mn-cs"/>
            </a:rPr>
            <a:t>3-1 </a:t>
          </a:r>
          <a:r>
            <a:rPr lang="ko-KR" altLang="ko-KR" sz="1100" b="1" i="0" baseline="0">
              <a:latin typeface="Calibri"/>
              <a:ea typeface="+mn-ea"/>
              <a:cs typeface="+mn-cs"/>
            </a:rPr>
            <a:t>토지ㆍ임야대장별 지적공부등록지 현황</a:t>
          </a:r>
          <a:endParaRPr lang="ko-KR" altLang="ko-KR" sz="1400"/>
        </a:p>
      </cdr:txBody>
    </cdr:sp>
  </cdr:relSizeAnchor>
  <cdr:relSizeAnchor xmlns:cdr="http://schemas.openxmlformats.org/drawingml/2006/chartDrawing">
    <cdr:from>
      <cdr:x>0.78062</cdr:x>
      <cdr:y>0.016</cdr:y>
    </cdr:from>
    <cdr:to>
      <cdr:x>0.99086</cdr:x>
      <cdr:y>0.10133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067175" y="57150"/>
          <a:ext cx="1095371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  <cdr:relSizeAnchor xmlns:cdr="http://schemas.openxmlformats.org/drawingml/2006/chartDrawing">
    <cdr:from>
      <cdr:x>0.01463</cdr:x>
      <cdr:y>0.72</cdr:y>
    </cdr:from>
    <cdr:to>
      <cdr:x>0.29251</cdr:x>
      <cdr:y>0.976</cdr:y>
    </cdr:to>
    <cdr:sp macro="" textlink="'3.지적통계체계표'!$G$15">
      <cdr:nvSpPr>
        <cdr:cNvPr id="4" name="TextBox 1"/>
        <cdr:cNvSpPr txBox="1"/>
      </cdr:nvSpPr>
      <cdr:spPr>
        <a:xfrm xmlns:a="http://schemas.openxmlformats.org/drawingml/2006/main">
          <a:off x="76200" y="2571750"/>
          <a:ext cx="1447825" cy="9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5A0023CF-5A64-4E47-934C-2256DCC6DC96}" type="TxLink">
            <a:rPr lang="ko-KR" altLang="en-US" sz="1000" b="1"/>
            <a:pPr algn="ctr"/>
            <a:t>총계
464,918,218.2㎡(100.0%)
203,249필</a:t>
          </a:fld>
          <a:endParaRPr lang="ko-KR" altLang="en-US" sz="10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0.17216</cdr:x>
      <cdr:y>0</cdr:y>
    </cdr:from>
    <cdr:to>
      <cdr:x>0.77833</cdr:x>
      <cdr:y>0.12507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95350" y="0"/>
          <a:ext cx="3152477" cy="449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altLang="ko-KR" sz="1300" b="1"/>
            <a:t>1-2</a:t>
          </a:r>
          <a:r>
            <a:rPr lang="en-US" altLang="ko-KR" sz="1300" b="1" baseline="0"/>
            <a:t> </a:t>
          </a:r>
          <a:r>
            <a:rPr lang="ko-KR" altLang="en-US" sz="1300" b="1" baseline="0"/>
            <a:t>소유구분별 지적공부등록지 현황</a:t>
          </a:r>
          <a:endParaRPr lang="ko-KR" altLang="en-US" sz="1300" b="1"/>
        </a:p>
      </cdr:txBody>
    </cdr:sp>
  </cdr:relSizeAnchor>
  <cdr:relSizeAnchor xmlns:cdr="http://schemas.openxmlformats.org/drawingml/2006/chartDrawing">
    <cdr:from>
      <cdr:x>0.17216</cdr:x>
      <cdr:y>0</cdr:y>
    </cdr:from>
    <cdr:to>
      <cdr:x>0.77833</cdr:x>
      <cdr:y>0.12507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95350" y="0"/>
          <a:ext cx="3152477" cy="449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altLang="ko-KR" sz="1300" b="1"/>
            <a:t>3-2</a:t>
          </a:r>
          <a:r>
            <a:rPr lang="en-US" altLang="ko-KR" sz="1300" b="1" baseline="0"/>
            <a:t> </a:t>
          </a:r>
          <a:r>
            <a:rPr lang="ko-KR" altLang="en-US" sz="1300" b="1" baseline="0"/>
            <a:t>소유구분별 지적공부등록지 현황</a:t>
          </a:r>
          <a:endParaRPr lang="ko-KR" altLang="en-US" sz="1300" b="1"/>
        </a:p>
      </cdr:txBody>
    </cdr:sp>
  </cdr:relSizeAnchor>
  <cdr:relSizeAnchor xmlns:cdr="http://schemas.openxmlformats.org/drawingml/2006/chartDrawing">
    <cdr:from>
      <cdr:x>0.77289</cdr:x>
      <cdr:y>0.01592</cdr:y>
    </cdr:from>
    <cdr:to>
      <cdr:x>0.98352</cdr:x>
      <cdr:y>0.10079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019550" y="57150"/>
          <a:ext cx="1095371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4</xdr:row>
      <xdr:rowOff>76199</xdr:rowOff>
    </xdr:from>
    <xdr:to>
      <xdr:col>7</xdr:col>
      <xdr:colOff>361949</xdr:colOff>
      <xdr:row>30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10</xdr:col>
      <xdr:colOff>723900</xdr:colOff>
      <xdr:row>60</xdr:row>
      <xdr:rowOff>9525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9E3EE5C2-76C8-4399-9039-AE95FD760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0.72083</cdr:x>
      <cdr:y>0.01042</cdr:y>
    </cdr:from>
    <cdr:to>
      <cdr:x>1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95675" y="28575"/>
          <a:ext cx="1276346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57150</xdr:rowOff>
    </xdr:from>
    <xdr:to>
      <xdr:col>12</xdr:col>
      <xdr:colOff>142874</xdr:colOff>
      <xdr:row>18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20</xdr:row>
      <xdr:rowOff>66675</xdr:rowOff>
    </xdr:from>
    <xdr:to>
      <xdr:col>12</xdr:col>
      <xdr:colOff>352425</xdr:colOff>
      <xdr:row>38</xdr:row>
      <xdr:rowOff>66675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0_&#45824;&#51204;(&#46020;&#54364;)_2022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구별 면적 및 지번수"/>
      <sheetName val="2.구별 면적 및 지번수 현황"/>
      <sheetName val="3.지적통계체계표"/>
      <sheetName val="4.지목별 현황"/>
      <sheetName val="5.구별 지적공부등록지 현황"/>
      <sheetName val="6.구별 지목별 면적 현황"/>
      <sheetName val="Sheet7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전</v>
          </cell>
          <cell r="D2" t="str">
            <v>답</v>
          </cell>
          <cell r="E2" t="str">
            <v>임야</v>
          </cell>
          <cell r="F2" t="str">
            <v>대</v>
          </cell>
          <cell r="G2" t="str">
            <v>도로</v>
          </cell>
          <cell r="H2" t="str">
            <v>하천</v>
          </cell>
          <cell r="I2" t="str">
            <v>기타</v>
          </cell>
        </row>
        <row r="4">
          <cell r="C4">
            <v>27.015363999999998</v>
          </cell>
          <cell r="D4">
            <v>28.968217199999998</v>
          </cell>
          <cell r="E4">
            <v>276.49193860000003</v>
          </cell>
          <cell r="F4">
            <v>67.631567500000003</v>
          </cell>
          <cell r="G4">
            <v>40.174027900000006</v>
          </cell>
          <cell r="H4">
            <v>19.631380100000001</v>
          </cell>
          <cell r="I4">
            <v>79.591092300000014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B5" sqref="B5"/>
    </sheetView>
  </sheetViews>
  <sheetFormatPr defaultRowHeight="13.5"/>
  <cols>
    <col min="1" max="1" width="8.85546875" customWidth="1"/>
    <col min="2" max="2" width="20.42578125" bestFit="1" customWidth="1"/>
    <col min="3" max="3" width="13" bestFit="1" customWidth="1"/>
    <col min="4" max="5" width="9.140625" style="1"/>
  </cols>
  <sheetData>
    <row r="1" spans="1:8">
      <c r="A1" s="110" t="s">
        <v>21</v>
      </c>
      <c r="B1" s="110"/>
      <c r="C1" s="110"/>
      <c r="D1" s="4"/>
      <c r="E1" s="4"/>
    </row>
    <row r="2" spans="1:8">
      <c r="A2" s="106"/>
      <c r="B2" s="108" t="s">
        <v>0</v>
      </c>
      <c r="C2" s="109"/>
      <c r="D2" s="4"/>
      <c r="E2" s="4"/>
      <c r="G2" s="36"/>
    </row>
    <row r="3" spans="1:8">
      <c r="A3" s="107"/>
      <c r="B3" s="6" t="s">
        <v>1</v>
      </c>
      <c r="C3" s="7" t="s">
        <v>2</v>
      </c>
      <c r="D3" s="4"/>
      <c r="E3" s="4"/>
      <c r="H3" s="56"/>
    </row>
    <row r="4" spans="1:8">
      <c r="A4" s="8" t="s">
        <v>3</v>
      </c>
      <c r="B4" s="44">
        <v>464918218.19999999</v>
      </c>
      <c r="C4" s="45">
        <v>203249</v>
      </c>
      <c r="D4" s="4"/>
      <c r="E4" s="4"/>
      <c r="F4" s="64" t="s">
        <v>58</v>
      </c>
    </row>
    <row r="5" spans="1:8">
      <c r="A5" s="5" t="s">
        <v>4</v>
      </c>
      <c r="B5" s="51">
        <v>464918218.19999999</v>
      </c>
      <c r="C5" s="52">
        <v>203249</v>
      </c>
      <c r="D5" s="4">
        <f>B5*0.000001</f>
        <v>464.91821819999996</v>
      </c>
      <c r="E5" s="4">
        <f>C5*0.001</f>
        <v>203.249</v>
      </c>
      <c r="F5" s="60" t="str">
        <f>FIXED(D5,1)&amp;CHAR(10)&amp;"("&amp;FIXED(E5,1)&amp;")"</f>
        <v>464.9
(203.2)</v>
      </c>
    </row>
  </sheetData>
  <mergeCells count="3">
    <mergeCell ref="A2:A3"/>
    <mergeCell ref="B2:C2"/>
    <mergeCell ref="A1:C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B4" sqref="B4:C5"/>
    </sheetView>
  </sheetViews>
  <sheetFormatPr defaultRowHeight="13.5"/>
  <cols>
    <col min="2" max="2" width="20.42578125" bestFit="1" customWidth="1"/>
    <col min="3" max="3" width="13" bestFit="1" customWidth="1"/>
    <col min="4" max="7" width="9.140625" style="1"/>
  </cols>
  <sheetData>
    <row r="1" spans="1:10">
      <c r="A1" s="9" t="s">
        <v>24</v>
      </c>
      <c r="B1" s="9"/>
      <c r="C1" s="9"/>
      <c r="D1" s="46"/>
      <c r="E1" s="4"/>
      <c r="F1" s="4"/>
      <c r="G1" s="4"/>
    </row>
    <row r="2" spans="1:10">
      <c r="A2" s="106"/>
      <c r="B2" s="108" t="s">
        <v>0</v>
      </c>
      <c r="C2" s="109"/>
      <c r="D2" s="4"/>
      <c r="E2" s="4"/>
      <c r="F2" s="4"/>
      <c r="G2" s="4"/>
    </row>
    <row r="3" spans="1:10">
      <c r="A3" s="107"/>
      <c r="B3" s="6" t="s">
        <v>1</v>
      </c>
      <c r="C3" s="7" t="s">
        <v>2</v>
      </c>
      <c r="D3" s="4"/>
      <c r="E3" s="4"/>
      <c r="F3" s="4"/>
      <c r="G3" s="4"/>
      <c r="I3" s="36"/>
    </row>
    <row r="4" spans="1:10">
      <c r="A4" s="8" t="s">
        <v>3</v>
      </c>
      <c r="B4" s="44">
        <v>464918218.19999999</v>
      </c>
      <c r="C4" s="45">
        <v>203249</v>
      </c>
      <c r="D4" s="4"/>
      <c r="E4" s="4"/>
      <c r="F4" s="4"/>
      <c r="G4" s="4"/>
      <c r="H4" s="111" t="s">
        <v>58</v>
      </c>
      <c r="I4" s="111"/>
      <c r="J4" s="56"/>
    </row>
    <row r="5" spans="1:10">
      <c r="A5" s="5" t="s">
        <v>4</v>
      </c>
      <c r="B5" s="54">
        <v>464918218.19999999</v>
      </c>
      <c r="C5" s="55">
        <v>203249</v>
      </c>
      <c r="D5" s="4">
        <f>B5*0.000001</f>
        <v>464.91821819999996</v>
      </c>
      <c r="E5" s="4">
        <v>100</v>
      </c>
      <c r="F5" s="4">
        <f>C5*0.001</f>
        <v>203.249</v>
      </c>
      <c r="G5" s="4">
        <v>100</v>
      </c>
      <c r="H5" t="str">
        <f t="shared" ref="H5" si="0">FIXED($D5,1)&amp;CHAR(10)&amp;"("&amp;FIXED($E5,1)&amp;")"</f>
        <v>464.9
(100.0)</v>
      </c>
      <c r="I5" t="str">
        <f>FIXED(F5,1)&amp;CHAR(10)&amp;"("&amp;FIXED(G5,1)&amp;")"</f>
        <v>203.2
(100.0)</v>
      </c>
    </row>
  </sheetData>
  <mergeCells count="3">
    <mergeCell ref="A2:A3"/>
    <mergeCell ref="B2:C2"/>
    <mergeCell ref="H4:I4"/>
  </mergeCells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E5" sqref="E5"/>
    </sheetView>
  </sheetViews>
  <sheetFormatPr defaultRowHeight="13.5"/>
  <cols>
    <col min="4" max="4" width="16.5703125" bestFit="1" customWidth="1"/>
    <col min="5" max="5" width="12.42578125" customWidth="1"/>
    <col min="6" max="6" width="9.140625" style="1"/>
  </cols>
  <sheetData>
    <row r="1" spans="1:26">
      <c r="A1" s="9" t="s">
        <v>25</v>
      </c>
      <c r="B1" s="9"/>
      <c r="C1" s="9"/>
      <c r="D1" s="9"/>
      <c r="E1" s="9"/>
      <c r="F1" s="4"/>
    </row>
    <row r="2" spans="1:26">
      <c r="A2" s="112"/>
      <c r="B2" s="113"/>
      <c r="C2" s="114"/>
      <c r="D2" s="108" t="s">
        <v>3</v>
      </c>
      <c r="E2" s="109"/>
      <c r="F2" s="4"/>
    </row>
    <row r="3" spans="1:26">
      <c r="A3" s="115"/>
      <c r="B3" s="116"/>
      <c r="C3" s="117"/>
      <c r="D3" s="6" t="s">
        <v>1</v>
      </c>
      <c r="E3" s="7" t="s">
        <v>2</v>
      </c>
      <c r="F3" s="4"/>
      <c r="G3" s="65" t="s">
        <v>58</v>
      </c>
    </row>
    <row r="4" spans="1:26" ht="21">
      <c r="A4" s="118"/>
      <c r="B4" s="10" t="s">
        <v>5</v>
      </c>
      <c r="C4" s="11" t="s">
        <v>10</v>
      </c>
      <c r="D4" s="43">
        <v>264218325.19999996</v>
      </c>
      <c r="E4" s="42">
        <v>187277</v>
      </c>
      <c r="F4" s="4">
        <f>D4/(D4+D5)*100</f>
        <v>56.831140371947676</v>
      </c>
      <c r="G4" s="61" t="str">
        <f>B4&amp;CHAR(10)&amp;FIXED(D4,1)&amp;"㎡"&amp;CHAR(10)&amp;"("&amp;FIXED(F4,1)&amp;"%)"&amp;CHAR(10)&amp;FIXED(E4,0)&amp;"필"</f>
        <v>토지대장등록지
264,218,325.2㎡
(56.8%)
187,277필</v>
      </c>
      <c r="Z4" s="36"/>
    </row>
    <row r="5" spans="1:26" ht="21">
      <c r="A5" s="118"/>
      <c r="B5" s="10" t="s">
        <v>48</v>
      </c>
      <c r="C5" s="11" t="s">
        <v>10</v>
      </c>
      <c r="D5" s="43">
        <v>200699893</v>
      </c>
      <c r="E5" s="42">
        <v>15972</v>
      </c>
      <c r="F5" s="4">
        <f>D5/(D4+D5)*100</f>
        <v>43.168859628052331</v>
      </c>
      <c r="G5" s="61" t="str">
        <f t="shared" ref="G5" si="0">B5&amp;CHAR(10)&amp;FIXED(D5,1)&amp;"㎡"&amp;CHAR(10)&amp;"("&amp;FIXED(F5,1)&amp;"%)"&amp;CHAR(10)&amp;FIXED(E5,0)&amp;"필"</f>
        <v>임야대장등록지
200,699,893.0㎡
(43.2%)
15,972필</v>
      </c>
    </row>
    <row r="6" spans="1:26">
      <c r="A6" s="118"/>
      <c r="B6" s="119" t="s">
        <v>10</v>
      </c>
      <c r="C6" s="35" t="s">
        <v>51</v>
      </c>
      <c r="D6" s="43">
        <v>216904429.5</v>
      </c>
      <c r="E6" s="42">
        <v>112954</v>
      </c>
      <c r="F6" s="48">
        <f>D6/D15*100</f>
        <v>46.654319191830716</v>
      </c>
      <c r="G6" s="61" t="str">
        <f>C6&amp;CHAR(10)&amp;FIXED(D6,1)&amp;"㎡"&amp;CHAR(10)&amp;"("&amp;FIXED(F6,1)&amp;"%)"&amp;CHAR(10)&amp;FIXED(E6,0)&amp;"필"</f>
        <v>개인
216,904,429.5㎡
(46.7%)
112,954필</v>
      </c>
    </row>
    <row r="7" spans="1:26">
      <c r="A7" s="118"/>
      <c r="B7" s="120"/>
      <c r="C7" s="35" t="s">
        <v>6</v>
      </c>
      <c r="D7" s="43">
        <v>81523852.200000003</v>
      </c>
      <c r="E7" s="42">
        <v>32697</v>
      </c>
      <c r="F7" s="48">
        <f>D7/D15*100</f>
        <v>17.535095207847892</v>
      </c>
      <c r="G7" s="61" t="str">
        <f>C7&amp;CHAR(10)&amp;FIXED(D7,1)&amp;"㎡"&amp;CHAR(10)&amp;"("&amp;FIXED(F7,1)&amp;"%)"&amp;CHAR(10)&amp;FIXED(E7,0)&amp;"필"</f>
        <v>국유지
81,523,852.2㎡
(17.5%)
32,697필</v>
      </c>
    </row>
    <row r="8" spans="1:26">
      <c r="A8" s="118"/>
      <c r="B8" s="120"/>
      <c r="C8" s="35" t="s">
        <v>7</v>
      </c>
      <c r="D8" s="43">
        <v>29363527.699999999</v>
      </c>
      <c r="E8" s="42">
        <v>20637</v>
      </c>
      <c r="F8" s="48">
        <f>D8/D15*100</f>
        <v>6.315847938522448</v>
      </c>
      <c r="G8" s="61" t="str">
        <f t="shared" ref="G8:G14" si="1">C8&amp;CHAR(10)&amp;FIXED(D8,1)&amp;"㎡"&amp;CHAR(10)&amp;"("&amp;FIXED(F8,1)&amp;"%)"&amp;CHAR(10)&amp;FIXED(E8,0)&amp;"필"</f>
        <v>도유지
29,363,527.7㎡
(6.3%)
20,637필</v>
      </c>
    </row>
    <row r="9" spans="1:26">
      <c r="A9" s="118"/>
      <c r="B9" s="120"/>
      <c r="C9" s="35" t="s">
        <v>8</v>
      </c>
      <c r="D9" s="43">
        <v>19355.7</v>
      </c>
      <c r="E9" s="42">
        <v>21</v>
      </c>
      <c r="F9" s="48">
        <f>D9/D15*100</f>
        <v>4.1632483396625043E-3</v>
      </c>
      <c r="G9" s="61" t="str">
        <f t="shared" si="1"/>
        <v>군유지
19,355.7㎡
(0.0%)
21필</v>
      </c>
    </row>
    <row r="10" spans="1:26">
      <c r="A10" s="118"/>
      <c r="B10" s="120"/>
      <c r="C10" s="35" t="s">
        <v>9</v>
      </c>
      <c r="D10" s="43">
        <v>78466527.299999997</v>
      </c>
      <c r="E10" s="42">
        <v>28993</v>
      </c>
      <c r="F10" s="48">
        <f>D10/D15*100</f>
        <v>16.877490325888889</v>
      </c>
      <c r="G10" s="61" t="str">
        <f t="shared" si="1"/>
        <v>법인
78,466,527.3㎡
(16.9%)
28,993필</v>
      </c>
    </row>
    <row r="11" spans="1:26">
      <c r="A11" s="118"/>
      <c r="B11" s="120"/>
      <c r="C11" s="35" t="s">
        <v>52</v>
      </c>
      <c r="D11" s="43">
        <v>54284973.100000001</v>
      </c>
      <c r="E11" s="42">
        <v>6440</v>
      </c>
      <c r="F11" s="48">
        <f>D11/D15*100</f>
        <v>11.676241320499839</v>
      </c>
      <c r="G11" s="61" t="str">
        <f t="shared" si="1"/>
        <v>종중
54,284,973.1㎡
(11.7%)
6,440필</v>
      </c>
    </row>
    <row r="12" spans="1:26">
      <c r="A12" s="118"/>
      <c r="B12" s="120"/>
      <c r="C12" s="35" t="s">
        <v>53</v>
      </c>
      <c r="D12" s="43">
        <v>1507740.1</v>
      </c>
      <c r="E12" s="42">
        <v>500</v>
      </c>
      <c r="F12" s="48">
        <f>D12/D15*100</f>
        <v>0.32430221939622844</v>
      </c>
      <c r="G12" s="61" t="str">
        <f t="shared" si="1"/>
        <v>종교단체
1,507,740.1㎡
(0.3%)
500필</v>
      </c>
    </row>
    <row r="13" spans="1:26">
      <c r="A13" s="118"/>
      <c r="B13" s="120"/>
      <c r="C13" s="35" t="s">
        <v>54</v>
      </c>
      <c r="D13" s="43">
        <v>248904.7</v>
      </c>
      <c r="E13" s="42">
        <v>607</v>
      </c>
      <c r="F13" s="4">
        <f>D13/D15*100</f>
        <v>5.3537308338587289E-2</v>
      </c>
      <c r="G13" s="61" t="str">
        <f t="shared" si="1"/>
        <v>기타단체
248,904.7㎡
(0.1%)
607필</v>
      </c>
    </row>
    <row r="14" spans="1:26">
      <c r="A14" s="118"/>
      <c r="B14" s="120"/>
      <c r="C14" s="35" t="s">
        <v>55</v>
      </c>
      <c r="D14" s="43">
        <v>2598907.9</v>
      </c>
      <c r="E14" s="42">
        <v>400</v>
      </c>
      <c r="F14" s="4">
        <f>D14/D15*100</f>
        <v>0.55900323933573914</v>
      </c>
      <c r="G14" s="61" t="str">
        <f t="shared" si="1"/>
        <v>기타
2,598,907.9㎡
(0.6%)
400필</v>
      </c>
    </row>
    <row r="15" spans="1:26">
      <c r="A15" s="121" t="s">
        <v>11</v>
      </c>
      <c r="B15" s="122"/>
      <c r="C15" s="123"/>
      <c r="D15" s="41">
        <f>SUM(D6:D14)</f>
        <v>464918218.19999999</v>
      </c>
      <c r="E15" s="67">
        <f>SUM(E6:E14)</f>
        <v>203249</v>
      </c>
      <c r="F15" s="4">
        <f>SUM(F6:F14)</f>
        <v>100.00000000000001</v>
      </c>
      <c r="G15" s="61" t="str">
        <f>A15&amp;CHAR(10)&amp;FIXED(D15,1)&amp;"㎡"&amp;"("&amp;FIXED(F15,1)&amp;"%)"&amp;CHAR(10)&amp;FIXED(E15,0)&amp;"필"</f>
        <v>총계
464,918,218.2㎡(100.0%)
203,249필</v>
      </c>
    </row>
    <row r="23" spans="4:23"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</row>
    <row r="24" spans="4:23">
      <c r="D24" s="36"/>
      <c r="I24" s="38"/>
      <c r="J24" s="38"/>
      <c r="K24" s="56"/>
      <c r="L24" s="38"/>
      <c r="M24" s="38"/>
      <c r="N24" s="38"/>
      <c r="O24" s="38"/>
      <c r="P24" s="38"/>
      <c r="Q24" s="38"/>
      <c r="R24" s="38"/>
      <c r="S24" s="38"/>
      <c r="T24" s="38"/>
      <c r="U24" s="56"/>
      <c r="V24" s="38"/>
      <c r="W24" s="38"/>
    </row>
  </sheetData>
  <mergeCells count="5">
    <mergeCell ref="A2:C3"/>
    <mergeCell ref="D2:E2"/>
    <mergeCell ref="A4:A14"/>
    <mergeCell ref="B6:B14"/>
    <mergeCell ref="A15:C15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workbookViewId="0">
      <selection activeCell="M37" sqref="M37"/>
    </sheetView>
  </sheetViews>
  <sheetFormatPr defaultRowHeight="13.5"/>
  <cols>
    <col min="2" max="2" width="18.7109375" bestFit="1" customWidth="1"/>
    <col min="3" max="6" width="11.85546875" customWidth="1"/>
    <col min="7" max="8" width="12.85546875" customWidth="1"/>
    <col min="9" max="16" width="11.85546875" customWidth="1"/>
    <col min="18" max="18" width="15.85546875" customWidth="1"/>
    <col min="19" max="19" width="13.140625" customWidth="1"/>
    <col min="20" max="20" width="13.42578125" customWidth="1"/>
  </cols>
  <sheetData>
    <row r="1" spans="1:25" s="13" customFormat="1" ht="10.5">
      <c r="A1" s="110" t="s">
        <v>22</v>
      </c>
      <c r="B1" s="110"/>
      <c r="C1" s="110"/>
      <c r="D1" s="110"/>
      <c r="E1" s="15"/>
      <c r="F1" s="15"/>
      <c r="G1" s="12"/>
      <c r="H1" s="12"/>
      <c r="I1" s="12"/>
      <c r="J1" s="12"/>
      <c r="K1" s="12"/>
      <c r="L1" s="12"/>
      <c r="M1" s="12"/>
      <c r="N1" s="12"/>
      <c r="P1" s="12"/>
    </row>
    <row r="2" spans="1:25" s="13" customFormat="1" ht="10.5">
      <c r="A2" s="106"/>
      <c r="B2" s="16" t="s">
        <v>20</v>
      </c>
      <c r="C2" s="17" t="s">
        <v>12</v>
      </c>
      <c r="D2" s="17"/>
      <c r="E2" s="17" t="s">
        <v>13</v>
      </c>
      <c r="F2" s="17"/>
      <c r="G2" s="17" t="s">
        <v>14</v>
      </c>
      <c r="H2" s="17"/>
      <c r="I2" s="17" t="s">
        <v>15</v>
      </c>
      <c r="J2" s="17"/>
      <c r="K2" s="17" t="s">
        <v>16</v>
      </c>
      <c r="L2" s="17"/>
      <c r="M2" s="17" t="s">
        <v>17</v>
      </c>
      <c r="N2" s="17"/>
      <c r="O2" s="17" t="s">
        <v>18</v>
      </c>
      <c r="P2" s="17"/>
      <c r="R2" s="18" t="s">
        <v>0</v>
      </c>
      <c r="S2" s="18" t="s">
        <v>12</v>
      </c>
      <c r="T2" s="18" t="s">
        <v>13</v>
      </c>
      <c r="U2" s="18" t="s">
        <v>14</v>
      </c>
      <c r="V2" s="18" t="s">
        <v>15</v>
      </c>
      <c r="W2" s="18" t="s">
        <v>16</v>
      </c>
      <c r="X2" s="18" t="s">
        <v>17</v>
      </c>
      <c r="Y2" s="18" t="s">
        <v>18</v>
      </c>
    </row>
    <row r="3" spans="1:25" s="13" customFormat="1" ht="10.5">
      <c r="A3" s="107"/>
      <c r="B3" s="6" t="s">
        <v>1</v>
      </c>
      <c r="C3" s="6" t="s">
        <v>1</v>
      </c>
      <c r="D3" s="6" t="s">
        <v>19</v>
      </c>
      <c r="E3" s="6" t="s">
        <v>1</v>
      </c>
      <c r="F3" s="6" t="s">
        <v>19</v>
      </c>
      <c r="G3" s="6" t="s">
        <v>1</v>
      </c>
      <c r="H3" s="6" t="s">
        <v>19</v>
      </c>
      <c r="I3" s="6" t="s">
        <v>1</v>
      </c>
      <c r="J3" s="6" t="s">
        <v>19</v>
      </c>
      <c r="K3" s="6" t="s">
        <v>1</v>
      </c>
      <c r="L3" s="6" t="s">
        <v>19</v>
      </c>
      <c r="M3" s="6" t="s">
        <v>1</v>
      </c>
      <c r="N3" s="6" t="s">
        <v>19</v>
      </c>
      <c r="O3" s="6" t="s">
        <v>1</v>
      </c>
      <c r="P3" s="6" t="s">
        <v>19</v>
      </c>
      <c r="R3" s="19" t="s">
        <v>1</v>
      </c>
      <c r="S3" s="19" t="s">
        <v>1</v>
      </c>
      <c r="T3" s="19" t="s">
        <v>1</v>
      </c>
      <c r="U3" s="19" t="s">
        <v>1</v>
      </c>
      <c r="V3" s="19" t="s">
        <v>1</v>
      </c>
      <c r="W3" s="19" t="s">
        <v>1</v>
      </c>
      <c r="X3" s="19" t="s">
        <v>1</v>
      </c>
      <c r="Y3" s="19" t="s">
        <v>1</v>
      </c>
    </row>
    <row r="4" spans="1:25" s="13" customFormat="1" ht="12">
      <c r="A4" s="5" t="s">
        <v>4</v>
      </c>
      <c r="B4" s="14">
        <f>R4*0.000001</f>
        <v>464.91821819999996</v>
      </c>
      <c r="C4" s="14">
        <f>S4*0.000001</f>
        <v>36.051896200000002</v>
      </c>
      <c r="D4" s="14">
        <f>S4/R4*100</f>
        <v>7.754459771350815</v>
      </c>
      <c r="E4" s="14">
        <f>T4*0.000001</f>
        <v>59.329792599999998</v>
      </c>
      <c r="F4" s="14">
        <f>T4/R4*100</f>
        <v>12.761339581336287</v>
      </c>
      <c r="G4" s="14">
        <f>U4*0.000001</f>
        <v>238.13317749999999</v>
      </c>
      <c r="H4" s="14">
        <f>U4/R4*100</f>
        <v>51.220444408904427</v>
      </c>
      <c r="I4" s="14">
        <f>V4*0.000001</f>
        <v>25.115061300000001</v>
      </c>
      <c r="J4" s="14">
        <f>V4/R4*100</f>
        <v>5.4020385342688213</v>
      </c>
      <c r="K4" s="14">
        <f>W4*0.000001</f>
        <v>20.815572599999999</v>
      </c>
      <c r="L4" s="14">
        <f>W4/R4*100</f>
        <v>4.4772546622480371</v>
      </c>
      <c r="M4" s="14">
        <f>X4*0.000001</f>
        <v>24.670037899999997</v>
      </c>
      <c r="N4" s="14">
        <f>X4/R4*100</f>
        <v>5.3063177424007426</v>
      </c>
      <c r="O4" s="14">
        <f>Y4*0.000001</f>
        <v>60.802680100000003</v>
      </c>
      <c r="P4" s="14">
        <f>Y4/R4*100</f>
        <v>13.07814529949087</v>
      </c>
      <c r="Q4" s="4"/>
      <c r="R4" s="50">
        <v>464918218.19999999</v>
      </c>
      <c r="S4" s="50">
        <v>36051896.200000003</v>
      </c>
      <c r="T4" s="50">
        <v>59329792.600000001</v>
      </c>
      <c r="U4" s="50">
        <v>238133177.5</v>
      </c>
      <c r="V4" s="50">
        <v>25115061.300000001</v>
      </c>
      <c r="W4" s="50">
        <v>20815572.600000001</v>
      </c>
      <c r="X4" s="50">
        <v>24670037.899999999</v>
      </c>
      <c r="Y4" s="34">
        <v>60802680.100000009</v>
      </c>
    </row>
    <row r="6" spans="1:25">
      <c r="N6" s="111" t="s">
        <v>58</v>
      </c>
      <c r="O6" s="111"/>
    </row>
    <row r="7" spans="1:25">
      <c r="J7" s="36"/>
      <c r="N7" s="62" t="s">
        <v>12</v>
      </c>
      <c r="O7" s="2" t="str">
        <f>N7&amp;CHAR(10)&amp;FIXED($C4,1)&amp;"㎢"&amp;CHAR(10)&amp;"("&amp;FIXED($D4,1)&amp;"%"&amp;")"</f>
        <v>전
36.1㎢
(7.8%)</v>
      </c>
    </row>
    <row r="8" spans="1:25">
      <c r="N8" s="62" t="s">
        <v>13</v>
      </c>
      <c r="O8" s="2" t="str">
        <f>N8&amp;CHAR(10)&amp;FIXED($E4,1)&amp;"㎢"&amp;CHAR(10)&amp;"("&amp;FIXED($F4,1)&amp;"%"&amp;")"</f>
        <v>답
59.3㎢
(12.8%)</v>
      </c>
    </row>
    <row r="9" spans="1:25">
      <c r="N9" s="62" t="s">
        <v>14</v>
      </c>
      <c r="O9" s="2" t="str">
        <f>N9&amp;CHAR(10)&amp;FIXED($G4,1)&amp;"㎢"&amp;CHAR(10)&amp;"("&amp;FIXED($H4,1)&amp;"%"&amp;")"</f>
        <v>임야
238.1㎢
(51.2%)</v>
      </c>
    </row>
    <row r="10" spans="1:25">
      <c r="N10" s="62" t="s">
        <v>15</v>
      </c>
      <c r="O10" s="2" t="str">
        <f>N10&amp;CHAR(10)&amp;FIXED($I4,1)&amp;"㎢"&amp;CHAR(10)&amp;"("&amp;FIXED($J4,1)&amp;"%"&amp;")"</f>
        <v>대
25.1㎢
(5.4%)</v>
      </c>
    </row>
    <row r="11" spans="1:25">
      <c r="N11" s="62" t="s">
        <v>16</v>
      </c>
      <c r="O11" s="2" t="str">
        <f>N11&amp;CHAR(10)&amp;FIXED($K4,1)&amp;"㎢"&amp;CHAR(10)&amp;"("&amp;FIXED($L4,1)&amp;"%"&amp;")"</f>
        <v>도로
20.8㎢
(4.5%)</v>
      </c>
    </row>
    <row r="12" spans="1:25">
      <c r="I12" s="36"/>
      <c r="N12" s="62" t="s">
        <v>17</v>
      </c>
      <c r="O12" s="2" t="str">
        <f>N12&amp;CHAR(10)&amp;FIXED($M4,1)&amp;"㎢"&amp;CHAR(10)&amp;"("&amp;FIXED($N4,1)&amp;"%"&amp;")"</f>
        <v>하천
24.7㎢
(5.3%)</v>
      </c>
    </row>
    <row r="13" spans="1:25">
      <c r="N13" s="62" t="s">
        <v>56</v>
      </c>
      <c r="O13" s="2" t="str">
        <f>N13&amp;CHAR(10)&amp;FIXED($O4,1)&amp;"㎢"&amp;CHAR(10)&amp;"("&amp;FIXED($P4,1)&amp;"%"&amp;")"</f>
        <v>기타
60.8㎢
(13.1%)</v>
      </c>
    </row>
    <row r="15" spans="1:25">
      <c r="I15" s="56"/>
    </row>
    <row r="33" spans="1:12">
      <c r="A33" s="100" t="s">
        <v>74</v>
      </c>
      <c r="B33" s="101" t="s">
        <v>63</v>
      </c>
      <c r="C33" s="101" t="s">
        <v>64</v>
      </c>
      <c r="D33" s="101" t="s">
        <v>65</v>
      </c>
      <c r="E33" s="101" t="s">
        <v>66</v>
      </c>
      <c r="F33" s="101" t="s">
        <v>67</v>
      </c>
      <c r="G33" s="101" t="s">
        <v>68</v>
      </c>
      <c r="H33" s="101" t="s">
        <v>69</v>
      </c>
      <c r="I33" s="101" t="s">
        <v>70</v>
      </c>
      <c r="J33" s="101" t="s">
        <v>71</v>
      </c>
      <c r="K33" s="101" t="s">
        <v>76</v>
      </c>
      <c r="L33" s="101" t="s">
        <v>78</v>
      </c>
    </row>
    <row r="34" spans="1:12">
      <c r="A34" s="98" t="s">
        <v>12</v>
      </c>
      <c r="B34" s="102">
        <v>100</v>
      </c>
      <c r="C34" s="102">
        <v>100.041862128882</v>
      </c>
      <c r="D34" s="102">
        <v>98.316777619462286</v>
      </c>
      <c r="E34" s="102">
        <v>93.631077639531497</v>
      </c>
      <c r="F34" s="102">
        <v>93.063618062438621</v>
      </c>
      <c r="G34" s="102">
        <v>92.614335054528766</v>
      </c>
      <c r="H34" s="102">
        <v>93.147525695610341</v>
      </c>
      <c r="I34" s="102">
        <v>93.036457487728995</v>
      </c>
      <c r="J34" s="102">
        <v>90.597017191101742</v>
      </c>
      <c r="K34" s="102">
        <v>90.730481215145815</v>
      </c>
      <c r="L34" s="102">
        <v>90.191421059991612</v>
      </c>
    </row>
    <row r="35" spans="1:12">
      <c r="A35" s="98" t="s">
        <v>13</v>
      </c>
      <c r="B35" s="102">
        <v>100</v>
      </c>
      <c r="C35" s="102">
        <v>99.492508477970787</v>
      </c>
      <c r="D35" s="102">
        <v>97.031495753016003</v>
      </c>
      <c r="E35" s="102">
        <v>92.07409275313185</v>
      </c>
      <c r="F35" s="102">
        <v>90.541329678959244</v>
      </c>
      <c r="G35" s="102">
        <v>89.155462678082316</v>
      </c>
      <c r="H35" s="102">
        <v>88.788634744384026</v>
      </c>
      <c r="I35" s="102">
        <v>88.040424816497946</v>
      </c>
      <c r="J35" s="102">
        <v>82.802195002354694</v>
      </c>
      <c r="K35" s="102">
        <v>81.705196749218132</v>
      </c>
      <c r="L35" s="102">
        <v>79.99568197089188</v>
      </c>
    </row>
    <row r="36" spans="1:12">
      <c r="A36" s="98" t="s">
        <v>14</v>
      </c>
      <c r="B36" s="102">
        <v>100</v>
      </c>
      <c r="C36" s="102">
        <v>99.864085368184519</v>
      </c>
      <c r="D36" s="102">
        <v>99.156986089539942</v>
      </c>
      <c r="E36" s="102">
        <v>97.122430246969842</v>
      </c>
      <c r="F36" s="102">
        <v>96.879360842734144</v>
      </c>
      <c r="G36" s="102">
        <v>96.335143929571217</v>
      </c>
      <c r="H36" s="102">
        <v>95.949647052144954</v>
      </c>
      <c r="I36" s="102">
        <v>95.384999209714522</v>
      </c>
      <c r="J36" s="102">
        <v>94.461229949320625</v>
      </c>
      <c r="K36" s="102">
        <v>94.397883696477336</v>
      </c>
      <c r="L36" s="102">
        <v>94.164867136521451</v>
      </c>
    </row>
    <row r="37" spans="1:12">
      <c r="A37" s="98" t="s">
        <v>73</v>
      </c>
      <c r="B37" s="102">
        <v>100</v>
      </c>
      <c r="C37" s="102">
        <v>101.99798832303806</v>
      </c>
      <c r="D37" s="102">
        <v>107.39910787075414</v>
      </c>
      <c r="E37" s="102">
        <v>140.12886777029237</v>
      </c>
      <c r="F37" s="102">
        <v>141.28012671550096</v>
      </c>
      <c r="G37" s="102">
        <v>143.81436246759924</v>
      </c>
      <c r="H37" s="102">
        <v>145.28564629001195</v>
      </c>
      <c r="I37" s="102">
        <v>146.89642540195487</v>
      </c>
      <c r="J37" s="102">
        <v>173.145579513043</v>
      </c>
      <c r="K37" s="102">
        <v>174.92432754818728</v>
      </c>
      <c r="L37" s="102">
        <v>184.67501357944451</v>
      </c>
    </row>
    <row r="38" spans="1:12">
      <c r="A38" s="98" t="s">
        <v>16</v>
      </c>
      <c r="B38" s="102">
        <v>100</v>
      </c>
      <c r="C38" s="102">
        <v>101.25881697834605</v>
      </c>
      <c r="D38" s="102">
        <v>104.42301212789494</v>
      </c>
      <c r="E38" s="102">
        <v>122.66586826016722</v>
      </c>
      <c r="F38" s="102">
        <v>134.34838725612835</v>
      </c>
      <c r="G38" s="102">
        <v>146.0794204805085</v>
      </c>
      <c r="H38" s="102">
        <v>147.37283246768425</v>
      </c>
      <c r="I38" s="102">
        <v>149.36305748490898</v>
      </c>
      <c r="J38" s="102">
        <v>162.29330962143575</v>
      </c>
      <c r="K38" s="102">
        <v>163.19712147954019</v>
      </c>
      <c r="L38" s="102">
        <v>166.06667386761103</v>
      </c>
    </row>
    <row r="39" spans="1:12">
      <c r="A39" s="98" t="s">
        <v>17</v>
      </c>
      <c r="B39" s="102">
        <v>100</v>
      </c>
      <c r="C39" s="102">
        <v>100.08022236750386</v>
      </c>
      <c r="D39" s="102">
        <v>99.777730817907042</v>
      </c>
      <c r="E39" s="102">
        <v>100.00781102997571</v>
      </c>
      <c r="F39" s="102">
        <v>99.855132669797015</v>
      </c>
      <c r="G39" s="102">
        <v>99.88993632787583</v>
      </c>
      <c r="H39" s="102">
        <v>99.755150198752418</v>
      </c>
      <c r="I39" s="102">
        <v>99.797766496001401</v>
      </c>
      <c r="J39" s="102">
        <v>99.680696793437022</v>
      </c>
      <c r="K39" s="102">
        <v>99.386869951484229</v>
      </c>
      <c r="L39" s="102">
        <v>99.247221641258307</v>
      </c>
    </row>
    <row r="40" spans="1:12">
      <c r="A40" s="99" t="s">
        <v>55</v>
      </c>
      <c r="B40" s="102">
        <v>100</v>
      </c>
      <c r="C40" s="102">
        <v>100.57836675325733</v>
      </c>
      <c r="D40" s="102">
        <v>107.50072646596752</v>
      </c>
      <c r="E40" s="102">
        <v>115.75577895117716</v>
      </c>
      <c r="F40" s="102">
        <v>116.60467341752012</v>
      </c>
      <c r="G40" s="102">
        <v>118.27874048555984</v>
      </c>
      <c r="H40" s="102">
        <v>119.82479069907272</v>
      </c>
      <c r="I40" s="102">
        <v>123.20763541844909</v>
      </c>
      <c r="J40" s="102">
        <v>127.46998626332282</v>
      </c>
      <c r="K40" s="102">
        <v>128.84478791153117</v>
      </c>
      <c r="L40" s="102">
        <v>129.74416855916405</v>
      </c>
    </row>
  </sheetData>
  <mergeCells count="3">
    <mergeCell ref="A1:D1"/>
    <mergeCell ref="A2:A3"/>
    <mergeCell ref="N6:O6"/>
  </mergeCells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C8" sqref="C8"/>
    </sheetView>
  </sheetViews>
  <sheetFormatPr defaultRowHeight="12"/>
  <cols>
    <col min="1" max="1" width="9.140625" style="2"/>
    <col min="2" max="2" width="15.140625" style="2" bestFit="1" customWidth="1"/>
    <col min="3" max="3" width="9.140625" style="3"/>
    <col min="4" max="11" width="9.140625" style="2"/>
    <col min="12" max="12" width="9.140625" style="57"/>
    <col min="13" max="16384" width="9.140625" style="2"/>
  </cols>
  <sheetData>
    <row r="1" spans="1:12">
      <c r="A1" s="106"/>
      <c r="B1" s="17" t="s">
        <v>0</v>
      </c>
      <c r="C1" s="4"/>
    </row>
    <row r="2" spans="1:12">
      <c r="A2" s="107"/>
      <c r="B2" s="6" t="s">
        <v>1</v>
      </c>
      <c r="C2" s="4"/>
    </row>
    <row r="3" spans="1:12">
      <c r="A3" s="8" t="s">
        <v>3</v>
      </c>
      <c r="B3" s="37">
        <v>264218325.19999999</v>
      </c>
      <c r="C3" s="4"/>
      <c r="E3" s="66" t="s">
        <v>58</v>
      </c>
    </row>
    <row r="4" spans="1:12">
      <c r="A4" s="5" t="s">
        <v>4</v>
      </c>
      <c r="B4" s="53">
        <v>264218325.19999999</v>
      </c>
      <c r="C4" s="4">
        <f>B4*0.000001</f>
        <v>264.21832519999998</v>
      </c>
      <c r="D4" s="48">
        <v>100</v>
      </c>
      <c r="E4" s="2" t="str">
        <f t="shared" ref="E4" si="0">FIXED($C4,1)&amp;CHAR(10)&amp;"("&amp;FIXED($D4,1)&amp;")"</f>
        <v>264.2
(100.0)</v>
      </c>
    </row>
    <row r="5" spans="1:12">
      <c r="A5" s="13"/>
      <c r="B5" s="13"/>
      <c r="C5" s="4"/>
      <c r="L5" s="58"/>
    </row>
    <row r="6" spans="1:12">
      <c r="A6" s="13"/>
      <c r="B6" s="13"/>
      <c r="C6" s="48"/>
    </row>
    <row r="7" spans="1:12">
      <c r="A7" s="13"/>
      <c r="B7" s="13"/>
      <c r="C7" s="4"/>
    </row>
    <row r="8" spans="1:12">
      <c r="A8" s="13"/>
      <c r="B8" s="13"/>
      <c r="C8" s="4"/>
    </row>
    <row r="9" spans="1:12">
      <c r="A9" s="13"/>
      <c r="B9" s="13"/>
      <c r="C9" s="4"/>
    </row>
    <row r="10" spans="1:12">
      <c r="A10" s="13"/>
      <c r="B10" s="13"/>
      <c r="C10" s="4"/>
    </row>
    <row r="11" spans="1:12">
      <c r="A11" s="13"/>
      <c r="B11" s="13"/>
      <c r="C11" s="4"/>
    </row>
    <row r="12" spans="1:12">
      <c r="A12" s="13"/>
      <c r="B12" s="40"/>
      <c r="C12" s="4"/>
    </row>
    <row r="13" spans="1:12">
      <c r="A13" s="40"/>
      <c r="B13" s="4"/>
      <c r="C13" s="4"/>
    </row>
    <row r="14" spans="1:12">
      <c r="A14" s="13"/>
      <c r="B14" s="13"/>
      <c r="C14" s="4"/>
    </row>
    <row r="15" spans="1:12">
      <c r="A15" s="13"/>
      <c r="B15" s="13"/>
      <c r="C15" s="4"/>
    </row>
    <row r="16" spans="1:12">
      <c r="A16" s="13"/>
      <c r="B16" s="13"/>
      <c r="C16" s="4"/>
    </row>
    <row r="17" spans="1:12">
      <c r="A17" s="13"/>
      <c r="B17" s="13"/>
      <c r="C17" s="4"/>
    </row>
    <row r="18" spans="1:12">
      <c r="A18" s="13"/>
      <c r="B18" s="13"/>
      <c r="C18" s="4"/>
    </row>
    <row r="19" spans="1:12">
      <c r="A19" s="13"/>
      <c r="B19" s="13"/>
      <c r="C19" s="4"/>
    </row>
    <row r="20" spans="1:12">
      <c r="A20" s="13"/>
      <c r="B20" s="13"/>
      <c r="C20" s="4"/>
    </row>
    <row r="21" spans="1:12">
      <c r="A21" s="13"/>
      <c r="B21" s="13"/>
      <c r="C21" s="4"/>
    </row>
    <row r="22" spans="1:12">
      <c r="A22" s="13"/>
      <c r="B22" s="13"/>
      <c r="C22" s="4"/>
    </row>
    <row r="23" spans="1:12">
      <c r="A23" s="13"/>
      <c r="B23" s="13"/>
      <c r="C23" s="4"/>
    </row>
    <row r="24" spans="1:12">
      <c r="A24" s="13"/>
      <c r="B24" s="13"/>
      <c r="C24" s="4"/>
    </row>
    <row r="25" spans="1:12">
      <c r="A25" s="13"/>
      <c r="B25" s="13"/>
      <c r="C25" s="4"/>
    </row>
    <row r="26" spans="1:12">
      <c r="A26" s="13"/>
      <c r="B26" s="13"/>
      <c r="C26" s="4"/>
    </row>
    <row r="27" spans="1:12">
      <c r="A27" s="13"/>
      <c r="B27" s="13"/>
      <c r="C27" s="4"/>
    </row>
    <row r="28" spans="1:12">
      <c r="A28" s="106"/>
      <c r="B28" s="17" t="s">
        <v>0</v>
      </c>
      <c r="C28" s="4"/>
      <c r="L28" s="58"/>
    </row>
    <row r="29" spans="1:12">
      <c r="A29" s="107"/>
      <c r="B29" s="6" t="s">
        <v>1</v>
      </c>
      <c r="C29" s="4"/>
    </row>
    <row r="30" spans="1:12">
      <c r="A30" s="8" t="s">
        <v>3</v>
      </c>
      <c r="B30" s="44">
        <v>200699893</v>
      </c>
      <c r="C30" s="4"/>
      <c r="E30" s="66" t="s">
        <v>58</v>
      </c>
    </row>
    <row r="31" spans="1:12">
      <c r="A31" s="5" t="s">
        <v>4</v>
      </c>
      <c r="B31" s="53">
        <v>200699893</v>
      </c>
      <c r="C31" s="4">
        <f>B31*0.000001</f>
        <v>200.699893</v>
      </c>
      <c r="D31" s="48">
        <v>100</v>
      </c>
      <c r="E31" s="2" t="str">
        <f t="shared" ref="E31" si="1">FIXED($C31,1)&amp;CHAR(10)&amp;"("&amp;FIXED($D31,1)&amp;")"</f>
        <v>200.7
(100.0)</v>
      </c>
    </row>
    <row r="33" spans="3:3">
      <c r="C33" s="63"/>
    </row>
  </sheetData>
  <mergeCells count="2">
    <mergeCell ref="A1:A2"/>
    <mergeCell ref="A28:A29"/>
  </mergeCells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9"/>
  <sheetViews>
    <sheetView workbookViewId="0">
      <selection activeCell="AA24" sqref="AA24"/>
    </sheetView>
  </sheetViews>
  <sheetFormatPr defaultRowHeight="13.5"/>
  <cols>
    <col min="2" max="2" width="18.7109375" bestFit="1" customWidth="1"/>
    <col min="3" max="3" width="18.7109375" customWidth="1"/>
    <col min="4" max="7" width="11.85546875" customWidth="1"/>
    <col min="8" max="9" width="12.85546875" customWidth="1"/>
    <col min="10" max="17" width="11.85546875" customWidth="1"/>
    <col min="21" max="21" width="16.5703125" bestFit="1" customWidth="1"/>
    <col min="22" max="23" width="15.42578125" bestFit="1" customWidth="1"/>
    <col min="24" max="25" width="14.28515625" bestFit="1" customWidth="1"/>
    <col min="26" max="26" width="16.5703125" bestFit="1" customWidth="1"/>
    <col min="27" max="27" width="21.140625" bestFit="1" customWidth="1"/>
    <col min="28" max="28" width="16.85546875" customWidth="1"/>
    <col min="29" max="29" width="15.42578125" bestFit="1" customWidth="1"/>
    <col min="30" max="31" width="14.28515625" bestFit="1" customWidth="1"/>
    <col min="32" max="32" width="12.42578125" bestFit="1" customWidth="1"/>
    <col min="33" max="33" width="11.28515625" bestFit="1" customWidth="1"/>
    <col min="34" max="34" width="19.5703125" bestFit="1" customWidth="1"/>
    <col min="35" max="35" width="15.42578125" bestFit="1" customWidth="1"/>
    <col min="36" max="37" width="14.28515625" bestFit="1" customWidth="1"/>
    <col min="38" max="39" width="15.42578125" bestFit="1" customWidth="1"/>
    <col min="40" max="40" width="14.28515625" bestFit="1" customWidth="1"/>
    <col min="41" max="41" width="11.28515625" bestFit="1" customWidth="1"/>
    <col min="42" max="43" width="12.42578125" bestFit="1" customWidth="1"/>
    <col min="44" max="44" width="14.28515625" bestFit="1" customWidth="1"/>
    <col min="45" max="46" width="12.42578125" bestFit="1" customWidth="1"/>
    <col min="47" max="47" width="9.42578125" bestFit="1" customWidth="1"/>
    <col min="48" max="48" width="14.28515625" bestFit="1" customWidth="1"/>
    <col min="49" max="49" width="15.42578125" bestFit="1" customWidth="1"/>
  </cols>
  <sheetData>
    <row r="1" spans="1:49" s="13" customFormat="1" ht="10.5">
      <c r="A1" s="110" t="s">
        <v>23</v>
      </c>
      <c r="B1" s="110"/>
      <c r="C1" s="110"/>
      <c r="D1" s="110"/>
      <c r="E1" s="110"/>
      <c r="F1" s="15"/>
      <c r="G1" s="15"/>
      <c r="H1" s="12"/>
      <c r="I1" s="12"/>
      <c r="J1" s="12"/>
      <c r="K1" s="12"/>
      <c r="L1" s="12"/>
      <c r="M1" s="12"/>
      <c r="N1" s="12"/>
      <c r="O1" s="12"/>
      <c r="Q1" s="12"/>
    </row>
    <row r="2" spans="1:49" s="13" customFormat="1" ht="10.5">
      <c r="A2" s="106"/>
      <c r="B2" s="16" t="s">
        <v>20</v>
      </c>
      <c r="C2" s="18" t="s">
        <v>57</v>
      </c>
      <c r="D2" s="17" t="s">
        <v>12</v>
      </c>
      <c r="E2" s="17" t="s">
        <v>13</v>
      </c>
      <c r="F2" s="17" t="s">
        <v>14</v>
      </c>
      <c r="G2" s="17" t="s">
        <v>15</v>
      </c>
      <c r="H2" s="17" t="s">
        <v>16</v>
      </c>
      <c r="I2" s="17" t="s">
        <v>17</v>
      </c>
      <c r="J2" s="17" t="s">
        <v>18</v>
      </c>
      <c r="T2" s="126"/>
      <c r="U2" s="18" t="s">
        <v>0</v>
      </c>
      <c r="V2" s="18" t="s">
        <v>12</v>
      </c>
      <c r="W2" s="18" t="s">
        <v>13</v>
      </c>
      <c r="X2" s="18" t="s">
        <v>14</v>
      </c>
      <c r="Y2" s="18" t="s">
        <v>15</v>
      </c>
      <c r="Z2" s="18" t="s">
        <v>16</v>
      </c>
      <c r="AA2" s="18" t="s">
        <v>17</v>
      </c>
      <c r="AB2" s="18" t="s">
        <v>18</v>
      </c>
    </row>
    <row r="3" spans="1:49" s="13" customFormat="1" ht="10.5">
      <c r="A3" s="107"/>
      <c r="B3" s="6" t="s">
        <v>1</v>
      </c>
      <c r="C3" s="19" t="s">
        <v>1</v>
      </c>
      <c r="D3" s="6" t="s">
        <v>1</v>
      </c>
      <c r="E3" s="6" t="s">
        <v>1</v>
      </c>
      <c r="F3" s="6" t="s">
        <v>1</v>
      </c>
      <c r="G3" s="6" t="s">
        <v>1</v>
      </c>
      <c r="H3" s="6" t="s">
        <v>1</v>
      </c>
      <c r="I3" s="6" t="s">
        <v>1</v>
      </c>
      <c r="J3" s="6" t="s">
        <v>1</v>
      </c>
      <c r="T3" s="126"/>
      <c r="U3" s="19" t="s">
        <v>1</v>
      </c>
      <c r="V3" s="19" t="s">
        <v>1</v>
      </c>
      <c r="W3" s="19" t="s">
        <v>1</v>
      </c>
      <c r="X3" s="19" t="s">
        <v>1</v>
      </c>
      <c r="Y3" s="19" t="s">
        <v>1</v>
      </c>
      <c r="Z3" s="19" t="s">
        <v>1</v>
      </c>
      <c r="AA3" s="19" t="s">
        <v>1</v>
      </c>
      <c r="AB3" s="19" t="s">
        <v>1</v>
      </c>
      <c r="AD3" s="13" t="s">
        <v>59</v>
      </c>
    </row>
    <row r="4" spans="1:49" s="13" customFormat="1" ht="12">
      <c r="A4" s="5" t="s">
        <v>4</v>
      </c>
      <c r="B4" s="50">
        <f>U4</f>
        <v>464918218.19999999</v>
      </c>
      <c r="C4" s="14">
        <f>B4*0.000001</f>
        <v>464.91821819999996</v>
      </c>
      <c r="D4" s="20">
        <f t="shared" ref="D4:H4" si="0">V4*0.000001</f>
        <v>36.051896200000002</v>
      </c>
      <c r="E4" s="14">
        <f t="shared" si="0"/>
        <v>59.329792599999998</v>
      </c>
      <c r="F4" s="14">
        <f t="shared" si="0"/>
        <v>238.13317749999999</v>
      </c>
      <c r="G4" s="14">
        <f>Y4*0.000001</f>
        <v>25.115061300000001</v>
      </c>
      <c r="H4" s="14">
        <f t="shared" si="0"/>
        <v>20.815572599999999</v>
      </c>
      <c r="I4" s="14">
        <f>AA4*0.000001</f>
        <v>24.670037899999997</v>
      </c>
      <c r="J4" s="14">
        <f>AW9*0.000001</f>
        <v>60.802680100000003</v>
      </c>
      <c r="K4" s="48"/>
      <c r="L4" s="59"/>
      <c r="T4" s="21" t="s">
        <v>3</v>
      </c>
      <c r="U4" s="50">
        <f>U18</f>
        <v>464918218.19999999</v>
      </c>
      <c r="V4" s="50">
        <f t="shared" ref="V4:W4" si="1">V18</f>
        <v>36051896.200000003</v>
      </c>
      <c r="W4" s="50">
        <f t="shared" si="1"/>
        <v>59329792.600000001</v>
      </c>
      <c r="X4" s="50">
        <f>Z18</f>
        <v>238133177.5</v>
      </c>
      <c r="Y4" s="50">
        <f>AC18</f>
        <v>25115061.300000001</v>
      </c>
      <c r="Z4" s="50">
        <f>AI18</f>
        <v>20815572.600000001</v>
      </c>
      <c r="AA4" s="50">
        <f>AL18</f>
        <v>24670037.899999999</v>
      </c>
      <c r="AB4" s="34">
        <f>AW9</f>
        <v>60802680.100000009</v>
      </c>
      <c r="AC4" s="33">
        <f>SUM(V4:AB4)</f>
        <v>464918218.20000005</v>
      </c>
      <c r="AD4" s="68">
        <f>'1.시별 면적 및 지번수'!B4</f>
        <v>464918218.19999999</v>
      </c>
    </row>
    <row r="5" spans="1:49">
      <c r="T5" s="66" t="s">
        <v>58</v>
      </c>
      <c r="Z5" s="26"/>
      <c r="AA5" s="27"/>
      <c r="AB5" s="27"/>
      <c r="AC5" s="27"/>
      <c r="AD5" s="27"/>
      <c r="AE5" s="27"/>
      <c r="AF5" s="27"/>
      <c r="AG5" s="27"/>
      <c r="AH5" s="27"/>
    </row>
    <row r="6" spans="1:49">
      <c r="T6" s="1" t="str">
        <f>C2&amp;CHAR(10)&amp;FIXED(C4,1)</f>
        <v>총계
464.9</v>
      </c>
    </row>
    <row r="7" spans="1:49">
      <c r="T7" s="1" t="str">
        <f>D2&amp;CHAR(10)&amp;FIXED(D4,1)</f>
        <v>전
36.1</v>
      </c>
      <c r="Z7" s="124"/>
      <c r="AA7" s="23" t="s">
        <v>26</v>
      </c>
      <c r="AB7" s="23" t="s">
        <v>27</v>
      </c>
      <c r="AC7" s="23" t="s">
        <v>28</v>
      </c>
      <c r="AD7" s="23" t="s">
        <v>29</v>
      </c>
      <c r="AE7" s="23" t="s">
        <v>30</v>
      </c>
      <c r="AF7" s="23" t="s">
        <v>31</v>
      </c>
      <c r="AG7" s="23" t="s">
        <v>32</v>
      </c>
      <c r="AH7" s="23" t="s">
        <v>33</v>
      </c>
      <c r="AI7" s="23" t="s">
        <v>34</v>
      </c>
      <c r="AJ7" s="23" t="s">
        <v>35</v>
      </c>
      <c r="AK7" s="23" t="s">
        <v>36</v>
      </c>
      <c r="AL7" s="23" t="s">
        <v>37</v>
      </c>
      <c r="AM7" s="23" t="s">
        <v>38</v>
      </c>
      <c r="AN7" s="23" t="s">
        <v>39</v>
      </c>
      <c r="AO7" s="23" t="s">
        <v>40</v>
      </c>
      <c r="AP7" s="23" t="s">
        <v>41</v>
      </c>
      <c r="AQ7" s="23" t="s">
        <v>42</v>
      </c>
      <c r="AR7" s="23" t="s">
        <v>43</v>
      </c>
      <c r="AS7" s="23" t="s">
        <v>44</v>
      </c>
      <c r="AT7" s="23" t="s">
        <v>45</v>
      </c>
      <c r="AU7" s="23" t="s">
        <v>46</v>
      </c>
      <c r="AV7" s="23" t="s">
        <v>47</v>
      </c>
      <c r="AW7" s="23" t="s">
        <v>49</v>
      </c>
    </row>
    <row r="8" spans="1:49">
      <c r="T8" s="1" t="str">
        <f>E2&amp;CHAR(10)&amp;FIXED(E4,1)</f>
        <v>답
59.3</v>
      </c>
      <c r="W8" s="39"/>
      <c r="X8" s="38"/>
      <c r="Z8" s="125"/>
      <c r="AA8" s="24" t="s">
        <v>1</v>
      </c>
      <c r="AB8" s="24" t="s">
        <v>1</v>
      </c>
      <c r="AC8" s="24" t="s">
        <v>1</v>
      </c>
      <c r="AD8" s="24" t="s">
        <v>1</v>
      </c>
      <c r="AE8" s="24" t="s">
        <v>1</v>
      </c>
      <c r="AF8" s="24" t="s">
        <v>1</v>
      </c>
      <c r="AG8" s="24" t="s">
        <v>1</v>
      </c>
      <c r="AH8" s="24" t="s">
        <v>1</v>
      </c>
      <c r="AI8" s="24" t="s">
        <v>1</v>
      </c>
      <c r="AJ8" s="24" t="s">
        <v>1</v>
      </c>
      <c r="AK8" s="24" t="s">
        <v>1</v>
      </c>
      <c r="AL8" s="24" t="s">
        <v>1</v>
      </c>
      <c r="AM8" s="24" t="s">
        <v>1</v>
      </c>
      <c r="AN8" s="24" t="s">
        <v>1</v>
      </c>
      <c r="AO8" s="24" t="s">
        <v>1</v>
      </c>
      <c r="AP8" s="24" t="s">
        <v>1</v>
      </c>
      <c r="AQ8" s="24" t="s">
        <v>1</v>
      </c>
      <c r="AR8" s="24" t="s">
        <v>1</v>
      </c>
      <c r="AS8" s="24" t="s">
        <v>1</v>
      </c>
      <c r="AT8" s="24" t="s">
        <v>1</v>
      </c>
      <c r="AU8" s="24" t="s">
        <v>1</v>
      </c>
      <c r="AV8" s="24" t="s">
        <v>1</v>
      </c>
      <c r="AW8" s="24" t="s">
        <v>1</v>
      </c>
    </row>
    <row r="9" spans="1:49">
      <c r="T9" s="1" t="str">
        <f>F2&amp;CHAR(10)&amp;FIXED(F4,1)</f>
        <v>임야
238.1</v>
      </c>
      <c r="W9" s="38"/>
      <c r="X9" s="38"/>
      <c r="Z9" s="25" t="s">
        <v>3</v>
      </c>
      <c r="AA9" s="47">
        <f>AA10</f>
        <v>6497249.5999999996</v>
      </c>
      <c r="AB9" s="47">
        <f t="shared" ref="AB9:AW9" si="2">AB10</f>
        <v>2853123</v>
      </c>
      <c r="AC9" s="47">
        <f t="shared" si="2"/>
        <v>3</v>
      </c>
      <c r="AD9" s="47">
        <f t="shared" si="2"/>
        <v>0</v>
      </c>
      <c r="AE9" s="47">
        <f t="shared" si="2"/>
        <v>10248950.9</v>
      </c>
      <c r="AF9" s="47">
        <f t="shared" si="2"/>
        <v>2884427.7</v>
      </c>
      <c r="AG9" s="47">
        <f t="shared" si="2"/>
        <v>273366.3</v>
      </c>
      <c r="AH9" s="47">
        <f t="shared" si="2"/>
        <v>114780.2</v>
      </c>
      <c r="AI9" s="47">
        <f t="shared" si="2"/>
        <v>1188969.8999999999</v>
      </c>
      <c r="AJ9" s="47">
        <f t="shared" si="2"/>
        <v>2378846.4</v>
      </c>
      <c r="AK9" s="47">
        <f t="shared" si="2"/>
        <v>1623519.5</v>
      </c>
      <c r="AL9" s="47">
        <f t="shared" si="2"/>
        <v>9424882.6999999993</v>
      </c>
      <c r="AM9" s="47">
        <f t="shared" si="2"/>
        <v>1164260.6000000001</v>
      </c>
      <c r="AN9" s="47">
        <f t="shared" si="2"/>
        <v>73891.600000000006</v>
      </c>
      <c r="AO9" s="47">
        <f t="shared" si="2"/>
        <v>506429.7</v>
      </c>
      <c r="AP9" s="47">
        <f t="shared" si="2"/>
        <v>7071301.5999999996</v>
      </c>
      <c r="AQ9" s="47">
        <f t="shared" si="2"/>
        <v>3127125</v>
      </c>
      <c r="AR9" s="47">
        <f t="shared" si="2"/>
        <v>599205</v>
      </c>
      <c r="AS9" s="47">
        <f t="shared" si="2"/>
        <v>358989.2</v>
      </c>
      <c r="AT9" s="47">
        <f t="shared" si="2"/>
        <v>872</v>
      </c>
      <c r="AU9" s="47">
        <f t="shared" si="2"/>
        <v>1805626.7</v>
      </c>
      <c r="AV9" s="47">
        <f t="shared" si="2"/>
        <v>8606859.5</v>
      </c>
      <c r="AW9" s="49">
        <f t="shared" si="2"/>
        <v>60802680.100000009</v>
      </c>
    </row>
    <row r="10" spans="1:49">
      <c r="T10" s="1" t="str">
        <f>G2&amp;CHAR(10)&amp;FIXED(G4,1)</f>
        <v>대
25.1</v>
      </c>
      <c r="W10" s="38"/>
      <c r="X10" s="38"/>
      <c r="Z10" s="22" t="s">
        <v>4</v>
      </c>
      <c r="AA10" s="50">
        <f>X18</f>
        <v>6497249.5999999996</v>
      </c>
      <c r="AB10" s="50">
        <f>Y18</f>
        <v>2853123</v>
      </c>
      <c r="AC10" s="50">
        <f>AA18</f>
        <v>3</v>
      </c>
      <c r="AD10" s="50">
        <f>AB18</f>
        <v>0</v>
      </c>
      <c r="AE10" s="50">
        <f>AD18</f>
        <v>10248950.9</v>
      </c>
      <c r="AF10" s="50">
        <f t="shared" ref="AF10:AI10" si="3">AE18</f>
        <v>2884427.7</v>
      </c>
      <c r="AG10" s="50">
        <f t="shared" si="3"/>
        <v>273366.3</v>
      </c>
      <c r="AH10" s="50">
        <f t="shared" si="3"/>
        <v>114780.2</v>
      </c>
      <c r="AI10" s="50">
        <f t="shared" si="3"/>
        <v>1188969.8999999999</v>
      </c>
      <c r="AJ10" s="50">
        <f>AJ18</f>
        <v>2378846.4</v>
      </c>
      <c r="AK10" s="50">
        <f>AK18</f>
        <v>1623519.5</v>
      </c>
      <c r="AL10" s="50">
        <f>AM18</f>
        <v>9424882.6999999993</v>
      </c>
      <c r="AM10" s="50">
        <f t="shared" ref="AM10:AV10" si="4">AN18</f>
        <v>1164260.6000000001</v>
      </c>
      <c r="AN10" s="50">
        <f t="shared" si="4"/>
        <v>73891.600000000006</v>
      </c>
      <c r="AO10" s="50">
        <f t="shared" si="4"/>
        <v>506429.7</v>
      </c>
      <c r="AP10" s="50">
        <f t="shared" si="4"/>
        <v>7071301.5999999996</v>
      </c>
      <c r="AQ10" s="50">
        <f t="shared" si="4"/>
        <v>3127125</v>
      </c>
      <c r="AR10" s="50">
        <f t="shared" si="4"/>
        <v>599205</v>
      </c>
      <c r="AS10" s="50">
        <f t="shared" si="4"/>
        <v>358989.2</v>
      </c>
      <c r="AT10" s="50">
        <f t="shared" si="4"/>
        <v>872</v>
      </c>
      <c r="AU10" s="50">
        <f t="shared" si="4"/>
        <v>1805626.7</v>
      </c>
      <c r="AV10" s="50">
        <f t="shared" si="4"/>
        <v>8606859.5</v>
      </c>
      <c r="AW10" s="34">
        <f>SUM(AA10:AV10)</f>
        <v>60802680.100000009</v>
      </c>
    </row>
    <row r="11" spans="1:49">
      <c r="T11" s="1" t="str">
        <f>H2&amp;CHAR(10)&amp;FIXED(H4,1)</f>
        <v>도로
20.8</v>
      </c>
      <c r="W11" s="38"/>
      <c r="X11" s="38"/>
    </row>
    <row r="12" spans="1:49">
      <c r="T12" s="1" t="str">
        <f>I2&amp;CHAR(10)&amp;FIXED(I4,1)</f>
        <v>하천
24.7</v>
      </c>
    </row>
    <row r="13" spans="1:49">
      <c r="T13" s="1" t="str">
        <f>J2&amp;CHAR(10)&amp;FIXED(J4,1)</f>
        <v>기타
60.8</v>
      </c>
    </row>
    <row r="16" spans="1:49">
      <c r="T16" s="127" t="s">
        <v>50</v>
      </c>
      <c r="U16" s="28" t="s">
        <v>0</v>
      </c>
      <c r="V16" s="28" t="s">
        <v>12</v>
      </c>
      <c r="W16" s="28" t="s">
        <v>13</v>
      </c>
      <c r="X16" s="28" t="s">
        <v>26</v>
      </c>
      <c r="Y16" s="28" t="s">
        <v>27</v>
      </c>
      <c r="Z16" s="28" t="s">
        <v>14</v>
      </c>
      <c r="AA16" s="28" t="s">
        <v>28</v>
      </c>
      <c r="AB16" s="28" t="s">
        <v>29</v>
      </c>
      <c r="AC16" s="28" t="s">
        <v>15</v>
      </c>
      <c r="AD16" s="28" t="s">
        <v>30</v>
      </c>
      <c r="AE16" s="28" t="s">
        <v>31</v>
      </c>
      <c r="AF16" s="28" t="s">
        <v>32</v>
      </c>
      <c r="AG16" s="28" t="s">
        <v>33</v>
      </c>
      <c r="AH16" s="28" t="s">
        <v>34</v>
      </c>
      <c r="AI16" s="28" t="s">
        <v>16</v>
      </c>
      <c r="AJ16" s="28" t="s">
        <v>35</v>
      </c>
      <c r="AK16" s="28" t="s">
        <v>36</v>
      </c>
      <c r="AL16" s="28" t="s">
        <v>17</v>
      </c>
      <c r="AM16" s="28" t="s">
        <v>37</v>
      </c>
      <c r="AN16" s="28" t="s">
        <v>38</v>
      </c>
      <c r="AO16" s="28" t="s">
        <v>39</v>
      </c>
      <c r="AP16" s="28" t="s">
        <v>40</v>
      </c>
      <c r="AQ16" s="28" t="s">
        <v>41</v>
      </c>
      <c r="AR16" s="28" t="s">
        <v>42</v>
      </c>
      <c r="AS16" s="28" t="s">
        <v>43</v>
      </c>
      <c r="AT16" s="28" t="s">
        <v>44</v>
      </c>
      <c r="AU16" s="28" t="s">
        <v>45</v>
      </c>
      <c r="AV16" s="28" t="s">
        <v>46</v>
      </c>
      <c r="AW16" s="28" t="s">
        <v>47</v>
      </c>
    </row>
    <row r="17" spans="20:49">
      <c r="T17" s="128"/>
      <c r="U17" s="29" t="s">
        <v>1</v>
      </c>
      <c r="V17" s="29" t="s">
        <v>1</v>
      </c>
      <c r="W17" s="29" t="s">
        <v>1</v>
      </c>
      <c r="X17" s="29" t="s">
        <v>1</v>
      </c>
      <c r="Y17" s="29" t="s">
        <v>1</v>
      </c>
      <c r="Z17" s="29" t="s">
        <v>1</v>
      </c>
      <c r="AA17" s="29" t="s">
        <v>1</v>
      </c>
      <c r="AB17" s="29" t="s">
        <v>1</v>
      </c>
      <c r="AC17" s="29" t="s">
        <v>1</v>
      </c>
      <c r="AD17" s="29" t="s">
        <v>1</v>
      </c>
      <c r="AE17" s="29" t="s">
        <v>1</v>
      </c>
      <c r="AF17" s="29" t="s">
        <v>1</v>
      </c>
      <c r="AG17" s="29" t="s">
        <v>1</v>
      </c>
      <c r="AH17" s="29" t="s">
        <v>1</v>
      </c>
      <c r="AI17" s="29" t="s">
        <v>1</v>
      </c>
      <c r="AJ17" s="29" t="s">
        <v>1</v>
      </c>
      <c r="AK17" s="29" t="s">
        <v>1</v>
      </c>
      <c r="AL17" s="29" t="s">
        <v>1</v>
      </c>
      <c r="AM17" s="29" t="s">
        <v>1</v>
      </c>
      <c r="AN17" s="29" t="s">
        <v>1</v>
      </c>
      <c r="AO17" s="29" t="s">
        <v>1</v>
      </c>
      <c r="AP17" s="29" t="s">
        <v>1</v>
      </c>
      <c r="AQ17" s="29" t="s">
        <v>1</v>
      </c>
      <c r="AR17" s="29" t="s">
        <v>1</v>
      </c>
      <c r="AS17" s="29" t="s">
        <v>1</v>
      </c>
      <c r="AT17" s="29" t="s">
        <v>1</v>
      </c>
      <c r="AU17" s="29" t="s">
        <v>1</v>
      </c>
      <c r="AV17" s="29" t="s">
        <v>1</v>
      </c>
      <c r="AW17" s="29" t="s">
        <v>1</v>
      </c>
    </row>
    <row r="18" spans="20:49">
      <c r="T18" s="30" t="s">
        <v>3</v>
      </c>
      <c r="U18" s="50">
        <v>464918218.19999999</v>
      </c>
      <c r="V18" s="50">
        <v>36051896.200000003</v>
      </c>
      <c r="W18" s="50">
        <v>59329792.600000001</v>
      </c>
      <c r="X18" s="50">
        <v>6497249.5999999996</v>
      </c>
      <c r="Y18" s="50">
        <v>2853123</v>
      </c>
      <c r="Z18" s="50">
        <v>238133177.5</v>
      </c>
      <c r="AA18" s="50">
        <v>3</v>
      </c>
      <c r="AB18" s="50">
        <v>0</v>
      </c>
      <c r="AC18" s="50">
        <v>25115061.300000001</v>
      </c>
      <c r="AD18" s="50">
        <v>10248950.9</v>
      </c>
      <c r="AE18" s="50">
        <v>2884427.7</v>
      </c>
      <c r="AF18" s="50">
        <v>273366.3</v>
      </c>
      <c r="AG18" s="50">
        <v>114780.2</v>
      </c>
      <c r="AH18" s="50">
        <v>1188969.8999999999</v>
      </c>
      <c r="AI18" s="50">
        <v>20815572.600000001</v>
      </c>
      <c r="AJ18" s="50">
        <v>2378846.4</v>
      </c>
      <c r="AK18" s="50">
        <v>1623519.5</v>
      </c>
      <c r="AL18" s="50">
        <v>24670037.899999999</v>
      </c>
      <c r="AM18" s="50">
        <v>9424882.6999999993</v>
      </c>
      <c r="AN18" s="50">
        <v>1164260.6000000001</v>
      </c>
      <c r="AO18" s="50">
        <v>73891.600000000006</v>
      </c>
      <c r="AP18" s="50">
        <v>506429.7</v>
      </c>
      <c r="AQ18" s="50">
        <v>7071301.5999999996</v>
      </c>
      <c r="AR18" s="50">
        <v>3127125</v>
      </c>
      <c r="AS18" s="50">
        <v>599205</v>
      </c>
      <c r="AT18" s="50">
        <v>358989.2</v>
      </c>
      <c r="AU18" s="50">
        <v>872</v>
      </c>
      <c r="AV18" s="50">
        <v>1805626.7</v>
      </c>
      <c r="AW18" s="50">
        <v>8606859.5</v>
      </c>
    </row>
    <row r="19" spans="20:49">
      <c r="T19" s="31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</row>
  </sheetData>
  <mergeCells count="5">
    <mergeCell ref="Z7:Z8"/>
    <mergeCell ref="T2:T3"/>
    <mergeCell ref="A1:E1"/>
    <mergeCell ref="A2:A3"/>
    <mergeCell ref="T16:T17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topLeftCell="A7" zoomScale="115" zoomScaleNormal="115" workbookViewId="0">
      <selection activeCell="C32" sqref="C32"/>
    </sheetView>
  </sheetViews>
  <sheetFormatPr defaultRowHeight="13.5"/>
  <cols>
    <col min="2" max="2" width="13.28515625" bestFit="1" customWidth="1"/>
    <col min="3" max="3" width="12.7109375" bestFit="1" customWidth="1"/>
    <col min="4" max="4" width="13.42578125" bestFit="1" customWidth="1"/>
    <col min="5" max="5" width="13.28515625" bestFit="1" customWidth="1"/>
    <col min="6" max="6" width="12.7109375" bestFit="1" customWidth="1"/>
    <col min="7" max="7" width="12.5703125" bestFit="1" customWidth="1"/>
    <col min="8" max="8" width="13.42578125" bestFit="1" customWidth="1"/>
    <col min="9" max="9" width="12.5703125" customWidth="1"/>
    <col min="10" max="10" width="14.140625" customWidth="1"/>
    <col min="11" max="11" width="11.5703125" customWidth="1"/>
    <col min="12" max="12" width="14.140625" customWidth="1"/>
    <col min="13" max="13" width="9.140625" customWidth="1"/>
    <col min="14" max="14" width="14.140625" customWidth="1"/>
    <col min="15" max="15" width="9.140625" customWidth="1"/>
    <col min="16" max="16" width="14.140625" customWidth="1"/>
    <col min="17" max="17" width="9.140625" customWidth="1"/>
    <col min="18" max="18" width="14.140625" customWidth="1"/>
    <col min="19" max="19" width="9.140625" customWidth="1"/>
    <col min="20" max="20" width="14.140625" bestFit="1" customWidth="1"/>
    <col min="22" max="22" width="14.140625" bestFit="1" customWidth="1"/>
    <col min="24" max="24" width="20.85546875" bestFit="1" customWidth="1"/>
  </cols>
  <sheetData>
    <row r="1" spans="1:26">
      <c r="A1" s="69"/>
      <c r="B1" s="70"/>
      <c r="C1" s="70"/>
      <c r="D1" s="70"/>
      <c r="E1" s="70"/>
      <c r="F1" s="70"/>
      <c r="G1" s="70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6">
      <c r="A2" s="71" t="s">
        <v>60</v>
      </c>
      <c r="B2" s="70"/>
      <c r="C2" s="70"/>
      <c r="D2" s="70"/>
      <c r="E2" s="70"/>
      <c r="F2" s="70"/>
      <c r="G2" s="70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6">
      <c r="A3" s="70"/>
      <c r="B3" s="70"/>
      <c r="C3" s="70"/>
      <c r="D3" s="72"/>
      <c r="E3" s="72"/>
      <c r="F3" s="72"/>
      <c r="G3" s="7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6">
      <c r="A4" s="73" t="s">
        <v>61</v>
      </c>
      <c r="B4" s="70"/>
      <c r="C4" s="70"/>
      <c r="D4" s="74"/>
      <c r="E4" s="74"/>
      <c r="F4" s="74"/>
      <c r="G4" s="74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6">
      <c r="A5" s="130" t="s">
        <v>62</v>
      </c>
      <c r="B5" s="75" t="s">
        <v>20</v>
      </c>
      <c r="C5" s="75" t="s">
        <v>12</v>
      </c>
      <c r="D5" s="75" t="s">
        <v>13</v>
      </c>
      <c r="E5" s="76" t="s">
        <v>14</v>
      </c>
      <c r="F5" s="76" t="s">
        <v>15</v>
      </c>
      <c r="G5" s="76" t="s">
        <v>16</v>
      </c>
      <c r="H5" s="76" t="s">
        <v>17</v>
      </c>
      <c r="I5" s="76" t="s">
        <v>18</v>
      </c>
      <c r="J5" s="13"/>
      <c r="K5" s="77"/>
      <c r="L5" s="77"/>
      <c r="M5" s="77"/>
      <c r="N5" s="77"/>
      <c r="O5" s="77"/>
      <c r="P5" s="77"/>
      <c r="Q5" s="77"/>
      <c r="R5" s="77"/>
      <c r="S5" s="13"/>
      <c r="T5" s="13"/>
      <c r="U5" s="13"/>
      <c r="V5" s="13"/>
      <c r="W5" s="13"/>
      <c r="X5" s="13"/>
      <c r="Y5" s="13"/>
      <c r="Z5" s="13"/>
    </row>
    <row r="6" spans="1:26">
      <c r="A6" s="130"/>
      <c r="B6" s="75" t="s">
        <v>1</v>
      </c>
      <c r="C6" s="75" t="s">
        <v>1</v>
      </c>
      <c r="D6" s="75" t="s">
        <v>1</v>
      </c>
      <c r="E6" s="75" t="s">
        <v>1</v>
      </c>
      <c r="F6" s="75" t="s">
        <v>1</v>
      </c>
      <c r="G6" s="75" t="s">
        <v>1</v>
      </c>
      <c r="H6" s="75" t="s">
        <v>1</v>
      </c>
      <c r="I6" s="75" t="s">
        <v>1</v>
      </c>
      <c r="J6" s="13"/>
      <c r="K6" s="77"/>
      <c r="L6" s="77"/>
      <c r="M6" s="77"/>
      <c r="N6" s="77"/>
      <c r="O6" s="77"/>
      <c r="P6" s="77"/>
      <c r="Q6" s="77"/>
      <c r="R6" s="77"/>
      <c r="S6" s="13"/>
      <c r="T6" s="13"/>
      <c r="U6" s="13"/>
      <c r="V6" s="13"/>
      <c r="W6" s="13"/>
      <c r="X6" s="13"/>
      <c r="Y6" s="13"/>
      <c r="Z6" s="13"/>
    </row>
    <row r="7" spans="1:26">
      <c r="A7" s="105">
        <v>2022</v>
      </c>
      <c r="B7" s="81">
        <v>464918218.19999999</v>
      </c>
      <c r="C7" s="81">
        <v>36051896.200000003</v>
      </c>
      <c r="D7" s="81">
        <v>59329792.600000001</v>
      </c>
      <c r="E7" s="81">
        <v>238133177.5</v>
      </c>
      <c r="F7" s="81">
        <v>25115061.300000001</v>
      </c>
      <c r="G7" s="81">
        <v>20815572.600000001</v>
      </c>
      <c r="H7" s="81">
        <v>24670037.899999999</v>
      </c>
      <c r="I7" s="81">
        <v>60802680.100000009</v>
      </c>
      <c r="J7" s="79"/>
      <c r="K7" s="77"/>
      <c r="L7" s="77"/>
      <c r="M7" s="77"/>
      <c r="N7" s="77"/>
      <c r="O7" s="77"/>
      <c r="P7" s="77"/>
      <c r="Q7" s="77"/>
      <c r="R7" s="77"/>
      <c r="S7" s="13"/>
      <c r="T7" s="13"/>
      <c r="U7" s="13"/>
      <c r="V7" s="13"/>
      <c r="W7" s="13"/>
      <c r="X7" s="13"/>
      <c r="Y7" s="13"/>
      <c r="Z7" s="13"/>
    </row>
    <row r="8" spans="1:26">
      <c r="A8" s="103">
        <v>2021</v>
      </c>
      <c r="B8" s="81">
        <v>464918346.30000001</v>
      </c>
      <c r="C8" s="81">
        <v>36267372.799999997</v>
      </c>
      <c r="D8" s="81">
        <v>60597675.5</v>
      </c>
      <c r="E8" s="81">
        <v>238722452.19999999</v>
      </c>
      <c r="F8" s="81">
        <v>23789007.100000001</v>
      </c>
      <c r="G8" s="81">
        <v>20455889.5</v>
      </c>
      <c r="H8" s="81">
        <v>24704750.5</v>
      </c>
      <c r="I8" s="81">
        <v>60381198.700000003</v>
      </c>
      <c r="J8" s="13"/>
      <c r="K8" s="77"/>
      <c r="L8" s="77"/>
      <c r="M8" s="77"/>
      <c r="N8" s="77"/>
      <c r="O8" s="77"/>
      <c r="P8" s="77"/>
      <c r="Q8" s="77"/>
      <c r="R8" s="77"/>
      <c r="S8" s="13"/>
      <c r="T8" s="13"/>
      <c r="U8" s="13"/>
      <c r="V8" s="13"/>
      <c r="W8" s="13"/>
      <c r="X8" s="13"/>
      <c r="Y8" s="13"/>
      <c r="Z8" s="13"/>
    </row>
    <row r="9" spans="1:26">
      <c r="A9" s="82">
        <v>2020</v>
      </c>
      <c r="B9" s="81">
        <v>464912361.69999999</v>
      </c>
      <c r="C9" s="78">
        <v>36214023.700000003</v>
      </c>
      <c r="D9" s="78">
        <v>61411277.899999999</v>
      </c>
      <c r="E9" s="78">
        <v>238882648.30000001</v>
      </c>
      <c r="F9" s="78">
        <v>23547104.5</v>
      </c>
      <c r="G9" s="78">
        <v>20342601.5</v>
      </c>
      <c r="H9" s="78">
        <v>24777787.5</v>
      </c>
      <c r="I9" s="78">
        <v>59736918.299999997</v>
      </c>
      <c r="J9" s="79"/>
      <c r="K9" s="77"/>
      <c r="L9" s="77"/>
      <c r="M9" s="77"/>
      <c r="N9" s="77"/>
      <c r="O9" s="77"/>
      <c r="P9" s="77"/>
      <c r="Q9" s="77"/>
      <c r="R9" s="77"/>
      <c r="S9" s="13"/>
      <c r="T9" s="13"/>
      <c r="U9" s="13"/>
      <c r="V9" s="13"/>
      <c r="W9" s="13"/>
      <c r="X9" s="13"/>
      <c r="Y9" s="13"/>
      <c r="Z9" s="13"/>
    </row>
    <row r="10" spans="1:26">
      <c r="A10" s="80">
        <v>2019</v>
      </c>
      <c r="B10" s="81">
        <v>464949680.19999999</v>
      </c>
      <c r="C10" s="81">
        <v>37189132.5</v>
      </c>
      <c r="D10" s="81">
        <v>65296276.200000003</v>
      </c>
      <c r="E10" s="81">
        <v>241218764.90000001</v>
      </c>
      <c r="F10" s="81">
        <v>19977324.800000001</v>
      </c>
      <c r="G10" s="81">
        <v>18721863.300000001</v>
      </c>
      <c r="H10" s="81">
        <v>24806887.699999999</v>
      </c>
      <c r="I10" s="81">
        <v>57739430.800000004</v>
      </c>
      <c r="J10" s="13"/>
      <c r="K10" s="77"/>
      <c r="L10" s="77"/>
      <c r="M10" s="77"/>
      <c r="N10" s="77"/>
      <c r="O10" s="77"/>
      <c r="P10" s="77"/>
      <c r="Q10" s="77"/>
      <c r="R10" s="77"/>
      <c r="S10" s="13"/>
      <c r="T10" s="13"/>
      <c r="U10" s="13"/>
      <c r="V10" s="13"/>
      <c r="W10" s="13"/>
      <c r="X10" s="13"/>
      <c r="Y10" s="13"/>
      <c r="Z10" s="13"/>
    </row>
    <row r="11" spans="1:26">
      <c r="A11" s="80">
        <v>2018</v>
      </c>
      <c r="B11" s="81">
        <v>464912495.30000001</v>
      </c>
      <c r="C11" s="81">
        <v>37233529.399999999</v>
      </c>
      <c r="D11" s="81">
        <v>65851195.399999999</v>
      </c>
      <c r="E11" s="81">
        <v>242646700.69999999</v>
      </c>
      <c r="F11" s="81">
        <v>19758265.300000001</v>
      </c>
      <c r="G11" s="81">
        <v>18472399.199999999</v>
      </c>
      <c r="H11" s="81">
        <v>24796294.5</v>
      </c>
      <c r="I11" s="81">
        <v>56154110.799999997</v>
      </c>
      <c r="J11" s="13"/>
      <c r="K11" s="77"/>
      <c r="L11" s="77"/>
      <c r="M11" s="77"/>
      <c r="N11" s="77"/>
      <c r="O11" s="77"/>
      <c r="P11" s="77"/>
      <c r="Q11" s="77"/>
      <c r="R11" s="77"/>
      <c r="S11" s="13"/>
      <c r="T11" s="13"/>
      <c r="U11" s="13"/>
      <c r="V11" s="13"/>
      <c r="W11" s="13"/>
      <c r="X11" s="13"/>
      <c r="Y11" s="13"/>
      <c r="Z11" s="13"/>
    </row>
    <row r="12" spans="1:26">
      <c r="A12" s="80">
        <v>2017</v>
      </c>
      <c r="B12" s="81">
        <v>464893068.5</v>
      </c>
      <c r="C12" s="81">
        <v>37020399</v>
      </c>
      <c r="D12" s="81">
        <v>66123257.899999999</v>
      </c>
      <c r="E12" s="81">
        <v>243621582.30000001</v>
      </c>
      <c r="F12" s="81">
        <v>19558176.600000001</v>
      </c>
      <c r="G12" s="81">
        <v>18310276.899999999</v>
      </c>
      <c r="H12" s="81">
        <v>24829798.5</v>
      </c>
      <c r="I12" s="81">
        <v>55429577.300000004</v>
      </c>
      <c r="J12" s="13"/>
      <c r="K12" s="77"/>
      <c r="L12" s="77"/>
      <c r="M12" s="77"/>
      <c r="N12" s="77"/>
      <c r="O12" s="77"/>
      <c r="P12" s="77"/>
      <c r="Q12" s="77"/>
      <c r="R12" s="77"/>
      <c r="S12" s="13"/>
      <c r="T12" s="13"/>
      <c r="U12" s="13"/>
      <c r="V12" s="13"/>
      <c r="W12" s="13"/>
      <c r="X12" s="13"/>
      <c r="Y12" s="13"/>
      <c r="Z12" s="13"/>
    </row>
    <row r="13" spans="1:26">
      <c r="A13" s="82">
        <v>2016</v>
      </c>
      <c r="B13" s="83">
        <v>464868526.10000002</v>
      </c>
      <c r="C13" s="83">
        <v>37199989.299999997</v>
      </c>
      <c r="D13" s="83">
        <v>67151103.400000006</v>
      </c>
      <c r="E13" s="83">
        <v>244997850.40000001</v>
      </c>
      <c r="F13" s="83">
        <v>19213530.699999999</v>
      </c>
      <c r="G13" s="83">
        <v>16839854.399999999</v>
      </c>
      <c r="H13" s="83">
        <v>24821147.300000001</v>
      </c>
      <c r="I13" s="84">
        <v>54645050.600000001</v>
      </c>
      <c r="J13" s="13"/>
      <c r="K13" s="77"/>
      <c r="L13" s="77"/>
      <c r="M13" s="77"/>
      <c r="N13" s="77"/>
      <c r="O13" s="77"/>
      <c r="P13" s="77"/>
      <c r="Q13" s="77"/>
      <c r="R13" s="77"/>
      <c r="S13" s="13"/>
      <c r="T13" s="13"/>
      <c r="U13" s="13"/>
      <c r="V13" s="13"/>
      <c r="W13" s="13"/>
      <c r="X13" s="13"/>
      <c r="Y13" s="13"/>
      <c r="Z13" s="13"/>
    </row>
    <row r="14" spans="1:26">
      <c r="A14" s="82">
        <v>2015</v>
      </c>
      <c r="B14" s="85">
        <v>464866066.39999998</v>
      </c>
      <c r="C14" s="85">
        <v>37426817.899999999</v>
      </c>
      <c r="D14" s="85">
        <v>68287896.200000003</v>
      </c>
      <c r="E14" s="86">
        <v>245612547.69999999</v>
      </c>
      <c r="F14" s="87">
        <v>19056964.100000001</v>
      </c>
      <c r="G14" s="88">
        <v>15375512.9</v>
      </c>
      <c r="H14" s="89">
        <v>24859098.800000001</v>
      </c>
      <c r="I14" s="90">
        <v>54247228.799999997</v>
      </c>
      <c r="J14" s="13"/>
      <c r="K14" s="77"/>
      <c r="L14" s="77"/>
      <c r="M14" s="77"/>
      <c r="N14" s="77"/>
      <c r="O14" s="77"/>
      <c r="P14" s="77"/>
      <c r="Q14" s="77"/>
      <c r="R14" s="77"/>
      <c r="S14" s="13"/>
      <c r="T14" s="13"/>
      <c r="U14" s="13"/>
      <c r="V14" s="13"/>
      <c r="W14" s="13"/>
      <c r="X14" s="13"/>
      <c r="Y14" s="13"/>
      <c r="Z14" s="13"/>
    </row>
    <row r="15" spans="1:26">
      <c r="A15" s="80">
        <v>2014</v>
      </c>
      <c r="B15" s="91">
        <v>464897404.60000002</v>
      </c>
      <c r="C15" s="91">
        <v>39299816.100000001</v>
      </c>
      <c r="D15" s="91">
        <v>71964615.799999997</v>
      </c>
      <c r="E15" s="91">
        <v>250757728.30000001</v>
      </c>
      <c r="F15" s="91">
        <v>14605848</v>
      </c>
      <c r="G15" s="91">
        <v>13088868.1</v>
      </c>
      <c r="H15" s="91">
        <v>24801907.399999999</v>
      </c>
      <c r="I15" s="92">
        <v>50378620.900000006</v>
      </c>
      <c r="J15" s="13"/>
      <c r="K15" s="93"/>
      <c r="L15" s="93"/>
      <c r="M15" s="93"/>
      <c r="N15" s="93"/>
      <c r="O15" s="93"/>
      <c r="P15" s="93"/>
      <c r="Q15" s="93"/>
      <c r="R15" s="93"/>
      <c r="S15" s="13"/>
      <c r="T15" s="13"/>
      <c r="U15" s="13"/>
      <c r="V15" s="13"/>
      <c r="W15" s="13"/>
      <c r="X15" s="13"/>
      <c r="Y15" s="13"/>
      <c r="Z15" s="13"/>
    </row>
    <row r="16" spans="1:26">
      <c r="A16" s="80">
        <v>2013</v>
      </c>
      <c r="B16" s="20">
        <v>464900371.89999998</v>
      </c>
      <c r="C16" s="20">
        <v>39989378</v>
      </c>
      <c r="D16" s="20">
        <v>73789856.5</v>
      </c>
      <c r="E16" s="20">
        <v>252545909</v>
      </c>
      <c r="F16" s="20">
        <v>13871317.4</v>
      </c>
      <c r="G16" s="20">
        <v>12692253.1</v>
      </c>
      <c r="H16" s="20">
        <v>24877098.199999999</v>
      </c>
      <c r="I16" s="94">
        <v>47134559.700000003</v>
      </c>
      <c r="J16" s="13"/>
      <c r="K16" s="95"/>
      <c r="L16" s="77"/>
      <c r="M16" s="77"/>
      <c r="N16" s="77"/>
      <c r="O16" s="77"/>
      <c r="P16" s="77"/>
      <c r="Q16" s="77"/>
      <c r="R16" s="77"/>
      <c r="S16" s="13"/>
      <c r="T16" s="13"/>
      <c r="U16" s="13"/>
      <c r="V16" s="13"/>
      <c r="W16" s="13"/>
      <c r="X16" s="13"/>
      <c r="Y16" s="13"/>
      <c r="Z16" s="13"/>
    </row>
    <row r="17" spans="1:26">
      <c r="A17" s="80">
        <v>2012</v>
      </c>
      <c r="B17" s="96">
        <v>464883251.5</v>
      </c>
      <c r="C17" s="96">
        <v>39972644.600000001</v>
      </c>
      <c r="D17" s="96">
        <v>74166243.900000006</v>
      </c>
      <c r="E17" s="96">
        <v>252889623</v>
      </c>
      <c r="F17" s="96">
        <v>13599599</v>
      </c>
      <c r="G17" s="96">
        <v>12534467.1</v>
      </c>
      <c r="H17" s="96">
        <v>24857157.199999999</v>
      </c>
      <c r="I17" s="14">
        <v>46863516.700000003</v>
      </c>
      <c r="J17" s="13"/>
      <c r="K17" s="95"/>
      <c r="L17" s="77"/>
      <c r="M17" s="77"/>
      <c r="N17" s="77"/>
      <c r="O17" s="77"/>
      <c r="P17" s="77"/>
      <c r="Q17" s="77"/>
      <c r="R17" s="77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79"/>
      <c r="K18" s="79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6">
      <c r="A19" s="129" t="s">
        <v>62</v>
      </c>
      <c r="B19" s="129" t="s">
        <v>75</v>
      </c>
      <c r="C19" s="129"/>
      <c r="D19" s="129" t="s">
        <v>64</v>
      </c>
      <c r="E19" s="129"/>
      <c r="F19" s="129" t="s">
        <v>65</v>
      </c>
      <c r="G19" s="129"/>
      <c r="H19" s="129" t="s">
        <v>66</v>
      </c>
      <c r="I19" s="129"/>
      <c r="J19" s="129" t="s">
        <v>67</v>
      </c>
      <c r="K19" s="129"/>
      <c r="L19" s="129" t="s">
        <v>68</v>
      </c>
      <c r="M19" s="129"/>
      <c r="N19" s="129" t="s">
        <v>69</v>
      </c>
      <c r="O19" s="129"/>
      <c r="P19" s="129" t="s">
        <v>70</v>
      </c>
      <c r="Q19" s="129"/>
      <c r="R19" s="129" t="s">
        <v>71</v>
      </c>
      <c r="S19" s="129"/>
      <c r="T19" s="129" t="s">
        <v>77</v>
      </c>
      <c r="U19" s="129"/>
      <c r="V19" s="129" t="s">
        <v>79</v>
      </c>
      <c r="W19" s="129"/>
    </row>
    <row r="20" spans="1:26">
      <c r="A20" s="129"/>
      <c r="B20" s="97" t="s">
        <v>1</v>
      </c>
      <c r="C20" s="97" t="s">
        <v>72</v>
      </c>
      <c r="D20" s="97" t="s">
        <v>1</v>
      </c>
      <c r="E20" s="97" t="s">
        <v>72</v>
      </c>
      <c r="F20" s="97" t="s">
        <v>1</v>
      </c>
      <c r="G20" s="97" t="s">
        <v>72</v>
      </c>
      <c r="H20" s="97" t="s">
        <v>1</v>
      </c>
      <c r="I20" s="97" t="s">
        <v>72</v>
      </c>
      <c r="J20" s="97" t="s">
        <v>1</v>
      </c>
      <c r="K20" s="97" t="s">
        <v>72</v>
      </c>
      <c r="L20" s="97" t="s">
        <v>1</v>
      </c>
      <c r="M20" s="97" t="s">
        <v>72</v>
      </c>
      <c r="N20" s="97" t="s">
        <v>1</v>
      </c>
      <c r="O20" s="97" t="s">
        <v>72</v>
      </c>
      <c r="P20" s="97" t="s">
        <v>1</v>
      </c>
      <c r="Q20" s="97" t="s">
        <v>72</v>
      </c>
      <c r="R20" s="97" t="s">
        <v>1</v>
      </c>
      <c r="S20" s="97" t="s">
        <v>72</v>
      </c>
      <c r="T20" s="97" t="s">
        <v>1</v>
      </c>
      <c r="U20" s="97" t="s">
        <v>72</v>
      </c>
      <c r="V20" s="104" t="s">
        <v>1</v>
      </c>
      <c r="W20" s="104" t="s">
        <v>72</v>
      </c>
    </row>
    <row r="21" spans="1:26">
      <c r="A21" s="98" t="s">
        <v>12</v>
      </c>
      <c r="B21" s="96">
        <v>39972644.600000001</v>
      </c>
      <c r="C21" s="14">
        <v>100</v>
      </c>
      <c r="D21" s="96">
        <v>39989378</v>
      </c>
      <c r="E21" s="14">
        <f t="shared" ref="E21:E27" si="0">D21/B21*100</f>
        <v>100.041862128882</v>
      </c>
      <c r="F21" s="91">
        <v>39299816.100000001</v>
      </c>
      <c r="G21" s="14">
        <f t="shared" ref="G21:G27" si="1">F21/B21*100</f>
        <v>98.316777619462286</v>
      </c>
      <c r="H21" s="85">
        <v>37426817.899999999</v>
      </c>
      <c r="I21" s="14">
        <f t="shared" ref="I21:I27" si="2">H21/B21*100</f>
        <v>93.631077639531497</v>
      </c>
      <c r="J21" s="83">
        <v>37199989.299999997</v>
      </c>
      <c r="K21" s="14">
        <f t="shared" ref="K21:K27" si="3">J21/B21*100</f>
        <v>93.063618062438621</v>
      </c>
      <c r="L21" s="81">
        <v>37020399</v>
      </c>
      <c r="M21" s="14">
        <f t="shared" ref="M21:M27" si="4">L21/B21*100</f>
        <v>92.614335054528766</v>
      </c>
      <c r="N21" s="81">
        <v>37233529.399999999</v>
      </c>
      <c r="O21" s="14">
        <f t="shared" ref="O21:O27" si="5">N21/B21*100</f>
        <v>93.147525695610341</v>
      </c>
      <c r="P21" s="81">
        <v>37189132.5</v>
      </c>
      <c r="Q21" s="14">
        <f t="shared" ref="Q21:Q27" si="6">P21/B21*100</f>
        <v>93.036457487728995</v>
      </c>
      <c r="R21" s="81">
        <v>36214023.700000003</v>
      </c>
      <c r="S21" s="14">
        <f t="shared" ref="S21:S27" si="7">R21/B21*100</f>
        <v>90.597017191101742</v>
      </c>
      <c r="T21" s="81">
        <v>36267372.799999997</v>
      </c>
      <c r="U21" s="14">
        <f>T21/B21*100</f>
        <v>90.730481215145815</v>
      </c>
      <c r="V21" s="81">
        <v>36051896.200000003</v>
      </c>
      <c r="W21" s="14">
        <f>V21/B21*100</f>
        <v>90.191421059991612</v>
      </c>
    </row>
    <row r="22" spans="1:26">
      <c r="A22" s="98" t="s">
        <v>13</v>
      </c>
      <c r="B22" s="96">
        <v>74166243.900000006</v>
      </c>
      <c r="C22" s="14">
        <v>100</v>
      </c>
      <c r="D22" s="96">
        <v>73789856.5</v>
      </c>
      <c r="E22" s="14">
        <f t="shared" si="0"/>
        <v>99.492508477970787</v>
      </c>
      <c r="F22" s="91">
        <v>71964615.799999997</v>
      </c>
      <c r="G22" s="14">
        <f t="shared" si="1"/>
        <v>97.031495753016003</v>
      </c>
      <c r="H22" s="85">
        <v>68287896.200000003</v>
      </c>
      <c r="I22" s="14">
        <f t="shared" si="2"/>
        <v>92.07409275313185</v>
      </c>
      <c r="J22" s="83">
        <v>67151103.400000006</v>
      </c>
      <c r="K22" s="14">
        <f t="shared" si="3"/>
        <v>90.541329678959244</v>
      </c>
      <c r="L22" s="81">
        <v>66123257.899999999</v>
      </c>
      <c r="M22" s="14">
        <f t="shared" si="4"/>
        <v>89.155462678082316</v>
      </c>
      <c r="N22" s="81">
        <v>65851195.399999999</v>
      </c>
      <c r="O22" s="14">
        <f t="shared" si="5"/>
        <v>88.788634744384026</v>
      </c>
      <c r="P22" s="81">
        <v>65296276.200000003</v>
      </c>
      <c r="Q22" s="14">
        <f t="shared" si="6"/>
        <v>88.040424816497946</v>
      </c>
      <c r="R22" s="81">
        <v>61411277.899999999</v>
      </c>
      <c r="S22" s="14">
        <f t="shared" si="7"/>
        <v>82.802195002354694</v>
      </c>
      <c r="T22" s="81">
        <v>60597675.5</v>
      </c>
      <c r="U22" s="14">
        <f t="shared" ref="U22:U27" si="8">T22/B22*100</f>
        <v>81.705196749218132</v>
      </c>
      <c r="V22" s="81">
        <v>59329792.600000001</v>
      </c>
      <c r="W22" s="14">
        <f t="shared" ref="W22:W27" si="9">V22/B22*100</f>
        <v>79.99568197089188</v>
      </c>
    </row>
    <row r="23" spans="1:26">
      <c r="A23" s="98" t="s">
        <v>14</v>
      </c>
      <c r="B23" s="96">
        <v>252889623</v>
      </c>
      <c r="C23" s="14">
        <v>100</v>
      </c>
      <c r="D23" s="96">
        <v>252545909</v>
      </c>
      <c r="E23" s="14">
        <f t="shared" si="0"/>
        <v>99.864085368184519</v>
      </c>
      <c r="F23" s="91">
        <v>250757728.30000001</v>
      </c>
      <c r="G23" s="14">
        <f t="shared" si="1"/>
        <v>99.156986089539942</v>
      </c>
      <c r="H23" s="86">
        <v>245612547.69999999</v>
      </c>
      <c r="I23" s="14">
        <f t="shared" si="2"/>
        <v>97.122430246969842</v>
      </c>
      <c r="J23" s="83">
        <v>244997850.40000001</v>
      </c>
      <c r="K23" s="14">
        <f t="shared" si="3"/>
        <v>96.879360842734144</v>
      </c>
      <c r="L23" s="81">
        <v>243621582.30000001</v>
      </c>
      <c r="M23" s="14">
        <f t="shared" si="4"/>
        <v>96.335143929571217</v>
      </c>
      <c r="N23" s="81">
        <v>242646700.69999999</v>
      </c>
      <c r="O23" s="14">
        <f t="shared" si="5"/>
        <v>95.949647052144954</v>
      </c>
      <c r="P23" s="81">
        <v>241218764.90000001</v>
      </c>
      <c r="Q23" s="14">
        <f t="shared" si="6"/>
        <v>95.384999209714522</v>
      </c>
      <c r="R23" s="81">
        <v>238882648.30000001</v>
      </c>
      <c r="S23" s="14">
        <f t="shared" si="7"/>
        <v>94.461229949320625</v>
      </c>
      <c r="T23" s="81">
        <v>238722452.19999999</v>
      </c>
      <c r="U23" s="14">
        <f t="shared" si="8"/>
        <v>94.397883696477336</v>
      </c>
      <c r="V23" s="81">
        <v>238133177.5</v>
      </c>
      <c r="W23" s="14">
        <f t="shared" si="9"/>
        <v>94.164867136521451</v>
      </c>
    </row>
    <row r="24" spans="1:26">
      <c r="A24" s="98" t="s">
        <v>73</v>
      </c>
      <c r="B24" s="96">
        <v>13599599</v>
      </c>
      <c r="C24" s="14">
        <v>100</v>
      </c>
      <c r="D24" s="96">
        <v>13871317.4</v>
      </c>
      <c r="E24" s="14">
        <f t="shared" si="0"/>
        <v>101.99798832303806</v>
      </c>
      <c r="F24" s="91">
        <v>14605848</v>
      </c>
      <c r="G24" s="14">
        <f t="shared" si="1"/>
        <v>107.39910787075414</v>
      </c>
      <c r="H24" s="87">
        <v>19056964.100000001</v>
      </c>
      <c r="I24" s="14">
        <f t="shared" si="2"/>
        <v>140.12886777029237</v>
      </c>
      <c r="J24" s="83">
        <v>19213530.699999999</v>
      </c>
      <c r="K24" s="14">
        <f t="shared" si="3"/>
        <v>141.28012671550096</v>
      </c>
      <c r="L24" s="81">
        <v>19558176.600000001</v>
      </c>
      <c r="M24" s="14">
        <f t="shared" si="4"/>
        <v>143.81436246759924</v>
      </c>
      <c r="N24" s="81">
        <v>19758265.300000001</v>
      </c>
      <c r="O24" s="14">
        <f t="shared" si="5"/>
        <v>145.28564629001195</v>
      </c>
      <c r="P24" s="81">
        <v>19977324.800000001</v>
      </c>
      <c r="Q24" s="14">
        <f t="shared" si="6"/>
        <v>146.89642540195487</v>
      </c>
      <c r="R24" s="81">
        <v>23547104.5</v>
      </c>
      <c r="S24" s="14">
        <f t="shared" si="7"/>
        <v>173.145579513043</v>
      </c>
      <c r="T24" s="81">
        <v>23789007.100000001</v>
      </c>
      <c r="U24" s="14">
        <f t="shared" si="8"/>
        <v>174.92432754818728</v>
      </c>
      <c r="V24" s="81">
        <v>25115061.300000001</v>
      </c>
      <c r="W24" s="14">
        <f t="shared" si="9"/>
        <v>184.67501357944451</v>
      </c>
    </row>
    <row r="25" spans="1:26">
      <c r="A25" s="98" t="s">
        <v>16</v>
      </c>
      <c r="B25" s="96">
        <v>12534467.1</v>
      </c>
      <c r="C25" s="14">
        <v>100</v>
      </c>
      <c r="D25" s="96">
        <v>12692253.1</v>
      </c>
      <c r="E25" s="14">
        <f t="shared" si="0"/>
        <v>101.25881697834605</v>
      </c>
      <c r="F25" s="91">
        <v>13088868.1</v>
      </c>
      <c r="G25" s="14">
        <f t="shared" si="1"/>
        <v>104.42301212789494</v>
      </c>
      <c r="H25" s="88">
        <v>15375512.9</v>
      </c>
      <c r="I25" s="14">
        <f t="shared" si="2"/>
        <v>122.66586826016722</v>
      </c>
      <c r="J25" s="83">
        <v>16839854.399999999</v>
      </c>
      <c r="K25" s="14">
        <f t="shared" si="3"/>
        <v>134.34838725612835</v>
      </c>
      <c r="L25" s="81">
        <v>18310276.899999999</v>
      </c>
      <c r="M25" s="14">
        <f t="shared" si="4"/>
        <v>146.0794204805085</v>
      </c>
      <c r="N25" s="81">
        <v>18472399.199999999</v>
      </c>
      <c r="O25" s="14">
        <f t="shared" si="5"/>
        <v>147.37283246768425</v>
      </c>
      <c r="P25" s="81">
        <v>18721863.300000001</v>
      </c>
      <c r="Q25" s="14">
        <f t="shared" si="6"/>
        <v>149.36305748490898</v>
      </c>
      <c r="R25" s="81">
        <v>20342601.5</v>
      </c>
      <c r="S25" s="14">
        <f t="shared" si="7"/>
        <v>162.29330962143575</v>
      </c>
      <c r="T25" s="81">
        <v>20455889.5</v>
      </c>
      <c r="U25" s="14">
        <f t="shared" si="8"/>
        <v>163.19712147954019</v>
      </c>
      <c r="V25" s="81">
        <v>20815572.600000001</v>
      </c>
      <c r="W25" s="14">
        <f t="shared" si="9"/>
        <v>166.06667386761103</v>
      </c>
    </row>
    <row r="26" spans="1:26">
      <c r="A26" s="98" t="s">
        <v>17</v>
      </c>
      <c r="B26" s="96">
        <v>24857157.199999999</v>
      </c>
      <c r="C26" s="14">
        <v>100</v>
      </c>
      <c r="D26" s="96">
        <v>24877098.199999999</v>
      </c>
      <c r="E26" s="14">
        <f t="shared" si="0"/>
        <v>100.08022236750386</v>
      </c>
      <c r="F26" s="91">
        <v>24801907.399999999</v>
      </c>
      <c r="G26" s="14">
        <f t="shared" si="1"/>
        <v>99.777730817907042</v>
      </c>
      <c r="H26" s="89">
        <v>24859098.800000001</v>
      </c>
      <c r="I26" s="14">
        <f t="shared" si="2"/>
        <v>100.00781102997571</v>
      </c>
      <c r="J26" s="83">
        <v>24821147.300000001</v>
      </c>
      <c r="K26" s="14">
        <f t="shared" si="3"/>
        <v>99.855132669797015</v>
      </c>
      <c r="L26" s="81">
        <v>24829798.5</v>
      </c>
      <c r="M26" s="14">
        <f t="shared" si="4"/>
        <v>99.88993632787583</v>
      </c>
      <c r="N26" s="81">
        <v>24796294.5</v>
      </c>
      <c r="O26" s="14">
        <f t="shared" si="5"/>
        <v>99.755150198752418</v>
      </c>
      <c r="P26" s="81">
        <v>24806887.699999999</v>
      </c>
      <c r="Q26" s="14">
        <f t="shared" si="6"/>
        <v>99.797766496001401</v>
      </c>
      <c r="R26" s="81">
        <v>24777787.5</v>
      </c>
      <c r="S26" s="14">
        <f t="shared" si="7"/>
        <v>99.680696793437022</v>
      </c>
      <c r="T26" s="81">
        <v>24704750.5</v>
      </c>
      <c r="U26" s="14">
        <f t="shared" si="8"/>
        <v>99.386869951484229</v>
      </c>
      <c r="V26" s="81">
        <v>24670037.899999999</v>
      </c>
      <c r="W26" s="14">
        <f t="shared" si="9"/>
        <v>99.247221641258307</v>
      </c>
    </row>
    <row r="27" spans="1:26">
      <c r="A27" s="99" t="s">
        <v>55</v>
      </c>
      <c r="B27" s="14">
        <v>46863516.700000003</v>
      </c>
      <c r="C27" s="14">
        <v>100</v>
      </c>
      <c r="D27" s="14">
        <v>47134559.700000003</v>
      </c>
      <c r="E27" s="14">
        <f t="shared" si="0"/>
        <v>100.57836675325733</v>
      </c>
      <c r="F27" s="92">
        <v>50378620.900000006</v>
      </c>
      <c r="G27" s="14">
        <f t="shared" si="1"/>
        <v>107.50072646596752</v>
      </c>
      <c r="H27" s="90">
        <v>54247228.799999997</v>
      </c>
      <c r="I27" s="14">
        <f t="shared" si="2"/>
        <v>115.75577895117716</v>
      </c>
      <c r="J27" s="84">
        <v>54645050.600000001</v>
      </c>
      <c r="K27" s="14">
        <f t="shared" si="3"/>
        <v>116.60467341752012</v>
      </c>
      <c r="L27" s="81">
        <v>55429577.300000004</v>
      </c>
      <c r="M27" s="14">
        <f t="shared" si="4"/>
        <v>118.27874048555984</v>
      </c>
      <c r="N27" s="81">
        <v>56154110.799999997</v>
      </c>
      <c r="O27" s="14">
        <f t="shared" si="5"/>
        <v>119.82479069907272</v>
      </c>
      <c r="P27" s="81">
        <v>57739430.800000004</v>
      </c>
      <c r="Q27" s="14">
        <f t="shared" si="6"/>
        <v>123.20763541844909</v>
      </c>
      <c r="R27" s="81">
        <v>59736918.299999997</v>
      </c>
      <c r="S27" s="14">
        <f t="shared" si="7"/>
        <v>127.46998626332282</v>
      </c>
      <c r="T27" s="81">
        <v>60381198.700000003</v>
      </c>
      <c r="U27" s="14">
        <f t="shared" si="8"/>
        <v>128.84478791153117</v>
      </c>
      <c r="V27" s="81">
        <v>60802680.100000009</v>
      </c>
      <c r="W27" s="14">
        <f t="shared" si="9"/>
        <v>129.74416855916405</v>
      </c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4"/>
      <c r="M28" s="13"/>
      <c r="N28" s="13"/>
      <c r="O28" s="13"/>
      <c r="P28" s="13"/>
      <c r="Q28" s="13"/>
      <c r="R28" s="13"/>
      <c r="S28" s="13"/>
      <c r="T28" s="13"/>
      <c r="U28" s="13"/>
    </row>
    <row r="29" spans="1:26">
      <c r="A29" s="100" t="s">
        <v>74</v>
      </c>
      <c r="B29" s="101" t="s">
        <v>75</v>
      </c>
      <c r="C29" s="101" t="s">
        <v>64</v>
      </c>
      <c r="D29" s="101" t="s">
        <v>65</v>
      </c>
      <c r="E29" s="101" t="s">
        <v>66</v>
      </c>
      <c r="F29" s="101" t="s">
        <v>67</v>
      </c>
      <c r="G29" s="101" t="s">
        <v>68</v>
      </c>
      <c r="H29" s="101" t="s">
        <v>69</v>
      </c>
      <c r="I29" s="101" t="s">
        <v>70</v>
      </c>
      <c r="J29" s="101" t="s">
        <v>71</v>
      </c>
      <c r="K29" s="101" t="s">
        <v>77</v>
      </c>
      <c r="L29" s="101" t="s">
        <v>79</v>
      </c>
      <c r="M29" s="13"/>
      <c r="N29" s="13"/>
      <c r="O29" s="13"/>
      <c r="P29" s="13"/>
      <c r="Q29" s="13"/>
      <c r="R29" s="13"/>
    </row>
    <row r="30" spans="1:26">
      <c r="A30" s="98" t="s">
        <v>12</v>
      </c>
      <c r="B30" s="102">
        <f>C21</f>
        <v>100</v>
      </c>
      <c r="C30" s="102">
        <f>E21</f>
        <v>100.041862128882</v>
      </c>
      <c r="D30" s="102">
        <f>G21</f>
        <v>98.316777619462286</v>
      </c>
      <c r="E30" s="102">
        <f>I21</f>
        <v>93.631077639531497</v>
      </c>
      <c r="F30" s="102">
        <f>K21</f>
        <v>93.063618062438621</v>
      </c>
      <c r="G30" s="102">
        <f>M21</f>
        <v>92.614335054528766</v>
      </c>
      <c r="H30" s="102">
        <f>O21</f>
        <v>93.147525695610341</v>
      </c>
      <c r="I30" s="102">
        <f>Q21</f>
        <v>93.036457487728995</v>
      </c>
      <c r="J30" s="102">
        <f>S21</f>
        <v>90.597017191101742</v>
      </c>
      <c r="K30" s="102">
        <f>U21</f>
        <v>90.730481215145815</v>
      </c>
      <c r="L30" s="102">
        <f>W21</f>
        <v>90.191421059991612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6">
      <c r="A31" s="98" t="s">
        <v>13</v>
      </c>
      <c r="B31" s="102">
        <f t="shared" ref="B31:B36" si="10">C22</f>
        <v>100</v>
      </c>
      <c r="C31" s="102">
        <f t="shared" ref="C31:C36" si="11">E22</f>
        <v>99.492508477970787</v>
      </c>
      <c r="D31" s="102">
        <f t="shared" ref="D31:D36" si="12">G22</f>
        <v>97.031495753016003</v>
      </c>
      <c r="E31" s="102">
        <f t="shared" ref="E31:E36" si="13">I22</f>
        <v>92.07409275313185</v>
      </c>
      <c r="F31" s="102">
        <f t="shared" ref="F31:F36" si="14">K22</f>
        <v>90.541329678959244</v>
      </c>
      <c r="G31" s="102">
        <f t="shared" ref="G31:G36" si="15">M22</f>
        <v>89.155462678082316</v>
      </c>
      <c r="H31" s="102">
        <f t="shared" ref="H31:H36" si="16">O22</f>
        <v>88.788634744384026</v>
      </c>
      <c r="I31" s="102">
        <f t="shared" ref="I31:I36" si="17">Q22</f>
        <v>88.040424816497946</v>
      </c>
      <c r="J31" s="102">
        <f t="shared" ref="J31:J36" si="18">S22</f>
        <v>82.802195002354694</v>
      </c>
      <c r="K31" s="102">
        <f t="shared" ref="K31:K36" si="19">U22</f>
        <v>81.705196749218132</v>
      </c>
      <c r="L31" s="102">
        <f t="shared" ref="L31:L36" si="20">W22</f>
        <v>79.99568197089188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6">
      <c r="A32" s="98" t="s">
        <v>14</v>
      </c>
      <c r="B32" s="102">
        <f t="shared" si="10"/>
        <v>100</v>
      </c>
      <c r="C32" s="102">
        <f t="shared" si="11"/>
        <v>99.864085368184519</v>
      </c>
      <c r="D32" s="102">
        <f t="shared" si="12"/>
        <v>99.156986089539942</v>
      </c>
      <c r="E32" s="102">
        <f t="shared" si="13"/>
        <v>97.122430246969842</v>
      </c>
      <c r="F32" s="102">
        <f t="shared" si="14"/>
        <v>96.879360842734144</v>
      </c>
      <c r="G32" s="102">
        <f t="shared" si="15"/>
        <v>96.335143929571217</v>
      </c>
      <c r="H32" s="102">
        <f t="shared" si="16"/>
        <v>95.949647052144954</v>
      </c>
      <c r="I32" s="102">
        <f t="shared" si="17"/>
        <v>95.384999209714522</v>
      </c>
      <c r="J32" s="102">
        <f t="shared" si="18"/>
        <v>94.461229949320625</v>
      </c>
      <c r="K32" s="102">
        <f t="shared" si="19"/>
        <v>94.397883696477336</v>
      </c>
      <c r="L32" s="102">
        <f t="shared" si="20"/>
        <v>94.164867136521451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>
      <c r="A33" s="98" t="s">
        <v>73</v>
      </c>
      <c r="B33" s="102">
        <f t="shared" si="10"/>
        <v>100</v>
      </c>
      <c r="C33" s="102">
        <f t="shared" si="11"/>
        <v>101.99798832303806</v>
      </c>
      <c r="D33" s="102">
        <f t="shared" si="12"/>
        <v>107.39910787075414</v>
      </c>
      <c r="E33" s="102">
        <f t="shared" si="13"/>
        <v>140.12886777029237</v>
      </c>
      <c r="F33" s="102">
        <f t="shared" si="14"/>
        <v>141.28012671550096</v>
      </c>
      <c r="G33" s="102">
        <f t="shared" si="15"/>
        <v>143.81436246759924</v>
      </c>
      <c r="H33" s="102">
        <f t="shared" si="16"/>
        <v>145.28564629001195</v>
      </c>
      <c r="I33" s="102">
        <f t="shared" si="17"/>
        <v>146.89642540195487</v>
      </c>
      <c r="J33" s="102">
        <f t="shared" si="18"/>
        <v>173.145579513043</v>
      </c>
      <c r="K33" s="102">
        <f t="shared" si="19"/>
        <v>174.92432754818728</v>
      </c>
      <c r="L33" s="102">
        <f t="shared" si="20"/>
        <v>184.67501357944451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>
      <c r="A34" s="98" t="s">
        <v>16</v>
      </c>
      <c r="B34" s="102">
        <f t="shared" si="10"/>
        <v>100</v>
      </c>
      <c r="C34" s="102">
        <f t="shared" si="11"/>
        <v>101.25881697834605</v>
      </c>
      <c r="D34" s="102">
        <f t="shared" si="12"/>
        <v>104.42301212789494</v>
      </c>
      <c r="E34" s="102">
        <f t="shared" si="13"/>
        <v>122.66586826016722</v>
      </c>
      <c r="F34" s="102">
        <f t="shared" si="14"/>
        <v>134.34838725612835</v>
      </c>
      <c r="G34" s="102">
        <f t="shared" si="15"/>
        <v>146.0794204805085</v>
      </c>
      <c r="H34" s="102">
        <f t="shared" si="16"/>
        <v>147.37283246768425</v>
      </c>
      <c r="I34" s="102">
        <f t="shared" si="17"/>
        <v>149.36305748490898</v>
      </c>
      <c r="J34" s="102">
        <f t="shared" si="18"/>
        <v>162.29330962143575</v>
      </c>
      <c r="K34" s="102">
        <f t="shared" si="19"/>
        <v>163.19712147954019</v>
      </c>
      <c r="L34" s="102">
        <f t="shared" si="20"/>
        <v>166.06667386761103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>
      <c r="A35" s="98" t="s">
        <v>17</v>
      </c>
      <c r="B35" s="102">
        <f t="shared" si="10"/>
        <v>100</v>
      </c>
      <c r="C35" s="102">
        <f t="shared" si="11"/>
        <v>100.08022236750386</v>
      </c>
      <c r="D35" s="102">
        <f t="shared" si="12"/>
        <v>99.777730817907042</v>
      </c>
      <c r="E35" s="102">
        <f t="shared" si="13"/>
        <v>100.00781102997571</v>
      </c>
      <c r="F35" s="102">
        <f t="shared" si="14"/>
        <v>99.855132669797015</v>
      </c>
      <c r="G35" s="102">
        <f t="shared" si="15"/>
        <v>99.88993632787583</v>
      </c>
      <c r="H35" s="102">
        <f t="shared" si="16"/>
        <v>99.755150198752418</v>
      </c>
      <c r="I35" s="102">
        <f t="shared" si="17"/>
        <v>99.797766496001401</v>
      </c>
      <c r="J35" s="102">
        <f t="shared" si="18"/>
        <v>99.680696793437022</v>
      </c>
      <c r="K35" s="102">
        <f t="shared" si="19"/>
        <v>99.386869951484229</v>
      </c>
      <c r="L35" s="102">
        <f t="shared" si="20"/>
        <v>99.247221641258307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>
      <c r="A36" s="99" t="s">
        <v>55</v>
      </c>
      <c r="B36" s="102">
        <f t="shared" si="10"/>
        <v>100</v>
      </c>
      <c r="C36" s="102">
        <f t="shared" si="11"/>
        <v>100.57836675325733</v>
      </c>
      <c r="D36" s="102">
        <f t="shared" si="12"/>
        <v>107.50072646596752</v>
      </c>
      <c r="E36" s="102">
        <f t="shared" si="13"/>
        <v>115.75577895117716</v>
      </c>
      <c r="F36" s="102">
        <f t="shared" si="14"/>
        <v>116.60467341752012</v>
      </c>
      <c r="G36" s="102">
        <f t="shared" si="15"/>
        <v>118.27874048555984</v>
      </c>
      <c r="H36" s="102">
        <f t="shared" si="16"/>
        <v>119.82479069907272</v>
      </c>
      <c r="I36" s="102">
        <f t="shared" si="17"/>
        <v>123.20763541844909</v>
      </c>
      <c r="J36" s="102">
        <f t="shared" si="18"/>
        <v>127.46998626332282</v>
      </c>
      <c r="K36" s="102">
        <f t="shared" si="19"/>
        <v>128.84478791153117</v>
      </c>
      <c r="L36" s="102">
        <f t="shared" si="20"/>
        <v>129.74416855916405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40" spans="1:22">
      <c r="A40" s="130" t="s">
        <v>62</v>
      </c>
      <c r="B40" s="130"/>
      <c r="C40" s="105">
        <v>2022</v>
      </c>
      <c r="D40" s="103">
        <v>2021</v>
      </c>
      <c r="E40" s="82">
        <v>2020</v>
      </c>
      <c r="F40" s="80">
        <v>2019</v>
      </c>
      <c r="G40" s="80">
        <v>2018</v>
      </c>
      <c r="H40" s="80">
        <v>2017</v>
      </c>
      <c r="I40" s="82">
        <v>2016</v>
      </c>
      <c r="J40" s="82">
        <v>2015</v>
      </c>
      <c r="K40" s="80">
        <v>2014</v>
      </c>
      <c r="L40" s="80">
        <v>2013</v>
      </c>
      <c r="M40" s="80">
        <v>2012</v>
      </c>
    </row>
    <row r="41" spans="1:22">
      <c r="A41" s="75" t="s">
        <v>20</v>
      </c>
      <c r="B41" s="75" t="s">
        <v>1</v>
      </c>
      <c r="C41" s="78">
        <v>464918218.19999999</v>
      </c>
      <c r="D41" s="78">
        <v>464918346.30000001</v>
      </c>
      <c r="E41" s="78">
        <v>464912361.69999999</v>
      </c>
      <c r="F41" s="81">
        <v>464949680.19999999</v>
      </c>
      <c r="G41" s="81">
        <v>464912495.30000001</v>
      </c>
      <c r="H41" s="81">
        <v>464893068.5</v>
      </c>
      <c r="I41" s="83">
        <v>464868526.10000002</v>
      </c>
      <c r="J41" s="85">
        <v>464866066.39999998</v>
      </c>
      <c r="K41" s="91">
        <v>464897404.60000002</v>
      </c>
      <c r="L41" s="20">
        <v>464900371.89999998</v>
      </c>
      <c r="M41" s="96">
        <v>464883251.5</v>
      </c>
    </row>
    <row r="42" spans="1:22">
      <c r="A42" s="75" t="s">
        <v>12</v>
      </c>
      <c r="B42" s="75" t="s">
        <v>1</v>
      </c>
      <c r="C42" s="78">
        <v>36051896.200000003</v>
      </c>
      <c r="D42" s="78">
        <v>36267372.799999997</v>
      </c>
      <c r="E42" s="78">
        <v>36214023.700000003</v>
      </c>
      <c r="F42" s="81">
        <v>37189132.5</v>
      </c>
      <c r="G42" s="81">
        <v>37233529.399999999</v>
      </c>
      <c r="H42" s="81">
        <v>37020399</v>
      </c>
      <c r="I42" s="83">
        <v>37199989.299999997</v>
      </c>
      <c r="J42" s="85">
        <v>37426817.899999999</v>
      </c>
      <c r="K42" s="91">
        <v>39299816.100000001</v>
      </c>
      <c r="L42" s="20">
        <v>39989378</v>
      </c>
      <c r="M42" s="96">
        <v>39972644.600000001</v>
      </c>
    </row>
    <row r="43" spans="1:22">
      <c r="A43" s="75" t="s">
        <v>13</v>
      </c>
      <c r="B43" s="75" t="s">
        <v>1</v>
      </c>
      <c r="C43" s="78">
        <v>59329792.600000001</v>
      </c>
      <c r="D43" s="78">
        <v>60597675.5</v>
      </c>
      <c r="E43" s="78">
        <v>61411277.899999999</v>
      </c>
      <c r="F43" s="81">
        <v>65296276.200000003</v>
      </c>
      <c r="G43" s="81">
        <v>65851195.399999999</v>
      </c>
      <c r="H43" s="81">
        <v>66123257.899999999</v>
      </c>
      <c r="I43" s="83">
        <v>67151103.400000006</v>
      </c>
      <c r="J43" s="85">
        <v>68287896.200000003</v>
      </c>
      <c r="K43" s="91">
        <v>71964615.799999997</v>
      </c>
      <c r="L43" s="20">
        <v>73789856.5</v>
      </c>
      <c r="M43" s="96">
        <v>74166243.900000006</v>
      </c>
    </row>
    <row r="44" spans="1:22">
      <c r="A44" s="76" t="s">
        <v>14</v>
      </c>
      <c r="B44" s="75" t="s">
        <v>1</v>
      </c>
      <c r="C44" s="78">
        <v>238133177.5</v>
      </c>
      <c r="D44" s="78">
        <v>238722452.19999999</v>
      </c>
      <c r="E44" s="78">
        <v>238882648.30000001</v>
      </c>
      <c r="F44" s="81">
        <v>241218764.90000001</v>
      </c>
      <c r="G44" s="81">
        <v>242646700.69999999</v>
      </c>
      <c r="H44" s="81">
        <v>243621582.30000001</v>
      </c>
      <c r="I44" s="83">
        <v>244997850.40000001</v>
      </c>
      <c r="J44" s="86">
        <v>245612547.69999999</v>
      </c>
      <c r="K44" s="91">
        <v>250757728.30000001</v>
      </c>
      <c r="L44" s="20">
        <v>252545909</v>
      </c>
      <c r="M44" s="96">
        <v>252889623</v>
      </c>
    </row>
    <row r="45" spans="1:22">
      <c r="A45" s="76" t="s">
        <v>15</v>
      </c>
      <c r="B45" s="75" t="s">
        <v>1</v>
      </c>
      <c r="C45" s="78">
        <v>25115061.300000001</v>
      </c>
      <c r="D45" s="78">
        <v>23789007.100000001</v>
      </c>
      <c r="E45" s="78">
        <v>23547104.5</v>
      </c>
      <c r="F45" s="81">
        <v>19977324.800000001</v>
      </c>
      <c r="G45" s="81">
        <v>19758265.300000001</v>
      </c>
      <c r="H45" s="81">
        <v>19558176.600000001</v>
      </c>
      <c r="I45" s="83">
        <v>19213530.699999999</v>
      </c>
      <c r="J45" s="87">
        <v>19056964.100000001</v>
      </c>
      <c r="K45" s="91">
        <v>14605848</v>
      </c>
      <c r="L45" s="20">
        <v>13871317.4</v>
      </c>
      <c r="M45" s="96">
        <v>13599599</v>
      </c>
    </row>
    <row r="46" spans="1:22">
      <c r="A46" s="76" t="s">
        <v>16</v>
      </c>
      <c r="B46" s="75" t="s">
        <v>1</v>
      </c>
      <c r="C46" s="78">
        <v>20815572.600000001</v>
      </c>
      <c r="D46" s="78">
        <v>20455889.5</v>
      </c>
      <c r="E46" s="78">
        <v>20342601.5</v>
      </c>
      <c r="F46" s="81">
        <v>18721863.300000001</v>
      </c>
      <c r="G46" s="81">
        <v>18472399.199999999</v>
      </c>
      <c r="H46" s="81">
        <v>18310276.899999999</v>
      </c>
      <c r="I46" s="83">
        <v>16839854.399999999</v>
      </c>
      <c r="J46" s="88">
        <v>15375512.9</v>
      </c>
      <c r="K46" s="91">
        <v>13088868.1</v>
      </c>
      <c r="L46" s="20">
        <v>12692253.1</v>
      </c>
      <c r="M46" s="96">
        <v>12534467.1</v>
      </c>
    </row>
    <row r="47" spans="1:22">
      <c r="A47" s="76" t="s">
        <v>17</v>
      </c>
      <c r="B47" s="75" t="s">
        <v>1</v>
      </c>
      <c r="C47" s="78">
        <v>24670037.899999999</v>
      </c>
      <c r="D47" s="78">
        <v>24704750.5</v>
      </c>
      <c r="E47" s="78">
        <v>24777787.5</v>
      </c>
      <c r="F47" s="81">
        <v>24806887.699999999</v>
      </c>
      <c r="G47" s="81">
        <v>24796294.5</v>
      </c>
      <c r="H47" s="81">
        <v>24829798.5</v>
      </c>
      <c r="I47" s="83">
        <v>24821147.300000001</v>
      </c>
      <c r="J47" s="89">
        <v>24859098.800000001</v>
      </c>
      <c r="K47" s="91">
        <v>24801907.399999999</v>
      </c>
      <c r="L47" s="20">
        <v>24877098.199999999</v>
      </c>
      <c r="M47" s="96">
        <v>24857157.199999999</v>
      </c>
    </row>
    <row r="48" spans="1:22">
      <c r="A48" s="76" t="s">
        <v>18</v>
      </c>
      <c r="B48" s="75" t="s">
        <v>1</v>
      </c>
      <c r="C48" s="78">
        <v>60802680.100000009</v>
      </c>
      <c r="D48" s="78">
        <v>60381198.700000003</v>
      </c>
      <c r="E48" s="78">
        <v>59736918.299999997</v>
      </c>
      <c r="F48" s="81">
        <v>57739430.800000004</v>
      </c>
      <c r="G48" s="81">
        <v>56154110.799999997</v>
      </c>
      <c r="H48" s="81">
        <v>55429577.300000004</v>
      </c>
      <c r="I48" s="84">
        <v>54645050.600000001</v>
      </c>
      <c r="J48" s="90">
        <v>54247228.799999997</v>
      </c>
      <c r="K48" s="92">
        <v>50378620.900000006</v>
      </c>
      <c r="L48" s="94">
        <v>47134559.700000003</v>
      </c>
      <c r="M48" s="14">
        <v>46863516.700000003</v>
      </c>
    </row>
  </sheetData>
  <mergeCells count="14">
    <mergeCell ref="V19:W19"/>
    <mergeCell ref="T19:U19"/>
    <mergeCell ref="A40:B40"/>
    <mergeCell ref="R19:S19"/>
    <mergeCell ref="A5:A6"/>
    <mergeCell ref="A19:A20"/>
    <mergeCell ref="B19:C19"/>
    <mergeCell ref="D19:E19"/>
    <mergeCell ref="F19:G19"/>
    <mergeCell ref="H19:I19"/>
    <mergeCell ref="J19:K19"/>
    <mergeCell ref="L19:M19"/>
    <mergeCell ref="N19:O19"/>
    <mergeCell ref="P19:Q19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1.시별 면적 및 지번수</vt:lpstr>
      <vt:lpstr>2.시별 면적 및 지번수 현황</vt:lpstr>
      <vt:lpstr>3.지적통계체계표</vt:lpstr>
      <vt:lpstr>4.지목별현황</vt:lpstr>
      <vt:lpstr>5.시별 지적공부등록지 현황</vt:lpstr>
      <vt:lpstr>6.시별 지목별 면적 현황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DanMi</dc:creator>
  <cp:lastModifiedBy>rose</cp:lastModifiedBy>
  <dcterms:created xsi:type="dcterms:W3CDTF">2013-04-08T01:22:22Z</dcterms:created>
  <dcterms:modified xsi:type="dcterms:W3CDTF">2023-01-25T01:03:28Z</dcterms:modified>
</cp:coreProperties>
</file>