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6.xml" ContentType="application/vnd.openxmlformats-officedocument.drawingml.chart+xml"/>
  <Override PartName="/xl/drawings/drawing50.xml" ContentType="application/vnd.openxmlformats-officedocument.drawingml.chartshapes+xml"/>
  <Override PartName="/xl/charts/chart47.xml" ContentType="application/vnd.openxmlformats-officedocument.drawingml.chart+xml"/>
  <Override PartName="/xl/drawings/drawing51.xml" ContentType="application/vnd.openxmlformats-officedocument.drawing+xml"/>
  <Override PartName="/xl/charts/chart48.xml" ContentType="application/vnd.openxmlformats-officedocument.drawingml.chart+xml"/>
  <Override PartName="/xl/drawings/drawing52.xml" ContentType="application/vnd.openxmlformats-officedocument.drawingml.chartshapes+xml"/>
  <Override PartName="/xl/charts/chart49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80.xml" ContentType="application/vnd.openxmlformats-officedocument.drawingml.chartshapes+xml"/>
  <Override PartName="/xl/charts/chart77.xml" ContentType="application/vnd.openxmlformats-officedocument.drawingml.chart+xml"/>
  <Override PartName="/xl/drawings/drawing81.xml" ContentType="application/vnd.openxmlformats-officedocument.drawingml.chartshapes+xml"/>
  <Override PartName="/xl/charts/chart78.xml" ContentType="application/vnd.openxmlformats-officedocument.drawingml.chart+xml"/>
  <Override PartName="/xl/drawings/drawing82.xml" ContentType="application/vnd.openxmlformats-officedocument.drawingml.chartshapes+xml"/>
  <Override PartName="/xl/charts/chart79.xml" ContentType="application/vnd.openxmlformats-officedocument.drawingml.chart+xml"/>
  <Override PartName="/xl/drawings/drawing83.xml" ContentType="application/vnd.openxmlformats-officedocument.drawingml.chartshapes+xml"/>
  <Override PartName="/xl/charts/chart80.xml" ContentType="application/vnd.openxmlformats-officedocument.drawingml.chart+xml"/>
  <Override PartName="/xl/drawings/drawing84.xml" ContentType="application/vnd.openxmlformats-officedocument.drawingml.chartshapes+xml"/>
  <Override PartName="/xl/charts/chart81.xml" ContentType="application/vnd.openxmlformats-officedocument.drawingml.chart+xml"/>
  <Override PartName="/xl/drawings/drawing85.xml" ContentType="application/vnd.openxmlformats-officedocument.drawingml.chartshapes+xml"/>
  <Override PartName="/xl/charts/chart82.xml" ContentType="application/vnd.openxmlformats-officedocument.drawingml.chart+xml"/>
  <Override PartName="/xl/drawings/drawing86.xml" ContentType="application/vnd.openxmlformats-officedocument.drawingml.chartshapes+xml"/>
  <Override PartName="/xl/charts/chart83.xml" ContentType="application/vnd.openxmlformats-officedocument.drawingml.chart+xml"/>
  <Override PartName="/xl/drawings/drawing87.xml" ContentType="application/vnd.openxmlformats-officedocument.drawingml.chartshapes+xml"/>
  <Override PartName="/xl/charts/chart84.xml" ContentType="application/vnd.openxmlformats-officedocument.drawingml.chart+xml"/>
  <Override PartName="/xl/drawings/drawing88.xml" ContentType="application/vnd.openxmlformats-officedocument.drawingml.chartshapes+xml"/>
  <Override PartName="/xl/charts/chart85.xml" ContentType="application/vnd.openxmlformats-officedocument.drawingml.chart+xml"/>
  <Override PartName="/xl/drawings/drawing89.xml" ContentType="application/vnd.openxmlformats-officedocument.drawingml.chartshapes+xml"/>
  <Override PartName="/xl/charts/chart86.xml" ContentType="application/vnd.openxmlformats-officedocument.drawingml.chart+xml"/>
  <Override PartName="/xl/drawings/drawing90.xml" ContentType="application/vnd.openxmlformats-officedocument.drawingml.chartshapes+xml"/>
  <Override PartName="/xl/charts/chart87.xml" ContentType="application/vnd.openxmlformats-officedocument.drawingml.chart+xml"/>
  <Override PartName="/xl/drawings/drawing91.xml" ContentType="application/vnd.openxmlformats-officedocument.drawingml.chartshapes+xml"/>
  <Override PartName="/xl/charts/chart88.xml" ContentType="application/vnd.openxmlformats-officedocument.drawingml.chart+xml"/>
  <Override PartName="/xl/drawings/drawing92.xml" ContentType="application/vnd.openxmlformats-officedocument.drawingml.chartshapes+xml"/>
  <Override PartName="/xl/charts/chart89.xml" ContentType="application/vnd.openxmlformats-officedocument.drawingml.chart+xml"/>
  <Override PartName="/xl/drawings/drawing93.xml" ContentType="application/vnd.openxmlformats-officedocument.drawingml.chartshapes+xml"/>
  <Override PartName="/xl/charts/chart90.xml" ContentType="application/vnd.openxmlformats-officedocument.drawingml.chart+xml"/>
  <Override PartName="/xl/drawings/drawing94.xml" ContentType="application/vnd.openxmlformats-officedocument.drawingml.chartshapes+xml"/>
  <Override PartName="/xl/charts/chart91.xml" ContentType="application/vnd.openxmlformats-officedocument.drawingml.chart+xml"/>
  <Override PartName="/xl/drawings/drawing95.xml" ContentType="application/vnd.openxmlformats-officedocument.drawingml.chartshapes+xml"/>
  <Override PartName="/xl/charts/chart92.xml" ContentType="application/vnd.openxmlformats-officedocument.drawingml.chart+xml"/>
  <Override PartName="/xl/drawings/drawing9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5" yWindow="180" windowWidth="28830" windowHeight="6600" tabRatio="892" activeTab="1"/>
  </bookViews>
  <sheets>
    <sheet name="1.시구군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면적 현황" sheetId="6" r:id="rId6"/>
    <sheet name="Sheet7" sheetId="7" r:id="rId7"/>
  </sheets>
  <calcPr calcId="144525"/>
  <fileRecoveryPr repairLoad="1"/>
</workbook>
</file>

<file path=xl/calcChain.xml><?xml version="1.0" encoding="utf-8"?>
<calcChain xmlns="http://schemas.openxmlformats.org/spreadsheetml/2006/main">
  <c r="AB111" i="6" l="1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AA111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AA144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AA132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AA129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AA122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AA117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AA112" i="6"/>
  <c r="D106" i="5" l="1"/>
  <c r="D105" i="5"/>
  <c r="D104" i="5"/>
  <c r="D103" i="5"/>
  <c r="D102" i="5"/>
  <c r="D101" i="5"/>
  <c r="D52" i="5"/>
  <c r="D51" i="5"/>
  <c r="D50" i="5"/>
  <c r="D49" i="5"/>
  <c r="D48" i="5"/>
  <c r="D47" i="5"/>
  <c r="E15" i="2" l="1"/>
  <c r="D15" i="2"/>
  <c r="V20" i="7" l="1"/>
  <c r="V21" i="7"/>
  <c r="V22" i="7"/>
  <c r="V23" i="7"/>
  <c r="V24" i="7"/>
  <c r="V25" i="7"/>
  <c r="V19" i="7"/>
  <c r="T20" i="7"/>
  <c r="T21" i="7"/>
  <c r="T22" i="7"/>
  <c r="T23" i="7"/>
  <c r="T24" i="7"/>
  <c r="T25" i="7"/>
  <c r="T19" i="7"/>
  <c r="R20" i="7"/>
  <c r="R21" i="7"/>
  <c r="R22" i="7"/>
  <c r="R23" i="7"/>
  <c r="R24" i="7"/>
  <c r="R25" i="7"/>
  <c r="R19" i="7"/>
  <c r="P20" i="7"/>
  <c r="P21" i="7"/>
  <c r="P22" i="7"/>
  <c r="P23" i="7"/>
  <c r="P24" i="7"/>
  <c r="P25" i="7"/>
  <c r="P19" i="7"/>
  <c r="N20" i="7"/>
  <c r="N21" i="7"/>
  <c r="N22" i="7"/>
  <c r="N23" i="7"/>
  <c r="N24" i="7"/>
  <c r="N25" i="7"/>
  <c r="N19" i="7"/>
  <c r="L20" i="7"/>
  <c r="L21" i="7"/>
  <c r="L22" i="7"/>
  <c r="L23" i="7"/>
  <c r="L24" i="7"/>
  <c r="L25" i="7"/>
  <c r="L19" i="7"/>
  <c r="J20" i="7"/>
  <c r="J21" i="7"/>
  <c r="J22" i="7"/>
  <c r="J23" i="7"/>
  <c r="J24" i="7"/>
  <c r="J25" i="7"/>
  <c r="J19" i="7"/>
  <c r="H20" i="7"/>
  <c r="H21" i="7"/>
  <c r="H22" i="7"/>
  <c r="H23" i="7"/>
  <c r="H24" i="7"/>
  <c r="H25" i="7"/>
  <c r="H19" i="7"/>
  <c r="F20" i="7"/>
  <c r="F21" i="7"/>
  <c r="F22" i="7"/>
  <c r="F23" i="7"/>
  <c r="F24" i="7"/>
  <c r="F25" i="7"/>
  <c r="F19" i="7"/>
  <c r="D20" i="7"/>
  <c r="D21" i="7"/>
  <c r="D22" i="7"/>
  <c r="D23" i="7"/>
  <c r="D24" i="7"/>
  <c r="D25" i="7"/>
  <c r="D19" i="7"/>
  <c r="B20" i="7"/>
  <c r="B21" i="7"/>
  <c r="B22" i="7"/>
  <c r="B23" i="7"/>
  <c r="B24" i="7"/>
  <c r="B25" i="7"/>
  <c r="B19" i="7"/>
  <c r="V17" i="7"/>
  <c r="T17" i="7"/>
  <c r="R17" i="7"/>
  <c r="P17" i="7"/>
  <c r="N17" i="7"/>
  <c r="L17" i="7"/>
  <c r="J17" i="7"/>
  <c r="H17" i="7"/>
  <c r="F17" i="7"/>
  <c r="D17" i="7"/>
  <c r="B17" i="7"/>
  <c r="L27" i="7"/>
  <c r="K27" i="7"/>
  <c r="J27" i="7"/>
  <c r="I27" i="7"/>
  <c r="H27" i="7"/>
  <c r="G27" i="7"/>
  <c r="F27" i="7"/>
  <c r="E27" i="7"/>
  <c r="D27" i="7"/>
  <c r="C27" i="7"/>
  <c r="B27" i="7"/>
  <c r="AJ4" i="6" l="1"/>
  <c r="AL58" i="6"/>
  <c r="AM58" i="6"/>
  <c r="AN58" i="6"/>
  <c r="AO58" i="6"/>
  <c r="AP58" i="6"/>
  <c r="AQ58" i="6"/>
  <c r="AR58" i="6"/>
  <c r="AS58" i="6"/>
  <c r="AT58" i="6"/>
  <c r="AU58" i="6"/>
  <c r="AV58" i="6"/>
  <c r="AL59" i="6"/>
  <c r="AM59" i="6"/>
  <c r="AN59" i="6"/>
  <c r="AO59" i="6"/>
  <c r="AP59" i="6"/>
  <c r="AQ59" i="6"/>
  <c r="AR59" i="6"/>
  <c r="AS59" i="6"/>
  <c r="AT59" i="6"/>
  <c r="AU59" i="6"/>
  <c r="AV59" i="6"/>
  <c r="AL60" i="6"/>
  <c r="AM60" i="6"/>
  <c r="AN60" i="6"/>
  <c r="AO60" i="6"/>
  <c r="AP60" i="6"/>
  <c r="AQ60" i="6"/>
  <c r="AR60" i="6"/>
  <c r="AS60" i="6"/>
  <c r="AT60" i="6"/>
  <c r="AU60" i="6"/>
  <c r="AV60" i="6"/>
  <c r="AL61" i="6"/>
  <c r="AM61" i="6"/>
  <c r="AN61" i="6"/>
  <c r="AO61" i="6"/>
  <c r="AP61" i="6"/>
  <c r="AQ61" i="6"/>
  <c r="AR61" i="6"/>
  <c r="AS61" i="6"/>
  <c r="AT61" i="6"/>
  <c r="AU61" i="6"/>
  <c r="AV61" i="6"/>
  <c r="AL62" i="6"/>
  <c r="AM62" i="6"/>
  <c r="AN62" i="6"/>
  <c r="AO62" i="6"/>
  <c r="AP62" i="6"/>
  <c r="AQ62" i="6"/>
  <c r="AR62" i="6"/>
  <c r="AS62" i="6"/>
  <c r="AT62" i="6"/>
  <c r="AU62" i="6"/>
  <c r="AV62" i="6"/>
  <c r="AL63" i="6"/>
  <c r="AM63" i="6"/>
  <c r="AN63" i="6"/>
  <c r="AO63" i="6"/>
  <c r="AP63" i="6"/>
  <c r="AQ63" i="6"/>
  <c r="AR63" i="6"/>
  <c r="AS63" i="6"/>
  <c r="AT63" i="6"/>
  <c r="AU63" i="6"/>
  <c r="AV63" i="6"/>
  <c r="AL64" i="6"/>
  <c r="AM64" i="6"/>
  <c r="AN64" i="6"/>
  <c r="AO64" i="6"/>
  <c r="AP64" i="6"/>
  <c r="AQ64" i="6"/>
  <c r="AR64" i="6"/>
  <c r="AS64" i="6"/>
  <c r="AT64" i="6"/>
  <c r="AU64" i="6"/>
  <c r="AV64" i="6"/>
  <c r="AL65" i="6"/>
  <c r="AM65" i="6"/>
  <c r="AN65" i="6"/>
  <c r="AO65" i="6"/>
  <c r="AP65" i="6"/>
  <c r="AQ65" i="6"/>
  <c r="AR65" i="6"/>
  <c r="AS65" i="6"/>
  <c r="AT65" i="6"/>
  <c r="AU65" i="6"/>
  <c r="AV65" i="6"/>
  <c r="AL66" i="6"/>
  <c r="AM66" i="6"/>
  <c r="AN66" i="6"/>
  <c r="AO66" i="6"/>
  <c r="AP66" i="6"/>
  <c r="AQ66" i="6"/>
  <c r="AR66" i="6"/>
  <c r="AS66" i="6"/>
  <c r="AT66" i="6"/>
  <c r="AU66" i="6"/>
  <c r="AV66" i="6"/>
  <c r="AL67" i="6"/>
  <c r="AM67" i="6"/>
  <c r="AN67" i="6"/>
  <c r="AO67" i="6"/>
  <c r="AP67" i="6"/>
  <c r="AQ67" i="6"/>
  <c r="AR67" i="6"/>
  <c r="AS67" i="6"/>
  <c r="AT67" i="6"/>
  <c r="AU67" i="6"/>
  <c r="AV67" i="6"/>
  <c r="AL68" i="6"/>
  <c r="AM68" i="6"/>
  <c r="AN68" i="6"/>
  <c r="AO68" i="6"/>
  <c r="AP68" i="6"/>
  <c r="AQ68" i="6"/>
  <c r="AR68" i="6"/>
  <c r="AS68" i="6"/>
  <c r="AT68" i="6"/>
  <c r="AU68" i="6"/>
  <c r="AV68" i="6"/>
  <c r="AL69" i="6"/>
  <c r="AM69" i="6"/>
  <c r="AN69" i="6"/>
  <c r="AO69" i="6"/>
  <c r="AP69" i="6"/>
  <c r="AQ69" i="6"/>
  <c r="AR69" i="6"/>
  <c r="AS69" i="6"/>
  <c r="AT69" i="6"/>
  <c r="AU69" i="6"/>
  <c r="AV69" i="6"/>
  <c r="AL70" i="6"/>
  <c r="AM70" i="6"/>
  <c r="AN70" i="6"/>
  <c r="AO70" i="6"/>
  <c r="AP70" i="6"/>
  <c r="AQ70" i="6"/>
  <c r="AR70" i="6"/>
  <c r="AS70" i="6"/>
  <c r="AT70" i="6"/>
  <c r="AU70" i="6"/>
  <c r="AV70" i="6"/>
  <c r="AL71" i="6"/>
  <c r="AM71" i="6"/>
  <c r="AN71" i="6"/>
  <c r="AO71" i="6"/>
  <c r="AP71" i="6"/>
  <c r="AQ71" i="6"/>
  <c r="AR71" i="6"/>
  <c r="AS71" i="6"/>
  <c r="AT71" i="6"/>
  <c r="AU71" i="6"/>
  <c r="AV71" i="6"/>
  <c r="AL72" i="6"/>
  <c r="AM72" i="6"/>
  <c r="AN72" i="6"/>
  <c r="AO72" i="6"/>
  <c r="AP72" i="6"/>
  <c r="AQ72" i="6"/>
  <c r="AR72" i="6"/>
  <c r="AS72" i="6"/>
  <c r="AT72" i="6"/>
  <c r="AU72" i="6"/>
  <c r="AV72" i="6"/>
  <c r="AL73" i="6"/>
  <c r="AM73" i="6"/>
  <c r="AN73" i="6"/>
  <c r="AO73" i="6"/>
  <c r="AP73" i="6"/>
  <c r="AQ73" i="6"/>
  <c r="AR73" i="6"/>
  <c r="AS73" i="6"/>
  <c r="AT73" i="6"/>
  <c r="AU73" i="6"/>
  <c r="AV73" i="6"/>
  <c r="AL74" i="6"/>
  <c r="AM74" i="6"/>
  <c r="AN74" i="6"/>
  <c r="AO74" i="6"/>
  <c r="AP74" i="6"/>
  <c r="AQ74" i="6"/>
  <c r="AR74" i="6"/>
  <c r="AS74" i="6"/>
  <c r="AT74" i="6"/>
  <c r="AU74" i="6"/>
  <c r="AV74" i="6"/>
  <c r="AL75" i="6"/>
  <c r="AM75" i="6"/>
  <c r="AN75" i="6"/>
  <c r="AO75" i="6"/>
  <c r="AP75" i="6"/>
  <c r="AQ75" i="6"/>
  <c r="AR75" i="6"/>
  <c r="AS75" i="6"/>
  <c r="AT75" i="6"/>
  <c r="AU75" i="6"/>
  <c r="AV75" i="6"/>
  <c r="AL76" i="6"/>
  <c r="AM76" i="6"/>
  <c r="AN76" i="6"/>
  <c r="AO76" i="6"/>
  <c r="AP76" i="6"/>
  <c r="AQ76" i="6"/>
  <c r="AR76" i="6"/>
  <c r="AS76" i="6"/>
  <c r="AT76" i="6"/>
  <c r="AU76" i="6"/>
  <c r="AV76" i="6"/>
  <c r="AL77" i="6"/>
  <c r="AM77" i="6"/>
  <c r="AN77" i="6"/>
  <c r="AO77" i="6"/>
  <c r="AP77" i="6"/>
  <c r="AQ77" i="6"/>
  <c r="AR77" i="6"/>
  <c r="AS77" i="6"/>
  <c r="AT77" i="6"/>
  <c r="AU77" i="6"/>
  <c r="AV77" i="6"/>
  <c r="AL78" i="6"/>
  <c r="AM78" i="6"/>
  <c r="AN78" i="6"/>
  <c r="AO78" i="6"/>
  <c r="AP78" i="6"/>
  <c r="AQ78" i="6"/>
  <c r="AR78" i="6"/>
  <c r="AS78" i="6"/>
  <c r="AT78" i="6"/>
  <c r="AU78" i="6"/>
  <c r="AV78" i="6"/>
  <c r="AL79" i="6"/>
  <c r="AM79" i="6"/>
  <c r="AN79" i="6"/>
  <c r="AO79" i="6"/>
  <c r="AP79" i="6"/>
  <c r="AQ79" i="6"/>
  <c r="AR79" i="6"/>
  <c r="AS79" i="6"/>
  <c r="AT79" i="6"/>
  <c r="AU79" i="6"/>
  <c r="AV79" i="6"/>
  <c r="AL80" i="6"/>
  <c r="AM80" i="6"/>
  <c r="AN80" i="6"/>
  <c r="AO80" i="6"/>
  <c r="AP80" i="6"/>
  <c r="AQ80" i="6"/>
  <c r="AR80" i="6"/>
  <c r="AS80" i="6"/>
  <c r="AT80" i="6"/>
  <c r="AU80" i="6"/>
  <c r="AV80" i="6"/>
  <c r="AL81" i="6"/>
  <c r="AM81" i="6"/>
  <c r="AN81" i="6"/>
  <c r="AO81" i="6"/>
  <c r="AP81" i="6"/>
  <c r="AQ81" i="6"/>
  <c r="AR81" i="6"/>
  <c r="AS81" i="6"/>
  <c r="AT81" i="6"/>
  <c r="AU81" i="6"/>
  <c r="AV81" i="6"/>
  <c r="AL82" i="6"/>
  <c r="AM82" i="6"/>
  <c r="AN82" i="6"/>
  <c r="AO82" i="6"/>
  <c r="AP82" i="6"/>
  <c r="AQ82" i="6"/>
  <c r="AR82" i="6"/>
  <c r="AS82" i="6"/>
  <c r="AT82" i="6"/>
  <c r="AU82" i="6"/>
  <c r="AV82" i="6"/>
  <c r="AL83" i="6"/>
  <c r="AM83" i="6"/>
  <c r="AN83" i="6"/>
  <c r="AO83" i="6"/>
  <c r="AP83" i="6"/>
  <c r="AQ83" i="6"/>
  <c r="AR83" i="6"/>
  <c r="AS83" i="6"/>
  <c r="AT83" i="6"/>
  <c r="AU83" i="6"/>
  <c r="AV83" i="6"/>
  <c r="AL84" i="6"/>
  <c r="AM84" i="6"/>
  <c r="AN84" i="6"/>
  <c r="AO84" i="6"/>
  <c r="AP84" i="6"/>
  <c r="AQ84" i="6"/>
  <c r="AR84" i="6"/>
  <c r="AS84" i="6"/>
  <c r="AT84" i="6"/>
  <c r="AU84" i="6"/>
  <c r="AV84" i="6"/>
  <c r="AL85" i="6"/>
  <c r="AM85" i="6"/>
  <c r="AN85" i="6"/>
  <c r="AO85" i="6"/>
  <c r="AP85" i="6"/>
  <c r="AQ85" i="6"/>
  <c r="AR85" i="6"/>
  <c r="AS85" i="6"/>
  <c r="AT85" i="6"/>
  <c r="AU85" i="6"/>
  <c r="AV85" i="6"/>
  <c r="AL86" i="6"/>
  <c r="AM86" i="6"/>
  <c r="AN86" i="6"/>
  <c r="AO86" i="6"/>
  <c r="AP86" i="6"/>
  <c r="AQ86" i="6"/>
  <c r="AR86" i="6"/>
  <c r="AS86" i="6"/>
  <c r="AT86" i="6"/>
  <c r="AU86" i="6"/>
  <c r="AV86" i="6"/>
  <c r="AL87" i="6"/>
  <c r="AM87" i="6"/>
  <c r="AN87" i="6"/>
  <c r="AO87" i="6"/>
  <c r="AP87" i="6"/>
  <c r="AQ87" i="6"/>
  <c r="AR87" i="6"/>
  <c r="AS87" i="6"/>
  <c r="AT87" i="6"/>
  <c r="AU87" i="6"/>
  <c r="AV87" i="6"/>
  <c r="AL88" i="6"/>
  <c r="AM88" i="6"/>
  <c r="AN88" i="6"/>
  <c r="AO88" i="6"/>
  <c r="AP88" i="6"/>
  <c r="AQ88" i="6"/>
  <c r="AR88" i="6"/>
  <c r="AS88" i="6"/>
  <c r="AT88" i="6"/>
  <c r="AU88" i="6"/>
  <c r="AV88" i="6"/>
  <c r="AL89" i="6"/>
  <c r="AM89" i="6"/>
  <c r="AN89" i="6"/>
  <c r="AO89" i="6"/>
  <c r="AP89" i="6"/>
  <c r="AQ89" i="6"/>
  <c r="AR89" i="6"/>
  <c r="AS89" i="6"/>
  <c r="AT89" i="6"/>
  <c r="AU89" i="6"/>
  <c r="AV89" i="6"/>
  <c r="AL90" i="6"/>
  <c r="AM90" i="6"/>
  <c r="AN90" i="6"/>
  <c r="AO90" i="6"/>
  <c r="AP90" i="6"/>
  <c r="AQ90" i="6"/>
  <c r="AR90" i="6"/>
  <c r="AS90" i="6"/>
  <c r="AT90" i="6"/>
  <c r="AU90" i="6"/>
  <c r="AV90" i="6"/>
  <c r="AL91" i="6"/>
  <c r="AM91" i="6"/>
  <c r="AN91" i="6"/>
  <c r="AO91" i="6"/>
  <c r="AP91" i="6"/>
  <c r="AQ91" i="6"/>
  <c r="AR91" i="6"/>
  <c r="AS91" i="6"/>
  <c r="AT91" i="6"/>
  <c r="AU91" i="6"/>
  <c r="AV91" i="6"/>
  <c r="AL92" i="6"/>
  <c r="AM92" i="6"/>
  <c r="AN92" i="6"/>
  <c r="AO92" i="6"/>
  <c r="AP92" i="6"/>
  <c r="AQ92" i="6"/>
  <c r="AR92" i="6"/>
  <c r="AS92" i="6"/>
  <c r="AT92" i="6"/>
  <c r="AU92" i="6"/>
  <c r="AV92" i="6"/>
  <c r="AL93" i="6"/>
  <c r="AM93" i="6"/>
  <c r="AN93" i="6"/>
  <c r="AO93" i="6"/>
  <c r="AP93" i="6"/>
  <c r="AQ93" i="6"/>
  <c r="AR93" i="6"/>
  <c r="AS93" i="6"/>
  <c r="AT93" i="6"/>
  <c r="AU93" i="6"/>
  <c r="AV93" i="6"/>
  <c r="AL94" i="6"/>
  <c r="AM94" i="6"/>
  <c r="AN94" i="6"/>
  <c r="AO94" i="6"/>
  <c r="AP94" i="6"/>
  <c r="AQ94" i="6"/>
  <c r="AR94" i="6"/>
  <c r="AS94" i="6"/>
  <c r="AT94" i="6"/>
  <c r="AU94" i="6"/>
  <c r="AV94" i="6"/>
  <c r="AL95" i="6"/>
  <c r="AM95" i="6"/>
  <c r="AN95" i="6"/>
  <c r="AO95" i="6"/>
  <c r="AP95" i="6"/>
  <c r="AQ95" i="6"/>
  <c r="AR95" i="6"/>
  <c r="AS95" i="6"/>
  <c r="AT95" i="6"/>
  <c r="AU95" i="6"/>
  <c r="AV95" i="6"/>
  <c r="AL96" i="6"/>
  <c r="AM96" i="6"/>
  <c r="AN96" i="6"/>
  <c r="AO96" i="6"/>
  <c r="AP96" i="6"/>
  <c r="AQ96" i="6"/>
  <c r="AR96" i="6"/>
  <c r="AS96" i="6"/>
  <c r="AT96" i="6"/>
  <c r="AU96" i="6"/>
  <c r="AV96" i="6"/>
  <c r="AL97" i="6"/>
  <c r="AM97" i="6"/>
  <c r="AN97" i="6"/>
  <c r="AO97" i="6"/>
  <c r="AP97" i="6"/>
  <c r="AQ97" i="6"/>
  <c r="AR97" i="6"/>
  <c r="AS97" i="6"/>
  <c r="AT97" i="6"/>
  <c r="AU97" i="6"/>
  <c r="AV97" i="6"/>
  <c r="AL98" i="6"/>
  <c r="AM98" i="6"/>
  <c r="AN98" i="6"/>
  <c r="AO98" i="6"/>
  <c r="AP98" i="6"/>
  <c r="AQ98" i="6"/>
  <c r="AR98" i="6"/>
  <c r="AS98" i="6"/>
  <c r="AT98" i="6"/>
  <c r="AU98" i="6"/>
  <c r="AV98" i="6"/>
  <c r="AL99" i="6"/>
  <c r="AM99" i="6"/>
  <c r="AN99" i="6"/>
  <c r="AO99" i="6"/>
  <c r="AP99" i="6"/>
  <c r="AQ99" i="6"/>
  <c r="AR99" i="6"/>
  <c r="AS99" i="6"/>
  <c r="AT99" i="6"/>
  <c r="AU99" i="6"/>
  <c r="AV99" i="6"/>
  <c r="AL100" i="6"/>
  <c r="AM100" i="6"/>
  <c r="AN100" i="6"/>
  <c r="AO100" i="6"/>
  <c r="AP100" i="6"/>
  <c r="AQ100" i="6"/>
  <c r="AR100" i="6"/>
  <c r="AS100" i="6"/>
  <c r="AT100" i="6"/>
  <c r="AU100" i="6"/>
  <c r="AV100" i="6"/>
  <c r="AL101" i="6"/>
  <c r="AM101" i="6"/>
  <c r="AN101" i="6"/>
  <c r="AO101" i="6"/>
  <c r="AP101" i="6"/>
  <c r="AQ101" i="6"/>
  <c r="AR101" i="6"/>
  <c r="AS101" i="6"/>
  <c r="AT101" i="6"/>
  <c r="AU101" i="6"/>
  <c r="AV101" i="6"/>
  <c r="AL102" i="6"/>
  <c r="AM102" i="6"/>
  <c r="AN102" i="6"/>
  <c r="AO102" i="6"/>
  <c r="AP102" i="6"/>
  <c r="AQ102" i="6"/>
  <c r="AR102" i="6"/>
  <c r="AS102" i="6"/>
  <c r="AT102" i="6"/>
  <c r="AU102" i="6"/>
  <c r="AV102" i="6"/>
  <c r="AL103" i="6"/>
  <c r="AM103" i="6"/>
  <c r="AN103" i="6"/>
  <c r="AO103" i="6"/>
  <c r="AP103" i="6"/>
  <c r="AQ103" i="6"/>
  <c r="AR103" i="6"/>
  <c r="AS103" i="6"/>
  <c r="AT103" i="6"/>
  <c r="AU103" i="6"/>
  <c r="AV103" i="6"/>
  <c r="AL104" i="6"/>
  <c r="AM104" i="6"/>
  <c r="AN104" i="6"/>
  <c r="AO104" i="6"/>
  <c r="AP104" i="6"/>
  <c r="AQ104" i="6"/>
  <c r="AR104" i="6"/>
  <c r="AS104" i="6"/>
  <c r="AT104" i="6"/>
  <c r="AU104" i="6"/>
  <c r="AV104" i="6"/>
  <c r="AL105" i="6"/>
  <c r="AM105" i="6"/>
  <c r="AN105" i="6"/>
  <c r="AO105" i="6"/>
  <c r="AP105" i="6"/>
  <c r="AQ105" i="6"/>
  <c r="AR105" i="6"/>
  <c r="AS105" i="6"/>
  <c r="AT105" i="6"/>
  <c r="AU105" i="6"/>
  <c r="AV105" i="6"/>
  <c r="AM57" i="6"/>
  <c r="AN57" i="6"/>
  <c r="AO57" i="6"/>
  <c r="AP57" i="6"/>
  <c r="AQ57" i="6"/>
  <c r="AR57" i="6"/>
  <c r="AS57" i="6"/>
  <c r="AT57" i="6"/>
  <c r="AU57" i="6"/>
  <c r="AV57" i="6"/>
  <c r="AL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J86" i="6"/>
  <c r="AK86" i="6"/>
  <c r="AJ87" i="6"/>
  <c r="AK87" i="6"/>
  <c r="AJ88" i="6"/>
  <c r="AK88" i="6"/>
  <c r="AJ89" i="6"/>
  <c r="AK89" i="6"/>
  <c r="AJ90" i="6"/>
  <c r="AK90" i="6"/>
  <c r="AJ91" i="6"/>
  <c r="AK91" i="6"/>
  <c r="AJ92" i="6"/>
  <c r="AK92" i="6"/>
  <c r="AJ93" i="6"/>
  <c r="AK93" i="6"/>
  <c r="AJ94" i="6"/>
  <c r="AK94" i="6"/>
  <c r="AJ95" i="6"/>
  <c r="AK95" i="6"/>
  <c r="AJ96" i="6"/>
  <c r="AK96" i="6"/>
  <c r="AJ97" i="6"/>
  <c r="AK97" i="6"/>
  <c r="AJ98" i="6"/>
  <c r="AK98" i="6"/>
  <c r="AJ99" i="6"/>
  <c r="AK99" i="6"/>
  <c r="AJ100" i="6"/>
  <c r="AK100" i="6"/>
  <c r="AJ101" i="6"/>
  <c r="AK101" i="6"/>
  <c r="AJ102" i="6"/>
  <c r="AK102" i="6"/>
  <c r="AJ103" i="6"/>
  <c r="AK103" i="6"/>
  <c r="AJ104" i="6"/>
  <c r="AK104" i="6"/>
  <c r="AJ105" i="6"/>
  <c r="AK105" i="6"/>
  <c r="AK57" i="6"/>
  <c r="AJ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F57" i="6"/>
  <c r="AG57" i="6"/>
  <c r="AH57" i="6"/>
  <c r="AI57" i="6"/>
  <c r="AE57" i="6"/>
  <c r="AC58" i="6"/>
  <c r="AD58" i="6"/>
  <c r="AC59" i="6"/>
  <c r="AD59" i="6"/>
  <c r="AC60" i="6"/>
  <c r="AD60" i="6"/>
  <c r="AC61" i="6"/>
  <c r="AD61" i="6"/>
  <c r="AC62" i="6"/>
  <c r="AD62" i="6"/>
  <c r="AC63" i="6"/>
  <c r="AD63" i="6"/>
  <c r="AC64" i="6"/>
  <c r="AD64" i="6"/>
  <c r="AC65" i="6"/>
  <c r="AD65" i="6"/>
  <c r="AC66" i="6"/>
  <c r="AD66" i="6"/>
  <c r="AC67" i="6"/>
  <c r="AD67" i="6"/>
  <c r="AC68" i="6"/>
  <c r="AD68" i="6"/>
  <c r="AC69" i="6"/>
  <c r="AD69" i="6"/>
  <c r="AC70" i="6"/>
  <c r="AD70" i="6"/>
  <c r="AC71" i="6"/>
  <c r="AD71" i="6"/>
  <c r="AC72" i="6"/>
  <c r="AD72" i="6"/>
  <c r="AC73" i="6"/>
  <c r="AD73" i="6"/>
  <c r="AC74" i="6"/>
  <c r="AD74" i="6"/>
  <c r="AC75" i="6"/>
  <c r="AD75" i="6"/>
  <c r="AC76" i="6"/>
  <c r="AD76" i="6"/>
  <c r="AC77" i="6"/>
  <c r="AD77" i="6"/>
  <c r="AC78" i="6"/>
  <c r="AD78" i="6"/>
  <c r="AC79" i="6"/>
  <c r="AD79" i="6"/>
  <c r="AC80" i="6"/>
  <c r="AD80" i="6"/>
  <c r="AC81" i="6"/>
  <c r="AD81" i="6"/>
  <c r="AC82" i="6"/>
  <c r="AD82" i="6"/>
  <c r="AC83" i="6"/>
  <c r="AD83" i="6"/>
  <c r="AC84" i="6"/>
  <c r="AD84" i="6"/>
  <c r="AC85" i="6"/>
  <c r="AD85" i="6"/>
  <c r="AC86" i="6"/>
  <c r="AD86" i="6"/>
  <c r="AC87" i="6"/>
  <c r="AD87" i="6"/>
  <c r="AC88" i="6"/>
  <c r="AD88" i="6"/>
  <c r="AC89" i="6"/>
  <c r="AD89" i="6"/>
  <c r="AC90" i="6"/>
  <c r="AD90" i="6"/>
  <c r="AC91" i="6"/>
  <c r="AD91" i="6"/>
  <c r="AC92" i="6"/>
  <c r="AD92" i="6"/>
  <c r="AC93" i="6"/>
  <c r="AD93" i="6"/>
  <c r="AC94" i="6"/>
  <c r="AD94" i="6"/>
  <c r="AC95" i="6"/>
  <c r="AD95" i="6"/>
  <c r="AC96" i="6"/>
  <c r="AD96" i="6"/>
  <c r="AC97" i="6"/>
  <c r="AD97" i="6"/>
  <c r="AC98" i="6"/>
  <c r="AD98" i="6"/>
  <c r="AC99" i="6"/>
  <c r="AD99" i="6"/>
  <c r="AC100" i="6"/>
  <c r="AD100" i="6"/>
  <c r="AC101" i="6"/>
  <c r="AD101" i="6"/>
  <c r="AC102" i="6"/>
  <c r="AD102" i="6"/>
  <c r="AC103" i="6"/>
  <c r="AD103" i="6"/>
  <c r="AC104" i="6"/>
  <c r="AD104" i="6"/>
  <c r="AC105" i="6"/>
  <c r="AD105" i="6"/>
  <c r="AD57" i="6"/>
  <c r="AC57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4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" i="6"/>
  <c r="AD4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A58" i="6"/>
  <c r="AW58" i="6" s="1"/>
  <c r="AH5" i="6" s="1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W78" i="6" s="1"/>
  <c r="AH25" i="6" s="1"/>
  <c r="AA79" i="6"/>
  <c r="AA80" i="6"/>
  <c r="AA81" i="6"/>
  <c r="AA82" i="6"/>
  <c r="AA83" i="6"/>
  <c r="AA84" i="6"/>
  <c r="AA85" i="6"/>
  <c r="AA86" i="6"/>
  <c r="AA87" i="6"/>
  <c r="AA88" i="6"/>
  <c r="AA89" i="6"/>
  <c r="AA90" i="6"/>
  <c r="AW90" i="6" s="1"/>
  <c r="AH37" i="6" s="1"/>
  <c r="AA91" i="6"/>
  <c r="AA92" i="6"/>
  <c r="AA93" i="6"/>
  <c r="AA94" i="6"/>
  <c r="AA95" i="6"/>
  <c r="AA96" i="6"/>
  <c r="AA97" i="6"/>
  <c r="AA98" i="6"/>
  <c r="AA99" i="6"/>
  <c r="AA100" i="6"/>
  <c r="AA101" i="6"/>
  <c r="AW101" i="6" s="1"/>
  <c r="AH48" i="6" s="1"/>
  <c r="AA102" i="6"/>
  <c r="AA103" i="6"/>
  <c r="AA104" i="6"/>
  <c r="AA105" i="6"/>
  <c r="AA57" i="6"/>
  <c r="AB5" i="6"/>
  <c r="AC5" i="6"/>
  <c r="AB6" i="6"/>
  <c r="AC6" i="6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6" i="6"/>
  <c r="AA5" i="6"/>
  <c r="AB4" i="6"/>
  <c r="AC4" i="6"/>
  <c r="AA4" i="6"/>
  <c r="C106" i="5"/>
  <c r="C105" i="5"/>
  <c r="C104" i="5"/>
  <c r="C103" i="5"/>
  <c r="C102" i="5"/>
  <c r="C101" i="5"/>
  <c r="C52" i="5"/>
  <c r="C51" i="5"/>
  <c r="C50" i="5"/>
  <c r="C49" i="5"/>
  <c r="C48" i="5"/>
  <c r="C47" i="5"/>
  <c r="AW102" i="6" l="1"/>
  <c r="AH49" i="6" s="1"/>
  <c r="AW91" i="6"/>
  <c r="AH38" i="6" s="1"/>
  <c r="AW86" i="6"/>
  <c r="AH33" i="6" s="1"/>
  <c r="AW85" i="6"/>
  <c r="AH32" i="6" s="1"/>
  <c r="AW82" i="6"/>
  <c r="AH29" i="6" s="1"/>
  <c r="AW75" i="6"/>
  <c r="AH22" i="6" s="1"/>
  <c r="AW70" i="6"/>
  <c r="AH17" i="6" s="1"/>
  <c r="AW74" i="6"/>
  <c r="AH21" i="6" s="1"/>
  <c r="AW69" i="6"/>
  <c r="AH16" i="6" s="1"/>
  <c r="AW66" i="6"/>
  <c r="AH13" i="6" s="1"/>
  <c r="AW62" i="6"/>
  <c r="AH9" i="6" s="1"/>
  <c r="AW59" i="6"/>
  <c r="AH6" i="6" s="1"/>
  <c r="AW97" i="6"/>
  <c r="AH44" i="6" s="1"/>
  <c r="AW95" i="6"/>
  <c r="AH42" i="6" s="1"/>
  <c r="AW79" i="6"/>
  <c r="AH26" i="6" s="1"/>
  <c r="AW63" i="6"/>
  <c r="AH10" i="6" s="1"/>
  <c r="AW61" i="6"/>
  <c r="AH8" i="6" s="1"/>
  <c r="AW94" i="6"/>
  <c r="AH41" i="6" s="1"/>
  <c r="AW93" i="6"/>
  <c r="AH40" i="6" s="1"/>
  <c r="AW77" i="6"/>
  <c r="AH24" i="6" s="1"/>
  <c r="AW92" i="6"/>
  <c r="AH39" i="6" s="1"/>
  <c r="AW76" i="6"/>
  <c r="AH23" i="6" s="1"/>
  <c r="AW60" i="6"/>
  <c r="AH7" i="6" s="1"/>
  <c r="AW89" i="6"/>
  <c r="AH36" i="6" s="1"/>
  <c r="AW105" i="6"/>
  <c r="AH52" i="6" s="1"/>
  <c r="AW104" i="6"/>
  <c r="AH51" i="6" s="1"/>
  <c r="AW88" i="6"/>
  <c r="AH35" i="6" s="1"/>
  <c r="AW72" i="6"/>
  <c r="AH19" i="6" s="1"/>
  <c r="AW73" i="6"/>
  <c r="AH20" i="6" s="1"/>
  <c r="AW103" i="6"/>
  <c r="AH50" i="6" s="1"/>
  <c r="AW87" i="6"/>
  <c r="AH34" i="6" s="1"/>
  <c r="AW71" i="6"/>
  <c r="AH18" i="6" s="1"/>
  <c r="AW84" i="6"/>
  <c r="AH31" i="6" s="1"/>
  <c r="AW100" i="6"/>
  <c r="AH47" i="6" s="1"/>
  <c r="AW68" i="6"/>
  <c r="AH15" i="6" s="1"/>
  <c r="AW99" i="6"/>
  <c r="AH46" i="6" s="1"/>
  <c r="AW83" i="6"/>
  <c r="AH30" i="6" s="1"/>
  <c r="AW67" i="6"/>
  <c r="AH14" i="6" s="1"/>
  <c r="AW81" i="6"/>
  <c r="AH28" i="6" s="1"/>
  <c r="AW98" i="6"/>
  <c r="AH45" i="6" s="1"/>
  <c r="AW65" i="6"/>
  <c r="AH12" i="6" s="1"/>
  <c r="AW96" i="6"/>
  <c r="AH43" i="6" s="1"/>
  <c r="AW80" i="6"/>
  <c r="AH27" i="6" s="1"/>
  <c r="AW64" i="6"/>
  <c r="AH11" i="6" s="1"/>
  <c r="E52" i="5"/>
  <c r="E101" i="5"/>
  <c r="E105" i="5"/>
  <c r="E51" i="5"/>
  <c r="E47" i="5"/>
  <c r="E50" i="5"/>
  <c r="E103" i="5"/>
  <c r="E104" i="5"/>
  <c r="E102" i="5"/>
  <c r="E106" i="5"/>
  <c r="E48" i="5"/>
  <c r="E49" i="5"/>
  <c r="AW57" i="6"/>
  <c r="AH4" i="6" s="1"/>
  <c r="L8" i="6" l="1"/>
  <c r="T8" i="6" s="1"/>
  <c r="D15" i="5" l="1"/>
  <c r="C15" i="5"/>
  <c r="E15" i="5" l="1"/>
  <c r="B30" i="7"/>
  <c r="B31" i="7"/>
  <c r="B32" i="7"/>
  <c r="B33" i="7"/>
  <c r="B34" i="7"/>
  <c r="B35" i="7"/>
  <c r="B29" i="7"/>
  <c r="C24" i="6"/>
  <c r="D24" i="6"/>
  <c r="E24" i="6"/>
  <c r="F24" i="6"/>
  <c r="G24" i="6"/>
  <c r="H24" i="6"/>
  <c r="C22" i="6"/>
  <c r="D22" i="6"/>
  <c r="E22" i="6"/>
  <c r="F22" i="6"/>
  <c r="G22" i="6"/>
  <c r="H22" i="6"/>
  <c r="C21" i="6"/>
  <c r="D21" i="6"/>
  <c r="E21" i="6"/>
  <c r="F21" i="6"/>
  <c r="G21" i="6"/>
  <c r="H21" i="6"/>
  <c r="C20" i="6"/>
  <c r="D20" i="6"/>
  <c r="E20" i="6"/>
  <c r="F20" i="6"/>
  <c r="G20" i="6"/>
  <c r="H20" i="6"/>
  <c r="C19" i="6"/>
  <c r="D19" i="6"/>
  <c r="E19" i="6"/>
  <c r="F19" i="6"/>
  <c r="G19" i="6"/>
  <c r="H19" i="6"/>
  <c r="C18" i="6"/>
  <c r="D18" i="6"/>
  <c r="E18" i="6"/>
  <c r="F18" i="6"/>
  <c r="G18" i="6"/>
  <c r="H18" i="6"/>
  <c r="C17" i="6"/>
  <c r="D17" i="6"/>
  <c r="E17" i="6"/>
  <c r="F17" i="6"/>
  <c r="G17" i="6"/>
  <c r="H17" i="6"/>
  <c r="C16" i="6"/>
  <c r="D16" i="6"/>
  <c r="E16" i="6"/>
  <c r="F16" i="6"/>
  <c r="G16" i="6"/>
  <c r="H16" i="6"/>
  <c r="C15" i="6"/>
  <c r="D15" i="6"/>
  <c r="E15" i="6"/>
  <c r="F15" i="6"/>
  <c r="G15" i="6"/>
  <c r="H15" i="6"/>
  <c r="C14" i="6"/>
  <c r="D14" i="6"/>
  <c r="E14" i="6"/>
  <c r="F14" i="6"/>
  <c r="G14" i="6"/>
  <c r="H14" i="6"/>
  <c r="C13" i="6"/>
  <c r="D13" i="6"/>
  <c r="E13" i="6"/>
  <c r="F13" i="6"/>
  <c r="G13" i="6"/>
  <c r="H13" i="6"/>
  <c r="B4" i="4" l="1"/>
  <c r="F10" i="2"/>
  <c r="G10" i="2" s="1"/>
  <c r="F9" i="2"/>
  <c r="G9" i="2" s="1"/>
  <c r="F8" i="2"/>
  <c r="G8" i="2" s="1"/>
  <c r="D9" i="3" l="1"/>
  <c r="D8" i="3"/>
  <c r="D7" i="3"/>
  <c r="D6" i="3"/>
  <c r="W25" i="7" l="1"/>
  <c r="L35" i="7" s="1"/>
  <c r="W24" i="7"/>
  <c r="L34" i="7" s="1"/>
  <c r="W23" i="7"/>
  <c r="L33" i="7" s="1"/>
  <c r="W22" i="7"/>
  <c r="L32" i="7" s="1"/>
  <c r="W20" i="7"/>
  <c r="L30" i="7" s="1"/>
  <c r="P4" i="4"/>
  <c r="N4" i="4"/>
  <c r="L4" i="4"/>
  <c r="J4" i="4"/>
  <c r="H4" i="4"/>
  <c r="F4" i="4"/>
  <c r="D4" i="4"/>
  <c r="O4" i="4"/>
  <c r="M4" i="4"/>
  <c r="K4" i="4"/>
  <c r="I4" i="4"/>
  <c r="G4" i="4"/>
  <c r="E4" i="4"/>
  <c r="C4" i="4"/>
  <c r="I12" i="6"/>
  <c r="I13" i="6"/>
  <c r="S13" i="6"/>
  <c r="S14" i="6"/>
  <c r="I14" i="6"/>
  <c r="S16" i="6"/>
  <c r="S17" i="6"/>
  <c r="I15" i="6"/>
  <c r="I16" i="6"/>
  <c r="I17" i="6"/>
  <c r="I18" i="6"/>
  <c r="I19" i="6"/>
  <c r="I20" i="6"/>
  <c r="I21" i="6"/>
  <c r="I22" i="6"/>
  <c r="I23" i="6"/>
  <c r="S18" i="6"/>
  <c r="S19" i="6"/>
  <c r="S20" i="6"/>
  <c r="I24" i="6"/>
  <c r="I25" i="6"/>
  <c r="I26" i="6"/>
  <c r="I27" i="6"/>
  <c r="I28" i="6"/>
  <c r="I29" i="6"/>
  <c r="I30" i="6"/>
  <c r="I31" i="6"/>
  <c r="I32" i="6"/>
  <c r="I33" i="6"/>
  <c r="I34" i="6"/>
  <c r="I35" i="6"/>
  <c r="M20" i="6"/>
  <c r="N20" i="6"/>
  <c r="O20" i="6"/>
  <c r="P20" i="6"/>
  <c r="Q20" i="6"/>
  <c r="R20" i="6"/>
  <c r="M19" i="6"/>
  <c r="N19" i="6"/>
  <c r="O19" i="6"/>
  <c r="P19" i="6"/>
  <c r="Q19" i="6"/>
  <c r="R19" i="6"/>
  <c r="M18" i="6"/>
  <c r="N18" i="6"/>
  <c r="O18" i="6"/>
  <c r="P18" i="6"/>
  <c r="Q18" i="6"/>
  <c r="R18" i="6"/>
  <c r="M17" i="6"/>
  <c r="N17" i="6"/>
  <c r="O17" i="6"/>
  <c r="P17" i="6"/>
  <c r="Q17" i="6"/>
  <c r="R17" i="6"/>
  <c r="M16" i="6"/>
  <c r="N16" i="6"/>
  <c r="O16" i="6"/>
  <c r="P16" i="6"/>
  <c r="Q16" i="6"/>
  <c r="R16" i="6"/>
  <c r="M15" i="6"/>
  <c r="N15" i="6"/>
  <c r="O15" i="6"/>
  <c r="P15" i="6"/>
  <c r="Q15" i="6"/>
  <c r="R15" i="6"/>
  <c r="S15" i="6"/>
  <c r="M14" i="6"/>
  <c r="N14" i="6"/>
  <c r="O14" i="6"/>
  <c r="P14" i="6"/>
  <c r="Q14" i="6"/>
  <c r="R14" i="6"/>
  <c r="M13" i="6"/>
  <c r="N13" i="6"/>
  <c r="O13" i="6"/>
  <c r="P13" i="6"/>
  <c r="Q13" i="6"/>
  <c r="R13" i="6"/>
  <c r="M12" i="6"/>
  <c r="N12" i="6"/>
  <c r="O12" i="6"/>
  <c r="P12" i="6"/>
  <c r="Q12" i="6"/>
  <c r="R12" i="6"/>
  <c r="M11" i="6"/>
  <c r="N11" i="6"/>
  <c r="O11" i="6"/>
  <c r="P11" i="6"/>
  <c r="Q11" i="6"/>
  <c r="R11" i="6"/>
  <c r="M10" i="6"/>
  <c r="N10" i="6"/>
  <c r="O10" i="6"/>
  <c r="P10" i="6"/>
  <c r="Q10" i="6"/>
  <c r="R10" i="6"/>
  <c r="M8" i="6"/>
  <c r="N8" i="6"/>
  <c r="O8" i="6"/>
  <c r="P8" i="6"/>
  <c r="Q8" i="6"/>
  <c r="R8" i="6"/>
  <c r="M9" i="6"/>
  <c r="N9" i="6"/>
  <c r="O9" i="6"/>
  <c r="P9" i="6"/>
  <c r="Q9" i="6"/>
  <c r="R9" i="6"/>
  <c r="M7" i="6"/>
  <c r="N7" i="6"/>
  <c r="O7" i="6"/>
  <c r="P7" i="6"/>
  <c r="Q7" i="6"/>
  <c r="R7" i="6"/>
  <c r="M6" i="6"/>
  <c r="N6" i="6"/>
  <c r="O6" i="6"/>
  <c r="P6" i="6"/>
  <c r="Q6" i="6"/>
  <c r="R6" i="6"/>
  <c r="M5" i="6"/>
  <c r="N5" i="6"/>
  <c r="O5" i="6"/>
  <c r="P5" i="6"/>
  <c r="Q5" i="6"/>
  <c r="R5" i="6"/>
  <c r="M4" i="6"/>
  <c r="N4" i="6"/>
  <c r="O4" i="6"/>
  <c r="P4" i="6"/>
  <c r="Q4" i="6"/>
  <c r="R4" i="6"/>
  <c r="L19" i="6"/>
  <c r="T19" i="6" s="1"/>
  <c r="L20" i="6"/>
  <c r="T20" i="6" s="1"/>
  <c r="L18" i="6"/>
  <c r="T18" i="6" s="1"/>
  <c r="L16" i="6"/>
  <c r="T16" i="6" s="1"/>
  <c r="L17" i="6"/>
  <c r="T17" i="6" s="1"/>
  <c r="L15" i="6"/>
  <c r="T15" i="6" s="1"/>
  <c r="L14" i="6"/>
  <c r="T14" i="6" s="1"/>
  <c r="L13" i="6"/>
  <c r="T13" i="6" s="1"/>
  <c r="L12" i="6"/>
  <c r="T12" i="6" s="1"/>
  <c r="L11" i="6"/>
  <c r="T11" i="6" s="1"/>
  <c r="L9" i="6"/>
  <c r="T9" i="6" s="1"/>
  <c r="L10" i="6"/>
  <c r="T10" i="6" s="1"/>
  <c r="L5" i="6"/>
  <c r="T5" i="6" s="1"/>
  <c r="L6" i="6"/>
  <c r="T6" i="6" s="1"/>
  <c r="L7" i="6"/>
  <c r="T7" i="6" s="1"/>
  <c r="L4" i="6"/>
  <c r="T4" i="6" s="1"/>
  <c r="C35" i="6"/>
  <c r="D35" i="6"/>
  <c r="E35" i="6"/>
  <c r="F35" i="6"/>
  <c r="G35" i="6"/>
  <c r="H35" i="6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1" i="6"/>
  <c r="D31" i="6"/>
  <c r="E31" i="6"/>
  <c r="F31" i="6"/>
  <c r="G31" i="6"/>
  <c r="H31" i="6"/>
  <c r="C30" i="6"/>
  <c r="D30" i="6"/>
  <c r="E30" i="6"/>
  <c r="F30" i="6"/>
  <c r="G30" i="6"/>
  <c r="H30" i="6"/>
  <c r="C29" i="6"/>
  <c r="D29" i="6"/>
  <c r="E29" i="6"/>
  <c r="F29" i="6"/>
  <c r="G29" i="6"/>
  <c r="H29" i="6"/>
  <c r="C28" i="6"/>
  <c r="D28" i="6"/>
  <c r="E28" i="6"/>
  <c r="F28" i="6"/>
  <c r="G28" i="6"/>
  <c r="H28" i="6"/>
  <c r="C27" i="6"/>
  <c r="D27" i="6"/>
  <c r="E27" i="6"/>
  <c r="F27" i="6"/>
  <c r="G27" i="6"/>
  <c r="H27" i="6"/>
  <c r="C26" i="6"/>
  <c r="D26" i="6"/>
  <c r="E26" i="6"/>
  <c r="F26" i="6"/>
  <c r="G26" i="6"/>
  <c r="H26" i="6"/>
  <c r="C25" i="6"/>
  <c r="D25" i="6"/>
  <c r="E25" i="6"/>
  <c r="F25" i="6"/>
  <c r="G25" i="6"/>
  <c r="H25" i="6"/>
  <c r="C23" i="6"/>
  <c r="D23" i="6"/>
  <c r="E23" i="6"/>
  <c r="F23" i="6"/>
  <c r="G23" i="6"/>
  <c r="H23" i="6"/>
  <c r="C12" i="6"/>
  <c r="D12" i="6"/>
  <c r="E12" i="6"/>
  <c r="F12" i="6"/>
  <c r="G12" i="6"/>
  <c r="H12" i="6"/>
  <c r="C11" i="6"/>
  <c r="D11" i="6"/>
  <c r="E11" i="6"/>
  <c r="F11" i="6"/>
  <c r="G11" i="6"/>
  <c r="H11" i="6"/>
  <c r="C10" i="6"/>
  <c r="D10" i="6"/>
  <c r="E10" i="6"/>
  <c r="F10" i="6"/>
  <c r="G10" i="6"/>
  <c r="H10" i="6"/>
  <c r="C9" i="6"/>
  <c r="D9" i="6"/>
  <c r="E9" i="6"/>
  <c r="F9" i="6"/>
  <c r="G9" i="6"/>
  <c r="H9" i="6"/>
  <c r="C8" i="6"/>
  <c r="D8" i="6"/>
  <c r="E8" i="6"/>
  <c r="F8" i="6"/>
  <c r="G8" i="6"/>
  <c r="H8" i="6"/>
  <c r="C7" i="6"/>
  <c r="D7" i="6"/>
  <c r="E7" i="6"/>
  <c r="F7" i="6"/>
  <c r="G7" i="6"/>
  <c r="H7" i="6"/>
  <c r="C6" i="6"/>
  <c r="D6" i="6"/>
  <c r="E6" i="6"/>
  <c r="F6" i="6"/>
  <c r="G6" i="6"/>
  <c r="H6" i="6"/>
  <c r="C5" i="6"/>
  <c r="D5" i="6"/>
  <c r="E5" i="6"/>
  <c r="F5" i="6"/>
  <c r="G5" i="6"/>
  <c r="H5" i="6"/>
  <c r="C4" i="6"/>
  <c r="X5" i="6" s="1"/>
  <c r="D4" i="6"/>
  <c r="X6" i="6" s="1"/>
  <c r="E4" i="6"/>
  <c r="X7" i="6" s="1"/>
  <c r="F4" i="6"/>
  <c r="X8" i="6" s="1"/>
  <c r="G4" i="6"/>
  <c r="X9" i="6" s="1"/>
  <c r="H4" i="6"/>
  <c r="X10" i="6" s="1"/>
  <c r="B25" i="6"/>
  <c r="J25" i="6" s="1"/>
  <c r="B26" i="6"/>
  <c r="J26" i="6" s="1"/>
  <c r="B27" i="6"/>
  <c r="J27" i="6" s="1"/>
  <c r="B28" i="6"/>
  <c r="J28" i="6" s="1"/>
  <c r="B29" i="6"/>
  <c r="J29" i="6" s="1"/>
  <c r="B30" i="6"/>
  <c r="J30" i="6" s="1"/>
  <c r="B31" i="6"/>
  <c r="J31" i="6" s="1"/>
  <c r="B32" i="6"/>
  <c r="J32" i="6" s="1"/>
  <c r="B33" i="6"/>
  <c r="J33" i="6" s="1"/>
  <c r="B34" i="6"/>
  <c r="J34" i="6" s="1"/>
  <c r="B35" i="6"/>
  <c r="J35" i="6" s="1"/>
  <c r="B24" i="6"/>
  <c r="J24" i="6" s="1"/>
  <c r="B23" i="6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B15" i="6"/>
  <c r="J15" i="6" s="1"/>
  <c r="B14" i="6"/>
  <c r="B13" i="6"/>
  <c r="B12" i="6"/>
  <c r="J12" i="6" s="1"/>
  <c r="B11" i="6"/>
  <c r="J11" i="6" s="1"/>
  <c r="B10" i="6"/>
  <c r="J10" i="6" s="1"/>
  <c r="B9" i="6"/>
  <c r="J9" i="6" s="1"/>
  <c r="B8" i="6"/>
  <c r="B7" i="6"/>
  <c r="J7" i="6" s="1"/>
  <c r="B6" i="6"/>
  <c r="B5" i="6"/>
  <c r="B4" i="6"/>
  <c r="X4" i="6" s="1"/>
  <c r="F14" i="2"/>
  <c r="G14" i="2" s="1"/>
  <c r="F13" i="2"/>
  <c r="G13" i="2" s="1"/>
  <c r="F12" i="2"/>
  <c r="G12" i="2" s="1"/>
  <c r="F11" i="2"/>
  <c r="G11" i="2" s="1"/>
  <c r="F7" i="2"/>
  <c r="G7" i="2" s="1"/>
  <c r="F6" i="2"/>
  <c r="G6" i="2" s="1"/>
  <c r="F5" i="2"/>
  <c r="G5" i="2" s="1"/>
  <c r="F4" i="2"/>
  <c r="G4" i="2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4" i="3"/>
  <c r="D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" i="1"/>
  <c r="Z5" i="1" s="1"/>
  <c r="D6" i="1"/>
  <c r="Z6" i="1" s="1"/>
  <c r="D7" i="1"/>
  <c r="D8" i="1"/>
  <c r="Z8" i="1" s="1"/>
  <c r="D9" i="1"/>
  <c r="Z9" i="1" s="1"/>
  <c r="D10" i="1"/>
  <c r="D11" i="1"/>
  <c r="Z11" i="1" s="1"/>
  <c r="D12" i="1"/>
  <c r="Z12" i="1" s="1"/>
  <c r="D13" i="1"/>
  <c r="Z13" i="1" s="1"/>
  <c r="D14" i="1"/>
  <c r="Z14" i="1" s="1"/>
  <c r="D15" i="1"/>
  <c r="Z15" i="1" s="1"/>
  <c r="D16" i="1"/>
  <c r="Z16" i="1" s="1"/>
  <c r="D17" i="1"/>
  <c r="Z17" i="1" s="1"/>
  <c r="D18" i="1"/>
  <c r="D19" i="1"/>
  <c r="Z19" i="1" s="1"/>
  <c r="D20" i="1"/>
  <c r="Z20" i="1" s="1"/>
  <c r="D21" i="1"/>
  <c r="Z21" i="1" s="1"/>
  <c r="D22" i="1"/>
  <c r="Z22" i="1" s="1"/>
  <c r="D23" i="1"/>
  <c r="Z23" i="1" s="1"/>
  <c r="D24" i="1"/>
  <c r="Z24" i="1" s="1"/>
  <c r="D25" i="1"/>
  <c r="Z25" i="1" s="1"/>
  <c r="D26" i="1"/>
  <c r="Z26" i="1" s="1"/>
  <c r="D27" i="1"/>
  <c r="Z27" i="1" s="1"/>
  <c r="D28" i="1"/>
  <c r="Z28" i="1" s="1"/>
  <c r="D29" i="1"/>
  <c r="Z29" i="1" s="1"/>
  <c r="D30" i="1"/>
  <c r="Z30" i="1" s="1"/>
  <c r="D31" i="1"/>
  <c r="Z31" i="1" s="1"/>
  <c r="D32" i="1"/>
  <c r="Z32" i="1" s="1"/>
  <c r="D33" i="1"/>
  <c r="Z33" i="1" s="1"/>
  <c r="D34" i="1"/>
  <c r="Z34" i="1" s="1"/>
  <c r="D35" i="1"/>
  <c r="Z35" i="1" s="1"/>
  <c r="D36" i="1"/>
  <c r="Z36" i="1" s="1"/>
  <c r="D37" i="1"/>
  <c r="Z37" i="1" s="1"/>
  <c r="D38" i="1"/>
  <c r="Z38" i="1" s="1"/>
  <c r="D39" i="1"/>
  <c r="Z39" i="1" s="1"/>
  <c r="D40" i="1"/>
  <c r="Z40" i="1" s="1"/>
  <c r="D41" i="1"/>
  <c r="Z41" i="1" s="1"/>
  <c r="D42" i="1"/>
  <c r="Z42" i="1" s="1"/>
  <c r="D43" i="1"/>
  <c r="Z43" i="1" s="1"/>
  <c r="D44" i="1"/>
  <c r="Z44" i="1" s="1"/>
  <c r="D45" i="1"/>
  <c r="Z45" i="1" s="1"/>
  <c r="D46" i="1"/>
  <c r="Z46" i="1" s="1"/>
  <c r="D47" i="1"/>
  <c r="Z47" i="1" s="1"/>
  <c r="D48" i="1"/>
  <c r="Z48" i="1" s="1"/>
  <c r="D49" i="1"/>
  <c r="Z49" i="1" s="1"/>
  <c r="D50" i="1"/>
  <c r="Z50" i="1" s="1"/>
  <c r="D51" i="1"/>
  <c r="Z51" i="1" s="1"/>
  <c r="D52" i="1"/>
  <c r="Z52" i="1" s="1"/>
  <c r="E4" i="1"/>
  <c r="D4" i="1"/>
  <c r="D83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4" i="5"/>
  <c r="D13" i="5"/>
  <c r="D12" i="5"/>
  <c r="D11" i="5"/>
  <c r="D10" i="5"/>
  <c r="D9" i="5"/>
  <c r="D8" i="5"/>
  <c r="D7" i="5"/>
  <c r="D6" i="5"/>
  <c r="D5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E84" i="5" s="1"/>
  <c r="C85" i="5"/>
  <c r="C86" i="5"/>
  <c r="C87" i="5"/>
  <c r="E87" i="5" s="1"/>
  <c r="C88" i="5"/>
  <c r="C89" i="5"/>
  <c r="C90" i="5"/>
  <c r="C91" i="5"/>
  <c r="C92" i="5"/>
  <c r="C93" i="5"/>
  <c r="C94" i="5"/>
  <c r="C95" i="5"/>
  <c r="E95" i="5" s="1"/>
  <c r="C96" i="5"/>
  <c r="E96" i="5" s="1"/>
  <c r="C97" i="5"/>
  <c r="C98" i="5"/>
  <c r="C99" i="5"/>
  <c r="C100" i="5"/>
  <c r="E100" i="5" s="1"/>
  <c r="C59" i="5"/>
  <c r="C6" i="5"/>
  <c r="C7" i="5"/>
  <c r="C8" i="5"/>
  <c r="E8" i="5" s="1"/>
  <c r="C9" i="5"/>
  <c r="C10" i="5"/>
  <c r="C11" i="5"/>
  <c r="C12" i="5"/>
  <c r="C13" i="5"/>
  <c r="C14" i="5"/>
  <c r="C16" i="5"/>
  <c r="C17" i="5"/>
  <c r="C18" i="5"/>
  <c r="C19" i="5"/>
  <c r="C20" i="5"/>
  <c r="C21" i="5"/>
  <c r="C22" i="5"/>
  <c r="C23" i="5"/>
  <c r="C24" i="5"/>
  <c r="C25" i="5"/>
  <c r="E25" i="5" s="1"/>
  <c r="C26" i="5"/>
  <c r="C27" i="5"/>
  <c r="C28" i="5"/>
  <c r="C29" i="5"/>
  <c r="C30" i="5"/>
  <c r="C31" i="5"/>
  <c r="C32" i="5"/>
  <c r="C33" i="5"/>
  <c r="E33" i="5" s="1"/>
  <c r="C34" i="5"/>
  <c r="C35" i="5"/>
  <c r="C36" i="5"/>
  <c r="C37" i="5"/>
  <c r="C38" i="5"/>
  <c r="C39" i="5"/>
  <c r="C40" i="5"/>
  <c r="C41" i="5"/>
  <c r="E41" i="5" s="1"/>
  <c r="C42" i="5"/>
  <c r="C43" i="5"/>
  <c r="C44" i="5"/>
  <c r="C45" i="5"/>
  <c r="C46" i="5"/>
  <c r="C5" i="5"/>
  <c r="E37" i="3"/>
  <c r="G37" i="3"/>
  <c r="E25" i="3"/>
  <c r="G25" i="3"/>
  <c r="E22" i="3"/>
  <c r="G22" i="3"/>
  <c r="E18" i="3"/>
  <c r="G18" i="3"/>
  <c r="E15" i="3"/>
  <c r="G15" i="3"/>
  <c r="E10" i="3"/>
  <c r="G10" i="3"/>
  <c r="E5" i="3"/>
  <c r="G5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6" i="3"/>
  <c r="G35" i="3"/>
  <c r="G34" i="3"/>
  <c r="G33" i="3"/>
  <c r="G32" i="3"/>
  <c r="G31" i="3"/>
  <c r="G30" i="3"/>
  <c r="G29" i="3"/>
  <c r="G28" i="3"/>
  <c r="G27" i="3"/>
  <c r="G26" i="3"/>
  <c r="G24" i="3"/>
  <c r="G23" i="3"/>
  <c r="G21" i="3"/>
  <c r="G20" i="3"/>
  <c r="G19" i="3"/>
  <c r="G17" i="3"/>
  <c r="G16" i="3"/>
  <c r="G14" i="3"/>
  <c r="G13" i="3"/>
  <c r="G12" i="3"/>
  <c r="G11" i="3"/>
  <c r="G9" i="3"/>
  <c r="G8" i="3"/>
  <c r="G7" i="3"/>
  <c r="G6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6" i="3"/>
  <c r="E35" i="3"/>
  <c r="E34" i="3"/>
  <c r="E33" i="3"/>
  <c r="E32" i="3"/>
  <c r="E31" i="3"/>
  <c r="E30" i="3"/>
  <c r="E29" i="3"/>
  <c r="E28" i="3"/>
  <c r="E27" i="3"/>
  <c r="E26" i="3"/>
  <c r="E24" i="3"/>
  <c r="E23" i="3"/>
  <c r="E21" i="3"/>
  <c r="E20" i="3"/>
  <c r="E19" i="3"/>
  <c r="E17" i="3"/>
  <c r="E16" i="3"/>
  <c r="E14" i="3"/>
  <c r="E13" i="3"/>
  <c r="E12" i="3"/>
  <c r="E11" i="3"/>
  <c r="E9" i="3"/>
  <c r="AF9" i="3" s="1"/>
  <c r="E8" i="3"/>
  <c r="AF8" i="3" s="1"/>
  <c r="E7" i="3"/>
  <c r="AF7" i="3" s="1"/>
  <c r="E6" i="3"/>
  <c r="AF6" i="3" s="1"/>
  <c r="W21" i="7"/>
  <c r="L31" i="7" s="1"/>
  <c r="I22" i="7"/>
  <c r="E32" i="7" s="1"/>
  <c r="I21" i="7"/>
  <c r="E31" i="7" s="1"/>
  <c r="E88" i="5" l="1"/>
  <c r="E71" i="5"/>
  <c r="D58" i="5"/>
  <c r="E79" i="5"/>
  <c r="E63" i="5"/>
  <c r="D4" i="5"/>
  <c r="E59" i="5"/>
  <c r="E82" i="5"/>
  <c r="E66" i="5"/>
  <c r="E37" i="5"/>
  <c r="E21" i="5"/>
  <c r="E92" i="5"/>
  <c r="E91" i="5"/>
  <c r="E90" i="5"/>
  <c r="E74" i="5"/>
  <c r="E30" i="5"/>
  <c r="E13" i="5"/>
  <c r="E45" i="5"/>
  <c r="E29" i="5"/>
  <c r="E17" i="5"/>
  <c r="E38" i="5"/>
  <c r="E22" i="5"/>
  <c r="Z10" i="1"/>
  <c r="Z18" i="1"/>
  <c r="E99" i="5"/>
  <c r="E12" i="5"/>
  <c r="Z4" i="1"/>
  <c r="T8" i="4"/>
  <c r="T13" i="4"/>
  <c r="E42" i="5"/>
  <c r="E46" i="5"/>
  <c r="E34" i="5"/>
  <c r="E26" i="5"/>
  <c r="E18" i="5"/>
  <c r="E9" i="5"/>
  <c r="E77" i="5"/>
  <c r="E69" i="5"/>
  <c r="E61" i="5"/>
  <c r="AF16" i="3"/>
  <c r="AF24" i="3"/>
  <c r="AG37" i="3"/>
  <c r="AG29" i="3"/>
  <c r="AG13" i="3"/>
  <c r="AF52" i="3"/>
  <c r="AF44" i="3"/>
  <c r="AF20" i="3"/>
  <c r="AF51" i="3"/>
  <c r="AF43" i="3"/>
  <c r="AF35" i="3"/>
  <c r="AF27" i="3"/>
  <c r="AG24" i="3"/>
  <c r="Z7" i="1"/>
  <c r="E93" i="5"/>
  <c r="E85" i="5"/>
  <c r="E76" i="5"/>
  <c r="E68" i="5"/>
  <c r="E60" i="5"/>
  <c r="E43" i="5"/>
  <c r="E35" i="5"/>
  <c r="E27" i="5"/>
  <c r="E19" i="5"/>
  <c r="E10" i="5"/>
  <c r="T12" i="4"/>
  <c r="AG49" i="3"/>
  <c r="AG41" i="3"/>
  <c r="AG33" i="3"/>
  <c r="AG32" i="3"/>
  <c r="AG8" i="3"/>
  <c r="AG48" i="3"/>
  <c r="AF36" i="3"/>
  <c r="AF28" i="3"/>
  <c r="AF12" i="3"/>
  <c r="AG25" i="3"/>
  <c r="AG17" i="3"/>
  <c r="AG9" i="3"/>
  <c r="AF19" i="3"/>
  <c r="AF11" i="3"/>
  <c r="AG40" i="3"/>
  <c r="AG16" i="3"/>
  <c r="E44" i="5"/>
  <c r="E36" i="5"/>
  <c r="E28" i="5"/>
  <c r="E20" i="5"/>
  <c r="E11" i="5"/>
  <c r="E83" i="5"/>
  <c r="E75" i="5"/>
  <c r="E67" i="5"/>
  <c r="AF50" i="3"/>
  <c r="AF42" i="3"/>
  <c r="AF34" i="3"/>
  <c r="AF26" i="3"/>
  <c r="AF18" i="3"/>
  <c r="AF10" i="3"/>
  <c r="AG47" i="3"/>
  <c r="AG39" i="3"/>
  <c r="AG31" i="3"/>
  <c r="AG23" i="3"/>
  <c r="AG15" i="3"/>
  <c r="AG7" i="3"/>
  <c r="T9" i="4"/>
  <c r="AF49" i="3"/>
  <c r="AF41" i="3"/>
  <c r="AF33" i="3"/>
  <c r="AF25" i="3"/>
  <c r="AF17" i="3"/>
  <c r="AF5" i="3"/>
  <c r="AG46" i="3"/>
  <c r="AG38" i="3"/>
  <c r="AG30" i="3"/>
  <c r="AG22" i="3"/>
  <c r="AG14" i="3"/>
  <c r="AG6" i="3"/>
  <c r="T10" i="4"/>
  <c r="T11" i="4"/>
  <c r="E89" i="5"/>
  <c r="AF32" i="3"/>
  <c r="E64" i="5"/>
  <c r="AF47" i="3"/>
  <c r="AF39" i="3"/>
  <c r="AF31" i="3"/>
  <c r="AF23" i="3"/>
  <c r="AF15" i="3"/>
  <c r="AG52" i="3"/>
  <c r="AG44" i="3"/>
  <c r="AG36" i="3"/>
  <c r="AG28" i="3"/>
  <c r="AG20" i="3"/>
  <c r="AG12" i="3"/>
  <c r="E97" i="5"/>
  <c r="E73" i="5"/>
  <c r="AF40" i="3"/>
  <c r="AG45" i="3"/>
  <c r="AG5" i="3"/>
  <c r="E80" i="5"/>
  <c r="E40" i="5"/>
  <c r="E32" i="5"/>
  <c r="E24" i="5"/>
  <c r="E16" i="5"/>
  <c r="E7" i="5"/>
  <c r="AF46" i="3"/>
  <c r="AF38" i="3"/>
  <c r="AF30" i="3"/>
  <c r="AF22" i="3"/>
  <c r="AF14" i="3"/>
  <c r="AG51" i="3"/>
  <c r="AG43" i="3"/>
  <c r="AG35" i="3"/>
  <c r="AG27" i="3"/>
  <c r="AG19" i="3"/>
  <c r="AG11" i="3"/>
  <c r="E98" i="5"/>
  <c r="E81" i="5"/>
  <c r="E65" i="5"/>
  <c r="AF48" i="3"/>
  <c r="AG21" i="3"/>
  <c r="E72" i="5"/>
  <c r="E5" i="5"/>
  <c r="E39" i="5"/>
  <c r="E31" i="5"/>
  <c r="E23" i="5"/>
  <c r="E14" i="5"/>
  <c r="E6" i="5"/>
  <c r="E94" i="5"/>
  <c r="E86" i="5"/>
  <c r="E78" i="5"/>
  <c r="E70" i="5"/>
  <c r="E62" i="5"/>
  <c r="AF45" i="3"/>
  <c r="AF37" i="3"/>
  <c r="AF29" i="3"/>
  <c r="AF21" i="3"/>
  <c r="AF13" i="3"/>
  <c r="AG50" i="3"/>
  <c r="AG42" i="3"/>
  <c r="AG34" i="3"/>
  <c r="AG26" i="3"/>
  <c r="AG18" i="3"/>
  <c r="AG10" i="3"/>
  <c r="T14" i="4"/>
  <c r="F15" i="2"/>
  <c r="G15" i="2" s="1"/>
  <c r="I11" i="6"/>
  <c r="C4" i="5"/>
  <c r="Q21" i="7"/>
  <c r="I31" i="7" s="1"/>
  <c r="I25" i="7"/>
  <c r="E35" i="7" s="1"/>
  <c r="Q22" i="7"/>
  <c r="I32" i="7" s="1"/>
  <c r="Q25" i="7"/>
  <c r="I35" i="7" s="1"/>
  <c r="Q20" i="7"/>
  <c r="I30" i="7" s="1"/>
  <c r="Q24" i="7"/>
  <c r="I34" i="7" s="1"/>
  <c r="I20" i="7"/>
  <c r="E30" i="7" s="1"/>
  <c r="I24" i="7"/>
  <c r="E34" i="7" s="1"/>
  <c r="S19" i="7"/>
  <c r="J29" i="7" s="1"/>
  <c r="S23" i="7"/>
  <c r="J33" i="7" s="1"/>
  <c r="K19" i="7"/>
  <c r="F29" i="7" s="1"/>
  <c r="K23" i="7"/>
  <c r="F33" i="7" s="1"/>
  <c r="Q19" i="7"/>
  <c r="I29" i="7" s="1"/>
  <c r="Q23" i="7"/>
  <c r="I33" i="7" s="1"/>
  <c r="I19" i="7"/>
  <c r="E29" i="7" s="1"/>
  <c r="I23" i="7"/>
  <c r="E33" i="7" s="1"/>
  <c r="E20" i="7"/>
  <c r="C30" i="7" s="1"/>
  <c r="E24" i="7"/>
  <c r="C34" i="7" s="1"/>
  <c r="U22" i="7"/>
  <c r="K32" i="7" s="1"/>
  <c r="O21" i="7"/>
  <c r="H31" i="7" s="1"/>
  <c r="O25" i="7"/>
  <c r="H35" i="7" s="1"/>
  <c r="M22" i="7"/>
  <c r="G32" i="7" s="1"/>
  <c r="G21" i="7"/>
  <c r="D31" i="7" s="1"/>
  <c r="G25" i="7"/>
  <c r="D35" i="7" s="1"/>
  <c r="E22" i="7"/>
  <c r="C32" i="7" s="1"/>
  <c r="U21" i="7"/>
  <c r="K31" i="7" s="1"/>
  <c r="U25" i="7"/>
  <c r="K35" i="7" s="1"/>
  <c r="S22" i="7"/>
  <c r="J32" i="7" s="1"/>
  <c r="O20" i="7"/>
  <c r="H30" i="7" s="1"/>
  <c r="O24" i="7"/>
  <c r="H34" i="7" s="1"/>
  <c r="M21" i="7"/>
  <c r="G31" i="7" s="1"/>
  <c r="M25" i="7"/>
  <c r="G35" i="7" s="1"/>
  <c r="K22" i="7"/>
  <c r="F32" i="7" s="1"/>
  <c r="G20" i="7"/>
  <c r="D30" i="7" s="1"/>
  <c r="G24" i="7"/>
  <c r="D34" i="7" s="1"/>
  <c r="G19" i="7"/>
  <c r="D29" i="7" s="1"/>
  <c r="G23" i="7"/>
  <c r="D33" i="7" s="1"/>
  <c r="O19" i="7"/>
  <c r="H29" i="7" s="1"/>
  <c r="U20" i="7"/>
  <c r="K30" i="7" s="1"/>
  <c r="U24" i="7"/>
  <c r="K34" i="7" s="1"/>
  <c r="O23" i="7"/>
  <c r="H33" i="7" s="1"/>
  <c r="M20" i="7"/>
  <c r="G30" i="7" s="1"/>
  <c r="M24" i="7"/>
  <c r="G34" i="7" s="1"/>
  <c r="W19" i="7"/>
  <c r="L29" i="7" s="1"/>
  <c r="U19" i="7"/>
  <c r="K29" i="7" s="1"/>
  <c r="U23" i="7"/>
  <c r="K33" i="7" s="1"/>
  <c r="S20" i="7"/>
  <c r="J30" i="7" s="1"/>
  <c r="S24" i="7"/>
  <c r="J34" i="7" s="1"/>
  <c r="O22" i="7"/>
  <c r="H32" i="7" s="1"/>
  <c r="M19" i="7"/>
  <c r="G29" i="7" s="1"/>
  <c r="M23" i="7"/>
  <c r="G33" i="7" s="1"/>
  <c r="K20" i="7"/>
  <c r="F30" i="7" s="1"/>
  <c r="K24" i="7"/>
  <c r="F34" i="7" s="1"/>
  <c r="G22" i="7"/>
  <c r="D32" i="7" s="1"/>
  <c r="E19" i="7"/>
  <c r="C29" i="7" s="1"/>
  <c r="E23" i="7"/>
  <c r="C33" i="7" s="1"/>
  <c r="S21" i="7"/>
  <c r="J31" i="7" s="1"/>
  <c r="K25" i="7"/>
  <c r="F35" i="7" s="1"/>
  <c r="S12" i="6"/>
  <c r="S11" i="6"/>
  <c r="I10" i="6"/>
  <c r="I9" i="6"/>
  <c r="E25" i="7"/>
  <c r="C35" i="7" s="1"/>
  <c r="E21" i="7"/>
  <c r="C31" i="7" s="1"/>
  <c r="K21" i="7"/>
  <c r="F31" i="7" s="1"/>
  <c r="C58" i="5"/>
  <c r="S25" i="7"/>
  <c r="J35" i="7" s="1"/>
  <c r="E4" i="3"/>
  <c r="AF4" i="3" s="1"/>
  <c r="G4" i="3"/>
  <c r="AG4" i="3" s="1"/>
  <c r="E58" i="5" l="1"/>
  <c r="E4" i="5"/>
  <c r="S9" i="6"/>
  <c r="S8" i="6"/>
  <c r="I8" i="6"/>
  <c r="S10" i="6"/>
  <c r="I6" i="6" l="1"/>
  <c r="S6" i="6"/>
  <c r="S7" i="6"/>
  <c r="I7" i="6"/>
  <c r="S5" i="6" l="1"/>
  <c r="S4" i="6"/>
  <c r="AI4" i="6" l="1"/>
  <c r="I4" i="6"/>
  <c r="X11" i="6" s="1"/>
  <c r="I5" i="6"/>
</calcChain>
</file>

<file path=xl/sharedStrings.xml><?xml version="1.0" encoding="utf-8"?>
<sst xmlns="http://schemas.openxmlformats.org/spreadsheetml/2006/main" count="889" uniqueCount="147">
  <si>
    <t>1. 시·군·구별 면적 및 지번수</t>
  </si>
  <si>
    <t xml:space="preserve">                   지목별               행정구역명               </t>
  </si>
  <si>
    <t>계</t>
  </si>
  <si>
    <t>면적</t>
  </si>
  <si>
    <t>지번수</t>
  </si>
  <si>
    <t>합계</t>
  </si>
  <si>
    <t>수원시(계)</t>
  </si>
  <si>
    <t>수원시장안구</t>
  </si>
  <si>
    <t>수원시권선구</t>
  </si>
  <si>
    <t>수원시팔달구</t>
  </si>
  <si>
    <t>수원시영통구</t>
  </si>
  <si>
    <t>성남시(계)</t>
  </si>
  <si>
    <t>성남시수정구</t>
  </si>
  <si>
    <t>성남시중원구</t>
  </si>
  <si>
    <t>성남시분당구</t>
  </si>
  <si>
    <t>의정부시</t>
  </si>
  <si>
    <t>안양시(계)</t>
  </si>
  <si>
    <t>안양시만안구</t>
  </si>
  <si>
    <t>안양시동안구</t>
  </si>
  <si>
    <t>광명시</t>
  </si>
  <si>
    <t>평택시</t>
  </si>
  <si>
    <t>동두천시</t>
  </si>
  <si>
    <t>안산시(계)</t>
  </si>
  <si>
    <t>안산시상록구</t>
  </si>
  <si>
    <t>안산시단원구</t>
  </si>
  <si>
    <t>고양시(계)</t>
  </si>
  <si>
    <t>고양시덕양구</t>
  </si>
  <si>
    <t>고양시일산동구</t>
  </si>
  <si>
    <t>고양시일산서구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</si>
  <si>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</si>
  <si>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</si>
  <si>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</si>
  <si>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</si>
  <si>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</si>
  <si>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</si>
  <si>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</si>
  <si>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</si>
  <si>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용인시(계)</t>
  </si>
  <si>
    <t>용인시처인구</t>
  </si>
  <si>
    <t>용인시기흥구</t>
  </si>
  <si>
    <t>용인시수지구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</si>
  <si>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</si>
  <si>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</si>
  <si>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</si>
  <si>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</si>
  <si>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</si>
  <si>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</si>
  <si>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</si>
  <si>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</si>
  <si>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연천군</t>
  </si>
  <si>
    <t>가평군</t>
  </si>
  <si>
    <t>양평군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</si>
  <si>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</si>
  <si>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</si>
  <si>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</si>
  <si>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</si>
  <si>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</si>
  <si>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</si>
  <si>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</si>
  <si>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</si>
  <si>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전</t>
  </si>
  <si>
    <t>답</t>
  </si>
  <si>
    <t>임야</t>
  </si>
  <si>
    <t>대</t>
  </si>
  <si>
    <t>도로</t>
  </si>
  <si>
    <t>하천</t>
  </si>
  <si>
    <t>기타</t>
    <phoneticPr fontId="5" type="noConversion"/>
  </si>
  <si>
    <t>년도</t>
  </si>
  <si>
    <t>변동률</t>
  </si>
  <si>
    <t>대지</t>
  </si>
  <si>
    <t>5-2. 임야대장등록지 현황</t>
    <phoneticPr fontId="5" type="noConversion"/>
  </si>
  <si>
    <t>3. 지적통계체계표</t>
    <phoneticPr fontId="5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</si>
  <si>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</si>
  <si>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</si>
  <si>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</si>
  <si>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</si>
  <si>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</si>
  <si>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</si>
  <si>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</si>
  <si>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</si>
  <si>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</si>
  <si>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</si>
  <si>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</si>
  <si>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</si>
  <si>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</si>
  <si>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</si>
  <si>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</si>
  <si>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</si>
  <si>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</si>
  <si>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</si>
  <si>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</si>
  <si>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</si>
  <si>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</si>
  <si>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</si>
  <si>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여주시</t>
  </si>
  <si>
    <t>2. 시·군·구별 면적 및 지번수</t>
    <phoneticPr fontId="5" type="noConversion"/>
  </si>
  <si>
    <t>토지대장등록지</t>
    <phoneticPr fontId="5" type="noConversion"/>
  </si>
  <si>
    <t>%</t>
    <phoneticPr fontId="5" type="noConversion"/>
  </si>
  <si>
    <t>합계</t>
    <phoneticPr fontId="5" type="noConversion"/>
  </si>
  <si>
    <t>기타</t>
    <phoneticPr fontId="5" type="noConversion"/>
  </si>
  <si>
    <t>5-1. 토지대장등록지 현황</t>
    <phoneticPr fontId="5" type="noConversion"/>
  </si>
  <si>
    <t>6. 시·군·구별 지목별 면적 현황</t>
    <phoneticPr fontId="5" type="noConversion"/>
  </si>
  <si>
    <t>기타</t>
    <phoneticPr fontId="5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</si>
  <si>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</si>
  <si>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1-3 지적공부등록지(2003-2013)</t>
    <phoneticPr fontId="5" type="noConversion"/>
  </si>
  <si>
    <t>4-1. 지목별 현황</t>
    <phoneticPr fontId="5" type="noConversion"/>
  </si>
  <si>
    <t>4-2. 최근 10년간 주요지목별 변동추이</t>
  </si>
  <si>
    <t>개인</t>
  </si>
  <si>
    <t>종중</t>
  </si>
  <si>
    <t>종교단체</t>
  </si>
  <si>
    <t>기타단체</t>
  </si>
  <si>
    <t>여주시</t>
    <phoneticPr fontId="5" type="noConversion"/>
  </si>
  <si>
    <t>여주시</t>
    <phoneticPr fontId="5" type="noConversion"/>
  </si>
  <si>
    <t>부천시</t>
    <phoneticPr fontId="5" type="noConversion"/>
  </si>
  <si>
    <t>안양시만안구</t>
    <phoneticPr fontId="5" type="noConversion"/>
  </si>
  <si>
    <t xml:space="preserve"> </t>
    <phoneticPr fontId="5" type="noConversion"/>
  </si>
  <si>
    <t>여주시</t>
    <phoneticPr fontId="5" type="noConversion"/>
  </si>
  <si>
    <t>완료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</si>
  <si>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</si>
  <si>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</si>
  <si>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</si>
  <si>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</si>
  <si>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</si>
  <si>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</si>
  <si>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</si>
  <si>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</si>
  <si>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</si>
  <si>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</si>
  <si>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</si>
  <si>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</si>
  <si>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</si>
  <si>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</si>
  <si>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</si>
  <si>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</si>
  <si>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</si>
  <si>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</si>
  <si>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</si>
  <si>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</si>
  <si>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</si>
  <si>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</si>
  <si>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</si>
  <si>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</si>
  <si>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</si>
  <si>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ㅇ</t>
    <phoneticPr fontId="5" type="noConversion"/>
  </si>
  <si>
    <t>도표(수정금지)</t>
    <phoneticPr fontId="5" type="noConversion"/>
  </si>
  <si>
    <t xml:space="preserve"> </t>
    <phoneticPr fontId="5" type="noConversion"/>
  </si>
  <si>
    <t>1.시구군별 면적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</si>
</sst>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_);[Red]\(#,##0\)"/>
    <numFmt numFmtId="177" formatCode="#,##0.0_);[Red]\(#,##0.0\)"/>
    <numFmt numFmtId="178" formatCode="#,##0.0_ "/>
    <numFmt numFmtId="179" formatCode="#,##0_ "/>
    <numFmt numFmtId="180" formatCode="#,##0.0_ ;[Red]\-#,##0.0\ "/>
    <numFmt numFmtId="181" formatCode="_-* #,##0.0_-;\-* #,##0.0_-;_-* &quot;-&quot;_-;_-@_-"/>
    <numFmt numFmtId="182" formatCode="_(* #,##0.00_);_(* \(#,##0.00\);_(* &quot;-&quot;??_);_(@_)"/>
  </numFmts>
  <fonts count="3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z val="16"/>
      <name val="바탕"/>
      <family val="1"/>
      <charset val="129"/>
    </font>
    <font>
      <sz val="10"/>
      <color rgb="FFFF0000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돋움"/>
      <family val="3"/>
      <charset val="129"/>
    </font>
    <font>
      <b/>
      <sz val="10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3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9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8" fillId="0" borderId="0"/>
    <xf numFmtId="0" fontId="18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6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82" fontId="18" fillId="0" borderId="0"/>
    <xf numFmtId="182" fontId="18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6" fillId="0" borderId="0"/>
    <xf numFmtId="0" fontId="6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77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10" fillId="0" borderId="0" xfId="0" applyNumberFormat="1" applyFont="1">
      <alignment vertical="center"/>
    </xf>
    <xf numFmtId="0" fontId="10" fillId="0" borderId="0" xfId="0" applyFont="1">
      <alignment vertical="center"/>
    </xf>
    <xf numFmtId="178" fontId="11" fillId="0" borderId="0" xfId="0" applyNumberFormat="1" applyFont="1">
      <alignment vertical="center"/>
    </xf>
    <xf numFmtId="0" fontId="12" fillId="3" borderId="1" xfId="1" applyFont="1" applyFill="1" applyBorder="1" applyAlignment="1">
      <alignment horizontal="center"/>
    </xf>
    <xf numFmtId="177" fontId="12" fillId="2" borderId="1" xfId="1" applyNumberFormat="1" applyFont="1" applyFill="1" applyBorder="1" applyAlignment="1" applyProtection="1">
      <alignment horizontal="center" vertical="center"/>
      <protection locked="0"/>
    </xf>
    <xf numFmtId="176" fontId="12" fillId="2" borderId="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177" fontId="11" fillId="0" borderId="0" xfId="0" applyNumberFormat="1" applyFont="1">
      <alignment vertical="center"/>
    </xf>
    <xf numFmtId="0" fontId="12" fillId="3" borderId="16" xfId="1" applyFont="1" applyFill="1" applyBorder="1" applyAlignment="1" applyProtection="1">
      <alignment horizontal="center" vertical="center" wrapText="1"/>
      <protection locked="0"/>
    </xf>
    <xf numFmtId="0" fontId="12" fillId="0" borderId="4" xfId="1" applyFont="1" applyBorder="1" applyAlignment="1">
      <alignment horizontal="left" vertical="center"/>
    </xf>
    <xf numFmtId="178" fontId="12" fillId="2" borderId="1" xfId="1" applyNumberFormat="1" applyFont="1" applyFill="1" applyBorder="1" applyAlignment="1" applyProtection="1">
      <alignment horizontal="center" vertical="center"/>
      <protection locked="0"/>
    </xf>
    <xf numFmtId="179" fontId="12" fillId="2" borderId="1" xfId="1" applyNumberFormat="1" applyFont="1" applyFill="1" applyBorder="1" applyAlignment="1" applyProtection="1">
      <alignment horizontal="center" vertical="center"/>
      <protection locked="0"/>
    </xf>
    <xf numFmtId="0" fontId="12" fillId="0" borderId="4" xfId="1" applyFont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0" fontId="11" fillId="0" borderId="0" xfId="0" applyFont="1">
      <alignment vertical="center"/>
    </xf>
    <xf numFmtId="178" fontId="11" fillId="0" borderId="1" xfId="0" applyNumberFormat="1" applyFont="1" applyBorder="1">
      <alignment vertical="center"/>
    </xf>
    <xf numFmtId="0" fontId="12" fillId="0" borderId="0" xfId="1" applyFont="1" applyBorder="1" applyAlignment="1">
      <alignment horizontal="left" vertical="center"/>
    </xf>
    <xf numFmtId="177" fontId="12" fillId="2" borderId="1" xfId="1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77" fontId="12" fillId="2" borderId="1" xfId="23" applyNumberFormat="1" applyFont="1" applyFill="1" applyBorder="1" applyAlignment="1">
      <alignment horizontal="center" vertical="center"/>
    </xf>
    <xf numFmtId="178" fontId="12" fillId="2" borderId="1" xfId="23" applyNumberFormat="1" applyFont="1" applyFill="1" applyBorder="1" applyAlignment="1" applyProtection="1">
      <alignment horizontal="center" vertical="center"/>
      <protection locked="0"/>
    </xf>
    <xf numFmtId="178" fontId="12" fillId="0" borderId="1" xfId="23" applyNumberFormat="1" applyFont="1" applyBorder="1"/>
    <xf numFmtId="0" fontId="11" fillId="5" borderId="1" xfId="0" applyFont="1" applyFill="1" applyBorder="1" applyAlignment="1">
      <alignment horizontal="center" vertical="center"/>
    </xf>
    <xf numFmtId="178" fontId="11" fillId="5" borderId="1" xfId="0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center" vertical="center"/>
    </xf>
    <xf numFmtId="177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2" fillId="3" borderId="1" xfId="23" applyFont="1" applyFill="1" applyBorder="1" applyAlignment="1">
      <alignment horizontal="center"/>
    </xf>
    <xf numFmtId="0" fontId="12" fillId="3" borderId="1" xfId="24" applyFont="1" applyFill="1" applyBorder="1" applyAlignment="1">
      <alignment horizontal="center"/>
    </xf>
    <xf numFmtId="0" fontId="12" fillId="3" borderId="1" xfId="23" applyFont="1" applyFill="1" applyBorder="1" applyAlignment="1" applyProtection="1">
      <alignment horizontal="center" vertical="center" wrapText="1"/>
      <protection locked="0"/>
    </xf>
    <xf numFmtId="177" fontId="12" fillId="2" borderId="1" xfId="24" applyNumberFormat="1" applyFont="1" applyFill="1" applyBorder="1" applyAlignment="1">
      <alignment horizontal="center" vertical="center"/>
    </xf>
    <xf numFmtId="178" fontId="12" fillId="2" borderId="1" xfId="24" applyNumberFormat="1" applyFont="1" applyFill="1" applyBorder="1" applyAlignment="1" applyProtection="1">
      <alignment horizontal="center" vertical="center"/>
      <protection locked="0"/>
    </xf>
    <xf numFmtId="0" fontId="12" fillId="3" borderId="1" xfId="24" applyFont="1" applyFill="1" applyBorder="1" applyAlignment="1" applyProtection="1">
      <alignment horizontal="center" vertical="center" wrapText="1"/>
      <protection locked="0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2" fillId="0" borderId="4" xfId="2" applyNumberFormat="1" applyFont="1" applyFill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49" fontId="12" fillId="2" borderId="1" xfId="4" applyNumberFormat="1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vertical="center"/>
    </xf>
    <xf numFmtId="0" fontId="12" fillId="4" borderId="1" xfId="2" applyNumberFormat="1" applyFont="1" applyFill="1" applyBorder="1" applyAlignment="1">
      <alignment vertical="center"/>
    </xf>
    <xf numFmtId="178" fontId="12" fillId="0" borderId="1" xfId="23" applyNumberFormat="1" applyFont="1" applyBorder="1" applyAlignment="1">
      <alignment vertical="center"/>
    </xf>
    <xf numFmtId="178" fontId="11" fillId="0" borderId="1" xfId="0" applyNumberFormat="1" applyFont="1" applyBorder="1" applyAlignment="1">
      <alignment vertical="center"/>
    </xf>
    <xf numFmtId="178" fontId="12" fillId="0" borderId="1" xfId="2" applyNumberFormat="1" applyFont="1" applyBorder="1" applyAlignment="1">
      <alignment vertical="center"/>
    </xf>
    <xf numFmtId="0" fontId="17" fillId="3" borderId="1" xfId="15" applyFont="1" applyFill="1" applyBorder="1" applyAlignment="1" applyProtection="1">
      <alignment horizontal="center" vertical="center" wrapText="1"/>
      <protection locked="0"/>
    </xf>
    <xf numFmtId="0" fontId="12" fillId="3" borderId="1" xfId="15" applyFont="1" applyFill="1" applyBorder="1" applyAlignment="1">
      <alignment horizontal="center"/>
    </xf>
    <xf numFmtId="177" fontId="17" fillId="6" borderId="1" xfId="15" applyNumberFormat="1" applyFont="1" applyFill="1" applyBorder="1" applyAlignment="1">
      <alignment horizontal="center" vertical="center"/>
    </xf>
    <xf numFmtId="178" fontId="17" fillId="6" borderId="1" xfId="15" applyNumberFormat="1" applyFont="1" applyFill="1" applyBorder="1" applyAlignment="1" applyProtection="1">
      <alignment horizontal="center" vertical="center"/>
      <protection locked="0"/>
    </xf>
    <xf numFmtId="181" fontId="12" fillId="0" borderId="1" xfId="37" applyNumberFormat="1" applyFont="1" applyBorder="1" applyAlignment="1"/>
    <xf numFmtId="181" fontId="11" fillId="0" borderId="1" xfId="37" applyNumberFormat="1" applyFont="1" applyBorder="1">
      <alignment vertical="center"/>
    </xf>
    <xf numFmtId="178" fontId="12" fillId="7" borderId="0" xfId="23" applyNumberFormat="1" applyFont="1" applyFill="1" applyBorder="1"/>
    <xf numFmtId="178" fontId="11" fillId="0" borderId="1" xfId="153" applyNumberFormat="1" applyFont="1" applyBorder="1">
      <alignment vertical="center"/>
    </xf>
    <xf numFmtId="0" fontId="19" fillId="3" borderId="1" xfId="285" applyFont="1" applyFill="1" applyBorder="1" applyAlignment="1" applyProtection="1">
      <alignment horizontal="center"/>
      <protection locked="0"/>
    </xf>
    <xf numFmtId="177" fontId="12" fillId="2" borderId="1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left" vertical="center"/>
    </xf>
    <xf numFmtId="177" fontId="11" fillId="0" borderId="0" xfId="0" applyNumberFormat="1" applyFont="1" applyFill="1">
      <alignment vertical="center"/>
    </xf>
    <xf numFmtId="178" fontId="11" fillId="0" borderId="0" xfId="0" applyNumberFormat="1" applyFont="1" applyFill="1">
      <alignment vertical="center"/>
    </xf>
    <xf numFmtId="178" fontId="20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8" fontId="7" fillId="0" borderId="1" xfId="502" applyNumberFormat="1" applyFont="1" applyBorder="1" applyAlignment="1"/>
    <xf numFmtId="178" fontId="21" fillId="0" borderId="1" xfId="500" applyNumberFormat="1" applyFont="1" applyBorder="1" applyAlignment="1"/>
    <xf numFmtId="178" fontId="15" fillId="0" borderId="1" xfId="10" applyNumberFormat="1" applyFont="1" applyBorder="1"/>
    <xf numFmtId="41" fontId="19" fillId="0" borderId="1" xfId="465" applyFont="1" applyBorder="1"/>
    <xf numFmtId="178" fontId="19" fillId="0" borderId="1" xfId="10" applyNumberFormat="1" applyFont="1" applyBorder="1"/>
    <xf numFmtId="178" fontId="19" fillId="0" borderId="1" xfId="10" applyNumberFormat="1" applyFont="1" applyFill="1" applyBorder="1"/>
    <xf numFmtId="41" fontId="19" fillId="0" borderId="1" xfId="465" applyFont="1" applyFill="1" applyBorder="1"/>
    <xf numFmtId="178" fontId="11" fillId="0" borderId="0" xfId="0" applyNumberFormat="1" applyFont="1" applyFill="1" applyAlignment="1">
      <alignment horizontal="center" vertical="center"/>
    </xf>
    <xf numFmtId="177" fontId="12" fillId="0" borderId="1" xfId="0" applyNumberFormat="1" applyFont="1" applyBorder="1">
      <alignment vertical="center"/>
    </xf>
    <xf numFmtId="178" fontId="15" fillId="0" borderId="1" xfId="0" applyNumberFormat="1" applyFont="1" applyBorder="1" applyAlignment="1"/>
    <xf numFmtId="179" fontId="15" fillId="0" borderId="1" xfId="0" applyNumberFormat="1" applyFont="1" applyBorder="1" applyAlignment="1"/>
    <xf numFmtId="0" fontId="12" fillId="3" borderId="1" xfId="15" applyFont="1" applyFill="1" applyBorder="1" applyAlignment="1" applyProtection="1">
      <alignment horizontal="center" vertical="center" wrapText="1"/>
      <protection locked="0"/>
    </xf>
    <xf numFmtId="178" fontId="12" fillId="0" borderId="1" xfId="2" applyNumberFormat="1" applyFont="1" applyFill="1" applyBorder="1" applyAlignment="1">
      <alignment vertical="center"/>
    </xf>
    <xf numFmtId="0" fontId="25" fillId="0" borderId="0" xfId="0" applyFont="1">
      <alignment vertical="center"/>
    </xf>
    <xf numFmtId="0" fontId="20" fillId="0" borderId="0" xfId="0" applyFont="1" applyFill="1">
      <alignment vertical="center"/>
    </xf>
    <xf numFmtId="0" fontId="26" fillId="0" borderId="0" xfId="1" applyFont="1" applyFill="1" applyBorder="1" applyAlignment="1">
      <alignment horizontal="center"/>
    </xf>
    <xf numFmtId="178" fontId="20" fillId="0" borderId="0" xfId="0" applyNumberFormat="1" applyFont="1" applyFill="1">
      <alignment vertical="center"/>
    </xf>
    <xf numFmtId="178" fontId="0" fillId="0" borderId="0" xfId="0" applyNumberFormat="1" applyFill="1">
      <alignment vertical="center"/>
    </xf>
    <xf numFmtId="177" fontId="11" fillId="0" borderId="1" xfId="0" applyNumberFormat="1" applyFont="1" applyFill="1" applyBorder="1">
      <alignment vertical="center"/>
    </xf>
    <xf numFmtId="177" fontId="12" fillId="0" borderId="1" xfId="0" applyNumberFormat="1" applyFont="1" applyFill="1" applyBorder="1">
      <alignment vertical="center"/>
    </xf>
    <xf numFmtId="178" fontId="11" fillId="0" borderId="1" xfId="0" applyNumberFormat="1" applyFont="1" applyFill="1" applyBorder="1">
      <alignment vertical="center"/>
    </xf>
    <xf numFmtId="181" fontId="12" fillId="0" borderId="1" xfId="37" applyNumberFormat="1" applyFont="1" applyFill="1" applyBorder="1" applyAlignment="1">
      <alignment vertical="center"/>
    </xf>
    <xf numFmtId="181" fontId="24" fillId="0" borderId="1" xfId="528" applyNumberFormat="1" applyFont="1" applyBorder="1">
      <alignment vertical="center"/>
    </xf>
    <xf numFmtId="0" fontId="28" fillId="5" borderId="0" xfId="0" applyFont="1" applyFill="1">
      <alignment vertical="center"/>
    </xf>
    <xf numFmtId="181" fontId="24" fillId="0" borderId="1" xfId="465" applyNumberFormat="1" applyFont="1" applyFill="1" applyBorder="1" applyAlignment="1">
      <alignment vertical="center"/>
    </xf>
    <xf numFmtId="41" fontId="24" fillId="0" borderId="1" xfId="465" applyFont="1" applyFill="1" applyBorder="1" applyAlignment="1">
      <alignment vertical="center"/>
    </xf>
    <xf numFmtId="181" fontId="24" fillId="0" borderId="1" xfId="465" applyNumberFormat="1" applyFont="1" applyFill="1" applyBorder="1" applyAlignment="1">
      <alignment vertical="center"/>
    </xf>
    <xf numFmtId="181" fontId="24" fillId="0" borderId="1" xfId="465" applyNumberFormat="1" applyFont="1" applyFill="1" applyBorder="1" applyAlignment="1">
      <alignment vertical="center"/>
    </xf>
    <xf numFmtId="181" fontId="24" fillId="0" borderId="1" xfId="465" applyNumberFormat="1" applyFont="1" applyFill="1" applyBorder="1" applyAlignment="1">
      <alignment vertical="center"/>
    </xf>
    <xf numFmtId="41" fontId="24" fillId="0" borderId="1" xfId="465" applyFont="1" applyFill="1" applyBorder="1" applyAlignment="1">
      <alignment vertical="center"/>
    </xf>
    <xf numFmtId="41" fontId="24" fillId="0" borderId="1" xfId="465" applyFont="1" applyFill="1" applyBorder="1" applyAlignment="1">
      <alignment vertical="center"/>
    </xf>
    <xf numFmtId="41" fontId="24" fillId="0" borderId="1" xfId="465" applyFont="1" applyFill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181" fontId="24" fillId="0" borderId="1" xfId="465" applyNumberFormat="1" applyFont="1" applyBorder="1" applyAlignment="1">
      <alignment vertical="center"/>
    </xf>
    <xf numFmtId="41" fontId="24" fillId="0" borderId="1" xfId="465" applyFont="1" applyBorder="1" applyAlignment="1">
      <alignment vertical="center"/>
    </xf>
    <xf numFmtId="0" fontId="13" fillId="8" borderId="1" xfId="2" applyFont="1" applyFill="1" applyBorder="1" applyAlignment="1">
      <alignment vertical="center"/>
    </xf>
    <xf numFmtId="0" fontId="25" fillId="0" borderId="0" xfId="0" applyFont="1" applyFill="1">
      <alignment vertical="center"/>
    </xf>
    <xf numFmtId="181" fontId="27" fillId="0" borderId="0" xfId="465" applyNumberFormat="1" applyFont="1" applyFill="1" applyBorder="1" applyAlignment="1">
      <alignment vertical="center"/>
    </xf>
    <xf numFmtId="178" fontId="25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28" fillId="0" borderId="0" xfId="0" applyFont="1" applyFill="1">
      <alignment vertical="center"/>
    </xf>
    <xf numFmtId="0" fontId="12" fillId="8" borderId="1" xfId="2" applyFont="1" applyFill="1" applyBorder="1" applyAlignment="1">
      <alignment vertical="center"/>
    </xf>
    <xf numFmtId="177" fontId="12" fillId="2" borderId="1" xfId="1" applyNumberFormat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178" fontId="11" fillId="0" borderId="15" xfId="0" applyNumberFormat="1" applyFont="1" applyFill="1" applyBorder="1">
      <alignment vertical="center"/>
    </xf>
    <xf numFmtId="177" fontId="11" fillId="0" borderId="15" xfId="0" applyNumberFormat="1" applyFont="1" applyFill="1" applyBorder="1">
      <alignment vertical="center"/>
    </xf>
    <xf numFmtId="0" fontId="10" fillId="0" borderId="1" xfId="0" applyFont="1" applyBorder="1">
      <alignment vertical="center"/>
    </xf>
    <xf numFmtId="178" fontId="15" fillId="0" borderId="1" xfId="0" applyNumberFormat="1" applyFont="1" applyFill="1" applyBorder="1" applyAlignment="1"/>
    <xf numFmtId="179" fontId="15" fillId="0" borderId="1" xfId="0" applyNumberFormat="1" applyFont="1" applyFill="1" applyBorder="1" applyAlignment="1"/>
    <xf numFmtId="0" fontId="8" fillId="0" borderId="0" xfId="1" applyFont="1" applyFill="1"/>
    <xf numFmtId="0" fontId="7" fillId="0" borderId="0" xfId="1" applyFont="1" applyFill="1" applyAlignment="1">
      <alignment horizontal="center" vertical="center"/>
    </xf>
    <xf numFmtId="0" fontId="12" fillId="0" borderId="4" xfId="1" applyFont="1" applyBorder="1" applyAlignment="1">
      <alignment horizontal="left" vertical="center"/>
    </xf>
    <xf numFmtId="0" fontId="29" fillId="9" borderId="0" xfId="0" applyFont="1" applyFill="1">
      <alignment vertical="center"/>
    </xf>
    <xf numFmtId="0" fontId="30" fillId="9" borderId="0" xfId="1" applyFont="1" applyFill="1" applyAlignment="1">
      <alignment horizontal="center" vertical="center"/>
    </xf>
    <xf numFmtId="0" fontId="13" fillId="9" borderId="1" xfId="2" applyFont="1" applyFill="1" applyBorder="1" applyAlignment="1">
      <alignment vertical="center"/>
    </xf>
    <xf numFmtId="0" fontId="12" fillId="3" borderId="14" xfId="1" applyFont="1" applyFill="1" applyBorder="1" applyAlignment="1">
      <alignment horizontal="center"/>
    </xf>
    <xf numFmtId="178" fontId="11" fillId="0" borderId="0" xfId="0" applyNumberFormat="1" applyFont="1" applyFill="1" applyBorder="1">
      <alignment vertical="center"/>
    </xf>
    <xf numFmtId="0" fontId="11" fillId="0" borderId="0" xfId="0" applyFont="1" applyBorder="1">
      <alignment vertical="center"/>
    </xf>
    <xf numFmtId="181" fontId="31" fillId="0" borderId="1" xfId="528" applyNumberFormat="1" applyFont="1" applyBorder="1">
      <alignment vertical="center"/>
    </xf>
    <xf numFmtId="181" fontId="11" fillId="0" borderId="0" xfId="37" applyNumberFormat="1" applyFont="1">
      <alignment vertical="center"/>
    </xf>
    <xf numFmtId="0" fontId="12" fillId="4" borderId="1" xfId="2" applyFont="1" applyFill="1" applyBorder="1" applyAlignment="1">
      <alignment vertical="center"/>
    </xf>
    <xf numFmtId="0" fontId="12" fillId="2" borderId="2" xfId="1" applyFont="1" applyFill="1" applyBorder="1" applyAlignment="1" applyProtection="1">
      <alignment horizontal="left" vertical="center" wrapText="1"/>
      <protection locked="0"/>
    </xf>
    <xf numFmtId="0" fontId="12" fillId="2" borderId="3" xfId="1" applyFont="1" applyFill="1" applyBorder="1" applyAlignment="1" applyProtection="1">
      <alignment horizontal="left" vertical="center" wrapText="1"/>
      <protection locked="0"/>
    </xf>
    <xf numFmtId="177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left" vertical="center"/>
    </xf>
    <xf numFmtId="0" fontId="2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3" borderId="11" xfId="1" applyFont="1" applyFill="1" applyBorder="1" applyAlignment="1" applyProtection="1">
      <alignment horizontal="center" vertical="center"/>
      <protection locked="0"/>
    </xf>
    <xf numFmtId="0" fontId="12" fillId="3" borderId="12" xfId="1" applyFont="1" applyFill="1" applyBorder="1" applyAlignment="1" applyProtection="1">
      <alignment horizontal="center" vertical="center"/>
      <protection locked="0"/>
    </xf>
    <xf numFmtId="0" fontId="12" fillId="3" borderId="13" xfId="1" applyFont="1" applyFill="1" applyBorder="1" applyAlignment="1" applyProtection="1">
      <alignment horizontal="center" vertical="center"/>
      <protection locked="0"/>
    </xf>
    <xf numFmtId="0" fontId="12" fillId="3" borderId="15" xfId="1" applyFont="1" applyFill="1" applyBorder="1" applyAlignment="1" applyProtection="1">
      <alignment horizontal="center" vertical="center" wrapText="1"/>
      <protection locked="0"/>
    </xf>
    <xf numFmtId="0" fontId="12" fillId="3" borderId="14" xfId="1" applyFont="1" applyFill="1" applyBorder="1" applyAlignment="1" applyProtection="1">
      <alignment horizontal="center" vertical="center"/>
      <protection locked="0"/>
    </xf>
    <xf numFmtId="0" fontId="12" fillId="3" borderId="15" xfId="1" applyFont="1" applyFill="1" applyBorder="1" applyAlignment="1" applyProtection="1">
      <alignment horizontal="center" vertical="center"/>
      <protection locked="0"/>
    </xf>
    <xf numFmtId="49" fontId="12" fillId="2" borderId="1" xfId="4" applyNumberFormat="1" applyFont="1" applyFill="1" applyBorder="1" applyAlignment="1">
      <alignment horizontal="center" vertical="center"/>
    </xf>
    <xf numFmtId="0" fontId="12" fillId="2" borderId="17" xfId="24" applyFont="1" applyFill="1" applyBorder="1" applyAlignment="1" applyProtection="1">
      <alignment horizontal="left" vertical="center" wrapText="1"/>
      <protection locked="0"/>
    </xf>
    <xf numFmtId="0" fontId="12" fillId="2" borderId="17" xfId="23" applyFont="1" applyFill="1" applyBorder="1" applyAlignment="1" applyProtection="1">
      <alignment horizontal="left" vertical="center" wrapText="1"/>
      <protection locked="0"/>
    </xf>
    <xf numFmtId="0" fontId="17" fillId="6" borderId="2" xfId="15" applyFont="1" applyFill="1" applyBorder="1" applyAlignment="1" applyProtection="1">
      <alignment horizontal="left" vertical="center" wrapText="1"/>
      <protection locked="0"/>
    </xf>
    <xf numFmtId="0" fontId="17" fillId="6" borderId="3" xfId="15" applyFont="1" applyFill="1" applyBorder="1" applyAlignment="1" applyProtection="1">
      <alignment horizontal="left" vertical="center" wrapText="1"/>
      <protection locked="0"/>
    </xf>
    <xf numFmtId="0" fontId="13" fillId="4" borderId="1" xfId="2" applyFont="1" applyFill="1" applyBorder="1" applyAlignment="1">
      <alignment vertical="center"/>
    </xf>
    <xf numFmtId="0" fontId="13" fillId="0" borderId="4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2" borderId="1" xfId="4" applyNumberFormat="1" applyFont="1" applyFill="1" applyBorder="1" applyAlignment="1">
      <alignment horizontal="center" vertical="center"/>
    </xf>
    <xf numFmtId="49" fontId="12" fillId="5" borderId="1" xfId="4" applyNumberFormat="1" applyFont="1" applyFill="1" applyBorder="1" applyAlignment="1">
      <alignment horizontal="center" vertical="center"/>
    </xf>
  </cellXfs>
  <cellStyles count="536">
    <cellStyle name="백분율 2" xfId="3"/>
    <cellStyle name="쉼표 [0]" xfId="37" builtinId="6"/>
    <cellStyle name="쉼표 [0] 10" xfId="26"/>
    <cellStyle name="쉼표 [0] 10 2" xfId="180"/>
    <cellStyle name="쉼표 [0] 10 3" xfId="459"/>
    <cellStyle name="쉼표 [0] 10 4" xfId="460"/>
    <cellStyle name="쉼표 [0] 100" xfId="461"/>
    <cellStyle name="쉼표 [0] 101" xfId="528"/>
    <cellStyle name="쉼표 [0] 102" xfId="525"/>
    <cellStyle name="쉼표 [0] 103" xfId="529"/>
    <cellStyle name="쉼표 [0] 104" xfId="530"/>
    <cellStyle name="쉼표 [0] 11" xfId="27"/>
    <cellStyle name="쉼표 [0] 11 2" xfId="322"/>
    <cellStyle name="쉼표 [0] 12" xfId="28"/>
    <cellStyle name="쉼표 [0] 12 10" xfId="462"/>
    <cellStyle name="쉼표 [0] 12 11" xfId="463"/>
    <cellStyle name="쉼표 [0] 12 2" xfId="181"/>
    <cellStyle name="쉼표 [0] 12 3" xfId="182"/>
    <cellStyle name="쉼표 [0] 12 4" xfId="183"/>
    <cellStyle name="쉼표 [0] 12 5" xfId="184"/>
    <cellStyle name="쉼표 [0] 12 6" xfId="185"/>
    <cellStyle name="쉼표 [0] 12 7" xfId="186"/>
    <cellStyle name="쉼표 [0] 12 8" xfId="187"/>
    <cellStyle name="쉼표 [0] 12 9" xfId="188"/>
    <cellStyle name="쉼표 [0] 13" xfId="154"/>
    <cellStyle name="쉼표 [0] 13 2" xfId="39"/>
    <cellStyle name="쉼표 [0] 13 3" xfId="145"/>
    <cellStyle name="쉼표 [0] 13 3 2" xfId="465"/>
    <cellStyle name="쉼표 [0] 13 4" xfId="157"/>
    <cellStyle name="쉼표 [0] 13 4 2" xfId="466"/>
    <cellStyle name="쉼표 [0] 13 5" xfId="165"/>
    <cellStyle name="쉼표 [0] 13 6" xfId="175"/>
    <cellStyle name="쉼표 [0] 13 7" xfId="168"/>
    <cellStyle name="쉼표 [0] 13 8" xfId="189"/>
    <cellStyle name="쉼표 [0] 13 9" xfId="274"/>
    <cellStyle name="쉼표 [0] 14" xfId="156"/>
    <cellStyle name="쉼표 [0] 14 2" xfId="40"/>
    <cellStyle name="쉼표 [0] 14 3" xfId="146"/>
    <cellStyle name="쉼표 [0] 14 4" xfId="158"/>
    <cellStyle name="쉼표 [0] 14 5" xfId="164"/>
    <cellStyle name="쉼표 [0] 14 6" xfId="174"/>
    <cellStyle name="쉼표 [0] 14 7" xfId="166"/>
    <cellStyle name="쉼표 [0] 14 8" xfId="190"/>
    <cellStyle name="쉼표 [0] 14 9" xfId="273"/>
    <cellStyle name="쉼표 [0] 15" xfId="159"/>
    <cellStyle name="쉼표 [0] 15 2" xfId="41"/>
    <cellStyle name="쉼표 [0] 15 3" xfId="147"/>
    <cellStyle name="쉼표 [0] 15 4" xfId="468"/>
    <cellStyle name="쉼표 [0] 15 5" xfId="469"/>
    <cellStyle name="쉼표 [0] 16" xfId="160"/>
    <cellStyle name="쉼표 [0] 16 2" xfId="42"/>
    <cellStyle name="쉼표 [0] 16 3" xfId="148"/>
    <cellStyle name="쉼표 [0] 16 4" xfId="470"/>
    <cellStyle name="쉼표 [0] 16 5" xfId="471"/>
    <cellStyle name="쉼표 [0] 17" xfId="161"/>
    <cellStyle name="쉼표 [0] 17 2" xfId="43"/>
    <cellStyle name="쉼표 [0] 17 3" xfId="149"/>
    <cellStyle name="쉼표 [0] 17 4" xfId="472"/>
    <cellStyle name="쉼표 [0] 18" xfId="162"/>
    <cellStyle name="쉼표 [0] 18 2" xfId="44"/>
    <cellStyle name="쉼표 [0] 18 3" xfId="150"/>
    <cellStyle name="쉼표 [0] 18 4" xfId="473"/>
    <cellStyle name="쉼표 [0] 19" xfId="163"/>
    <cellStyle name="쉼표 [0] 19 2" xfId="45"/>
    <cellStyle name="쉼표 [0] 19 3" xfId="151"/>
    <cellStyle name="쉼표 [0] 19 4" xfId="474"/>
    <cellStyle name="쉼표 [0] 2" xfId="29"/>
    <cellStyle name="쉼표 [0] 2 2" xfId="191"/>
    <cellStyle name="쉼표 [0] 2 3" xfId="192"/>
    <cellStyle name="쉼표 [0] 2 4" xfId="475"/>
    <cellStyle name="쉼표 [0] 2 5" xfId="476"/>
    <cellStyle name="쉼표 [0] 2 6" xfId="531"/>
    <cellStyle name="쉼표 [0] 2 7" xfId="527"/>
    <cellStyle name="쉼표 [0] 20" xfId="46"/>
    <cellStyle name="쉼표 [0] 20 2" xfId="323"/>
    <cellStyle name="쉼표 [0] 20 3" xfId="477"/>
    <cellStyle name="쉼표 [0] 20 4" xfId="478"/>
    <cellStyle name="쉼표 [0] 21" xfId="47"/>
    <cellStyle name="쉼표 [0] 21 2" xfId="324"/>
    <cellStyle name="쉼표 [0] 21 3" xfId="479"/>
    <cellStyle name="쉼표 [0] 21 4" xfId="480"/>
    <cellStyle name="쉼표 [0] 22" xfId="48"/>
    <cellStyle name="쉼표 [0] 22 2" xfId="325"/>
    <cellStyle name="쉼표 [0] 23" xfId="49"/>
    <cellStyle name="쉼표 [0] 23 2" xfId="326"/>
    <cellStyle name="쉼표 [0] 24" xfId="170"/>
    <cellStyle name="쉼표 [0] 24 2" xfId="327"/>
    <cellStyle name="쉼표 [0] 25" xfId="176"/>
    <cellStyle name="쉼표 [0] 26" xfId="50"/>
    <cellStyle name="쉼표 [0] 26 2" xfId="328"/>
    <cellStyle name="쉼표 [0] 27" xfId="51"/>
    <cellStyle name="쉼표 [0] 27 2" xfId="329"/>
    <cellStyle name="쉼표 [0] 28" xfId="52"/>
    <cellStyle name="쉼표 [0] 28 2" xfId="330"/>
    <cellStyle name="쉼표 [0] 29" xfId="53"/>
    <cellStyle name="쉼표 [0] 29 2" xfId="331"/>
    <cellStyle name="쉼표 [0] 3" xfId="30"/>
    <cellStyle name="쉼표 [0] 3 10" xfId="193"/>
    <cellStyle name="쉼표 [0] 3 11" xfId="194"/>
    <cellStyle name="쉼표 [0] 3 12" xfId="481"/>
    <cellStyle name="쉼표 [0] 3 13" xfId="482"/>
    <cellStyle name="쉼표 [0] 3 2" xfId="195"/>
    <cellStyle name="쉼표 [0] 3 3" xfId="196"/>
    <cellStyle name="쉼표 [0] 3 4" xfId="197"/>
    <cellStyle name="쉼표 [0] 3 5" xfId="198"/>
    <cellStyle name="쉼표 [0] 3 6" xfId="199"/>
    <cellStyle name="쉼표 [0] 3 7" xfId="200"/>
    <cellStyle name="쉼표 [0] 3 8" xfId="201"/>
    <cellStyle name="쉼표 [0] 3 9" xfId="202"/>
    <cellStyle name="쉼표 [0] 30" xfId="54"/>
    <cellStyle name="쉼표 [0] 30 2" xfId="332"/>
    <cellStyle name="쉼표 [0] 31" xfId="55"/>
    <cellStyle name="쉼표 [0] 31 2" xfId="333"/>
    <cellStyle name="쉼표 [0] 32" xfId="56"/>
    <cellStyle name="쉼표 [0] 32 2" xfId="334"/>
    <cellStyle name="쉼표 [0] 33" xfId="57"/>
    <cellStyle name="쉼표 [0] 33 2" xfId="335"/>
    <cellStyle name="쉼표 [0] 34" xfId="58"/>
    <cellStyle name="쉼표 [0] 34 2" xfId="336"/>
    <cellStyle name="쉼표 [0] 35" xfId="59"/>
    <cellStyle name="쉼표 [0] 35 2" xfId="337"/>
    <cellStyle name="쉼표 [0] 36" xfId="60"/>
    <cellStyle name="쉼표 [0] 36 2" xfId="338"/>
    <cellStyle name="쉼표 [0] 37" xfId="61"/>
    <cellStyle name="쉼표 [0] 37 2" xfId="339"/>
    <cellStyle name="쉼표 [0] 38" xfId="62"/>
    <cellStyle name="쉼표 [0] 38 2" xfId="340"/>
    <cellStyle name="쉼표 [0] 39" xfId="63"/>
    <cellStyle name="쉼표 [0] 39 2" xfId="341"/>
    <cellStyle name="쉼표 [0] 4" xfId="31"/>
    <cellStyle name="쉼표 [0] 4 10" xfId="203"/>
    <cellStyle name="쉼표 [0] 4 11" xfId="204"/>
    <cellStyle name="쉼표 [0] 4 2" xfId="205"/>
    <cellStyle name="쉼표 [0] 4 3" xfId="206"/>
    <cellStyle name="쉼표 [0] 4 4" xfId="207"/>
    <cellStyle name="쉼표 [0] 4 5" xfId="208"/>
    <cellStyle name="쉼표 [0] 4 6" xfId="209"/>
    <cellStyle name="쉼표 [0] 4 7" xfId="210"/>
    <cellStyle name="쉼표 [0] 4 8" xfId="211"/>
    <cellStyle name="쉼표 [0] 4 9" xfId="212"/>
    <cellStyle name="쉼표 [0] 40" xfId="64"/>
    <cellStyle name="쉼표 [0] 40 2" xfId="342"/>
    <cellStyle name="쉼표 [0] 41" xfId="178"/>
    <cellStyle name="쉼표 [0] 42" xfId="65"/>
    <cellStyle name="쉼표 [0] 43" xfId="66"/>
    <cellStyle name="쉼표 [0] 44" xfId="67"/>
    <cellStyle name="쉼표 [0] 46" xfId="68"/>
    <cellStyle name="쉼표 [0] 47" xfId="69"/>
    <cellStyle name="쉼표 [0] 48" xfId="70"/>
    <cellStyle name="쉼표 [0] 49" xfId="71"/>
    <cellStyle name="쉼표 [0] 5" xfId="32"/>
    <cellStyle name="쉼표 [0] 5 10" xfId="72"/>
    <cellStyle name="쉼표 [0] 5 11" xfId="213"/>
    <cellStyle name="쉼표 [0] 5 12" xfId="214"/>
    <cellStyle name="쉼표 [0] 5 13" xfId="215"/>
    <cellStyle name="쉼표 [0] 5 14" xfId="216"/>
    <cellStyle name="쉼표 [0] 5 15" xfId="217"/>
    <cellStyle name="쉼표 [0] 5 16" xfId="218"/>
    <cellStyle name="쉼표 [0] 5 17" xfId="219"/>
    <cellStyle name="쉼표 [0] 5 18" xfId="220"/>
    <cellStyle name="쉼표 [0] 5 19" xfId="221"/>
    <cellStyle name="쉼표 [0] 5 2" xfId="73"/>
    <cellStyle name="쉼표 [0] 5 20" xfId="222"/>
    <cellStyle name="쉼표 [0] 5 21" xfId="343"/>
    <cellStyle name="쉼표 [0] 5 22" xfId="344"/>
    <cellStyle name="쉼표 [0] 5 23" xfId="345"/>
    <cellStyle name="쉼표 [0] 5 24" xfId="346"/>
    <cellStyle name="쉼표 [0] 5 25" xfId="347"/>
    <cellStyle name="쉼표 [0] 5 26" xfId="348"/>
    <cellStyle name="쉼표 [0] 5 27" xfId="349"/>
    <cellStyle name="쉼표 [0] 5 3" xfId="74"/>
    <cellStyle name="쉼표 [0] 5 4" xfId="75"/>
    <cellStyle name="쉼표 [0] 5 5" xfId="76"/>
    <cellStyle name="쉼표 [0] 5 6" xfId="77"/>
    <cellStyle name="쉼표 [0] 5 7" xfId="78"/>
    <cellStyle name="쉼표 [0] 5 8" xfId="79"/>
    <cellStyle name="쉼표 [0] 5 9" xfId="80"/>
    <cellStyle name="쉼표 [0] 50" xfId="223"/>
    <cellStyle name="쉼표 [0] 50 2" xfId="350"/>
    <cellStyle name="쉼표 [0] 51" xfId="224"/>
    <cellStyle name="쉼표 [0] 51 2" xfId="351"/>
    <cellStyle name="쉼표 [0] 52" xfId="225"/>
    <cellStyle name="쉼표 [0] 52 2" xfId="352"/>
    <cellStyle name="쉼표 [0] 53" xfId="226"/>
    <cellStyle name="쉼표 [0] 53 2" xfId="353"/>
    <cellStyle name="쉼표 [0] 54" xfId="227"/>
    <cellStyle name="쉼표 [0] 54 2" xfId="354"/>
    <cellStyle name="쉼표 [0] 55" xfId="228"/>
    <cellStyle name="쉼표 [0] 55 2" xfId="355"/>
    <cellStyle name="쉼표 [0] 56" xfId="229"/>
    <cellStyle name="쉼표 [0] 56 2" xfId="356"/>
    <cellStyle name="쉼표 [0] 57" xfId="230"/>
    <cellStyle name="쉼표 [0] 57 2" xfId="357"/>
    <cellStyle name="쉼표 [0] 58" xfId="287"/>
    <cellStyle name="쉼표 [0] 58 2" xfId="358"/>
    <cellStyle name="쉼표 [0] 58 3" xfId="384"/>
    <cellStyle name="쉼표 [0] 58 4" xfId="450"/>
    <cellStyle name="쉼표 [0] 58 5" xfId="483"/>
    <cellStyle name="쉼표 [0] 6" xfId="33"/>
    <cellStyle name="쉼표 [0] 6 10" xfId="231"/>
    <cellStyle name="쉼표 [0] 6 11" xfId="232"/>
    <cellStyle name="쉼표 [0] 6 2" xfId="233"/>
    <cellStyle name="쉼표 [0] 6 3" xfId="234"/>
    <cellStyle name="쉼표 [0] 6 4" xfId="235"/>
    <cellStyle name="쉼표 [0] 6 5" xfId="236"/>
    <cellStyle name="쉼표 [0] 6 6" xfId="237"/>
    <cellStyle name="쉼표 [0] 6 7" xfId="238"/>
    <cellStyle name="쉼표 [0] 6 8" xfId="239"/>
    <cellStyle name="쉼표 [0] 6 9" xfId="240"/>
    <cellStyle name="쉼표 [0] 62" xfId="359"/>
    <cellStyle name="쉼표 [0] 63" xfId="360"/>
    <cellStyle name="쉼표 [0] 64" xfId="361"/>
    <cellStyle name="쉼표 [0] 65" xfId="362"/>
    <cellStyle name="쉼표 [0] 66" xfId="363"/>
    <cellStyle name="쉼표 [0] 67" xfId="364"/>
    <cellStyle name="쉼표 [0] 68" xfId="365"/>
    <cellStyle name="쉼표 [0] 69" xfId="366"/>
    <cellStyle name="쉼표 [0] 7" xfId="34"/>
    <cellStyle name="쉼표 [0] 7 10" xfId="81"/>
    <cellStyle name="쉼표 [0] 7 11" xfId="241"/>
    <cellStyle name="쉼표 [0] 7 12" xfId="242"/>
    <cellStyle name="쉼표 [0] 7 13" xfId="243"/>
    <cellStyle name="쉼표 [0] 7 14" xfId="244"/>
    <cellStyle name="쉼표 [0] 7 15" xfId="245"/>
    <cellStyle name="쉼표 [0] 7 16" xfId="246"/>
    <cellStyle name="쉼표 [0] 7 17" xfId="247"/>
    <cellStyle name="쉼표 [0] 7 18" xfId="248"/>
    <cellStyle name="쉼표 [0] 7 19" xfId="249"/>
    <cellStyle name="쉼표 [0] 7 2" xfId="82"/>
    <cellStyle name="쉼표 [0] 7 20" xfId="250"/>
    <cellStyle name="쉼표 [0] 7 21" xfId="367"/>
    <cellStyle name="쉼표 [0] 7 22" xfId="368"/>
    <cellStyle name="쉼표 [0] 7 23" xfId="369"/>
    <cellStyle name="쉼표 [0] 7 24" xfId="370"/>
    <cellStyle name="쉼표 [0] 7 25" xfId="371"/>
    <cellStyle name="쉼표 [0] 7 26" xfId="372"/>
    <cellStyle name="쉼표 [0] 7 27" xfId="373"/>
    <cellStyle name="쉼표 [0] 7 28" xfId="484"/>
    <cellStyle name="쉼표 [0] 7 29" xfId="485"/>
    <cellStyle name="쉼표 [0] 7 3" xfId="83"/>
    <cellStyle name="쉼표 [0] 7 4" xfId="84"/>
    <cellStyle name="쉼표 [0] 7 5" xfId="85"/>
    <cellStyle name="쉼표 [0] 7 6" xfId="86"/>
    <cellStyle name="쉼표 [0] 7 7" xfId="87"/>
    <cellStyle name="쉼표 [0] 7 8" xfId="88"/>
    <cellStyle name="쉼표 [0] 7 9" xfId="89"/>
    <cellStyle name="쉼표 [0] 70" xfId="374"/>
    <cellStyle name="쉼표 [0] 71" xfId="375"/>
    <cellStyle name="쉼표 [0] 71 2" xfId="503"/>
    <cellStyle name="쉼표 [0] 72" xfId="376"/>
    <cellStyle name="쉼표 [0] 72 2" xfId="504"/>
    <cellStyle name="쉼표 [0] 73" xfId="377"/>
    <cellStyle name="쉼표 [0] 73 2" xfId="505"/>
    <cellStyle name="쉼표 [0] 74" xfId="378"/>
    <cellStyle name="쉼표 [0] 74 2" xfId="506"/>
    <cellStyle name="쉼표 [0] 75" xfId="379"/>
    <cellStyle name="쉼표 [0] 75 2" xfId="507"/>
    <cellStyle name="쉼표 [0] 76" xfId="380"/>
    <cellStyle name="쉼표 [0] 76 2" xfId="508"/>
    <cellStyle name="쉼표 [0] 77" xfId="381"/>
    <cellStyle name="쉼표 [0] 77 2" xfId="509"/>
    <cellStyle name="쉼표 [0] 78" xfId="382"/>
    <cellStyle name="쉼표 [0] 79" xfId="383"/>
    <cellStyle name="쉼표 [0] 8" xfId="35"/>
    <cellStyle name="쉼표 [0] 8 10" xfId="90"/>
    <cellStyle name="쉼표 [0] 8 11" xfId="251"/>
    <cellStyle name="쉼표 [0] 8 12" xfId="252"/>
    <cellStyle name="쉼표 [0] 8 13" xfId="253"/>
    <cellStyle name="쉼표 [0] 8 14" xfId="254"/>
    <cellStyle name="쉼표 [0] 8 15" xfId="255"/>
    <cellStyle name="쉼표 [0] 8 16" xfId="256"/>
    <cellStyle name="쉼표 [0] 8 17" xfId="257"/>
    <cellStyle name="쉼표 [0] 8 18" xfId="258"/>
    <cellStyle name="쉼표 [0] 8 19" xfId="385"/>
    <cellStyle name="쉼표 [0] 8 2" xfId="91"/>
    <cellStyle name="쉼표 [0] 8 20" xfId="386"/>
    <cellStyle name="쉼표 [0] 8 21" xfId="387"/>
    <cellStyle name="쉼표 [0] 8 22" xfId="388"/>
    <cellStyle name="쉼표 [0] 8 23" xfId="389"/>
    <cellStyle name="쉼표 [0] 8 24" xfId="390"/>
    <cellStyle name="쉼표 [0] 8 25" xfId="391"/>
    <cellStyle name="쉼표 [0] 8 26" xfId="486"/>
    <cellStyle name="쉼표 [0] 8 27" xfId="487"/>
    <cellStyle name="쉼표 [0] 8 3" xfId="92"/>
    <cellStyle name="쉼표 [0] 8 4" xfId="93"/>
    <cellStyle name="쉼표 [0] 8 5" xfId="94"/>
    <cellStyle name="쉼표 [0] 8 6" xfId="95"/>
    <cellStyle name="쉼표 [0] 8 7" xfId="96"/>
    <cellStyle name="쉼표 [0] 8 8" xfId="97"/>
    <cellStyle name="쉼표 [0] 8 9" xfId="98"/>
    <cellStyle name="쉼표 [0] 80" xfId="392"/>
    <cellStyle name="쉼표 [0] 81" xfId="393"/>
    <cellStyle name="쉼표 [0] 82" xfId="394"/>
    <cellStyle name="쉼표 [0] 83" xfId="395"/>
    <cellStyle name="쉼표 [0] 84" xfId="396"/>
    <cellStyle name="쉼표 [0] 85" xfId="397"/>
    <cellStyle name="쉼표 [0] 86" xfId="398"/>
    <cellStyle name="쉼표 [0] 87" xfId="399"/>
    <cellStyle name="쉼표 [0] 88" xfId="400"/>
    <cellStyle name="쉼표 [0] 89" xfId="401"/>
    <cellStyle name="쉼표 [0] 9" xfId="36"/>
    <cellStyle name="쉼표 [0] 9 10" xfId="99"/>
    <cellStyle name="쉼표 [0] 9 11" xfId="259"/>
    <cellStyle name="쉼표 [0] 9 12" xfId="260"/>
    <cellStyle name="쉼표 [0] 9 13" xfId="261"/>
    <cellStyle name="쉼표 [0] 9 14" xfId="262"/>
    <cellStyle name="쉼표 [0] 9 15" xfId="263"/>
    <cellStyle name="쉼표 [0] 9 16" xfId="264"/>
    <cellStyle name="쉼표 [0] 9 17" xfId="265"/>
    <cellStyle name="쉼표 [0] 9 18" xfId="266"/>
    <cellStyle name="쉼표 [0] 9 19" xfId="267"/>
    <cellStyle name="쉼표 [0] 9 2" xfId="100"/>
    <cellStyle name="쉼표 [0] 9 20" xfId="268"/>
    <cellStyle name="쉼표 [0] 9 21" xfId="402"/>
    <cellStyle name="쉼표 [0] 9 22" xfId="403"/>
    <cellStyle name="쉼표 [0] 9 23" xfId="404"/>
    <cellStyle name="쉼표 [0] 9 24" xfId="405"/>
    <cellStyle name="쉼표 [0] 9 25" xfId="406"/>
    <cellStyle name="쉼표 [0] 9 26" xfId="407"/>
    <cellStyle name="쉼표 [0] 9 27" xfId="408"/>
    <cellStyle name="쉼표 [0] 9 28" xfId="489"/>
    <cellStyle name="쉼표 [0] 9 29" xfId="490"/>
    <cellStyle name="쉼표 [0] 9 3" xfId="101"/>
    <cellStyle name="쉼표 [0] 9 4" xfId="102"/>
    <cellStyle name="쉼표 [0] 9 5" xfId="103"/>
    <cellStyle name="쉼표 [0] 9 6" xfId="104"/>
    <cellStyle name="쉼표 [0] 9 7" xfId="105"/>
    <cellStyle name="쉼표 [0] 9 8" xfId="106"/>
    <cellStyle name="쉼표 [0] 9 9" xfId="107"/>
    <cellStyle name="쉼표 [0] 90" xfId="409"/>
    <cellStyle name="쉼표 [0] 91" xfId="410"/>
    <cellStyle name="쉼표 [0] 92" xfId="411"/>
    <cellStyle name="쉼표 [0] 93" xfId="412"/>
    <cellStyle name="쉼표 [0] 94" xfId="413"/>
    <cellStyle name="쉼표 [0] 95" xfId="414"/>
    <cellStyle name="쉼표 [0] 96" xfId="415"/>
    <cellStyle name="쉼표 [0] 97" xfId="416"/>
    <cellStyle name="쉼표 [0] 98" xfId="417"/>
    <cellStyle name="쉼표 [0] 99" xfId="491"/>
    <cellStyle name="표준" xfId="0" builtinId="0"/>
    <cellStyle name="표준 10" xfId="10"/>
    <cellStyle name="표준 107" xfId="532"/>
    <cellStyle name="표준 108" xfId="533"/>
    <cellStyle name="표준 109" xfId="534"/>
    <cellStyle name="표준 11" xfId="11"/>
    <cellStyle name="표준 11 2" xfId="269"/>
    <cellStyle name="표준 11 3" xfId="270"/>
    <cellStyle name="표준 11 4" xfId="492"/>
    <cellStyle name="표준 110" xfId="535"/>
    <cellStyle name="표준 12" xfId="12"/>
    <cellStyle name="표준 12 2" xfId="271"/>
    <cellStyle name="표준 12 3" xfId="272"/>
    <cellStyle name="표준 12 4" xfId="493"/>
    <cellStyle name="표준 12 5" xfId="494"/>
    <cellStyle name="표준 13" xfId="13"/>
    <cellStyle name="표준 14" xfId="14"/>
    <cellStyle name="표준 15" xfId="15"/>
    <cellStyle name="표준 16" xfId="16"/>
    <cellStyle name="표준 17" xfId="17"/>
    <cellStyle name="표준 18" xfId="18"/>
    <cellStyle name="표준 19" xfId="19"/>
    <cellStyle name="표준 2" xfId="1"/>
    <cellStyle name="표준 2 10" xfId="108"/>
    <cellStyle name="표준 2 11" xfId="109"/>
    <cellStyle name="표준 2 12" xfId="110"/>
    <cellStyle name="표준 2 13" xfId="111"/>
    <cellStyle name="표준 2 14" xfId="112"/>
    <cellStyle name="표준 2 15" xfId="113"/>
    <cellStyle name="표준 2 16" xfId="114"/>
    <cellStyle name="표준 2 17" xfId="115"/>
    <cellStyle name="표준 2 18" xfId="116"/>
    <cellStyle name="표준 2 19" xfId="117"/>
    <cellStyle name="표준 2 2" xfId="118"/>
    <cellStyle name="표준 2 20" xfId="119"/>
    <cellStyle name="표준 2 21" xfId="120"/>
    <cellStyle name="표준 2 22" xfId="121"/>
    <cellStyle name="표준 2 23" xfId="122"/>
    <cellStyle name="표준 2 24" xfId="123"/>
    <cellStyle name="표준 2 25" xfId="124"/>
    <cellStyle name="표준 2 26" xfId="125"/>
    <cellStyle name="표준 2 27" xfId="126"/>
    <cellStyle name="표준 2 28" xfId="127"/>
    <cellStyle name="표준 2 29" xfId="128"/>
    <cellStyle name="표준 2 3" xfId="129"/>
    <cellStyle name="표준 2 30" xfId="130"/>
    <cellStyle name="표준 2 31" xfId="131"/>
    <cellStyle name="표준 2 32" xfId="132"/>
    <cellStyle name="표준 2 33" xfId="133"/>
    <cellStyle name="표준 2 34" xfId="134"/>
    <cellStyle name="표준 2 35" xfId="135"/>
    <cellStyle name="표준 2 36" xfId="136"/>
    <cellStyle name="표준 2 37" xfId="137"/>
    <cellStyle name="표준 2 38" xfId="138"/>
    <cellStyle name="표준 2 39" xfId="167"/>
    <cellStyle name="표준 2 4" xfId="139"/>
    <cellStyle name="표준 2 40" xfId="169"/>
    <cellStyle name="표준 2 41" xfId="275"/>
    <cellStyle name="표준 2 42" xfId="276"/>
    <cellStyle name="표준 2 43" xfId="277"/>
    <cellStyle name="표준 2 44" xfId="278"/>
    <cellStyle name="표준 2 45" xfId="279"/>
    <cellStyle name="표준 2 46" xfId="280"/>
    <cellStyle name="표준 2 47" xfId="281"/>
    <cellStyle name="표준 2 48" xfId="282"/>
    <cellStyle name="표준 2 49" xfId="283"/>
    <cellStyle name="표준 2 5" xfId="140"/>
    <cellStyle name="표준 2 50" xfId="284"/>
    <cellStyle name="표준 2 51" xfId="285"/>
    <cellStyle name="표준 2 52" xfId="286"/>
    <cellStyle name="표준 2 53" xfId="418"/>
    <cellStyle name="표준 2 54" xfId="419"/>
    <cellStyle name="표준 2 55" xfId="420"/>
    <cellStyle name="표준 2 56" xfId="421"/>
    <cellStyle name="표준 2 57" xfId="422"/>
    <cellStyle name="표준 2 58" xfId="423"/>
    <cellStyle name="표준 2 59" xfId="424"/>
    <cellStyle name="표준 2 6" xfId="141"/>
    <cellStyle name="표준 2 60" xfId="425"/>
    <cellStyle name="표준 2 61" xfId="426"/>
    <cellStyle name="표준 2 62" xfId="427"/>
    <cellStyle name="표준 2 63" xfId="428"/>
    <cellStyle name="표준 2 64" xfId="429"/>
    <cellStyle name="표준 2 65" xfId="430"/>
    <cellStyle name="표준 2 66" xfId="431"/>
    <cellStyle name="표준 2 67" xfId="432"/>
    <cellStyle name="표준 2 68" xfId="433"/>
    <cellStyle name="표준 2 69" xfId="434"/>
    <cellStyle name="표준 2 7" xfId="142"/>
    <cellStyle name="표준 2 70" xfId="435"/>
    <cellStyle name="표준 2 71" xfId="436"/>
    <cellStyle name="표준 2 72" xfId="437"/>
    <cellStyle name="표준 2 73" xfId="438"/>
    <cellStyle name="표준 2 74" xfId="439"/>
    <cellStyle name="표준 2 75" xfId="440"/>
    <cellStyle name="표준 2 76" xfId="441"/>
    <cellStyle name="표준 2 77" xfId="442"/>
    <cellStyle name="표준 2 78" xfId="443"/>
    <cellStyle name="표준 2 79" xfId="444"/>
    <cellStyle name="표준 2 8" xfId="143"/>
    <cellStyle name="표준 2 80" xfId="445"/>
    <cellStyle name="표준 2 81" xfId="496"/>
    <cellStyle name="표준 2 82" xfId="497"/>
    <cellStyle name="표준 2 83" xfId="501"/>
    <cellStyle name="표준 2 84" xfId="467"/>
    <cellStyle name="표준 2 9" xfId="144"/>
    <cellStyle name="표준 20" xfId="20"/>
    <cellStyle name="표준 21" xfId="21"/>
    <cellStyle name="표준 22" xfId="22"/>
    <cellStyle name="표준 23" xfId="153"/>
    <cellStyle name="표준 24" xfId="152"/>
    <cellStyle name="표준 24 2" xfId="321"/>
    <cellStyle name="표준 24 2 2" xfId="464"/>
    <cellStyle name="표준 24 2 3" xfId="495"/>
    <cellStyle name="표준 24 3" xfId="488"/>
    <cellStyle name="표준 24 4" xfId="510"/>
    <cellStyle name="표준 25" xfId="155"/>
    <cellStyle name="표준 26" xfId="171"/>
    <cellStyle name="표준 27" xfId="177"/>
    <cellStyle name="표준 28" xfId="23"/>
    <cellStyle name="표준 29" xfId="24"/>
    <cellStyle name="표준 3" xfId="2"/>
    <cellStyle name="표준 3 10" xfId="289"/>
    <cellStyle name="표준 3 11" xfId="290"/>
    <cellStyle name="표준 3 12" xfId="498"/>
    <cellStyle name="표준 3 13" xfId="499"/>
    <cellStyle name="표준 3 2" xfId="291"/>
    <cellStyle name="표준 3 3" xfId="292"/>
    <cellStyle name="표준 3 4" xfId="293"/>
    <cellStyle name="표준 3 5" xfId="294"/>
    <cellStyle name="표준 3 6" xfId="295"/>
    <cellStyle name="표준 3 7" xfId="296"/>
    <cellStyle name="표준 3 8" xfId="297"/>
    <cellStyle name="표준 3 9" xfId="298"/>
    <cellStyle name="표준 30" xfId="179"/>
    <cellStyle name="표준 31" xfId="38"/>
    <cellStyle name="표준 32" xfId="452"/>
    <cellStyle name="표준 32 2" xfId="511"/>
    <cellStyle name="표준 32 3" xfId="518"/>
    <cellStyle name="표준 33" xfId="288"/>
    <cellStyle name="표준 34" xfId="447"/>
    <cellStyle name="표준 35" xfId="451"/>
    <cellStyle name="표준 36" xfId="453"/>
    <cellStyle name="표준 36 2" xfId="512"/>
    <cellStyle name="표준 36 3" xfId="519"/>
    <cellStyle name="표준 37" xfId="454"/>
    <cellStyle name="표준 37 2" xfId="513"/>
    <cellStyle name="표준 37 3" xfId="520"/>
    <cellStyle name="표준 38" xfId="455"/>
    <cellStyle name="표준 38 2" xfId="514"/>
    <cellStyle name="표준 38 3" xfId="521"/>
    <cellStyle name="표준 39" xfId="456"/>
    <cellStyle name="표준 39 2" xfId="515"/>
    <cellStyle name="표준 39 3" xfId="522"/>
    <cellStyle name="표준 4" xfId="5"/>
    <cellStyle name="표준 40" xfId="457"/>
    <cellStyle name="표준 40 2" xfId="516"/>
    <cellStyle name="표준 40 3" xfId="523"/>
    <cellStyle name="표준 41" xfId="458"/>
    <cellStyle name="표준 41 2" xfId="517"/>
    <cellStyle name="표준 41 3" xfId="524"/>
    <cellStyle name="표준 42" xfId="526"/>
    <cellStyle name="표준 43" xfId="502"/>
    <cellStyle name="표준 44" xfId="500"/>
    <cellStyle name="표준 5" xfId="6"/>
    <cellStyle name="표준 50" xfId="172"/>
    <cellStyle name="표준 51" xfId="173"/>
    <cellStyle name="표준 6" xfId="25"/>
    <cellStyle name="표준 60" xfId="299"/>
    <cellStyle name="표준 60 2" xfId="446"/>
    <cellStyle name="표준 63" xfId="300"/>
    <cellStyle name="표준 63 2" xfId="448"/>
    <cellStyle name="표준 64" xfId="449"/>
    <cellStyle name="표준 7" xfId="7"/>
    <cellStyle name="표준 7 10" xfId="301"/>
    <cellStyle name="표준 7 11" xfId="302"/>
    <cellStyle name="표준 7 2" xfId="303"/>
    <cellStyle name="표준 7 3" xfId="304"/>
    <cellStyle name="표준 7 4" xfId="305"/>
    <cellStyle name="표준 7 5" xfId="306"/>
    <cellStyle name="표준 7 6" xfId="307"/>
    <cellStyle name="표준 7 7" xfId="308"/>
    <cellStyle name="표준 7 8" xfId="309"/>
    <cellStyle name="표준 7 9" xfId="310"/>
    <cellStyle name="표준 8" xfId="8"/>
    <cellStyle name="표준 8 10" xfId="311"/>
    <cellStyle name="표준 8 11" xfId="312"/>
    <cellStyle name="표준 8 2" xfId="313"/>
    <cellStyle name="표준 8 3" xfId="314"/>
    <cellStyle name="표준 8 4" xfId="315"/>
    <cellStyle name="표준 8 5" xfId="316"/>
    <cellStyle name="표준 8 6" xfId="317"/>
    <cellStyle name="표준 8 7" xfId="318"/>
    <cellStyle name="표준 8 8" xfId="319"/>
    <cellStyle name="표준 8 9" xfId="320"/>
    <cellStyle name="표준 9" xfId="9"/>
    <cellStyle name="표준_최근 10년간 주요 지목별 변동 추이" xfId="4"/>
  </cellStyles>
  <dxfs count="0"/>
  <tableStyles count="0" defaultTableStyle="TableStyleMedium9" defaultPivotStyle="PivotStyleLight16"/>
  <colors>
    <mruColors>
      <color rgb="FFD7E4BD"/>
      <color rgb="FFB7DEE8"/>
      <color rgb="FFE6B9B8"/>
      <color rgb="FFF2DCDB"/>
      <color rgb="FFFCD5B5"/>
      <color rgb="FFDBEEF4"/>
      <color rgb="FFCCC1D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111111111111114"/>
          <c:y val="2.7777777777778224E-2"/>
          <c:w val="0.1888888888888889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96E-492E-8A0D-B13A12EADA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96E-492E-8A0D-B13A12EADA0B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현황'!$AF$6</c:f>
                  <c:strCache>
                    <c:ptCount val="1"/>
                    <c:pt idx="0">
                      <c:v>33.3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{62C15B9E-FA98-413C-BEE5-4B252F00954F}</c15:txfldGUID>
                      <c15:f>'2.시군구별 면적 및 지번수 현황'!$AF$6</c15:f>
                      <c15:dlblFieldTableCache>
                        <c:ptCount val="1"/>
                        <c:pt idx="0">
                          <c:v>33.3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96E-492E-8A0D-B13A12EADA0B}"/>
                </c:ext>
              </c:extLst>
            </c:dLbl>
            <c:dLbl>
              <c:idx val="1"/>
              <c:layout/>
              <c:tx>
                <c:strRef>
                  <c:f>'2.시군구별 면적 및 지번수 현황'!$AG$6</c:f>
                  <c:strCache>
                    <c:ptCount val="1"/>
                    <c:pt idx="0">
                      <c:v>30.6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{1F1C0D3D-5ED1-4EE2-B448-21A9D03FF373}</c15:txfldGUID>
                      <c15:f>'2.시군구별 면적 및 지번수 현황'!$AG$6</c15:f>
                      <c15:dlblFieldTableCache>
                        <c:ptCount val="1"/>
                        <c:pt idx="0">
                          <c:v>30.4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96E-492E-8A0D-B13A12EADA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33.343885700000001</c:v>
                </c:pt>
                <c:pt idx="1">
                  <c:v>30.57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6E-492E-8A0D-B13A12EAD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48704256"/>
        <c:axId val="148744832"/>
        <c:axId val="0"/>
      </c:bar3DChart>
      <c:catAx>
        <c:axId val="148704256"/>
        <c:scaling>
          <c:orientation val="minMax"/>
        </c:scaling>
        <c:delete val="1"/>
        <c:axPos val="b"/>
        <c:majorTickMark val="out"/>
        <c:minorTickMark val="none"/>
        <c:tickLblPos val="none"/>
        <c:crossAx val="148744832"/>
        <c:crosses val="autoZero"/>
        <c:auto val="1"/>
        <c:lblAlgn val="ctr"/>
        <c:lblOffset val="100"/>
        <c:noMultiLvlLbl val="0"/>
      </c:catAx>
      <c:valAx>
        <c:axId val="14874483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4870425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5271317829457349E-2"/>
          <c:y val="9.66184309927582E-3"/>
          <c:w val="0.8294573643410853"/>
          <c:h val="0.7874394518159315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A4-421A-AF29-C348C3BE60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A4-421A-AF29-C348C3BE6048}"/>
              </c:ext>
            </c:extLst>
          </c:dPt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36.562941899999998</c:v>
                </c:pt>
                <c:pt idx="1">
                  <c:v>24.852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A4-421A-AF29-C348C3BE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0116992"/>
        <c:axId val="150122880"/>
        <c:axId val="0"/>
      </c:bar3DChart>
      <c:catAx>
        <c:axId val="150116992"/>
        <c:scaling>
          <c:orientation val="minMax"/>
        </c:scaling>
        <c:delete val="1"/>
        <c:axPos val="b"/>
        <c:majorTickMark val="out"/>
        <c:minorTickMark val="none"/>
        <c:tickLblPos val="none"/>
        <c:crossAx val="150122880"/>
        <c:crosses val="autoZero"/>
        <c:auto val="1"/>
        <c:lblAlgn val="ctr"/>
        <c:lblOffset val="100"/>
        <c:noMultiLvlLbl val="0"/>
      </c:catAx>
      <c:valAx>
        <c:axId val="150122880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1501169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666666666666941"/>
          <c:y val="5.0925925925925923E-2"/>
          <c:w val="0.1694444444444468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74-4485-82D7-56B1E0D050C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74-4485-82D7-56B1E0D050C2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현황'!$AF$17</c:f>
                  <c:strCache>
                    <c:ptCount val="1"/>
                    <c:pt idx="0">
                      <c:v>21.9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{45AC4DF0-51B5-4114-8570-76776682A0CD}</c15:txfldGUID>
                      <c15:f>'2.시군구별 면적 및 지번수 현황'!$AF$17</c15:f>
                      <c15:dlblFieldTableCache>
                        <c:ptCount val="1"/>
                        <c:pt idx="0">
                          <c:v>21.9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774-4485-82D7-56B1E0D050C2}"/>
                </c:ext>
              </c:extLst>
            </c:dLbl>
            <c:dLbl>
              <c:idx val="1"/>
              <c:layout/>
              <c:tx>
                <c:strRef>
                  <c:f>'2.시군구별 면적 및 지번수 현황'!$AG$17</c:f>
                  <c:strCache>
                    <c:ptCount val="1"/>
                    <c:pt idx="0">
                      <c:v>13.1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{B5A12D97-4AE6-4E32-8836-05555E1316C1}</c15:txfldGUID>
                      <c15:f>'2.시군구별 면적 및 지번수 현황'!$AG$17</c15:f>
                      <c15:dlblFieldTableCache>
                        <c:ptCount val="1"/>
                        <c:pt idx="0">
                          <c:v>14.9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774-4485-82D7-56B1E0D050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21.938176399999996</c:v>
                </c:pt>
                <c:pt idx="1">
                  <c:v>13.052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74-4485-82D7-56B1E0D05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226816"/>
        <c:axId val="150234624"/>
        <c:axId val="0"/>
      </c:bar3DChart>
      <c:catAx>
        <c:axId val="150226816"/>
        <c:scaling>
          <c:orientation val="minMax"/>
        </c:scaling>
        <c:delete val="1"/>
        <c:axPos val="b"/>
        <c:majorTickMark val="out"/>
        <c:minorTickMark val="none"/>
        <c:tickLblPos val="none"/>
        <c:crossAx val="150234624"/>
        <c:crosses val="autoZero"/>
        <c:auto val="1"/>
        <c:lblAlgn val="ctr"/>
        <c:lblOffset val="100"/>
        <c:noMultiLvlLbl val="0"/>
      </c:catAx>
      <c:valAx>
        <c:axId val="15023462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2268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7222222222222232"/>
          <c:y val="7.407407407407407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C8-4472-AD9B-6FEF17BCA4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C8-4472-AD9B-6FEF17BCA4C1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현황'!$AF$19</c:f>
                  <c:strCache>
                    <c:ptCount val="1"/>
                    <c:pt idx="0">
                      <c:v>38.5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{8E086C26-CEB0-409C-9539-61161D41F8C3}</c15:txfldGUID>
                      <c15:f>'2.시군구별 면적 및 지번수 현황'!$AF$19</c15:f>
                      <c15:dlblFieldTableCache>
                        <c:ptCount val="1"/>
                        <c:pt idx="0">
                          <c:v>38.5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FC8-4472-AD9B-6FEF17BCA4C1}"/>
                </c:ext>
              </c:extLst>
            </c:dLbl>
            <c:dLbl>
              <c:idx val="1"/>
              <c:layout/>
              <c:tx>
                <c:strRef>
                  <c:f>'2.시군구별 면적 및 지번수 현황'!$AG$19</c:f>
                  <c:strCache>
                    <c:ptCount val="1"/>
                    <c:pt idx="0">
                      <c:v>32.4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{A6949AAE-0AC2-460A-9D51-D9B0253D6609}</c15:txfldGUID>
                      <c15:f>'2.시군구별 면적 및 지번수 현황'!$AG$19</c15:f>
                      <c15:dlblFieldTableCache>
                        <c:ptCount val="1"/>
                        <c:pt idx="0">
                          <c:v>32.3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FC8-4472-AD9B-6FEF17BCA4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현황'!$D$19,'2.시군구별 면적 및 지번수 현황'!$F$19)</c:f>
              <c:numCache>
                <c:formatCode>#,##0.0_ </c:formatCode>
                <c:ptCount val="2"/>
                <c:pt idx="0">
                  <c:v>38.519461200000002</c:v>
                </c:pt>
                <c:pt idx="1">
                  <c:v>32.399000000000001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C8-4472-AD9B-6FEF17BCA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272640"/>
        <c:axId val="150870272"/>
        <c:axId val="0"/>
      </c:bar3DChart>
      <c:catAx>
        <c:axId val="150272640"/>
        <c:scaling>
          <c:orientation val="minMax"/>
        </c:scaling>
        <c:delete val="1"/>
        <c:axPos val="b"/>
        <c:majorTickMark val="out"/>
        <c:minorTickMark val="none"/>
        <c:tickLblPos val="none"/>
        <c:crossAx val="150870272"/>
        <c:crosses val="autoZero"/>
        <c:auto val="1"/>
        <c:lblAlgn val="ctr"/>
        <c:lblOffset val="100"/>
        <c:noMultiLvlLbl val="0"/>
      </c:catAx>
      <c:valAx>
        <c:axId val="15087027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272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055555555555581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736-4F53-8D36-4186C5ED750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736-4F53-8D36-4186C5ED750F}"/>
              </c:ext>
            </c:extLst>
          </c:dPt>
          <c:dLbls>
            <c:dLbl>
              <c:idx val="0"/>
              <c:tx>
                <c:strRef>
                  <c:f>'2.시군구별 면적 및 지번수 현황'!$AF$20</c:f>
                  <c:strCache>
                    <c:ptCount val="1"/>
                    <c:pt idx="0">
                      <c:v>457.9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{C5EFB326-7AE7-4FE6-BD0C-7A9C593E36ED}</c15:txfldGUID>
                      <c15:f>'2.시군구별 면적 및 지번수 현황'!$AF$20</c15:f>
                      <c15:dlblFieldTableCache>
                        <c:ptCount val="1"/>
                        <c:pt idx="0">
                          <c:v>458.2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736-4F53-8D36-4186C5ED750F}"/>
                </c:ext>
              </c:extLst>
            </c:dLbl>
            <c:dLbl>
              <c:idx val="1"/>
              <c:tx>
                <c:strRef>
                  <c:f>'2.시군구별 면적 및 지번수 현황'!$AG$20</c:f>
                  <c:strCache>
                    <c:ptCount val="1"/>
                    <c:pt idx="0">
                      <c:v>376.3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{6D7D8061-0AC8-488C-B154-9CE0DE39A87D}</c15:txfldGUID>
                      <c15:f>'2.시군구별 면적 및 지번수 현황'!$AG$20</c15:f>
                      <c15:dlblFieldTableCache>
                        <c:ptCount val="1"/>
                        <c:pt idx="0">
                          <c:v>371.5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736-4F53-8D36-4186C5ED75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현황'!$D$20,'2.시군구별 면적 및 지번수 현황'!$F$20)</c:f>
              <c:numCache>
                <c:formatCode>#,##0.0_ </c:formatCode>
                <c:ptCount val="2"/>
                <c:pt idx="0">
                  <c:v>457.88239219999997</c:v>
                </c:pt>
                <c:pt idx="1">
                  <c:v>376.267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736-4F53-8D36-4186C5ED7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900096"/>
        <c:axId val="150903808"/>
        <c:axId val="0"/>
      </c:bar3DChart>
      <c:catAx>
        <c:axId val="150900096"/>
        <c:scaling>
          <c:orientation val="minMax"/>
        </c:scaling>
        <c:delete val="1"/>
        <c:axPos val="b"/>
        <c:majorTickMark val="out"/>
        <c:minorTickMark val="none"/>
        <c:tickLblPos val="none"/>
        <c:crossAx val="150903808"/>
        <c:crosses val="autoZero"/>
        <c:auto val="1"/>
        <c:lblAlgn val="ctr"/>
        <c:lblOffset val="100"/>
        <c:noMultiLvlLbl val="0"/>
      </c:catAx>
      <c:valAx>
        <c:axId val="15090380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9000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277777777777989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84C-4925-8C1A-582BED9DA6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4C-4925-8C1A-582BED9DA612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현황'!$AF$21</c:f>
                  <c:strCache>
                    <c:ptCount val="1"/>
                    <c:pt idx="0">
                      <c:v>95.7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{ED8ACC6F-49D3-4175-8159-D5633D74B4B4}</c15:txfldGUID>
                      <c15:f>'2.시군구별 면적 및 지번수 현황'!$AF$21</c15:f>
                      <c15:dlblFieldTableCache>
                        <c:ptCount val="1"/>
                        <c:pt idx="0">
                          <c:v>95.7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84C-4925-8C1A-582BED9DA612}"/>
                </c:ext>
              </c:extLst>
            </c:dLbl>
            <c:dLbl>
              <c:idx val="1"/>
              <c:layout/>
              <c:tx>
                <c:strRef>
                  <c:f>'2.시군구별 면적 및 지번수 현황'!$AG$21</c:f>
                  <c:strCache>
                    <c:ptCount val="1"/>
                    <c:pt idx="0">
                      <c:v>43.0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{D4C2A4F1-D085-4C1F-ACD3-D2F5C1F5EE22}</c15:txfldGUID>
                      <c15:f>'2.시군구별 면적 및 지번수 현황'!$AG$21</c15:f>
                      <c15:dlblFieldTableCache>
                        <c:ptCount val="1"/>
                        <c:pt idx="0">
                          <c:v>42.1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84C-4925-8C1A-582BED9DA6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현황'!$D$21,'2.시군구별 면적 및 지번수 현황'!$F$21)</c:f>
              <c:numCache>
                <c:formatCode>#,##0.0_ </c:formatCode>
                <c:ptCount val="2"/>
                <c:pt idx="0">
                  <c:v>95.671816399999997</c:v>
                </c:pt>
                <c:pt idx="1">
                  <c:v>43.036999999999999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4C-4925-8C1A-582BED9DA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081344"/>
        <c:axId val="151085056"/>
        <c:axId val="0"/>
      </c:bar3DChart>
      <c:catAx>
        <c:axId val="151081344"/>
        <c:scaling>
          <c:orientation val="minMax"/>
        </c:scaling>
        <c:delete val="1"/>
        <c:axPos val="b"/>
        <c:majorTickMark val="out"/>
        <c:minorTickMark val="none"/>
        <c:tickLblPos val="none"/>
        <c:crossAx val="151085056"/>
        <c:crosses val="autoZero"/>
        <c:auto val="1"/>
        <c:lblAlgn val="ctr"/>
        <c:lblOffset val="100"/>
        <c:noMultiLvlLbl val="0"/>
      </c:catAx>
      <c:valAx>
        <c:axId val="15108505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0813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888888888889528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E-4C11-A78E-9BD0795D66A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E-4C11-A78E-9BD0795D66A0}"/>
              </c:ext>
            </c:extLst>
          </c:dPt>
          <c:dLbls>
            <c:dLbl>
              <c:idx val="0"/>
              <c:tx>
                <c:strRef>
                  <c:f>'2.시군구별 면적 및 지번수 현황'!$AF$23</c:f>
                  <c:strCache>
                    <c:ptCount val="1"/>
                    <c:pt idx="0">
                      <c:v>58.0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{5A690BC4-B256-495C-8D5A-CE748534CBFE}</c15:txfldGUID>
                      <c15:f>'2.시군구별 면적 및 지번수 현황'!$AF$23</c15:f>
                      <c15:dlblFieldTableCache>
                        <c:ptCount val="1"/>
                        <c:pt idx="0">
                          <c:v>58.0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CAE-4C11-A78E-9BD0795D66A0}"/>
                </c:ext>
              </c:extLst>
            </c:dLbl>
            <c:dLbl>
              <c:idx val="1"/>
              <c:tx>
                <c:strRef>
                  <c:f>'2.시군구별 면적 및 지번수 현황'!$AG$23</c:f>
                  <c:strCache>
                    <c:ptCount val="1"/>
                    <c:pt idx="0">
                      <c:v>40.5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{B640A57F-C8B6-43A5-8941-DF4D56E335FA}</c15:txfldGUID>
                      <c15:f>'2.시군구별 면적 및 지번수 현황'!$AG$23</c15:f>
                      <c15:dlblFieldTableCache>
                        <c:ptCount val="1"/>
                        <c:pt idx="0">
                          <c:v>41.7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CAE-4C11-A78E-9BD0795D66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현황'!$D$23,'2.시군구별 면적 및 지번수 현황'!$F$23)</c:f>
              <c:numCache>
                <c:formatCode>#,##0.0_ </c:formatCode>
                <c:ptCount val="2"/>
                <c:pt idx="0">
                  <c:v>57.992504099999998</c:v>
                </c:pt>
                <c:pt idx="1">
                  <c:v>40.548999999999999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CAE-4C11-A78E-9BD0795D66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125376"/>
        <c:axId val="151000192"/>
        <c:axId val="0"/>
      </c:bar3DChart>
      <c:catAx>
        <c:axId val="151125376"/>
        <c:scaling>
          <c:orientation val="minMax"/>
        </c:scaling>
        <c:delete val="1"/>
        <c:axPos val="b"/>
        <c:majorTickMark val="out"/>
        <c:minorTickMark val="none"/>
        <c:tickLblPos val="none"/>
        <c:crossAx val="151000192"/>
        <c:crosses val="autoZero"/>
        <c:auto val="1"/>
        <c:lblAlgn val="ctr"/>
        <c:lblOffset val="100"/>
        <c:noMultiLvlLbl val="0"/>
      </c:catAx>
      <c:valAx>
        <c:axId val="15100019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1253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0277777777778018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10-49F2-A5E4-7A64141243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10-49F2-A5E4-7A64141243FB}"/>
              </c:ext>
            </c:extLst>
          </c:dPt>
          <c:dLbls>
            <c:dLbl>
              <c:idx val="0"/>
              <c:tx>
                <c:strRef>
                  <c:f>'2.시군구별 면적 및 지번수 현황'!$AF$26</c:f>
                  <c:strCache>
                    <c:ptCount val="1"/>
                    <c:pt idx="0">
                      <c:v>60.0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{FBFE926F-4FD4-4A1D-BA6A-45BCEC5031D7}</c15:txfldGUID>
                      <c15:f>'2.시군구별 면적 및 지번수 현황'!$AF$26</c15:f>
                      <c15:dlblFieldTableCache>
                        <c:ptCount val="1"/>
                        <c:pt idx="0">
                          <c:v>165.6
(1.6)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B10-49F2-A5E4-7A64141243FB}"/>
                </c:ext>
              </c:extLst>
            </c:dLbl>
            <c:dLbl>
              <c:idx val="1"/>
              <c:tx>
                <c:strRef>
                  <c:f>'2.시군구별 면적 및 지번수 현황'!$AG$26</c:f>
                  <c:strCache>
                    <c:ptCount val="1"/>
                    <c:pt idx="0">
                      <c:v>49.3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{8F8B7FD4-C60D-4535-A1E3-88FAE5C5EF05}</c15:txfldGUID>
                      <c15:f>'2.시군구별 면적 및 지번수 현황'!$AG$26</c15:f>
                      <c15:dlblFieldTableCache>
                        <c:ptCount val="1"/>
                        <c:pt idx="0">
                          <c:v>100.2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B10-49F2-A5E4-7A64141243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현황'!$D$26,'2.시군구별 면적 및 지번수 현황'!$F$26)</c:f>
              <c:numCache>
                <c:formatCode>#,##0.0_ </c:formatCode>
                <c:ptCount val="2"/>
                <c:pt idx="0">
                  <c:v>59.959662899999998</c:v>
                </c:pt>
                <c:pt idx="1">
                  <c:v>49.301000000000002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10-49F2-A5E4-7A64141243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029632"/>
        <c:axId val="151045632"/>
        <c:axId val="0"/>
      </c:bar3DChart>
      <c:catAx>
        <c:axId val="151029632"/>
        <c:scaling>
          <c:orientation val="minMax"/>
        </c:scaling>
        <c:delete val="1"/>
        <c:axPos val="b"/>
        <c:majorTickMark val="out"/>
        <c:minorTickMark val="none"/>
        <c:tickLblPos val="none"/>
        <c:crossAx val="151045632"/>
        <c:crosses val="autoZero"/>
        <c:auto val="1"/>
        <c:lblAlgn val="ctr"/>
        <c:lblOffset val="100"/>
        <c:noMultiLvlLbl val="0"/>
      </c:catAx>
      <c:valAx>
        <c:axId val="15104563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02963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500000000000032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7A-40C6-9789-75158466CB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7A-40C6-9789-75158466CB16}"/>
              </c:ext>
            </c:extLst>
          </c:dPt>
          <c:dLbls>
            <c:dLbl>
              <c:idx val="0"/>
              <c:tx>
                <c:strRef>
                  <c:f>'2.시군구별 면적 및 지번수 현황'!$AF$27</c:f>
                  <c:strCache>
                    <c:ptCount val="1"/>
                    <c:pt idx="0">
                      <c:v>42.6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{CE249DCB-007F-4BAA-894F-11A795279C51}</c15:txfldGUID>
                      <c15:f>'2.시군구별 면적 및 지번수 현황'!$AF$27</c15:f>
                      <c15:dlblFieldTableCache>
                        <c:ptCount val="1"/>
                        <c:pt idx="0">
                          <c:v>60.0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B7A-40C6-9789-75158466CB16}"/>
                </c:ext>
              </c:extLst>
            </c:dLbl>
            <c:dLbl>
              <c:idx val="1"/>
              <c:tx>
                <c:strRef>
                  <c:f>'2.시군구별 면적 및 지번수 현황'!$AG$27</c:f>
                  <c:strCache>
                    <c:ptCount val="1"/>
                    <c:pt idx="0">
                      <c:v>28.0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{534FA0E7-B5C2-4D1B-A716-A533B7D12735}</c15:txfldGUID>
                      <c15:f>'2.시군구별 면적 및 지번수 현황'!$AG$27</c15:f>
                      <c15:dlblFieldTableCache>
                        <c:ptCount val="1"/>
                        <c:pt idx="0">
                          <c:v>48.3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B7A-40C6-9789-75158466CB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현황'!$D$27,'2.시군구별 면적 및 지번수 현황'!$F$27)</c:f>
              <c:numCache>
                <c:formatCode>#,##0.0_ </c:formatCode>
                <c:ptCount val="2"/>
                <c:pt idx="0">
                  <c:v>42.563953399999995</c:v>
                </c:pt>
                <c:pt idx="1">
                  <c:v>27.999000000000002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7A-40C6-9789-75158466C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206528"/>
        <c:axId val="151218432"/>
        <c:axId val="0"/>
      </c:bar3DChart>
      <c:catAx>
        <c:axId val="151206528"/>
        <c:scaling>
          <c:orientation val="minMax"/>
        </c:scaling>
        <c:delete val="1"/>
        <c:axPos val="b"/>
        <c:majorTickMark val="out"/>
        <c:minorTickMark val="none"/>
        <c:tickLblPos val="none"/>
        <c:crossAx val="151218432"/>
        <c:crosses val="autoZero"/>
        <c:auto val="1"/>
        <c:lblAlgn val="ctr"/>
        <c:lblOffset val="100"/>
        <c:noMultiLvlLbl val="0"/>
      </c:catAx>
      <c:valAx>
        <c:axId val="15121843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2065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666666666666906"/>
          <c:y val="5.09259259259259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21-447C-9AE6-E0CF8BEA0B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21-447C-9AE6-E0CF8BEA0BB0}"/>
              </c:ext>
            </c:extLst>
          </c:dPt>
          <c:dLbls>
            <c:dLbl>
              <c:idx val="0"/>
              <c:tx>
                <c:strRef>
                  <c:f>'2.시군구별 면적 및 지번수 현황'!$AF$28</c:f>
                  <c:strCache>
                    <c:ptCount val="1"/>
                    <c:pt idx="0">
                      <c:v>165.6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{B5D037CD-6A60-4A06-97E1-C2380D0E9883}</c15:txfldGUID>
                      <c15:f>'2.시군구별 면적 및 지번수 현황'!$AF$28</c15:f>
                      <c15:dlblFieldTableCache>
                        <c:ptCount val="1"/>
                        <c:pt idx="0">
                          <c:v>42.6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A21-447C-9AE6-E0CF8BEA0BB0}"/>
                </c:ext>
              </c:extLst>
            </c:dLbl>
            <c:dLbl>
              <c:idx val="1"/>
              <c:tx>
                <c:strRef>
                  <c:f>'2.시군구별 면적 및 지번수 현황'!$AG$28</c:f>
                  <c:strCache>
                    <c:ptCount val="1"/>
                    <c:pt idx="0">
                      <c:v>102.4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{1B54F071-F5B0-4805-BFF5-3C2CB9538CED}</c15:txfldGUID>
                      <c15:f>'2.시군구별 면적 및 지번수 현황'!$AG$28</c15:f>
                      <c15:dlblFieldTableCache>
                        <c:ptCount val="1"/>
                        <c:pt idx="0">
                          <c:v>27.9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A21-447C-9AE6-E0CF8BEA0B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현황'!$D$28,'2.시군구별 면적 및 지번수 현황'!$F$28)</c:f>
              <c:numCache>
                <c:formatCode>#,##0.0_ </c:formatCode>
                <c:ptCount val="2"/>
                <c:pt idx="0">
                  <c:v>165.59552669999999</c:v>
                </c:pt>
                <c:pt idx="1">
                  <c:v>102.392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21-447C-9AE6-E0CF8BEA0B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260544"/>
        <c:axId val="151264256"/>
        <c:axId val="0"/>
      </c:bar3DChart>
      <c:catAx>
        <c:axId val="151260544"/>
        <c:scaling>
          <c:orientation val="minMax"/>
        </c:scaling>
        <c:delete val="1"/>
        <c:axPos val="b"/>
        <c:majorTickMark val="out"/>
        <c:minorTickMark val="none"/>
        <c:tickLblPos val="none"/>
        <c:crossAx val="151264256"/>
        <c:crosses val="autoZero"/>
        <c:auto val="1"/>
        <c:lblAlgn val="ctr"/>
        <c:lblOffset val="100"/>
        <c:noMultiLvlLbl val="0"/>
      </c:catAx>
      <c:valAx>
        <c:axId val="15126425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2605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722222222222462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CB-4107-B6F3-2C162609993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CB-4107-B6F3-2C1626099935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현황'!$AF$29</c:f>
                  <c:strCache>
                    <c:ptCount val="1"/>
                    <c:pt idx="0">
                      <c:v>35.9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{82A0BB79-39A9-4EC5-B733-A1529214A4EC}</c15:txfldGUID>
                      <c15:f>'2.시군구별 면적 및 지번수 현황'!$AF$29</c15:f>
                      <c15:dlblFieldTableCache>
                        <c:ptCount val="1"/>
                        <c:pt idx="0">
                          <c:v>35.9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4CB-4107-B6F3-2C1626099935}"/>
                </c:ext>
              </c:extLst>
            </c:dLbl>
            <c:dLbl>
              <c:idx val="1"/>
              <c:layout/>
              <c:tx>
                <c:strRef>
                  <c:f>'2.시군구별 면적 및 지번수 현황'!$AG$29</c:f>
                  <c:strCache>
                    <c:ptCount val="1"/>
                    <c:pt idx="0">
                      <c:v>17.3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{3CFC378D-CFA9-41E4-BA27-FC5D68E87654}</c15:txfldGUID>
                      <c15:f>'2.시군구별 면적 및 지번수 현황'!$AG$29</c15:f>
                      <c15:dlblFieldTableCache>
                        <c:ptCount val="1"/>
                        <c:pt idx="0">
                          <c:v>17.2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4CB-4107-B6F3-2C16260999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현황'!$D$29,'2.시군구별 면적 및 지번수 현황'!$F$29)</c:f>
              <c:numCache>
                <c:formatCode>#,##0.0_ </c:formatCode>
                <c:ptCount val="2"/>
                <c:pt idx="0">
                  <c:v>35.870833499999996</c:v>
                </c:pt>
                <c:pt idx="1">
                  <c:v>17.283999999999999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B-4107-B6F3-2C16260999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314816"/>
        <c:axId val="151318528"/>
        <c:axId val="0"/>
      </c:bar3DChart>
      <c:catAx>
        <c:axId val="151314816"/>
        <c:scaling>
          <c:orientation val="minMax"/>
        </c:scaling>
        <c:delete val="1"/>
        <c:axPos val="b"/>
        <c:majorTickMark val="out"/>
        <c:minorTickMark val="none"/>
        <c:tickLblPos val="none"/>
        <c:crossAx val="151318528"/>
        <c:crosses val="autoZero"/>
        <c:auto val="1"/>
        <c:lblAlgn val="ctr"/>
        <c:lblOffset val="100"/>
        <c:noMultiLvlLbl val="0"/>
      </c:catAx>
      <c:valAx>
        <c:axId val="15131852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3148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944444444444684"/>
          <c:y val="5.0925925925925923E-2"/>
          <c:w val="0.1888888888888889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89-47E2-A1D8-665E1BFA17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89-47E2-A1D8-665E1BFA17EA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현황'!$AF$7</c:f>
                  <c:strCache>
                    <c:ptCount val="1"/>
                    <c:pt idx="0">
                      <c:v>47.2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{E94C7E2F-1352-4962-A1A8-3679EFBE5782}</c15:txfldGUID>
                      <c15:f>'2.시군구별 면적 및 지번수 현황'!$AF$7</c15:f>
                      <c15:dlblFieldTableCache>
                        <c:ptCount val="1"/>
                        <c:pt idx="0">
                          <c:v>47.2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689-47E2-A1D8-665E1BFA17EA}"/>
                </c:ext>
              </c:extLst>
            </c:dLbl>
            <c:dLbl>
              <c:idx val="1"/>
              <c:layout/>
              <c:tx>
                <c:strRef>
                  <c:f>'2.시군구별 면적 및 지번수 현황'!$AG$7</c:f>
                  <c:strCache>
                    <c:ptCount val="1"/>
                    <c:pt idx="0">
                      <c:v>46.8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{1C1229B2-3523-4FD2-9FA4-2BBE95FFED4F}</c15:txfldGUID>
                      <c15:f>'2.시군구별 면적 및 지번수 현황'!$AG$7</c15:f>
                      <c15:dlblFieldTableCache>
                        <c:ptCount val="1"/>
                        <c:pt idx="0">
                          <c:v>46.9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689-47E2-A1D8-665E1BFA17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47.180198499999996</c:v>
                </c:pt>
                <c:pt idx="1">
                  <c:v>46.750999999999998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89-47E2-A1D8-665E1BFA17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49958656"/>
        <c:axId val="149962112"/>
        <c:axId val="0"/>
      </c:bar3DChart>
      <c:catAx>
        <c:axId val="149958656"/>
        <c:scaling>
          <c:orientation val="minMax"/>
        </c:scaling>
        <c:delete val="1"/>
        <c:axPos val="b"/>
        <c:majorTickMark val="out"/>
        <c:minorTickMark val="none"/>
        <c:tickLblPos val="none"/>
        <c:crossAx val="149962112"/>
        <c:crosses val="autoZero"/>
        <c:auto val="1"/>
        <c:lblAlgn val="ctr"/>
        <c:lblOffset val="100"/>
        <c:noMultiLvlLbl val="0"/>
      </c:catAx>
      <c:valAx>
        <c:axId val="14996211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4995865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7222222222222219"/>
          <c:y val="5.09259259259259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B4-4191-A961-61B4B56564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B4-4191-A961-61B4B5656440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현황'!$AF$30</c:f>
                  <c:strCache>
                    <c:ptCount val="1"/>
                    <c:pt idx="0">
                      <c:v>33.3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{5DEE9769-D329-44BD-9E09-C8EDA3AF5160}</c15:txfldGUID>
                      <c15:f>'2.시군구별 면적 및 지번수 현황'!$AF$30</c15:f>
                      <c15:dlblFieldTableCache>
                        <c:ptCount val="1"/>
                        <c:pt idx="0">
                          <c:v>33.3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CB4-4191-A961-61B4B5656440}"/>
                </c:ext>
              </c:extLst>
            </c:dLbl>
            <c:dLbl>
              <c:idx val="1"/>
              <c:layout/>
              <c:tx>
                <c:strRef>
                  <c:f>'2.시군구별 면적 및 지번수 현황'!$AG$30</c:f>
                  <c:strCache>
                    <c:ptCount val="1"/>
                    <c:pt idx="0">
                      <c:v>25.4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{69CFB6AB-A868-4308-8DFC-D63737D01B27}</c15:txfldGUID>
                      <c15:f>'2.시군구별 면적 및 지번수 현황'!$AG$30</c15:f>
                      <c15:dlblFieldTableCache>
                        <c:ptCount val="1"/>
                        <c:pt idx="0">
                          <c:v>26.0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CB4-4191-A961-61B4B56564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현황'!$D$30,'2.시군구별 면적 및 지번수 현황'!$F$30)</c:f>
              <c:numCache>
                <c:formatCode>#,##0.0_ </c:formatCode>
                <c:ptCount val="2"/>
                <c:pt idx="0">
                  <c:v>33.333731199999995</c:v>
                </c:pt>
                <c:pt idx="1">
                  <c:v>25.427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B4-4191-A961-61B4B5656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352448"/>
        <c:axId val="151364352"/>
        <c:axId val="0"/>
      </c:bar3DChart>
      <c:catAx>
        <c:axId val="151352448"/>
        <c:scaling>
          <c:orientation val="minMax"/>
        </c:scaling>
        <c:delete val="1"/>
        <c:axPos val="b"/>
        <c:majorTickMark val="out"/>
        <c:minorTickMark val="none"/>
        <c:tickLblPos val="none"/>
        <c:crossAx val="151364352"/>
        <c:crosses val="autoZero"/>
        <c:auto val="1"/>
        <c:lblAlgn val="ctr"/>
        <c:lblOffset val="100"/>
        <c:noMultiLvlLbl val="0"/>
      </c:catAx>
      <c:valAx>
        <c:axId val="15136435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3524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7777777777778047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0F-4CBB-A863-9DB04A29A9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0F-4CBB-A863-9DB04A29A903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현황'!$AF$31</c:f>
                  <c:strCache>
                    <c:ptCount val="1"/>
                    <c:pt idx="0">
                      <c:v>458.1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{6ADF4209-3D5D-41C9-B1E5-8C3D9399C143}</c15:txfldGUID>
                      <c15:f>'2.시군구별 면적 및 지번수 현황'!$AF$31</c15:f>
                      <c15:dlblFieldTableCache>
                        <c:ptCount val="1"/>
                        <c:pt idx="0">
                          <c:v>458.1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30F-4CBB-A863-9DB04A29A903}"/>
                </c:ext>
              </c:extLst>
            </c:dLbl>
            <c:dLbl>
              <c:idx val="1"/>
              <c:layout>
                <c:manualLayout>
                  <c:x val="8.3333333333333367E-3"/>
                  <c:y val="-4.5662100456621401E-3"/>
                </c:manualLayout>
              </c:layout>
              <c:tx>
                <c:strRef>
                  <c:f>'2.시군구별 면적 및 지번수 현황'!$AG$31</c:f>
                  <c:strCache>
                    <c:ptCount val="1"/>
                    <c:pt idx="0">
                      <c:v>222.3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{0895CB50-D2F1-4899-989A-AA92D01AA002}</c15:txfldGUID>
                      <c15:f>'2.시군구별 면적 및 지번수 현황'!$AG$31</c15:f>
                      <c15:dlblFieldTableCache>
                        <c:ptCount val="1"/>
                        <c:pt idx="0">
                          <c:v>218.6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30F-4CBB-A863-9DB04A29A9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현황'!$D$31,'2.시군구별 면적 및 지번수 현황'!$F$31)</c:f>
              <c:numCache>
                <c:formatCode>#,##0.0_ </c:formatCode>
                <c:ptCount val="2"/>
                <c:pt idx="0">
                  <c:v>458.12131519999997</c:v>
                </c:pt>
                <c:pt idx="1">
                  <c:v>222.34900000000002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0F-4CBB-A863-9DB04A29A9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608128"/>
        <c:axId val="150624128"/>
        <c:axId val="0"/>
      </c:bar3DChart>
      <c:catAx>
        <c:axId val="150608128"/>
        <c:scaling>
          <c:orientation val="minMax"/>
        </c:scaling>
        <c:delete val="1"/>
        <c:axPos val="b"/>
        <c:majorTickMark val="out"/>
        <c:minorTickMark val="none"/>
        <c:tickLblPos val="none"/>
        <c:crossAx val="150624128"/>
        <c:crosses val="autoZero"/>
        <c:auto val="1"/>
        <c:lblAlgn val="ctr"/>
        <c:lblOffset val="100"/>
        <c:noMultiLvlLbl val="0"/>
      </c:catAx>
      <c:valAx>
        <c:axId val="15062412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6081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944444444444684"/>
          <c:y val="5.0925925925925923E-2"/>
          <c:w val="0.166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46-43CD-958C-302294A8B63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46-43CD-958C-302294A8B636}"/>
              </c:ext>
            </c:extLst>
          </c:dPt>
          <c:dLbls>
            <c:dLbl>
              <c:idx val="0"/>
              <c:tx>
                <c:strRef>
                  <c:f>'2.시군구별 면적 및 지번수 현황'!$AF$32</c:f>
                  <c:strCache>
                    <c:ptCount val="1"/>
                    <c:pt idx="0">
                      <c:v>42.7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{25C07B0A-63E1-42D0-896A-7FB39EACA7CD}</c15:txfldGUID>
                      <c15:f>'2.시군구별 면적 및 지번수 현황'!$AF$32</c15:f>
                      <c15:dlblFieldTableCache>
                        <c:ptCount val="1"/>
                        <c:pt idx="0">
                          <c:v>42.7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E46-43CD-958C-302294A8B636}"/>
                </c:ext>
              </c:extLst>
            </c:dLbl>
            <c:dLbl>
              <c:idx val="1"/>
              <c:tx>
                <c:strRef>
                  <c:f>'2.시군구별 면적 및 지번수 현황'!$AG$32</c:f>
                  <c:strCache>
                    <c:ptCount val="1"/>
                    <c:pt idx="0">
                      <c:v>40.6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{2246AC9A-5F26-43A2-BF7D-E5A00EE1B88D}</c15:txfldGUID>
                      <c15:f>'2.시군구별 면적 및 지번수 현황'!$AG$32</c15:f>
                      <c15:dlblFieldTableCache>
                        <c:ptCount val="1"/>
                        <c:pt idx="0">
                          <c:v>40.3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E46-43CD-958C-302294A8B6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현황'!$D$32,'2.시군구별 면적 및 지번수 현황'!$F$32)</c:f>
              <c:numCache>
                <c:formatCode>#,##0.0_ </c:formatCode>
                <c:ptCount val="2"/>
                <c:pt idx="0">
                  <c:v>42.705752899999993</c:v>
                </c:pt>
                <c:pt idx="1">
                  <c:v>40.58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46-43CD-958C-302294A8B6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645760"/>
        <c:axId val="150657664"/>
        <c:axId val="0"/>
      </c:bar3DChart>
      <c:catAx>
        <c:axId val="150645760"/>
        <c:scaling>
          <c:orientation val="minMax"/>
        </c:scaling>
        <c:delete val="1"/>
        <c:axPos val="b"/>
        <c:majorTickMark val="out"/>
        <c:minorTickMark val="none"/>
        <c:tickLblPos val="none"/>
        <c:crossAx val="150657664"/>
        <c:crosses val="autoZero"/>
        <c:auto val="1"/>
        <c:lblAlgn val="ctr"/>
        <c:lblOffset val="100"/>
        <c:noMultiLvlLbl val="0"/>
      </c:catAx>
      <c:valAx>
        <c:axId val="15065766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6457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3055555555555582"/>
          <c:y val="5.0925925925925923E-2"/>
          <c:w val="0.1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B7-401C-AF28-ED59432976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2B7-401C-AF28-ED5943297646}"/>
              </c:ext>
            </c:extLst>
          </c:dPt>
          <c:dLbls>
            <c:dLbl>
              <c:idx val="0"/>
              <c:tx>
                <c:strRef>
                  <c:f>'2.시군구별 면적 및 지번수 현황'!$AF$33</c:f>
                  <c:strCache>
                    <c:ptCount val="1"/>
                    <c:pt idx="0">
                      <c:v>139.9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{6187FBBB-7119-4311-B7AA-1FC4E642E66B}</c15:txfldGUID>
                      <c15:f>'2.시군구별 면적 및 지번수 현황'!$AF$33</c15:f>
                      <c15:dlblFieldTableCache>
                        <c:ptCount val="1"/>
                        <c:pt idx="0">
                          <c:v>139.7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2B7-401C-AF28-ED5943297646}"/>
                </c:ext>
              </c:extLst>
            </c:dLbl>
            <c:dLbl>
              <c:idx val="1"/>
              <c:tx>
                <c:strRef>
                  <c:f>'2.시군구별 면적 및 지번수 현황'!$AG$33</c:f>
                  <c:strCache>
                    <c:ptCount val="1"/>
                    <c:pt idx="0">
                      <c:v>94.9
(1.8)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{047BB794-24A3-4653-996F-106B64E95580}</c15:txfldGUID>
                      <c15:f>'2.시군구별 면적 및 지번수 현황'!$AG$33</c15:f>
                      <c15:dlblFieldTableCache>
                        <c:ptCount val="1"/>
                        <c:pt idx="0">
                          <c:v>96.5
(1.9)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2B7-401C-AF28-ED594329764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현황'!$D$33,'2.시군구별 면적 및 지번수 현황'!$F$33)</c:f>
              <c:numCache>
                <c:formatCode>#,##0.0_ </c:formatCode>
                <c:ptCount val="2"/>
                <c:pt idx="0">
                  <c:v>139.93836319999997</c:v>
                </c:pt>
                <c:pt idx="1">
                  <c:v>94.885999999999996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2B7-401C-AF28-ED59432976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700032"/>
        <c:axId val="150703488"/>
        <c:axId val="0"/>
      </c:bar3DChart>
      <c:catAx>
        <c:axId val="150700032"/>
        <c:scaling>
          <c:orientation val="minMax"/>
        </c:scaling>
        <c:delete val="1"/>
        <c:axPos val="b"/>
        <c:majorTickMark val="out"/>
        <c:minorTickMark val="none"/>
        <c:tickLblPos val="none"/>
        <c:crossAx val="150703488"/>
        <c:crosses val="autoZero"/>
        <c:auto val="1"/>
        <c:lblAlgn val="ctr"/>
        <c:lblOffset val="100"/>
        <c:noMultiLvlLbl val="0"/>
      </c:catAx>
      <c:valAx>
        <c:axId val="15070348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70003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055555555555557"/>
          <c:y val="5.0925925925925923E-2"/>
          <c:w val="0.1444444444444469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EB-4D4E-8324-22F23A3C8B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EB-4D4E-8324-22F23A3C8B49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현황'!$AF$34</c:f>
                  <c:strCache>
                    <c:ptCount val="1"/>
                    <c:pt idx="0">
                      <c:v>36.4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{BD9D5AB8-7A5D-46EB-889D-D8349C5D2608}</c15:txfldGUID>
                      <c15:f>'2.시군구별 면적 및 지번수 현황'!$AF$34</c15:f>
                      <c15:dlblFieldTableCache>
                        <c:ptCount val="1"/>
                        <c:pt idx="0">
                          <c:v>36.4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5EB-4D4E-8324-22F23A3C8B49}"/>
                </c:ext>
              </c:extLst>
            </c:dLbl>
            <c:dLbl>
              <c:idx val="1"/>
              <c:layout/>
              <c:tx>
                <c:strRef>
                  <c:f>'2.시군구별 면적 및 지번수 현황'!$AG$34</c:f>
                  <c:strCache>
                    <c:ptCount val="1"/>
                    <c:pt idx="0">
                      <c:v>21.9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{C6E66237-07B3-4FCF-B545-B9017B6AC512}</c15:txfldGUID>
                      <c15:f>'2.시군구별 면적 및 지번수 현황'!$AG$34</c15:f>
                      <c15:dlblFieldTableCache>
                        <c:ptCount val="1"/>
                        <c:pt idx="0">
                          <c:v>21.7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5EB-4D4E-8324-22F23A3C8B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현황'!$D$34,'2.시군구별 면적 및 지번수 현황'!$F$34)</c:f>
              <c:numCache>
                <c:formatCode>#,##0.0_ </c:formatCode>
                <c:ptCount val="2"/>
                <c:pt idx="0">
                  <c:v>36.417304399999999</c:v>
                </c:pt>
                <c:pt idx="1">
                  <c:v>21.945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EB-4D4E-8324-22F23A3C8B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754048"/>
        <c:axId val="150770048"/>
        <c:axId val="0"/>
      </c:bar3DChart>
      <c:catAx>
        <c:axId val="150754048"/>
        <c:scaling>
          <c:orientation val="minMax"/>
        </c:scaling>
        <c:delete val="1"/>
        <c:axPos val="b"/>
        <c:majorTickMark val="out"/>
        <c:minorTickMark val="none"/>
        <c:tickLblPos val="none"/>
        <c:crossAx val="150770048"/>
        <c:crosses val="autoZero"/>
        <c:auto val="1"/>
        <c:lblAlgn val="ctr"/>
        <c:lblOffset val="100"/>
        <c:noMultiLvlLbl val="0"/>
      </c:catAx>
      <c:valAx>
        <c:axId val="15077004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7540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555555555555569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3D-4B15-90EF-D83D8B2A64B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3D-4B15-90EF-D83D8B2A64BF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현황'!$AF$35</c:f>
                  <c:strCache>
                    <c:ptCount val="1"/>
                    <c:pt idx="0">
                      <c:v>54.0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{4EE0CB5F-26BB-4B22-873C-4E9DD7743B66}</c15:txfldGUID>
                      <c15:f>'2.시군구별 면적 및 지번수 현황'!$AF$35</c15:f>
                      <c15:dlblFieldTableCache>
                        <c:ptCount val="1"/>
                        <c:pt idx="0">
                          <c:v>54.0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13D-4B15-90EF-D83D8B2A64BF}"/>
                </c:ext>
              </c:extLst>
            </c:dLbl>
            <c:dLbl>
              <c:idx val="1"/>
              <c:layout/>
              <c:tx>
                <c:strRef>
                  <c:f>'2.시군구별 면적 및 지번수 현황'!$AG$35</c:f>
                  <c:strCache>
                    <c:ptCount val="1"/>
                    <c:pt idx="0">
                      <c:v>31.4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{EC1136D1-6769-4C06-9A83-03BCAECF5110}</c15:txfldGUID>
                      <c15:f>'2.시군구별 면적 및 지번수 현황'!$AG$35</c15:f>
                      <c15:dlblFieldTableCache>
                        <c:ptCount val="1"/>
                        <c:pt idx="0">
                          <c:v>30.9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13D-4B15-90EF-D83D8B2A64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현황'!$D$35,'2.시군구별 면적 및 지번수 현황'!$F$35)</c:f>
              <c:numCache>
                <c:formatCode>#,##0.0_ </c:formatCode>
                <c:ptCount val="2"/>
                <c:pt idx="0">
                  <c:v>54.032697399999996</c:v>
                </c:pt>
                <c:pt idx="1">
                  <c:v>31.375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3D-4B15-90EF-D83D8B2A6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795392"/>
        <c:axId val="151716608"/>
        <c:axId val="0"/>
      </c:bar3DChart>
      <c:catAx>
        <c:axId val="150795392"/>
        <c:scaling>
          <c:orientation val="minMax"/>
        </c:scaling>
        <c:delete val="1"/>
        <c:axPos val="b"/>
        <c:majorTickMark val="out"/>
        <c:minorTickMark val="none"/>
        <c:tickLblPos val="none"/>
        <c:crossAx val="151716608"/>
        <c:crosses val="autoZero"/>
        <c:auto val="1"/>
        <c:lblAlgn val="ctr"/>
        <c:lblOffset val="100"/>
        <c:noMultiLvlLbl val="0"/>
      </c:catAx>
      <c:valAx>
        <c:axId val="15171660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7953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6666666666666986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31-4B62-A1A1-9C949E4CC5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31-4B62-A1A1-9C949E4CC5FE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현황'!$AF$36</c:f>
                  <c:strCache>
                    <c:ptCount val="1"/>
                    <c:pt idx="0">
                      <c:v>93.0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{2C62A1DF-FE2E-46C5-A418-979CFF35F934}</c15:txfldGUID>
                      <c15:f>'2.시군구별 면적 및 지번수 현황'!$AF$36</c15:f>
                      <c15:dlblFieldTableCache>
                        <c:ptCount val="1"/>
                        <c:pt idx="0">
                          <c:v>93.0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131-4B62-A1A1-9C949E4CC5FE}"/>
                </c:ext>
              </c:extLst>
            </c:dLbl>
            <c:dLbl>
              <c:idx val="1"/>
              <c:layout/>
              <c:tx>
                <c:strRef>
                  <c:f>'2.시군구별 면적 및 지번수 현황'!$AG$36</c:f>
                  <c:strCache>
                    <c:ptCount val="1"/>
                    <c:pt idx="0">
                      <c:v>58.4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{203D0B1A-A74C-4B44-B8E0-BBEB16A914FD}</c15:txfldGUID>
                      <c15:f>'2.시군구별 면적 및 지번수 현황'!$AG$36</c15:f>
                      <c15:dlblFieldTableCache>
                        <c:ptCount val="1"/>
                        <c:pt idx="0">
                          <c:v>60.5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131-4B62-A1A1-9C949E4CC5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현황'!$D$36,'2.시군구별 면적 및 지번수 현황'!$F$36)</c:f>
              <c:numCache>
                <c:formatCode>#,##0.0_ </c:formatCode>
                <c:ptCount val="2"/>
                <c:pt idx="0">
                  <c:v>92.986873599999996</c:v>
                </c:pt>
                <c:pt idx="1">
                  <c:v>58.356999999999999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31-4B62-A1A1-9C949E4CC5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754624"/>
        <c:axId val="151758336"/>
        <c:axId val="0"/>
      </c:bar3DChart>
      <c:catAx>
        <c:axId val="151754624"/>
        <c:scaling>
          <c:orientation val="minMax"/>
        </c:scaling>
        <c:delete val="1"/>
        <c:axPos val="b"/>
        <c:majorTickMark val="out"/>
        <c:minorTickMark val="none"/>
        <c:tickLblPos val="none"/>
        <c:crossAx val="151758336"/>
        <c:crosses val="autoZero"/>
        <c:auto val="1"/>
        <c:lblAlgn val="ctr"/>
        <c:lblOffset val="100"/>
        <c:noMultiLvlLbl val="0"/>
      </c:catAx>
      <c:valAx>
        <c:axId val="15175833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7546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666666666666941"/>
          <c:y val="5.0925925925925923E-2"/>
          <c:w val="0.166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65-40B4-B6F6-E13DDF6469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65-40B4-B6F6-E13DDF64695E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현황'!$AF$41</c:f>
                  <c:strCache>
                    <c:ptCount val="1"/>
                    <c:pt idx="0">
                      <c:v>673.9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{3D56442D-A6E6-4F80-8D84-761F91591FB2}</c15:txfldGUID>
                      <c15:f>'2.시군구별 면적 및 지번수 현황'!$AF$41</c15:f>
                      <c15:dlblFieldTableCache>
                        <c:ptCount val="1"/>
                        <c:pt idx="0">
                          <c:v>673.9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65-40B4-B6F6-E13DDF64695E}"/>
                </c:ext>
              </c:extLst>
            </c:dLbl>
            <c:dLbl>
              <c:idx val="1"/>
              <c:layout/>
              <c:tx>
                <c:strRef>
                  <c:f>'2.시군구별 면적 및 지번수 현황'!$AG$41</c:f>
                  <c:strCache>
                    <c:ptCount val="1"/>
                    <c:pt idx="0">
                      <c:v>318.9
(6.2)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{27EF5106-3B9A-44B1-9611-72EA6A2243A8}</c15:txfldGUID>
                      <c15:f>'2.시군구별 면적 및 지번수 현황'!$AG$41</c15:f>
                      <c15:dlblFieldTableCache>
                        <c:ptCount val="1"/>
                        <c:pt idx="0">
                          <c:v>313.1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65-40B4-B6F6-E13DDF6469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현황'!$D$41,'2.시군구별 면적 및 지번수 현황'!$F$41)</c:f>
              <c:numCache>
                <c:formatCode>#,##0.0_ </c:formatCode>
                <c:ptCount val="2"/>
                <c:pt idx="0">
                  <c:v>673.93431820000001</c:v>
                </c:pt>
                <c:pt idx="1">
                  <c:v>318.875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65-40B4-B6F6-E13DDF646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784064"/>
        <c:axId val="151795968"/>
        <c:axId val="0"/>
      </c:bar3DChart>
      <c:catAx>
        <c:axId val="151784064"/>
        <c:scaling>
          <c:orientation val="minMax"/>
        </c:scaling>
        <c:delete val="1"/>
        <c:axPos val="b"/>
        <c:majorTickMark val="out"/>
        <c:minorTickMark val="none"/>
        <c:tickLblPos val="none"/>
        <c:crossAx val="151795968"/>
        <c:crosses val="autoZero"/>
        <c:auto val="1"/>
        <c:lblAlgn val="ctr"/>
        <c:lblOffset val="100"/>
        <c:noMultiLvlLbl val="0"/>
      </c:catAx>
      <c:valAx>
        <c:axId val="15179596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7840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66666666666665"/>
          <c:y val="5.0925925925925923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A3F-4CB2-ABB7-731F171AA0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A3F-4CB2-ABB7-731F171AA087}"/>
              </c:ext>
            </c:extLst>
          </c:dPt>
          <c:dLbls>
            <c:dLbl>
              <c:idx val="0"/>
              <c:layout>
                <c:manualLayout>
                  <c:x val="-5.5557742782152055E-3"/>
                  <c:y val="-4.6296296296296597E-3"/>
                </c:manualLayout>
              </c:layout>
              <c:tx>
                <c:strRef>
                  <c:f>'2.시군구별 면적 및 지번수 현황'!$AF$42</c:f>
                  <c:strCache>
                    <c:ptCount val="1"/>
                    <c:pt idx="0">
                      <c:v>461.5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{5EB3384B-81EF-4374-A1F1-EB18AFA9414C}</c15:txfldGUID>
                      <c15:f>'2.시군구별 면적 및 지번수 현황'!$AF$42</c15:f>
                      <c15:dlblFieldTableCache>
                        <c:ptCount val="1"/>
                        <c:pt idx="0">
                          <c:v>461.4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A3F-4CB2-ABB7-731F171AA087}"/>
                </c:ext>
              </c:extLst>
            </c:dLbl>
            <c:dLbl>
              <c:idx val="1"/>
              <c:layout>
                <c:manualLayout>
                  <c:x val="1.1110892388451445E-2"/>
                  <c:y val="-4.6296296296296597E-3"/>
                </c:manualLayout>
              </c:layout>
              <c:tx>
                <c:strRef>
                  <c:f>'2.시군구별 면적 및 지번수 현황'!$AG$42</c:f>
                  <c:strCache>
                    <c:ptCount val="1"/>
                    <c:pt idx="0">
                      <c:v>274.0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{34F4258D-568D-4F41-A3FE-6FC8B1AF3D1C}</c15:txfldGUID>
                      <c15:f>'2.시군구별 면적 및 지번수 현황'!$AG$42</c15:f>
                      <c15:dlblFieldTableCache>
                        <c:ptCount val="1"/>
                        <c:pt idx="0">
                          <c:v>271.0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A3F-4CB2-ABB7-731F171AA0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현황'!$D$42,'2.시군구별 면적 및 지번수 현황'!$F$42)</c:f>
              <c:numCache>
                <c:formatCode>#,##0.0_ </c:formatCode>
                <c:ptCount val="2"/>
                <c:pt idx="0">
                  <c:v>461.4538076</c:v>
                </c:pt>
                <c:pt idx="1">
                  <c:v>274.00600000000003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3F-4CB2-ABB7-731F171AA0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844736"/>
        <c:axId val="151846272"/>
        <c:axId val="0"/>
      </c:bar3DChart>
      <c:catAx>
        <c:axId val="151844736"/>
        <c:scaling>
          <c:orientation val="minMax"/>
        </c:scaling>
        <c:delete val="1"/>
        <c:axPos val="b"/>
        <c:majorTickMark val="out"/>
        <c:minorTickMark val="none"/>
        <c:tickLblPos val="none"/>
        <c:crossAx val="151846272"/>
        <c:crosses val="autoZero"/>
        <c:auto val="1"/>
        <c:lblAlgn val="ctr"/>
        <c:lblOffset val="100"/>
        <c:noMultiLvlLbl val="0"/>
      </c:catAx>
      <c:valAx>
        <c:axId val="15184627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8447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7500000000000031"/>
          <c:y val="5.0925925925925923E-2"/>
          <c:w val="0.1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C7-4260-B44E-7DB79D99ED9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C7-4260-B44E-7DB79D99ED9F}"/>
              </c:ext>
            </c:extLst>
          </c:dPt>
          <c:dLbls>
            <c:dLbl>
              <c:idx val="0"/>
              <c:tx>
                <c:strRef>
                  <c:f>'2.시군구별 면적 및 지번수 현황'!$AF$43</c:f>
                  <c:strCache>
                    <c:ptCount val="1"/>
                    <c:pt idx="0">
                      <c:v>553.5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{CD17A181-514D-49B3-B6EB-A5AE65C04963}</c15:txfldGUID>
                      <c15:f>'2.시군구별 면적 및 지번수 현황'!$AF$43</c15:f>
                      <c15:dlblFieldTableCache>
                        <c:ptCount val="1"/>
                        <c:pt idx="0">
                          <c:v>553.5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5C7-4260-B44E-7DB79D99ED9F}"/>
                </c:ext>
              </c:extLst>
            </c:dLbl>
            <c:dLbl>
              <c:idx val="1"/>
              <c:tx>
                <c:strRef>
                  <c:f>'2.시군구별 면적 및 지번수 현황'!$AG$43</c:f>
                  <c:strCache>
                    <c:ptCount val="1"/>
                    <c:pt idx="0">
                      <c:v>284.6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{E160A42A-9128-4401-8D62-ABB6F886BF21}</c15:txfldGUID>
                      <c15:f>'2.시군구별 면적 및 지번수 현황'!$AG$43</c15:f>
                      <c15:dlblFieldTableCache>
                        <c:ptCount val="1"/>
                        <c:pt idx="0">
                          <c:v>279.9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5C7-4260-B44E-7DB79D99ED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현황'!$D$43,'2.시군구별 면적 및 지번수 현황'!$F$43)</c:f>
              <c:numCache>
                <c:formatCode>#,##0.0_ </c:formatCode>
                <c:ptCount val="2"/>
                <c:pt idx="0">
                  <c:v>553.50080200000002</c:v>
                </c:pt>
                <c:pt idx="1">
                  <c:v>284.64300000000003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C7-4260-B44E-7DB79D99E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486848"/>
        <c:axId val="151490560"/>
        <c:axId val="0"/>
      </c:bar3DChart>
      <c:catAx>
        <c:axId val="151486848"/>
        <c:scaling>
          <c:orientation val="minMax"/>
        </c:scaling>
        <c:delete val="1"/>
        <c:axPos val="b"/>
        <c:majorTickMark val="out"/>
        <c:minorTickMark val="none"/>
        <c:tickLblPos val="none"/>
        <c:crossAx val="151490560"/>
        <c:crosses val="autoZero"/>
        <c:auto val="1"/>
        <c:lblAlgn val="ctr"/>
        <c:lblOffset val="100"/>
        <c:noMultiLvlLbl val="0"/>
      </c:catAx>
      <c:valAx>
        <c:axId val="15149056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4868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1111111111111112"/>
          <c:y val="5.0925925925925923E-2"/>
          <c:w val="0.2083333333333345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58-4C19-B036-636A7413FC2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58-4C19-B036-636A7413FC2C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현황'!$AF$8</c:f>
                  <c:strCache>
                    <c:ptCount val="1"/>
                    <c:pt idx="0">
                      <c:v>12.9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{643CCD43-1B5E-4E1B-BD8D-E5B72F743B4E}</c15:txfldGUID>
                      <c15:f>'2.시군구별 면적 및 지번수 현황'!$AF$8</c15:f>
                      <c15:dlblFieldTableCache>
                        <c:ptCount val="1"/>
                        <c:pt idx="0">
                          <c:v>12.9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58-4C19-B036-636A7413FC2C}"/>
                </c:ext>
              </c:extLst>
            </c:dLbl>
            <c:dLbl>
              <c:idx val="1"/>
              <c:layout/>
              <c:tx>
                <c:strRef>
                  <c:f>'2.시군구별 면적 및 지번수 현황'!$AG$8</c:f>
                  <c:strCache>
                    <c:ptCount val="1"/>
                    <c:pt idx="0">
                      <c:v>35.7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{B2149FBF-B441-4FA2-8390-141836259844}</c15:txfldGUID>
                      <c15:f>'2.시군구별 면적 및 지번수 현황'!$AG$8</c15:f>
                      <c15:dlblFieldTableCache>
                        <c:ptCount val="1"/>
                        <c:pt idx="0">
                          <c:v>35.8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58-4C19-B036-636A7413FC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12.8603706</c:v>
                </c:pt>
                <c:pt idx="1">
                  <c:v>35.738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58-4C19-B036-636A7413F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008576"/>
        <c:axId val="150278528"/>
        <c:axId val="0"/>
      </c:bar3DChart>
      <c:catAx>
        <c:axId val="150008576"/>
        <c:scaling>
          <c:orientation val="minMax"/>
        </c:scaling>
        <c:delete val="1"/>
        <c:axPos val="b"/>
        <c:majorTickMark val="out"/>
        <c:minorTickMark val="none"/>
        <c:tickLblPos val="none"/>
        <c:crossAx val="150278528"/>
        <c:crosses val="autoZero"/>
        <c:auto val="1"/>
        <c:lblAlgn val="ctr"/>
        <c:lblOffset val="100"/>
        <c:noMultiLvlLbl val="0"/>
      </c:catAx>
      <c:valAx>
        <c:axId val="15027852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0085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2500000000000002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EFF-48E9-8ED2-8519A1E0E4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FF-48E9-8ED2-8519A1E0E494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현황'!$AF$44</c:f>
                  <c:strCache>
                    <c:ptCount val="1"/>
                    <c:pt idx="0">
                      <c:v>276.6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{34969C5A-DE1C-459F-AAD5-1F86B9F9A929}</c15:txfldGUID>
                      <c15:f>'2.시군구별 면적 및 지번수 현황'!$AF$44</c15:f>
                      <c15:dlblFieldTableCache>
                        <c:ptCount val="1"/>
                        <c:pt idx="0">
                          <c:v>276.6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FF-48E9-8ED2-8519A1E0E494}"/>
                </c:ext>
              </c:extLst>
            </c:dLbl>
            <c:dLbl>
              <c:idx val="1"/>
              <c:layout/>
              <c:tx>
                <c:strRef>
                  <c:f>'2.시군구별 면적 및 지번수 현황'!$AG$44</c:f>
                  <c:strCache>
                    <c:ptCount val="1"/>
                    <c:pt idx="0">
                      <c:v>183.0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{1D54B436-E159-4050-BB4A-BAE6A6EC7BFF}</c15:txfldGUID>
                      <c15:f>'2.시군구별 면적 및 지번수 현황'!$AG$44</c15:f>
                      <c15:dlblFieldTableCache>
                        <c:ptCount val="1"/>
                        <c:pt idx="0">
                          <c:v>178.4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FF-48E9-8ED2-8519A1E0E4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현황'!$D$44,'2.시군구별 면적 및 지번수 현황'!$F$44)</c:f>
              <c:numCache>
                <c:formatCode>#,##0.0_ </c:formatCode>
                <c:ptCount val="2"/>
                <c:pt idx="0">
                  <c:v>276.59202879999998</c:v>
                </c:pt>
                <c:pt idx="1">
                  <c:v>182.97400000000002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FF-48E9-8ED2-8519A1E0E4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614592"/>
        <c:axId val="151622400"/>
        <c:axId val="0"/>
      </c:bar3DChart>
      <c:catAx>
        <c:axId val="151614592"/>
        <c:scaling>
          <c:orientation val="minMax"/>
        </c:scaling>
        <c:delete val="1"/>
        <c:axPos val="b"/>
        <c:majorTickMark val="out"/>
        <c:minorTickMark val="none"/>
        <c:tickLblPos val="none"/>
        <c:crossAx val="151622400"/>
        <c:crosses val="autoZero"/>
        <c:auto val="1"/>
        <c:lblAlgn val="ctr"/>
        <c:lblOffset val="100"/>
        <c:noMultiLvlLbl val="0"/>
      </c:catAx>
      <c:valAx>
        <c:axId val="15162240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6145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555555555555554"/>
          <c:y val="5.09259259259259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1F-4617-858B-0D0E4F2677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1F-4617-858B-0D0E4F2677BD}"/>
              </c:ext>
            </c:extLst>
          </c:dPt>
          <c:dLbls>
            <c:dLbl>
              <c:idx val="0"/>
              <c:tx>
                <c:strRef>
                  <c:f>'2.시군구별 면적 및 지번수 현황'!$AF$45</c:f>
                  <c:strCache>
                    <c:ptCount val="1"/>
                    <c:pt idx="0">
                      <c:v>700.6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{972CDD2C-D9D4-42B5-9435-0B09ED6BEDF8}</c15:txfldGUID>
                      <c15:f>'2.시군구별 면적 및 지번수 현황'!$AF$45</c15:f>
                      <c15:dlblFieldTableCache>
                        <c:ptCount val="1"/>
                        <c:pt idx="0">
                          <c:v>698.2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1F-4617-858B-0D0E4F2677BD}"/>
                </c:ext>
              </c:extLst>
            </c:dLbl>
            <c:dLbl>
              <c:idx val="1"/>
              <c:tx>
                <c:strRef>
                  <c:f>'2.시군구별 면적 및 지번수 현황'!$AG$45</c:f>
                  <c:strCache>
                    <c:ptCount val="1"/>
                    <c:pt idx="0">
                      <c:v>502.5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{2F7A97D4-63B5-421A-9A7B-2E5B42A3FEAC}</c15:txfldGUID>
                      <c15:f>'2.시군구별 면적 및 지번수 현황'!$AG$45</c15:f>
                      <c15:dlblFieldTableCache>
                        <c:ptCount val="1"/>
                        <c:pt idx="0">
                          <c:v>492.3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1F-4617-858B-0D0E4F2677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현황'!$D$45,'2.시군구별 면적 및 지번수 현황'!$F$45)</c:f>
              <c:numCache>
                <c:formatCode>#,##0.0_ </c:formatCode>
                <c:ptCount val="2"/>
                <c:pt idx="0">
                  <c:v>700.63274379999996</c:v>
                </c:pt>
                <c:pt idx="1">
                  <c:v>502.512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1F-4617-858B-0D0E4F2677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533440"/>
        <c:axId val="151537152"/>
        <c:axId val="0"/>
      </c:bar3DChart>
      <c:catAx>
        <c:axId val="151533440"/>
        <c:scaling>
          <c:orientation val="minMax"/>
        </c:scaling>
        <c:delete val="1"/>
        <c:axPos val="b"/>
        <c:majorTickMark val="out"/>
        <c:minorTickMark val="none"/>
        <c:tickLblPos val="none"/>
        <c:crossAx val="151537152"/>
        <c:crosses val="autoZero"/>
        <c:auto val="1"/>
        <c:lblAlgn val="ctr"/>
        <c:lblOffset val="100"/>
        <c:noMultiLvlLbl val="0"/>
      </c:catAx>
      <c:valAx>
        <c:axId val="15153715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5334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0277777777777777"/>
          <c:y val="5.0925925925925923E-2"/>
          <c:w val="0.1750000000000000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A4-4299-86F6-8476A49C86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A4-4299-86F6-8476A49C8691}"/>
              </c:ext>
            </c:extLst>
          </c:dPt>
          <c:dLbls>
            <c:dLbl>
              <c:idx val="0"/>
              <c:layout>
                <c:manualLayout>
                  <c:x val="0"/>
                  <c:y val="-1.8518518518518583E-2"/>
                </c:manualLayout>
              </c:layout>
              <c:tx>
                <c:strRef>
                  <c:f>'2.시군구별 면적 및 지번수 현황'!$AF$46</c:f>
                  <c:strCache>
                    <c:ptCount val="1"/>
                    <c:pt idx="0">
                      <c:v>431.0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{0016FF7A-C51B-48AB-AE00-BB137D03BCB2}</c15:txfldGUID>
                      <c15:f>'2.시군구별 면적 및 지번수 현황'!$AF$46</c15:f>
                      <c15:dlblFieldTableCache>
                        <c:ptCount val="1"/>
                        <c:pt idx="0">
                          <c:v>431.0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BA4-4299-86F6-8476A49C8691}"/>
                </c:ext>
              </c:extLst>
            </c:dLbl>
            <c:dLbl>
              <c:idx val="1"/>
              <c:tx>
                <c:strRef>
                  <c:f>'2.시군구별 면적 및 지번수 현황'!$AG$46</c:f>
                  <c:strCache>
                    <c:ptCount val="1"/>
                    <c:pt idx="0">
                      <c:v>223.7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{ABDFEBF1-610B-4A0B-969C-B83B23BEE82B}</c15:txfldGUID>
                      <c15:f>'2.시군구별 면적 및 지번수 현황'!$AG$46</c15:f>
                      <c15:dlblFieldTableCache>
                        <c:ptCount val="1"/>
                        <c:pt idx="0">
                          <c:v>218.0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BA4-4299-86F6-8476A49C86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현황'!$D$46,'2.시군구별 면적 및 지번수 현황'!$F$46)</c:f>
              <c:numCache>
                <c:formatCode>#,##0.0_ </c:formatCode>
                <c:ptCount val="2"/>
                <c:pt idx="0">
                  <c:v>430.99337349999996</c:v>
                </c:pt>
                <c:pt idx="1">
                  <c:v>223.745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A4-4299-86F6-8476A49C8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566976"/>
        <c:axId val="151578880"/>
        <c:axId val="0"/>
      </c:bar3DChart>
      <c:catAx>
        <c:axId val="151566976"/>
        <c:scaling>
          <c:orientation val="minMax"/>
        </c:scaling>
        <c:delete val="1"/>
        <c:axPos val="b"/>
        <c:majorTickMark val="out"/>
        <c:minorTickMark val="none"/>
        <c:tickLblPos val="none"/>
        <c:crossAx val="151578880"/>
        <c:crosses val="autoZero"/>
        <c:auto val="1"/>
        <c:lblAlgn val="ctr"/>
        <c:lblOffset val="100"/>
        <c:noMultiLvlLbl val="0"/>
      </c:catAx>
      <c:valAx>
        <c:axId val="15157888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5669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388888888888884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3F-4008-BE9A-F58A460936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3F-4008-BE9A-F58A46093633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현황'!$AF$47</c:f>
                  <c:strCache>
                    <c:ptCount val="1"/>
                    <c:pt idx="0">
                      <c:v>310.5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{B7CAD66E-DD40-4EB2-B9B4-0DADEB9AE724}</c15:txfldGUID>
                      <c15:f>'2.시군구별 면적 및 지번수 현황'!$AF$47</c15:f>
                      <c15:dlblFieldTableCache>
                        <c:ptCount val="1"/>
                        <c:pt idx="0">
                          <c:v>310.4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3F-4008-BE9A-F58A46093633}"/>
                </c:ext>
              </c:extLst>
            </c:dLbl>
            <c:dLbl>
              <c:idx val="1"/>
              <c:layout/>
              <c:tx>
                <c:strRef>
                  <c:f>'2.시군구별 면적 및 지번수 현황'!$AG$47</c:f>
                  <c:strCache>
                    <c:ptCount val="1"/>
                    <c:pt idx="0">
                      <c:v>156.1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{630D5B11-7CAD-40EC-9396-5F202DD70A47}</c15:txfldGUID>
                      <c15:f>'2.시군구별 면적 및 지번수 현황'!$AG$47</c15:f>
                      <c15:dlblFieldTableCache>
                        <c:ptCount val="1"/>
                        <c:pt idx="0">
                          <c:v>153.0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3F-4008-BE9A-F58A460936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현황'!$D$47,'2.시군구별 면적 및 지번수 현황'!$F$47)</c:f>
              <c:numCache>
                <c:formatCode>#,##0.0_ </c:formatCode>
                <c:ptCount val="2"/>
                <c:pt idx="0">
                  <c:v>310.49578760000003</c:v>
                </c:pt>
                <c:pt idx="1">
                  <c:v>156.065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3F-4008-BE9A-F58A46093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1682432"/>
        <c:axId val="151690240"/>
        <c:axId val="0"/>
      </c:bar3DChart>
      <c:catAx>
        <c:axId val="151682432"/>
        <c:scaling>
          <c:orientation val="minMax"/>
        </c:scaling>
        <c:delete val="1"/>
        <c:axPos val="b"/>
        <c:majorTickMark val="out"/>
        <c:minorTickMark val="none"/>
        <c:tickLblPos val="none"/>
        <c:crossAx val="151690240"/>
        <c:crosses val="autoZero"/>
        <c:auto val="1"/>
        <c:lblAlgn val="ctr"/>
        <c:lblOffset val="100"/>
        <c:noMultiLvlLbl val="0"/>
      </c:catAx>
      <c:valAx>
        <c:axId val="15169024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168243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9722222222222462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8-4F62-A033-1A89AF3877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8-4F62-A033-1A89AF387735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현황'!$AF$48</c:f>
                  <c:strCache>
                    <c:ptCount val="1"/>
                    <c:pt idx="0">
                      <c:v>827.1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{87A898BC-69D1-4DBA-9498-203D4DF4871C}</c15:txfldGUID>
                      <c15:f>'2.시군구별 면적 및 지번수 현황'!$AF$48</c15:f>
                      <c15:dlblFieldTableCache>
                        <c:ptCount val="1"/>
                        <c:pt idx="0">
                          <c:v>826.9
(8.1)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538-4F62-A033-1A89AF387735}"/>
                </c:ext>
              </c:extLst>
            </c:dLbl>
            <c:dLbl>
              <c:idx val="1"/>
              <c:layout/>
              <c:tx>
                <c:strRef>
                  <c:f>'2.시군구별 면적 및 지번수 현황'!$AG$48</c:f>
                  <c:strCache>
                    <c:ptCount val="1"/>
                    <c:pt idx="0">
                      <c:v>266.5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{F13F4795-587F-438E-B246-97A6C7A91984}</c15:txfldGUID>
                      <c15:f>'2.시군구별 면적 및 지번수 현황'!$AG$48</c15:f>
                      <c15:dlblFieldTableCache>
                        <c:ptCount val="1"/>
                        <c:pt idx="0">
                          <c:v>260.9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538-4F62-A033-1A89AF3877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현황'!$D$48,'2.시군구별 면적 및 지번수 현황'!$F$48)</c:f>
              <c:numCache>
                <c:formatCode>#,##0.0_ </c:formatCode>
                <c:ptCount val="2"/>
                <c:pt idx="0">
                  <c:v>827.12893170000007</c:v>
                </c:pt>
                <c:pt idx="1">
                  <c:v>266.52499999999998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538-4F62-A033-1A89AF3877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2060288"/>
        <c:axId val="152072192"/>
        <c:axId val="0"/>
      </c:bar3DChart>
      <c:catAx>
        <c:axId val="152060288"/>
        <c:scaling>
          <c:orientation val="minMax"/>
        </c:scaling>
        <c:delete val="1"/>
        <c:axPos val="b"/>
        <c:majorTickMark val="out"/>
        <c:minorTickMark val="none"/>
        <c:tickLblPos val="none"/>
        <c:crossAx val="152072192"/>
        <c:crosses val="autoZero"/>
        <c:auto val="1"/>
        <c:lblAlgn val="ctr"/>
        <c:lblOffset val="100"/>
        <c:noMultiLvlLbl val="0"/>
      </c:catAx>
      <c:valAx>
        <c:axId val="15207219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20602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055555555555581"/>
          <c:y val="5.0925925925925923E-2"/>
          <c:w val="0.1472222222222233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DA-4D43-836A-3281A42345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DA-4D43-836A-3281A42345ED}"/>
              </c:ext>
            </c:extLst>
          </c:dPt>
          <c:dLbls>
            <c:dLbl>
              <c:idx val="0"/>
              <c:tx>
                <c:strRef>
                  <c:f>'2.시군구별 면적 및 지번수 현황'!$AF$49</c:f>
                  <c:strCache>
                    <c:ptCount val="1"/>
                    <c:pt idx="0">
                      <c:v>608.3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{E9DFE4F7-814F-47D0-8784-0C97C4ECC6EA}</c15:txfldGUID>
                      <c15:f>'2.시군구별 면적 및 지번수 현황'!$AF$49</c15:f>
                      <c15:dlblFieldTableCache>
                        <c:ptCount val="1"/>
                        <c:pt idx="0">
                          <c:v>608.3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4DA-4D43-836A-3281A42345ED}"/>
                </c:ext>
              </c:extLst>
            </c:dLbl>
            <c:dLbl>
              <c:idx val="1"/>
              <c:tx>
                <c:strRef>
                  <c:f>'2.시군구별 면적 및 지번수 현황'!$AG$49</c:f>
                  <c:strCache>
                    <c:ptCount val="1"/>
                    <c:pt idx="0">
                      <c:v>263.4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{2682E4D8-CF5C-4112-8B81-B46571887580}</c15:txfldGUID>
                      <c15:f>'2.시군구별 면적 및 지번수 현황'!$AG$49</c15:f>
                      <c15:dlblFieldTableCache>
                        <c:ptCount val="1"/>
                        <c:pt idx="0">
                          <c:v>258.3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DA-4D43-836A-3281A42345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현황'!$D$49,'2.시군구별 면적 및 지번수 현황'!$F$49)</c:f>
              <c:numCache>
                <c:formatCode>#,##0.0_ </c:formatCode>
                <c:ptCount val="2"/>
                <c:pt idx="0">
                  <c:v>608.28522049999992</c:v>
                </c:pt>
                <c:pt idx="1">
                  <c:v>263.38900000000001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DA-4D43-836A-3281A42345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2110208"/>
        <c:axId val="152113920"/>
        <c:axId val="0"/>
      </c:bar3DChart>
      <c:catAx>
        <c:axId val="152110208"/>
        <c:scaling>
          <c:orientation val="minMax"/>
        </c:scaling>
        <c:delete val="1"/>
        <c:axPos val="b"/>
        <c:majorTickMark val="out"/>
        <c:minorTickMark val="none"/>
        <c:tickLblPos val="none"/>
        <c:crossAx val="152113920"/>
        <c:crosses val="autoZero"/>
        <c:auto val="1"/>
        <c:lblAlgn val="ctr"/>
        <c:lblOffset val="100"/>
        <c:noMultiLvlLbl val="0"/>
      </c:catAx>
      <c:valAx>
        <c:axId val="15211392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211020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3888888888888964"/>
          <c:y val="1.5433718933281491E-3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7C-4F61-9EF3-792189FAB5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7C-4F61-9EF3-792189FAB534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현황'!$AF$50</c:f>
                  <c:strCache>
                    <c:ptCount val="1"/>
                    <c:pt idx="0">
                      <c:v>677.6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{445F5096-766E-4702-BBA4-80F700931C8D}</c15:txfldGUID>
                      <c15:f>'2.시군구별 면적 및 지번수 현황'!$AF$50</c15:f>
                      <c15:dlblFieldTableCache>
                        <c:ptCount val="1"/>
                        <c:pt idx="0">
                          <c:v>676.3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7C-4F61-9EF3-792189FAB534}"/>
                </c:ext>
              </c:extLst>
            </c:dLbl>
            <c:dLbl>
              <c:idx val="1"/>
              <c:layout/>
              <c:tx>
                <c:strRef>
                  <c:f>'2.시군구별 면적 및 지번수 현황'!$AG$50</c:f>
                  <c:strCache>
                    <c:ptCount val="1"/>
                    <c:pt idx="0">
                      <c:v>174.8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{3929C842-DED9-4604-AE12-8D3AE0226063}</c15:txfldGUID>
                      <c15:f>'2.시군구별 면적 및 지번수 현황'!$AG$50</c15:f>
                      <c15:dlblFieldTableCache>
                        <c:ptCount val="1"/>
                        <c:pt idx="0">
                          <c:v>170.9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7C-4F61-9EF3-792189FAB5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현황'!$D$50,'2.시군구별 면적 및 지번수 현황'!$F$50)</c:f>
              <c:numCache>
                <c:formatCode>#,##0.0_ </c:formatCode>
                <c:ptCount val="2"/>
                <c:pt idx="0">
                  <c:v>677.58577079999998</c:v>
                </c:pt>
                <c:pt idx="1">
                  <c:v>174.846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7C-4F61-9EF3-792189FAB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2144128"/>
        <c:axId val="152160128"/>
        <c:axId val="0"/>
      </c:bar3DChart>
      <c:catAx>
        <c:axId val="152144128"/>
        <c:scaling>
          <c:orientation val="minMax"/>
        </c:scaling>
        <c:delete val="1"/>
        <c:axPos val="b"/>
        <c:majorTickMark val="out"/>
        <c:minorTickMark val="none"/>
        <c:tickLblPos val="none"/>
        <c:crossAx val="152160128"/>
        <c:crosses val="autoZero"/>
        <c:auto val="1"/>
        <c:lblAlgn val="ctr"/>
        <c:lblOffset val="100"/>
        <c:noMultiLvlLbl val="0"/>
      </c:catAx>
      <c:valAx>
        <c:axId val="15216012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21441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055555555555558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FF3-4F03-8195-FF560226B6F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FF3-4F03-8195-FF560226B6F7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현황'!$AF$51</c:f>
                  <c:strCache>
                    <c:ptCount val="1"/>
                    <c:pt idx="0">
                      <c:v>843.6
(8.3)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{E1935B85-39D9-40D7-85C5-60197D5854E7}</c15:txfldGUID>
                      <c15:f>'2.시군구별 면적 및 지번수 현황'!$AF$51</c15:f>
                      <c15:dlblFieldTableCache>
                        <c:ptCount val="1"/>
                        <c:pt idx="0">
                          <c:v>843.7
(8.3)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FF3-4F03-8195-FF560226B6F7}"/>
                </c:ext>
              </c:extLst>
            </c:dLbl>
            <c:dLbl>
              <c:idx val="1"/>
              <c:layout/>
              <c:tx>
                <c:strRef>
                  <c:f>'2.시군구별 면적 및 지번수 현황'!$AG$51</c:f>
                  <c:strCache>
                    <c:ptCount val="1"/>
                    <c:pt idx="0">
                      <c:v>192.8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{C3A71A1F-14BF-4318-969A-382D07ACB936}</c15:txfldGUID>
                      <c15:f>'2.시군구별 면적 및 지번수 현황'!$AG$51</c15:f>
                      <c15:dlblFieldTableCache>
                        <c:ptCount val="1"/>
                        <c:pt idx="0">
                          <c:v>187.4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FF3-4F03-8195-FF560226B6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현황'!$D$51,'2.시군구별 면적 및 지번수 현황'!$F$51)</c:f>
              <c:numCache>
                <c:formatCode>#,##0.0_ </c:formatCode>
                <c:ptCount val="2"/>
                <c:pt idx="0">
                  <c:v>843.58070649999991</c:v>
                </c:pt>
                <c:pt idx="1">
                  <c:v>192.774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F3-4F03-8195-FF560226B6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2173568"/>
        <c:axId val="225184384"/>
        <c:axId val="0"/>
      </c:bar3DChart>
      <c:catAx>
        <c:axId val="152173568"/>
        <c:scaling>
          <c:orientation val="minMax"/>
        </c:scaling>
        <c:delete val="1"/>
        <c:axPos val="b"/>
        <c:majorTickMark val="out"/>
        <c:minorTickMark val="none"/>
        <c:tickLblPos val="none"/>
        <c:crossAx val="225184384"/>
        <c:crosses val="autoZero"/>
        <c:auto val="1"/>
        <c:lblAlgn val="ctr"/>
        <c:lblOffset val="100"/>
        <c:noMultiLvlLbl val="0"/>
      </c:catAx>
      <c:valAx>
        <c:axId val="22518438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21735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3888888888888964"/>
          <c:y val="5.0925925925925923E-2"/>
          <c:w val="0.1638888888888888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10-4E20-A4A9-1BD66CCB4E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910-4E20-A4A9-1BD66CCB4EAB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현황'!$AF$52</c:f>
                  <c:strCache>
                    <c:ptCount val="1"/>
                    <c:pt idx="0">
                      <c:v>877.8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{63DC8F9D-3501-4C1B-AB3E-C499B5779213}</c15:txfldGUID>
                      <c15:f>'2.시군구별 면적 및 지번수 현황'!$AF$52</c15:f>
                      <c15:dlblFieldTableCache>
                        <c:ptCount val="1"/>
                        <c:pt idx="0">
                          <c:v>877.7
(8.6)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910-4E20-A4A9-1BD66CCB4EAB}"/>
                </c:ext>
              </c:extLst>
            </c:dLbl>
            <c:dLbl>
              <c:idx val="1"/>
              <c:layout/>
              <c:tx>
                <c:strRef>
                  <c:f>'2.시군구별 면적 및 지번수 현황'!$AG$52</c:f>
                  <c:strCache>
                    <c:ptCount val="1"/>
                    <c:pt idx="0">
                      <c:v>332.3
(6.5)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{55B9033F-DD4D-43DC-AF3F-E593D8C30CAB}</c15:txfldGUID>
                      <c15:f>'2.시군구별 면적 및 지번수 현황'!$AG$52</c15:f>
                      <c15:dlblFieldTableCache>
                        <c:ptCount val="1"/>
                        <c:pt idx="0">
                          <c:v>321.3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910-4E20-A4A9-1BD66CCB4E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현황'!$D$52,'2.시군구별 면적 및 지번수 현황'!$F$52)</c:f>
              <c:numCache>
                <c:formatCode>#,##0.0_ </c:formatCode>
                <c:ptCount val="2"/>
                <c:pt idx="0">
                  <c:v>877.77946259999999</c:v>
                </c:pt>
                <c:pt idx="1">
                  <c:v>332.27699999999999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10-4E20-A4A9-1BD66CCB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230848"/>
        <c:axId val="225234304"/>
        <c:axId val="0"/>
      </c:bar3DChart>
      <c:catAx>
        <c:axId val="225230848"/>
        <c:scaling>
          <c:orientation val="minMax"/>
        </c:scaling>
        <c:delete val="1"/>
        <c:axPos val="b"/>
        <c:majorTickMark val="out"/>
        <c:minorTickMark val="none"/>
        <c:tickLblPos val="none"/>
        <c:crossAx val="225234304"/>
        <c:crosses val="autoZero"/>
        <c:auto val="1"/>
        <c:lblAlgn val="ctr"/>
        <c:lblOffset val="100"/>
        <c:noMultiLvlLbl val="0"/>
      </c:catAx>
      <c:valAx>
        <c:axId val="22523430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2308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6388888888889487"/>
          <c:y val="5.0925925925925923E-2"/>
          <c:w val="0.1444444444444469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6E-4FA2-9FF6-E68DC7F534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6E-4FA2-9FF6-E68DC7F534BC}"/>
              </c:ext>
            </c:extLst>
          </c:dPt>
          <c:dLbls>
            <c:dLbl>
              <c:idx val="0"/>
              <c:tx>
                <c:strRef>
                  <c:f>'2.시군구별 면적 및 지번수 현황'!$AF$38</c:f>
                  <c:strCache>
                    <c:ptCount val="1"/>
                    <c:pt idx="0">
                      <c:v>467.5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{E4DA9C28-6391-4E23-8583-745885B4BD46}</c15:txfldGUID>
                      <c15:f>'2.시군구별 면적 및 지번수 현황'!$AF$38</c15:f>
                      <c15:dlblFieldTableCache>
                        <c:ptCount val="1"/>
                        <c:pt idx="0">
                          <c:v>467.5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76E-4FA2-9FF6-E68DC7F534BC}"/>
                </c:ext>
              </c:extLst>
            </c:dLbl>
            <c:dLbl>
              <c:idx val="1"/>
              <c:tx>
                <c:strRef>
                  <c:f>'2.시군구별 면적 및 지번수 현황'!$AG$38</c:f>
                  <c:strCache>
                    <c:ptCount val="1"/>
                    <c:pt idx="0">
                      <c:v>259.5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{FC8F45E3-199C-481B-A723-9DB73B30D761}</c15:txfldGUID>
                      <c15:f>'2.시군구별 면적 및 지번수 현황'!$AG$38</c15:f>
                      <c15:dlblFieldTableCache>
                        <c:ptCount val="1"/>
                        <c:pt idx="0">
                          <c:v>250.8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76E-4FA2-9FF6-E68DC7F534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현황'!$D$38,'2.시군구별 면적 및 지번수 현황'!$F$38)</c:f>
              <c:numCache>
                <c:formatCode>#,##0.0_ </c:formatCode>
                <c:ptCount val="2"/>
                <c:pt idx="0">
                  <c:v>467.48211569999995</c:v>
                </c:pt>
                <c:pt idx="1">
                  <c:v>259.50799999999998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6E-4FA2-9FF6-E68DC7F534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288960"/>
        <c:axId val="225292672"/>
        <c:axId val="0"/>
      </c:bar3DChart>
      <c:catAx>
        <c:axId val="225288960"/>
        <c:scaling>
          <c:orientation val="minMax"/>
        </c:scaling>
        <c:delete val="1"/>
        <c:axPos val="b"/>
        <c:majorTickMark val="out"/>
        <c:minorTickMark val="none"/>
        <c:tickLblPos val="none"/>
        <c:crossAx val="225292672"/>
        <c:crosses val="autoZero"/>
        <c:auto val="1"/>
        <c:lblAlgn val="ctr"/>
        <c:lblOffset val="100"/>
        <c:noMultiLvlLbl val="0"/>
      </c:catAx>
      <c:valAx>
        <c:axId val="22529267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2889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333333333333336"/>
          <c:y val="5.0925925925925923E-2"/>
          <c:w val="0.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DD-4E29-BA84-343332B262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DD-4E29-BA84-343332B26224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현황'!$AF$9</c:f>
                  <c:strCache>
                    <c:ptCount val="1"/>
                    <c:pt idx="0">
                      <c:v>27.7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{8CEAB3DD-EF2A-4884-BF8B-C4D256C15A84}</c15:txfldGUID>
                      <c15:f>'2.시군구별 면적 및 지번수 현황'!$AF$9</c15:f>
                      <c15:dlblFieldTableCache>
                        <c:ptCount val="1"/>
                        <c:pt idx="0">
                          <c:v>27.7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4DD-4E29-BA84-343332B26224}"/>
                </c:ext>
              </c:extLst>
            </c:dLbl>
            <c:dLbl>
              <c:idx val="1"/>
              <c:layout>
                <c:manualLayout>
                  <c:x val="0"/>
                  <c:y val="-4.6296296296296597E-3"/>
                </c:manualLayout>
              </c:layout>
              <c:tx>
                <c:strRef>
                  <c:f>'2.시군구별 면적 및 지번수 현황'!$AG$9</c:f>
                  <c:strCache>
                    <c:ptCount val="1"/>
                    <c:pt idx="0">
                      <c:v>15.4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{AA10A6CC-0D0D-4D27-B3AE-A928DC798DD3}</c15:txfldGUID>
                      <c15:f>'2.시군구별 면적 및 지번수 현황'!$AG$9</c15:f>
                      <c15:dlblFieldTableCache>
                        <c:ptCount val="1"/>
                        <c:pt idx="0">
                          <c:v>15.6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4DD-4E29-BA84-343332B26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27.714465100000002</c:v>
                </c:pt>
                <c:pt idx="1">
                  <c:v>15.434000000000001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DD-4E29-BA84-343332B262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320640"/>
        <c:axId val="150328448"/>
        <c:axId val="0"/>
      </c:bar3DChart>
      <c:catAx>
        <c:axId val="150320640"/>
        <c:scaling>
          <c:orientation val="minMax"/>
        </c:scaling>
        <c:delete val="1"/>
        <c:axPos val="b"/>
        <c:majorTickMark val="out"/>
        <c:minorTickMark val="none"/>
        <c:tickLblPos val="none"/>
        <c:crossAx val="150328448"/>
        <c:crosses val="autoZero"/>
        <c:auto val="1"/>
        <c:lblAlgn val="ctr"/>
        <c:lblOffset val="100"/>
        <c:noMultiLvlLbl val="0"/>
      </c:catAx>
      <c:valAx>
        <c:axId val="15032844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320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7777777777777877"/>
          <c:y val="2.4782049302660702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79-4259-9DC5-4BB2116196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79-4259-9DC5-4BB2116196D1}"/>
              </c:ext>
            </c:extLst>
          </c:dPt>
          <c:dLbls>
            <c:dLbl>
              <c:idx val="0"/>
              <c:tx>
                <c:strRef>
                  <c:f>'2.시군구별 면적 및 지번수 현황'!$AF$39</c:f>
                  <c:strCache>
                    <c:ptCount val="1"/>
                    <c:pt idx="0">
                      <c:v>81.6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{D3D213AF-6A86-47DE-9D79-A1CCC13A43E9}</c15:txfldGUID>
                      <c15:f>'2.시군구별 면적 및 지번수 현황'!$AF$39</c15:f>
                      <c15:dlblFieldTableCache>
                        <c:ptCount val="1"/>
                        <c:pt idx="0">
                          <c:v>81.6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179-4259-9DC5-4BB2116196D1}"/>
                </c:ext>
              </c:extLst>
            </c:dLbl>
            <c:dLbl>
              <c:idx val="1"/>
              <c:tx>
                <c:strRef>
                  <c:f>'2.시군구별 면적 및 지번수 현황'!$AG$39</c:f>
                  <c:strCache>
                    <c:ptCount val="1"/>
                    <c:pt idx="0">
                      <c:v>52.8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{9B2AD73B-F4E4-44CC-A65C-99B1C5030A85}</c15:txfldGUID>
                      <c15:f>'2.시군구별 면적 및 지번수 현황'!$AG$39</c15:f>
                      <c15:dlblFieldTableCache>
                        <c:ptCount val="1"/>
                        <c:pt idx="0">
                          <c:v>51.9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179-4259-9DC5-4BB2116196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현황'!$D$39,'2.시군구별 면적 및 지번수 현황'!$F$39)</c:f>
              <c:numCache>
                <c:formatCode>#,##0.0_ </c:formatCode>
                <c:ptCount val="2"/>
                <c:pt idx="0">
                  <c:v>81.636936199999994</c:v>
                </c:pt>
                <c:pt idx="1">
                  <c:v>52.801000000000002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79-4259-9DC5-4BB2116196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318400"/>
        <c:axId val="225338496"/>
        <c:axId val="0"/>
      </c:bar3DChart>
      <c:catAx>
        <c:axId val="225318400"/>
        <c:scaling>
          <c:orientation val="minMax"/>
        </c:scaling>
        <c:delete val="1"/>
        <c:axPos val="b"/>
        <c:majorTickMark val="out"/>
        <c:minorTickMark val="none"/>
        <c:tickLblPos val="none"/>
        <c:crossAx val="225338496"/>
        <c:crosses val="autoZero"/>
        <c:auto val="1"/>
        <c:lblAlgn val="ctr"/>
        <c:lblOffset val="100"/>
        <c:noMultiLvlLbl val="0"/>
      </c:catAx>
      <c:valAx>
        <c:axId val="22533849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3184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222222222222433"/>
          <c:y val="5.0925925925925923E-2"/>
          <c:w val="0.1583333333333350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E6-4430-BFF3-F716ECA20E6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E6-4430-BFF3-F716ECA20E63}"/>
              </c:ext>
            </c:extLst>
          </c:dPt>
          <c:dLbls>
            <c:dLbl>
              <c:idx val="0"/>
              <c:tx>
                <c:strRef>
                  <c:f>'2.시군구별 면적 및 지번수 현황'!$AF$40</c:f>
                  <c:strCache>
                    <c:ptCount val="1"/>
                    <c:pt idx="0">
                      <c:v>42.1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{1B7ADD1A-B91F-4BDC-B704-660A99338B14}</c15:txfldGUID>
                      <c15:f>'2.시군구별 면적 및 지번수 현황'!$AF$40</c15:f>
                      <c15:dlblFieldTableCache>
                        <c:ptCount val="1"/>
                        <c:pt idx="0">
                          <c:v>42.1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1E6-4430-BFF3-F716ECA20E63}"/>
                </c:ext>
              </c:extLst>
            </c:dLbl>
            <c:dLbl>
              <c:idx val="1"/>
              <c:tx>
                <c:strRef>
                  <c:f>'2.시군구별 면적 및 지번수 현황'!$AG$40</c:f>
                  <c:strCache>
                    <c:ptCount val="1"/>
                    <c:pt idx="0">
                      <c:v>26.5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{D5A62356-C0C2-4FD8-857A-941441278D08}</c15:txfldGUID>
                      <c15:f>'2.시군구별 면적 및 지번수 현황'!$AG$40</c15:f>
                      <c15:dlblFieldTableCache>
                        <c:ptCount val="1"/>
                        <c:pt idx="0">
                          <c:v>26.1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1E6-4430-BFF3-F716ECA20E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현황'!$D$40,'2.시군구별 면적 및 지번수 현황'!$F$40)</c:f>
              <c:numCache>
                <c:formatCode>#,##0.0_ </c:formatCode>
                <c:ptCount val="2"/>
                <c:pt idx="0">
                  <c:v>42.105763899999999</c:v>
                </c:pt>
                <c:pt idx="1">
                  <c:v>26.484000000000002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E6-4430-BFF3-F716ECA20E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372416"/>
        <c:axId val="225449856"/>
        <c:axId val="0"/>
      </c:bar3DChart>
      <c:catAx>
        <c:axId val="225372416"/>
        <c:scaling>
          <c:orientation val="minMax"/>
        </c:scaling>
        <c:delete val="1"/>
        <c:axPos val="b"/>
        <c:majorTickMark val="out"/>
        <c:minorTickMark val="none"/>
        <c:tickLblPos val="none"/>
        <c:crossAx val="225449856"/>
        <c:crosses val="autoZero"/>
        <c:auto val="1"/>
        <c:lblAlgn val="ctr"/>
        <c:lblOffset val="100"/>
        <c:noMultiLvlLbl val="0"/>
      </c:catAx>
      <c:valAx>
        <c:axId val="22544985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3724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888888888889528"/>
          <c:y val="5.0925925925925923E-2"/>
          <c:w val="0.1472222222222233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83-47F7-AA9F-F2CDED2A23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083-47F7-AA9F-F2CDED2A2359}"/>
              </c:ext>
            </c:extLst>
          </c:dPt>
          <c:dLbls>
            <c:dLbl>
              <c:idx val="0"/>
              <c:tx>
                <c:strRef>
                  <c:f>'2.시군구별 면적 및 지번수 현황'!$AF$24</c:f>
                  <c:strCache>
                    <c:ptCount val="1"/>
                    <c:pt idx="0">
                      <c:v>98.5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{8F56950A-9AC9-49E0-BEB0-6E37606E94B4}</c15:txfldGUID>
                      <c15:f>'2.시군구별 면적 및 지번수 현황'!$AF$24</c15:f>
                      <c15:dlblFieldTableCache>
                        <c:ptCount val="1"/>
                        <c:pt idx="0">
                          <c:v>98.3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083-47F7-AA9F-F2CDED2A2359}"/>
                </c:ext>
              </c:extLst>
            </c:dLbl>
            <c:dLbl>
              <c:idx val="1"/>
              <c:tx>
                <c:strRef>
                  <c:f>'2.시군구별 면적 및 지번수 현황'!$AG$24</c:f>
                  <c:strCache>
                    <c:ptCount val="1"/>
                    <c:pt idx="0">
                      <c:v>59.5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{F76A4420-7725-4156-BA67-447358DF0882}</c15:txfldGUID>
                      <c15:f>'2.시군구별 면적 및 지번수 현황'!$AG$24</c15:f>
                      <c15:dlblFieldTableCache>
                        <c:ptCount val="1"/>
                        <c:pt idx="0">
                          <c:v>58.6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083-47F7-AA9F-F2CDED2A23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현황'!$D$24,'2.시군구별 면적 및 지번수 현황'!$F$24)</c:f>
              <c:numCache>
                <c:formatCode>#,##0.0_ </c:formatCode>
                <c:ptCount val="2"/>
                <c:pt idx="0">
                  <c:v>98.535447499999989</c:v>
                </c:pt>
                <c:pt idx="1">
                  <c:v>59.505000000000003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083-47F7-AA9F-F2CDED2A23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487872"/>
        <c:axId val="225491584"/>
        <c:axId val="0"/>
      </c:bar3DChart>
      <c:catAx>
        <c:axId val="225487872"/>
        <c:scaling>
          <c:orientation val="minMax"/>
        </c:scaling>
        <c:delete val="1"/>
        <c:axPos val="b"/>
        <c:majorTickMark val="out"/>
        <c:minorTickMark val="none"/>
        <c:tickLblPos val="none"/>
        <c:crossAx val="225491584"/>
        <c:crosses val="autoZero"/>
        <c:auto val="1"/>
        <c:lblAlgn val="ctr"/>
        <c:lblOffset val="100"/>
        <c:noMultiLvlLbl val="0"/>
      </c:catAx>
      <c:valAx>
        <c:axId val="22549158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4878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111111111111114"/>
          <c:y val="2.7777777777778252E-2"/>
          <c:w val="0.1888888888888889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322-48E0-A5E5-1EF28F2E97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322-48E0-A5E5-1EF28F2E977E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현황'!$AF$18</c:f>
                  <c:strCache>
                    <c:ptCount val="1"/>
                    <c:pt idx="0">
                      <c:v>53.5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{B9990BA9-91DE-4EDE-8867-AA6520BCBEE9}</c15:txfldGUID>
                      <c15:f>'2.시군구별 면적 및 지번수 현황'!$AF$18</c15:f>
                      <c15:dlblFieldTableCache>
                        <c:ptCount val="1"/>
                        <c:pt idx="0">
                          <c:v>53.5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322-48E0-A5E5-1EF28F2E977E}"/>
                </c:ext>
              </c:extLst>
            </c:dLbl>
            <c:dLbl>
              <c:idx val="1"/>
              <c:layout/>
              <c:tx>
                <c:strRef>
                  <c:f>'2.시군구별 면적 및 지번수 현황'!$AG$18</c:f>
                  <c:strCache>
                    <c:ptCount val="1"/>
                    <c:pt idx="0">
                      <c:v>61.4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{BD2E4EBE-5C7B-40F5-AA92-29EA67EB99BB}</c15:txfldGUID>
                      <c15:f>'2.시군구별 면적 및 지번수 현황'!$AG$18</c15:f>
                      <c15:dlblFieldTableCache>
                        <c:ptCount val="1"/>
                        <c:pt idx="0">
                          <c:v>61.9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322-48E0-A5E5-1EF28F2E97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53.457017</c:v>
                </c:pt>
                <c:pt idx="1">
                  <c:v>61.396000000000001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22-48E0-A5E5-1EF28F2E9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538048"/>
        <c:axId val="225541504"/>
        <c:axId val="0"/>
      </c:bar3DChart>
      <c:catAx>
        <c:axId val="225538048"/>
        <c:scaling>
          <c:orientation val="minMax"/>
        </c:scaling>
        <c:delete val="1"/>
        <c:axPos val="b"/>
        <c:majorTickMark val="out"/>
        <c:minorTickMark val="none"/>
        <c:tickLblPos val="none"/>
        <c:crossAx val="225541504"/>
        <c:crosses val="autoZero"/>
        <c:auto val="1"/>
        <c:lblAlgn val="ctr"/>
        <c:lblOffset val="100"/>
        <c:noMultiLvlLbl val="0"/>
      </c:catAx>
      <c:valAx>
        <c:axId val="225541504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255380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C8-40E1-B129-DC2264FF5866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C8-40E1-B129-DC2264FF5866}"/>
              </c:ext>
            </c:extLst>
          </c:dPt>
          <c:dLbls>
            <c:dLbl>
              <c:idx val="0"/>
              <c:layout>
                <c:manualLayout>
                  <c:x val="-0.26055253788463839"/>
                  <c:y val="-0.11235645544306962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5,412,180,524.3㎡
(53.1%)
4,735,405필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{191C57F0-6AC7-4D60-A9DC-25860185F51E}</c15:txfldGUID>
                      <c15:f>'3.지적통계체계표'!$G$4</c15:f>
                      <c15:dlblFieldTableCache>
                        <c:ptCount val="1"/>
                        <c:pt idx="0">
                          <c:v>토지대장등록지
5,339,015,418.7㎡
(52.4%)
4,645,691필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4C8-40E1-B129-DC2264FF5866}"/>
                </c:ext>
              </c:extLst>
            </c:dLbl>
            <c:dLbl>
              <c:idx val="1"/>
              <c:layout>
                <c:manualLayout>
                  <c:x val="0.21383131921344056"/>
                  <c:y val="6.1933322164516814E-3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4,787,363,107.0㎡
(46.9%)
395,883필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{237943F5-5DA4-4DF8-A29B-98A2C071D849}</c15:txfldGUID>
                      <c15:f>'3.지적통계체계표'!$G$5</c15:f>
                      <c15:dlblFieldTableCache>
                        <c:ptCount val="1"/>
                        <c:pt idx="0">
                          <c:v>임야대장등록지
4,856,253,220.0㎡
(47.6%)
400,621필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C8-40E1-B129-DC2264FF58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#,##0.0_ </c:formatCode>
                <c:ptCount val="2"/>
                <c:pt idx="0">
                  <c:v>5412180524.3000011</c:v>
                </c:pt>
                <c:pt idx="1">
                  <c:v>4787363107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C8-40E1-B129-DC2264FF586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699003188107987"/>
          <c:y val="0.19112725027018682"/>
          <c:w val="0.82252560111560291"/>
          <c:h val="0.80598079357727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46-4C7A-9D0E-A42945712FF4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646-4C7A-9D0E-A42945712FF4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646-4C7A-9D0E-A42945712FF4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646-4C7A-9D0E-A42945712FF4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646-4C7A-9D0E-A42945712FF4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646-4C7A-9D0E-A42945712FF4}"/>
              </c:ext>
            </c:extLst>
          </c:dPt>
          <c:dLbls>
            <c:dLbl>
              <c:idx val="0"/>
              <c:layout>
                <c:manualLayout>
                  <c:x val="-0.11554012917932301"/>
                  <c:y val="5.8248878627589339E-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4,699,267,893.3㎡
(46.1%)
3,037,106필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{62149939-7D15-4C67-901E-B1BE4A8996B7}</c15:txfldGUID>
                      <c15:f>'3.지적통계체계표'!$G$6</c15:f>
                      <c15:dlblFieldTableCache>
                        <c:ptCount val="1"/>
                        <c:pt idx="0">
                          <c:v>개인
4,794,518,365.6㎡
(47.0%)
3,042,562필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646-4C7A-9D0E-A42945712FF4}"/>
                </c:ext>
              </c:extLst>
            </c:dLbl>
            <c:dLbl>
              <c:idx val="1"/>
              <c:layout>
                <c:manualLayout>
                  <c:x val="0.23228169374915164"/>
                  <c:y val="-0.27081031720050391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2,214,180,349.4㎡
(21.7%)
854,107필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{1F72159C-F405-44A3-8D0B-91C80444716A}</c15:txfldGUID>
                      <c15:f>'3.지적통계체계표'!$G$7</c15:f>
                      <c15:dlblFieldTableCache>
                        <c:ptCount val="1"/>
                        <c:pt idx="0">
                          <c:v>국유지
2,205,981,651.5㎡
(21.6%)
836,421필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646-4C7A-9D0E-A42945712FF4}"/>
                </c:ext>
              </c:extLst>
            </c:dLbl>
            <c:dLbl>
              <c:idx val="2"/>
              <c:tx>
                <c:strRef>
                  <c:f>'3.지적통계체계표'!$G$8</c:f>
                  <c:strCache>
                    <c:ptCount val="1"/>
                    <c:pt idx="0">
                      <c:v>도유지
460,651,847.5㎡
(4.5%)
143,017필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{B023B136-DD65-4BF0-87AF-BC84E408A62B}</c15:txfldGUID>
                      <c15:f>'3.지적통계체계표'!$G$8</c15:f>
                      <c15:dlblFieldTableCache>
                        <c:ptCount val="1"/>
                        <c:pt idx="0">
                          <c:v>도유지
462,235,907.5㎡
(4.5%)
139,821필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646-4C7A-9D0E-A42945712FF4}"/>
                </c:ext>
              </c:extLst>
            </c:dLbl>
            <c:dLbl>
              <c:idx val="3"/>
              <c:layout>
                <c:manualLayout>
                  <c:x val="2.9587370717873676E-3"/>
                  <c:y val="-5.7021428120172064E-3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516,000,245.5㎡
(5.1%)
478,823필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{6B5320EF-3DB9-4C4B-A813-9EC52F449377}</c15:txfldGUID>
                      <c15:f>'3.지적통계체계표'!$G$9</c15:f>
                      <c15:dlblFieldTableCache>
                        <c:ptCount val="1"/>
                        <c:pt idx="0">
                          <c:v>군유지
489,891,222.3㎡
(4.8%)
459,552필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646-4C7A-9D0E-A42945712FF4}"/>
                </c:ext>
              </c:extLst>
            </c:dLbl>
            <c:dLbl>
              <c:idx val="4"/>
              <c:layout>
                <c:manualLayout>
                  <c:x val="0.15369730232903453"/>
                  <c:y val="3.2776351533738805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1,355,962,259.0㎡
(13.3%)
471,998필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{72C90E5D-EF2B-45E6-A0DB-4B81A13478CA}</c15:txfldGUID>
                      <c15:f>'3.지적통계체계표'!$G$10</c15:f>
                      <c15:dlblFieldTableCache>
                        <c:ptCount val="1"/>
                        <c:pt idx="0">
                          <c:v>법인
1,285,477,344.4㎡
(12.6%)
423,316필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646-4C7A-9D0E-A42945712FF4}"/>
                </c:ext>
              </c:extLst>
            </c:dLbl>
            <c:dLbl>
              <c:idx val="5"/>
              <c:layout>
                <c:manualLayout>
                  <c:x val="-0.14737225355654351"/>
                  <c:y val="-1.8797015799720887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773,417,192.3㎡
(7.6%)
88,167필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{FED8E124-132B-4A23-ADC2-B3C505E6D2A8}</c15:txfldGUID>
                      <c15:f>'3.지적통계체계표'!$G$11</c15:f>
                      <c15:dlblFieldTableCache>
                        <c:ptCount val="1"/>
                        <c:pt idx="0">
                          <c:v>종중
781,669,716.4㎡
(7.7%)
88,964필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646-4C7A-9D0E-A42945712FF4}"/>
                </c:ext>
              </c:extLst>
            </c:dLbl>
            <c:dLbl>
              <c:idx val="6"/>
              <c:layout>
                <c:manualLayout>
                  <c:x val="-3.854546076493752E-2"/>
                  <c:y val="-9.9289558170655547E-4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77,195,799.8㎡
(0.8%)
17,623필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{386314A4-AEAF-4DA0-8F75-EBBD760705C3}</c15:txfldGUID>
                      <c15:f>'3.지적통계체계표'!$G$12</c15:f>
                      <c15:dlblFieldTableCache>
                        <c:ptCount val="1"/>
                        <c:pt idx="0">
                          <c:v>종교단체
76,320,111.2㎡
(0.7%)
17,240필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646-4C7A-9D0E-A42945712FF4}"/>
                </c:ext>
              </c:extLst>
            </c:dLbl>
            <c:dLbl>
              <c:idx val="7"/>
              <c:layout>
                <c:manualLayout>
                  <c:x val="0.11378883194569954"/>
                  <c:y val="-5.6718183750007183E-3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20,891,820.8㎡
(0.2%)
16,383필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{3770B292-280A-4787-8236-ECE8AE8F5017}</c15:txfldGUID>
                      <c15:f>'3.지적통계체계표'!$G$13</c15:f>
                      <c15:dlblFieldTableCache>
                        <c:ptCount val="1"/>
                        <c:pt idx="0">
                          <c:v>기타단체
20,541,604.5㎡
(0.2%)
15,763필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646-4C7A-9D0E-A42945712FF4}"/>
                </c:ext>
              </c:extLst>
            </c:dLbl>
            <c:dLbl>
              <c:idx val="8"/>
              <c:layout>
                <c:manualLayout>
                  <c:x val="0.25898128904938006"/>
                  <c:y val="9.1896138803218522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81,976,223.7㎡
(0.8%)
24,064필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{746E2486-E466-4DD2-8D6E-6376F0237C33}</c15:txfldGUID>
                      <c15:f>'3.지적통계체계표'!$G$14</c15:f>
                      <c15:dlblFieldTableCache>
                        <c:ptCount val="1"/>
                        <c:pt idx="0">
                          <c:v>기타
78,632,715.3㎡
(0.8%)
22,673필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646-4C7A-9D0E-A42945712FF4}"/>
                </c:ext>
              </c:extLst>
            </c:dLbl>
            <c:dLbl>
              <c:idx val="9"/>
              <c:layout>
                <c:manualLayout>
                  <c:x val="7.0613942036337474E-2"/>
                  <c:y val="-2.21453791960216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46-4C7A-9D0E-A42945712F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#,##0.0_ </c:formatCode>
                <c:ptCount val="9"/>
                <c:pt idx="0">
                  <c:v>4699267893.3000002</c:v>
                </c:pt>
                <c:pt idx="1">
                  <c:v>2214180349.4000001</c:v>
                </c:pt>
                <c:pt idx="2">
                  <c:v>460651847.5</c:v>
                </c:pt>
                <c:pt idx="3">
                  <c:v>516000245.5</c:v>
                </c:pt>
                <c:pt idx="4">
                  <c:v>1355962259</c:v>
                </c:pt>
                <c:pt idx="5">
                  <c:v>773417192.29999995</c:v>
                </c:pt>
                <c:pt idx="6">
                  <c:v>77195799.799999997</c:v>
                </c:pt>
                <c:pt idx="7">
                  <c:v>20891820.800000001</c:v>
                </c:pt>
                <c:pt idx="8">
                  <c:v>81976223.700000003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646-4C7A-9D0E-A42945712FF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057254862372968"/>
          <c:y val="0.17570742336453229"/>
          <c:w val="0.74762517666061934"/>
          <c:h val="0.80581785767345682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'4.지목별현황'!$T$8</c:f>
                  <c:strCache>
                    <c:ptCount val="1"/>
                    <c:pt idx="0">
                      <c:v>전
871.3㎢
(8.5%)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{BAD9AAE1-8343-45DD-B6E0-65EDDBCA73A0}</c15:txfldGUID>
                      <c15:f>'4.지목별현황'!$T$8</c15:f>
                      <c15:dlblFieldTableCache>
                        <c:ptCount val="1"/>
                        <c:pt idx="0">
                          <c:v>전
885.7㎢
(8.7%)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227-4A29-BB0F-EC59086CFE42}"/>
                </c:ext>
              </c:extLst>
            </c:dLbl>
            <c:dLbl>
              <c:idx val="1"/>
              <c:tx>
                <c:strRef>
                  <c:f>'4.지목별현황'!$T$9</c:f>
                  <c:strCache>
                    <c:ptCount val="1"/>
                    <c:pt idx="0">
                      <c:v>답
1,187.4㎢
(11.6%)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{243339FA-A4A0-41F1-B0F5-20E9E79970E7}</c15:txfldGUID>
                      <c15:f>'4.지목별현황'!$T$9</c15:f>
                      <c15:dlblFieldTableCache>
                        <c:ptCount val="1"/>
                        <c:pt idx="0">
                          <c:v>답
1,215.6㎢
(11.9%)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227-4A29-BB0F-EC59086CFE42}"/>
                </c:ext>
              </c:extLst>
            </c:dLbl>
            <c:dLbl>
              <c:idx val="2"/>
              <c:layout>
                <c:manualLayout>
                  <c:x val="-2.1645130897099672E-3"/>
                  <c:y val="-0.3224954192046795"/>
                </c:manualLayout>
              </c:layout>
              <c:tx>
                <c:strRef>
                  <c:f>'4.지목별현황'!$T$10</c:f>
                  <c:strCache>
                    <c:ptCount val="1"/>
                    <c:pt idx="0">
                      <c:v>임야
5,265.8㎢
(51.6%)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{098A182D-FD03-49C5-9508-08FA05F6975A}</c15:txfldGUID>
                      <c15:f>'4.지목별현황'!$T$10</c15:f>
                      <c15:dlblFieldTableCache>
                        <c:ptCount val="1"/>
                        <c:pt idx="0">
                          <c:v>임야
5,298.4㎢
(52.0%)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227-4A29-BB0F-EC59086CFE42}"/>
                </c:ext>
              </c:extLst>
            </c:dLbl>
            <c:dLbl>
              <c:idx val="3"/>
              <c:tx>
                <c:strRef>
                  <c:f>'4.지목별현황'!$T$11</c:f>
                  <c:strCache>
                    <c:ptCount val="1"/>
                    <c:pt idx="0">
                      <c:v>대
643.1㎢
(6.3%)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{4E92B1B6-F2E8-4319-9F13-7BF156999050}</c15:txfldGUID>
                      <c15:f>'4.지목별현황'!$T$11</c15:f>
                      <c15:dlblFieldTableCache>
                        <c:ptCount val="1"/>
                        <c:pt idx="0">
                          <c:v>대
612.3㎢
(6.0%)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227-4A29-BB0F-EC59086CFE42}"/>
                </c:ext>
              </c:extLst>
            </c:dLbl>
            <c:dLbl>
              <c:idx val="4"/>
              <c:tx>
                <c:strRef>
                  <c:f>'4.지목별현황'!$T$12</c:f>
                  <c:strCache>
                    <c:ptCount val="1"/>
                    <c:pt idx="0">
                      <c:v>도로
477.6㎢
(4.7%)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{C5DE7CED-7E2C-457B-A29F-3CBDB519B535}</c15:txfldGUID>
                      <c15:f>'4.지목별현황'!$T$12</c15:f>
                      <c15:dlblFieldTableCache>
                        <c:ptCount val="1"/>
                        <c:pt idx="0">
                          <c:v>도로
462.5㎢
(4.5%)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227-4A29-BB0F-EC59086CFE42}"/>
                </c:ext>
              </c:extLst>
            </c:dLbl>
            <c:dLbl>
              <c:idx val="5"/>
              <c:tx>
                <c:strRef>
                  <c:f>'4.지목별현황'!$T$13</c:f>
                  <c:strCache>
                    <c:ptCount val="1"/>
                    <c:pt idx="0">
                      <c:v>하천
407.9㎢
(4.0%)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{4005651F-B381-44AE-AD2E-EF1F7331460E}</c15:txfldGUID>
                      <c15:f>'4.지목별현황'!$T$13</c15:f>
                      <c15:dlblFieldTableCache>
                        <c:ptCount val="1"/>
                        <c:pt idx="0">
                          <c:v>하천
406.2㎢
(4.0%)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227-4A29-BB0F-EC59086CFE42}"/>
                </c:ext>
              </c:extLst>
            </c:dLbl>
            <c:dLbl>
              <c:idx val="6"/>
              <c:layout>
                <c:manualLayout>
                  <c:x val="0.11913890571370886"/>
                  <c:y val="0.1587458525231516"/>
                </c:manualLayout>
              </c:layout>
              <c:tx>
                <c:strRef>
                  <c:f>'4.지목별현황'!$T$14</c:f>
                  <c:strCache>
                    <c:ptCount val="1"/>
                    <c:pt idx="0">
                      <c:v>기타
1,346.4㎢
(13.2%)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{8424680D-6CFE-4583-A0EE-59F1C102CE2D}</c15:txfldGUID>
                      <c15:f>'4.지목별현황'!$T$14</c15:f>
                      <c15:dlblFieldTableCache>
                        <c:ptCount val="1"/>
                        <c:pt idx="0">
                          <c:v>기타
1,314.6㎢
(12.9%)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227-4A29-BB0F-EC59086CFE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 </c:formatCode>
                <c:ptCount val="7"/>
                <c:pt idx="0">
                  <c:v>871.30562009999994</c:v>
                </c:pt>
                <c:pt idx="1">
                  <c:v>1187.4250213</c:v>
                </c:pt>
                <c:pt idx="2">
                  <c:v>5265.8012812999996</c:v>
                </c:pt>
                <c:pt idx="3">
                  <c:v>643.12420239999994</c:v>
                </c:pt>
                <c:pt idx="4">
                  <c:v>477.61923690000003</c:v>
                </c:pt>
                <c:pt idx="5">
                  <c:v>407.86096069999996</c:v>
                </c:pt>
                <c:pt idx="6">
                  <c:v>1346.4073085999999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227-4A29-BB0F-EC59086CFE4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'4.지목별현황'!$A$32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'4.지목별현황'!$B$32:$L$32</c:f>
              <c:numCache>
                <c:formatCode>#,##0.0_ </c:formatCode>
                <c:ptCount val="11"/>
                <c:pt idx="0">
                  <c:v>100</c:v>
                </c:pt>
                <c:pt idx="1">
                  <c:v>99.179269650903223</c:v>
                </c:pt>
                <c:pt idx="2">
                  <c:v>98.247226825548353</c:v>
                </c:pt>
                <c:pt idx="3">
                  <c:v>97.427869497317303</c:v>
                </c:pt>
                <c:pt idx="4">
                  <c:v>96.497140535122711</c:v>
                </c:pt>
                <c:pt idx="5">
                  <c:v>95.849216658652082</c:v>
                </c:pt>
                <c:pt idx="6">
                  <c:v>95.230660182312448</c:v>
                </c:pt>
                <c:pt idx="7">
                  <c:v>94.379348765052313</c:v>
                </c:pt>
                <c:pt idx="8">
                  <c:v>93.579591476090286</c:v>
                </c:pt>
                <c:pt idx="9">
                  <c:v>92.874510722059838</c:v>
                </c:pt>
                <c:pt idx="10">
                  <c:v>92.060084403593876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F6-4C39-A5AB-E63C5D5F68C0}"/>
            </c:ext>
          </c:extLst>
        </c:ser>
        <c:ser>
          <c:idx val="1"/>
          <c:order val="1"/>
          <c:tx>
            <c:strRef>
              <c:f>'4.지목별현황'!$A$33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98.822304387815279</c:v>
                </c:pt>
                <c:pt idx="2">
                  <c:v>97.265642289573677</c:v>
                </c:pt>
                <c:pt idx="3">
                  <c:v>96.083495149287685</c:v>
                </c:pt>
                <c:pt idx="4">
                  <c:v>94.861326188302257</c:v>
                </c:pt>
                <c:pt idx="5">
                  <c:v>93.68874170386357</c:v>
                </c:pt>
                <c:pt idx="6">
                  <c:v>92.462680400156188</c:v>
                </c:pt>
                <c:pt idx="7">
                  <c:v>91.281945133809387</c:v>
                </c:pt>
                <c:pt idx="8">
                  <c:v>90.376214147100171</c:v>
                </c:pt>
                <c:pt idx="9">
                  <c:v>89.347307911762357</c:v>
                </c:pt>
                <c:pt idx="10">
                  <c:v>88.282549449178077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F6-4C39-A5AB-E63C5D5F68C0}"/>
            </c:ext>
          </c:extLst>
        </c:ser>
        <c:ser>
          <c:idx val="2"/>
          <c:order val="2"/>
          <c:tx>
            <c:strRef>
              <c:f>'4.지목별현황'!$A$34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99.703388016145993</c:v>
                </c:pt>
                <c:pt idx="2">
                  <c:v>99.300369455370017</c:v>
                </c:pt>
                <c:pt idx="3">
                  <c:v>99.028001095878366</c:v>
                </c:pt>
                <c:pt idx="4">
                  <c:v>98.616752231906617</c:v>
                </c:pt>
                <c:pt idx="5">
                  <c:v>98.318398641300192</c:v>
                </c:pt>
                <c:pt idx="6">
                  <c:v>97.931372321888261</c:v>
                </c:pt>
                <c:pt idx="7">
                  <c:v>97.566766445947934</c:v>
                </c:pt>
                <c:pt idx="8">
                  <c:v>97.222202950091457</c:v>
                </c:pt>
                <c:pt idx="9">
                  <c:v>96.931373083774147</c:v>
                </c:pt>
                <c:pt idx="10">
                  <c:v>96.624348154556102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F6-4C39-A5AB-E63C5D5F68C0}"/>
            </c:ext>
          </c:extLst>
        </c:ser>
        <c:ser>
          <c:idx val="3"/>
          <c:order val="3"/>
          <c:tx>
            <c:strRef>
              <c:f>'4.지목별현황'!$A$35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102.71363575454176</c:v>
                </c:pt>
                <c:pt idx="2">
                  <c:v>105.195403547155</c:v>
                </c:pt>
                <c:pt idx="3">
                  <c:v>107.37815263857652</c:v>
                </c:pt>
                <c:pt idx="4">
                  <c:v>110.19708095049738</c:v>
                </c:pt>
                <c:pt idx="5">
                  <c:v>112.93843121458337</c:v>
                </c:pt>
                <c:pt idx="6">
                  <c:v>116.28768654796717</c:v>
                </c:pt>
                <c:pt idx="7">
                  <c:v>120.19066482243129</c:v>
                </c:pt>
                <c:pt idx="8">
                  <c:v>123.23555300730824</c:v>
                </c:pt>
                <c:pt idx="9">
                  <c:v>125.95432540879972</c:v>
                </c:pt>
                <c:pt idx="10">
                  <c:v>129.44401887615095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F6-4C39-A5AB-E63C5D5F68C0}"/>
            </c:ext>
          </c:extLst>
        </c:ser>
        <c:ser>
          <c:idx val="4"/>
          <c:order val="4"/>
          <c:tx>
            <c:strRef>
              <c:f>'4.지목별현황'!$A$36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102.36960107769598</c:v>
                </c:pt>
                <c:pt idx="2">
                  <c:v>105.38707993996776</c:v>
                </c:pt>
                <c:pt idx="3">
                  <c:v>107.57348911989331</c:v>
                </c:pt>
                <c:pt idx="4">
                  <c:v>110.74545895076926</c:v>
                </c:pt>
                <c:pt idx="5">
                  <c:v>113.24026031993202</c:v>
                </c:pt>
                <c:pt idx="6">
                  <c:v>115.87200006483246</c:v>
                </c:pt>
                <c:pt idx="7">
                  <c:v>118.35272686333215</c:v>
                </c:pt>
                <c:pt idx="8">
                  <c:v>120.32358239228019</c:v>
                </c:pt>
                <c:pt idx="9">
                  <c:v>122.08287216544089</c:v>
                </c:pt>
                <c:pt idx="10">
                  <c:v>124.26654428722837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CF6-4C39-A5AB-E63C5D5F68C0}"/>
            </c:ext>
          </c:extLst>
        </c:ser>
        <c:ser>
          <c:idx val="5"/>
          <c:order val="5"/>
          <c:tx>
            <c:strRef>
              <c:f>'4.지목별현황'!$A$37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100.00548832533249</c:v>
                </c:pt>
                <c:pt idx="2">
                  <c:v>100.75490877490859</c:v>
                </c:pt>
                <c:pt idx="3">
                  <c:v>100.12414776007317</c:v>
                </c:pt>
                <c:pt idx="4">
                  <c:v>100.60900853744957</c:v>
                </c:pt>
                <c:pt idx="5">
                  <c:v>100.77161191835124</c:v>
                </c:pt>
                <c:pt idx="6">
                  <c:v>100.75742571692541</c:v>
                </c:pt>
                <c:pt idx="7">
                  <c:v>100.88032424856888</c:v>
                </c:pt>
                <c:pt idx="8">
                  <c:v>101.07121502050151</c:v>
                </c:pt>
                <c:pt idx="9">
                  <c:v>101.27519375657465</c:v>
                </c:pt>
                <c:pt idx="10">
                  <c:v>101.47205996137237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F6-4C39-A5AB-E63C5D5F68C0}"/>
            </c:ext>
          </c:extLst>
        </c:ser>
        <c:ser>
          <c:idx val="6"/>
          <c:order val="6"/>
          <c:tx>
            <c:strRef>
              <c:f>'4.지목별현황'!$A$38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'4.지목별현황'!$B$30:$L$30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101.52445745391974</c:v>
                </c:pt>
                <c:pt idx="2">
                  <c:v>103.68849522053148</c:v>
                </c:pt>
                <c:pt idx="3">
                  <c:v>105.81759210547968</c:v>
                </c:pt>
                <c:pt idx="4">
                  <c:v>108.22476785501945</c:v>
                </c:pt>
                <c:pt idx="5">
                  <c:v>109.74346245189281</c:v>
                </c:pt>
                <c:pt idx="6">
                  <c:v>111.30599596416262</c:v>
                </c:pt>
                <c:pt idx="7">
                  <c:v>112.97116676676345</c:v>
                </c:pt>
                <c:pt idx="8">
                  <c:v>114.52299587512653</c:v>
                </c:pt>
                <c:pt idx="9">
                  <c:v>115.98087988318954</c:v>
                </c:pt>
                <c:pt idx="10">
                  <c:v>117.29208381933036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CF6-4C39-A5AB-E63C5D5F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3520"/>
        <c:axId val="149485056"/>
      </c:lineChart>
      <c:catAx>
        <c:axId val="149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85056"/>
        <c:crosses val="autoZero"/>
        <c:auto val="1"/>
        <c:lblAlgn val="ctr"/>
        <c:lblOffset val="100"/>
        <c:noMultiLvlLbl val="0"/>
      </c:catAx>
      <c:valAx>
        <c:axId val="149485056"/>
        <c:scaling>
          <c:orientation val="minMax"/>
          <c:max val="140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spPr>
          <a:ln>
            <a:prstDash val="sysDot"/>
          </a:ln>
        </c:spPr>
        <c:crossAx val="14948352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5-1 </a:t>
            </a:r>
            <a:r>
              <a:rPr lang="ko-KR" altLang="en-US" sz="1300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현황'!$E$6</c:f>
                  <c:strCache>
                    <c:ptCount val="1"/>
                    <c:pt idx="0">
                      <c:v>18.5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{33FBE70A-5A87-47AA-B8F6-12B12D46F5B4}</c15:txfldGUID>
                      <c15:f>'5.시군구별 지적공부등록지 현황'!$E$6</c15:f>
                      <c15:dlblFieldTableCache>
                        <c:ptCount val="1"/>
                        <c:pt idx="0">
                          <c:v>18.5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755-4DF9-9918-918FCD6AF347}"/>
                </c:ext>
              </c:extLst>
            </c:dLbl>
            <c:dLbl>
              <c:idx val="1"/>
              <c:tx>
                <c:strRef>
                  <c:f>'5.시군구별 지적공부등록지 현황'!$E$7</c:f>
                  <c:strCache>
                    <c:ptCount val="1"/>
                    <c:pt idx="0">
                      <c:v>44.0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{398B2939-ED07-4D63-9AA3-4E1F887AC7B3}</c15:txfldGUID>
                      <c15:f>'5.시군구별 지적공부등록지 현황'!$E$7</c15:f>
                      <c15:dlblFieldTableCache>
                        <c:ptCount val="1"/>
                        <c:pt idx="0">
                          <c:v>44.0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755-4DF9-9918-918FCD6AF347}"/>
                </c:ext>
              </c:extLst>
            </c:dLbl>
            <c:dLbl>
              <c:idx val="2"/>
              <c:tx>
                <c:strRef>
                  <c:f>'5.시군구별 지적공부등록지 현황'!$E$8</c:f>
                  <c:strCache>
                    <c:ptCount val="1"/>
                    <c:pt idx="0">
                      <c:v>12.3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{D8A88CAB-0610-4989-9C30-0D743086CAA9}</c15:txfldGUID>
                      <c15:f>'5.시군구별 지적공부등록지 현황'!$E$8</c15:f>
                      <c15:dlblFieldTableCache>
                        <c:ptCount val="1"/>
                        <c:pt idx="0">
                          <c:v>12.2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755-4DF9-9918-918FCD6AF347}"/>
                </c:ext>
              </c:extLst>
            </c:dLbl>
            <c:dLbl>
              <c:idx val="3"/>
              <c:tx>
                <c:strRef>
                  <c:f>'5.시군구별 지적공부등록지 현황'!$E$9</c:f>
                  <c:strCache>
                    <c:ptCount val="1"/>
                    <c:pt idx="0">
                      <c:v>24.3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{127A3BF3-EE99-4DC0-97F7-51A4172C358C}</c15:txfldGUID>
                      <c15:f>'5.시군구별 지적공부등록지 현황'!$E$9</c15:f>
                      <c15:dlblFieldTableCache>
                        <c:ptCount val="1"/>
                        <c:pt idx="0">
                          <c:v>24.3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755-4DF9-9918-918FCD6AF347}"/>
                </c:ext>
              </c:extLst>
            </c:dLbl>
            <c:dLbl>
              <c:idx val="4"/>
              <c:tx>
                <c:strRef>
                  <c:f>'5.시군구별 지적공부등록지 현황'!$E$11</c:f>
                  <c:strCache>
                    <c:ptCount val="1"/>
                    <c:pt idx="0">
                      <c:v>29.2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{E556789E-85DA-478B-AA81-6A5C088433F6}</c15:txfldGUID>
                      <c15:f>'5.시군구별 지적공부등록지 현황'!$E$11</c15:f>
                      <c15:dlblFieldTableCache>
                        <c:ptCount val="1"/>
                        <c:pt idx="0">
                          <c:v>27.9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755-4DF9-9918-918FCD6AF347}"/>
                </c:ext>
              </c:extLst>
            </c:dLbl>
            <c:dLbl>
              <c:idx val="5"/>
              <c:tx>
                <c:strRef>
                  <c:f>'5.시군구별 지적공부등록지 현황'!$E$12</c:f>
                  <c:strCache>
                    <c:ptCount val="1"/>
                    <c:pt idx="0">
                      <c:v>18.2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{9E74A3A4-52A2-433C-8040-DCCBE702CD97}</c15:txfldGUID>
                      <c15:f>'5.시군구별 지적공부등록지 현황'!$E$12</c15:f>
                      <c15:dlblFieldTableCache>
                        <c:ptCount val="1"/>
                        <c:pt idx="0">
                          <c:v>18.1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755-4DF9-9918-918FCD6AF347}"/>
                </c:ext>
              </c:extLst>
            </c:dLbl>
            <c:dLbl>
              <c:idx val="6"/>
              <c:tx>
                <c:strRef>
                  <c:f>'5.시군구별 지적공부등록지 현황'!$E$13</c:f>
                  <c:strCache>
                    <c:ptCount val="1"/>
                    <c:pt idx="0">
                      <c:v>45.2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{72D49CDA-9151-46C2-8534-01CDC4C52FDA}</c15:txfldGUID>
                      <c15:f>'5.시군구별 지적공부등록지 현황'!$E$13</c15:f>
                      <c15:dlblFieldTableCache>
                        <c:ptCount val="1"/>
                        <c:pt idx="0">
                          <c:v>45.1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755-4DF9-9918-918FCD6AF347}"/>
                </c:ext>
              </c:extLst>
            </c:dLbl>
            <c:dLbl>
              <c:idx val="7"/>
              <c:tx>
                <c:strRef>
                  <c:f>'5.시군구별 지적공부등록지 현황'!$E$14</c:f>
                  <c:strCache>
                    <c:ptCount val="1"/>
                    <c:pt idx="0">
                      <c:v>35.0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{3243EDD6-B002-4B67-842F-96416D06F196}</c15:txfldGUID>
                      <c15:f>'5.시군구별 지적공부등록지 현황'!$E$14</c15:f>
                      <c15:dlblFieldTableCache>
                        <c:ptCount val="1"/>
                        <c:pt idx="0">
                          <c:v>34.8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755-4DF9-9918-918FCD6AF347}"/>
                </c:ext>
              </c:extLst>
            </c:dLbl>
            <c:dLbl>
              <c:idx val="8"/>
              <c:tx>
                <c:strRef>
                  <c:f>'5.시군구별 지적공부등록지 현황'!$E$16</c:f>
                  <c:strCache>
                    <c:ptCount val="1"/>
                    <c:pt idx="0">
                      <c:v>20.8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{2BBC78B0-2084-41B6-ACD5-88032BFDF360}</c15:txfldGUID>
                      <c15:f>'5.시군구별 지적공부등록지 현황'!$E$16</c15:f>
                      <c15:dlblFieldTableCache>
                        <c:ptCount val="1"/>
                        <c:pt idx="0">
                          <c:v>17.6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755-4DF9-9918-918FCD6AF347}"/>
                </c:ext>
              </c:extLst>
            </c:dLbl>
            <c:dLbl>
              <c:idx val="9"/>
              <c:tx>
                <c:strRef>
                  <c:f>'5.시군구별 지적공부등록지 현황'!$E$17</c:f>
                  <c:strCache>
                    <c:ptCount val="1"/>
                    <c:pt idx="0">
                      <c:v>18.3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{00C745AE-8B16-4294-9DC3-9EC7CDDC15DC}</c15:txfldGUID>
                      <c15:f>'5.시군구별 지적공부등록지 현황'!$E$17</c15:f>
                      <c15:dlblFieldTableCache>
                        <c:ptCount val="1"/>
                        <c:pt idx="0">
                          <c:v>17.8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755-4DF9-9918-918FCD6AF347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tx>
                <c:strRef>
                  <c:f>'5.시군구별 지적공부등록지 현황'!$E$18</c:f>
                  <c:strCache>
                    <c:ptCount val="1"/>
                    <c:pt idx="0">
                      <c:v>46.7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{AB37B9B4-0BC8-4AF6-BECF-4219C392412A}</c15:txfldGUID>
                      <c15:f>'5.시군구별 지적공부등록지 현황'!$E$18</c15:f>
                      <c15:dlblFieldTableCache>
                        <c:ptCount val="1"/>
                        <c:pt idx="0">
                          <c:v>46.6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755-4DF9-9918-918FCD6AF347}"/>
                </c:ext>
              </c:extLst>
            </c:dLbl>
            <c:dLbl>
              <c:idx val="11"/>
              <c:tx>
                <c:strRef>
                  <c:f>'5.시군구별 지적공부등록지 현황'!$E$19</c:f>
                  <c:strCache>
                    <c:ptCount val="1"/>
                    <c:pt idx="0">
                      <c:v>27.8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{D7875567-7F41-4F4C-B647-968B2E1C4C73}</c15:txfldGUID>
                      <c15:f>'5.시군구별 지적공부등록지 현황'!$E$19</c15:f>
                      <c15:dlblFieldTableCache>
                        <c:ptCount val="1"/>
                        <c:pt idx="0">
                          <c:v>27.7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755-4DF9-9918-918FCD6AF347}"/>
                </c:ext>
              </c:extLst>
            </c:dLbl>
            <c:dLbl>
              <c:idx val="12"/>
              <c:tx>
                <c:strRef>
                  <c:f>'5.시군구별 지적공부등록지 현황'!$E$20</c:f>
                  <c:strCache>
                    <c:ptCount val="1"/>
                    <c:pt idx="0">
                      <c:v>399.1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{92AFF3A8-3BC2-477B-A3A7-D6FBC148AD1C}</c15:txfldGUID>
                      <c15:f>'5.시군구별 지적공부등록지 현황'!$E$20</c15:f>
                      <c15:dlblFieldTableCache>
                        <c:ptCount val="1"/>
                        <c:pt idx="0">
                          <c:v>397.2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755-4DF9-9918-918FCD6AF347}"/>
                </c:ext>
              </c:extLst>
            </c:dLbl>
            <c:dLbl>
              <c:idx val="13"/>
              <c:tx>
                <c:strRef>
                  <c:f>'5.시군구별 지적공부등록지 현황'!$E$21</c:f>
                  <c:strCache>
                    <c:ptCount val="1"/>
                    <c:pt idx="0">
                      <c:v>32.1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{57944309-9CA4-40C9-854F-10C13FE4E38A}</c15:txfldGUID>
                      <c15:f>'5.시군구별 지적공부등록지 현황'!$E$21</c15:f>
                      <c15:dlblFieldTableCache>
                        <c:ptCount val="1"/>
                        <c:pt idx="0">
                          <c:v>32.0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755-4DF9-9918-918FCD6AF347}"/>
                </c:ext>
              </c:extLst>
            </c:dLbl>
            <c:dLbl>
              <c:idx val="14"/>
              <c:tx>
                <c:strRef>
                  <c:f>'5.시군구별 지적공부등록지 현황'!$E$23</c:f>
                  <c:strCache>
                    <c:ptCount val="1"/>
                    <c:pt idx="0">
                      <c:v>37.5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{6F1A45E5-17C0-406C-8ECE-A6A75F10177B}</c15:txfldGUID>
                      <c15:f>'5.시군구별 지적공부등록지 현황'!$E$23</c15:f>
                      <c15:dlblFieldTableCache>
                        <c:ptCount val="1"/>
                        <c:pt idx="0">
                          <c:v>36.7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755-4DF9-9918-918FCD6AF347}"/>
                </c:ext>
              </c:extLst>
            </c:dLbl>
            <c:dLbl>
              <c:idx val="15"/>
              <c:tx>
                <c:strRef>
                  <c:f>'5.시군구별 지적공부등록지 현황'!$E$24</c:f>
                  <c:strCache>
                    <c:ptCount val="1"/>
                    <c:pt idx="0">
                      <c:v>73.1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{50764833-78B2-4EEB-BED9-3DDE3C0C5E85}</c15:txfldGUID>
                      <c15:f>'5.시군구별 지적공부등록지 현황'!$E$24</c15:f>
                      <c15:dlblFieldTableCache>
                        <c:ptCount val="1"/>
                        <c:pt idx="0">
                          <c:v>72.3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755-4DF9-9918-918FCD6AF347}"/>
                </c:ext>
              </c:extLst>
            </c:dLbl>
            <c:dLbl>
              <c:idx val="16"/>
              <c:tx>
                <c:strRef>
                  <c:f>'5.시군구별 지적공부등록지 현황'!$E$26</c:f>
                  <c:strCache>
                    <c:ptCount val="1"/>
                    <c:pt idx="0">
                      <c:v>53.8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{9A82FFC1-CF7B-481B-B862-65DC44557B36}</c15:txfldGUID>
                      <c15:f>'5.시군구별 지적공부등록지 현황'!$E$26</c15:f>
                      <c15:dlblFieldTableCache>
                        <c:ptCount val="1"/>
                        <c:pt idx="0">
                          <c:v>112.8
(2.1)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755-4DF9-9918-918FCD6AF347}"/>
                </c:ext>
              </c:extLst>
            </c:dLbl>
            <c:dLbl>
              <c:idx val="17"/>
              <c:tx>
                <c:strRef>
                  <c:f>'5.시군구별 지적공부등록지 현황'!$E$27</c:f>
                  <c:strCache>
                    <c:ptCount val="1"/>
                    <c:pt idx="0">
                      <c:v>42.2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{2AAD2941-F131-454E-87F1-3A4508B0EE24}</c15:txfldGUID>
                      <c15:f>'5.시군구별 지적공부등록지 현황'!$E$27</c15:f>
                      <c15:dlblFieldTableCache>
                        <c:ptCount val="1"/>
                        <c:pt idx="0">
                          <c:v>53.6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755-4DF9-9918-918FCD6AF347}"/>
                </c:ext>
              </c:extLst>
            </c:dLbl>
            <c:dLbl>
              <c:idx val="18"/>
              <c:tx>
                <c:strRef>
                  <c:f>'5.시군구별 지적공부등록지 현황'!$E$28</c:f>
                  <c:strCache>
                    <c:ptCount val="1"/>
                    <c:pt idx="0">
                      <c:v>113.9
(2.1)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{F03448BA-1206-48DC-8419-9157FF104E41}</c15:txfldGUID>
                      <c15:f>'5.시군구별 지적공부등록지 현황'!$E$28</c15:f>
                      <c15:dlblFieldTableCache>
                        <c:ptCount val="1"/>
                        <c:pt idx="0">
                          <c:v>42.1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755-4DF9-9918-918FCD6AF347}"/>
                </c:ext>
              </c:extLst>
            </c:dLbl>
            <c:dLbl>
              <c:idx val="19"/>
              <c:tx>
                <c:strRef>
                  <c:f>'5.시군구별 지적공부등록지 현황'!$E$29</c:f>
                  <c:strCache>
                    <c:ptCount val="1"/>
                    <c:pt idx="0">
                      <c:v>14.4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{F4D03478-56DA-4FE3-9599-037FF6CC3478}</c15:txfldGUID>
                      <c15:f>'5.시군구별 지적공부등록지 현황'!$E$29</c15:f>
                      <c15:dlblFieldTableCache>
                        <c:ptCount val="1"/>
                        <c:pt idx="0">
                          <c:v>14.3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755-4DF9-9918-918FCD6AF347}"/>
                </c:ext>
              </c:extLst>
            </c:dLbl>
            <c:dLbl>
              <c:idx val="20"/>
              <c:tx>
                <c:strRef>
                  <c:f>'5.시군구별 지적공부등록지 현황'!$E$30</c:f>
                  <c:strCache>
                    <c:ptCount val="1"/>
                    <c:pt idx="0">
                      <c:v>24.0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{1E34A7D2-E94D-46FF-94EE-966CD7820A2C}</c15:txfldGUID>
                      <c15:f>'5.시군구별 지적공부등록지 현황'!$E$30</c15:f>
                      <c15:dlblFieldTableCache>
                        <c:ptCount val="1"/>
                        <c:pt idx="0">
                          <c:v>24.0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755-4DF9-9918-918FCD6AF347}"/>
                </c:ext>
              </c:extLst>
            </c:dLbl>
            <c:dLbl>
              <c:idx val="21"/>
              <c:tx>
                <c:strRef>
                  <c:f>'5.시군구별 지적공부등록지 현황'!$E$31</c:f>
                  <c:strCache>
                    <c:ptCount val="1"/>
                    <c:pt idx="0">
                      <c:v>168.9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{A86F0720-1695-4C93-880C-E68742B60E8C}</c15:txfldGUID>
                      <c15:f>'5.시군구별 지적공부등록지 현황'!$E$31</c15:f>
                      <c15:dlblFieldTableCache>
                        <c:ptCount val="1"/>
                        <c:pt idx="0">
                          <c:v>166.7
(3.1)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755-4DF9-9918-918FCD6AF347}"/>
                </c:ext>
              </c:extLst>
            </c:dLbl>
            <c:dLbl>
              <c:idx val="22"/>
              <c:tx>
                <c:strRef>
                  <c:f>'5.시군구별 지적공부등록지 현황'!$E$32</c:f>
                  <c:strCache>
                    <c:ptCount val="1"/>
                    <c:pt idx="0">
                      <c:v>34.1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{136C8D15-EAAC-4A9C-A629-0BC1894AD740}</c15:txfldGUID>
                      <c15:f>'5.시군구별 지적공부등록지 현황'!$E$32</c15:f>
                      <c15:dlblFieldTableCache>
                        <c:ptCount val="1"/>
                        <c:pt idx="0">
                          <c:v>33.9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755-4DF9-9918-918FCD6AF347}"/>
                </c:ext>
              </c:extLst>
            </c:dLbl>
            <c:dLbl>
              <c:idx val="23"/>
              <c:tx>
                <c:strRef>
                  <c:f>'5.시군구별 지적공부등록지 현황'!$E$33</c:f>
                  <c:strCache>
                    <c:ptCount val="1"/>
                    <c:pt idx="0">
                      <c:v>108.0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{73DFEBB7-B6AE-4AAC-8040-1491441D7452}</c15:txfldGUID>
                      <c15:f>'5.시군구별 지적공부등록지 현황'!$E$33</c15:f>
                      <c15:dlblFieldTableCache>
                        <c:ptCount val="1"/>
                        <c:pt idx="0">
                          <c:v>106.3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755-4DF9-9918-918FCD6AF347}"/>
                </c:ext>
              </c:extLst>
            </c:dLbl>
            <c:dLbl>
              <c:idx val="24"/>
              <c:tx>
                <c:strRef>
                  <c:f>'5.시군구별 지적공부등록지 현황'!$E$34</c:f>
                  <c:strCache>
                    <c:ptCount val="1"/>
                    <c:pt idx="0">
                      <c:v>21.5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{6FCA949E-4ACA-4381-9735-D1DEFA3E6A3D}</c15:txfldGUID>
                      <c15:f>'5.시군구별 지적공부등록지 현황'!$E$34</c15:f>
                      <c15:dlblFieldTableCache>
                        <c:ptCount val="1"/>
                        <c:pt idx="0">
                          <c:v>21.5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755-4DF9-9918-918FCD6AF347}"/>
                </c:ext>
              </c:extLst>
            </c:dLbl>
            <c:dLbl>
              <c:idx val="25"/>
              <c:tx>
                <c:strRef>
                  <c:f>'5.시군구별 지적공부등록지 현황'!$E$35</c:f>
                  <c:strCache>
                    <c:ptCount val="1"/>
                    <c:pt idx="0">
                      <c:v>25.0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{C7E9CF2B-BEB3-4B55-B4CB-FA3AC091ED33}</c15:txfldGUID>
                      <c15:f>'5.시군구별 지적공부등록지 현황'!$E$35</c15:f>
                      <c15:dlblFieldTableCache>
                        <c:ptCount val="1"/>
                        <c:pt idx="0">
                          <c:v>24.1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755-4DF9-9918-918FCD6AF347}"/>
                </c:ext>
              </c:extLst>
            </c:dLbl>
            <c:dLbl>
              <c:idx val="26"/>
              <c:tx>
                <c:strRef>
                  <c:f>'5.시군구별 지적공부등록지 현황'!$E$36</c:f>
                  <c:strCache>
                    <c:ptCount val="1"/>
                    <c:pt idx="0">
                      <c:v>48.3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{29C0F9F8-ACB9-4822-9249-119CCE60D849}</c15:txfldGUID>
                      <c15:f>'5.시군구별 지적공부등록지 현황'!$E$36</c15:f>
                      <c15:dlblFieldTableCache>
                        <c:ptCount val="1"/>
                        <c:pt idx="0">
                          <c:v>48.0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755-4DF9-9918-918FCD6AF347}"/>
                </c:ext>
              </c:extLst>
            </c:dLbl>
            <c:dLbl>
              <c:idx val="27"/>
              <c:tx>
                <c:strRef>
                  <c:f>'5.시군구별 지적공부등록지 현황'!$E$38</c:f>
                  <c:strCache>
                    <c:ptCount val="1"/>
                    <c:pt idx="0">
                      <c:v>248.9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{177E30CB-AE3A-4366-B143-1C838A3676CF}</c15:txfldGUID>
                      <c15:f>'5.시군구별 지적공부등록지 현황'!$E$38</c15:f>
                      <c15:dlblFieldTableCache>
                        <c:ptCount val="1"/>
                        <c:pt idx="0">
                          <c:v>244.5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755-4DF9-9918-918FCD6AF347}"/>
                </c:ext>
              </c:extLst>
            </c:dLbl>
            <c:dLbl>
              <c:idx val="28"/>
              <c:tx>
                <c:strRef>
                  <c:f>'5.시군구별 지적공부등록지 현황'!$E$39</c:f>
                  <c:strCache>
                    <c:ptCount val="1"/>
                    <c:pt idx="0">
                      <c:v>57.8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{9B9C0DEC-054C-4EA5-A11F-566D6770E979}</c15:txfldGUID>
                      <c15:f>'5.시군구별 지적공부등록지 현황'!$E$39</c15:f>
                      <c15:dlblFieldTableCache>
                        <c:ptCount val="1"/>
                        <c:pt idx="0">
                          <c:v>57.3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755-4DF9-9918-918FCD6AF347}"/>
                </c:ext>
              </c:extLst>
            </c:dLbl>
            <c:dLbl>
              <c:idx val="29"/>
              <c:tx>
                <c:strRef>
                  <c:f>'5.시군구별 지적공부등록지 현황'!$E$40</c:f>
                  <c:strCache>
                    <c:ptCount val="1"/>
                    <c:pt idx="0">
                      <c:v>25.2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{02F38E90-D6FB-4652-A737-8ABF3495147E}</c15:txfldGUID>
                      <c15:f>'5.시군구별 지적공부등록지 현황'!$E$40</c15:f>
                      <c15:dlblFieldTableCache>
                        <c:ptCount val="1"/>
                        <c:pt idx="0">
                          <c:v>25.0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755-4DF9-9918-918FCD6AF347}"/>
                </c:ext>
              </c:extLst>
            </c:dLbl>
            <c:dLbl>
              <c:idx val="30"/>
              <c:tx>
                <c:strRef>
                  <c:f>'5.시군구별 지적공부등록지 현황'!$E$41</c:f>
                  <c:strCache>
                    <c:ptCount val="1"/>
                    <c:pt idx="0">
                      <c:v>413.7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{1D6E0B3F-B1DA-486E-8D74-8BE288CC8AC3}</c15:txfldGUID>
                      <c15:f>'5.시군구별 지적공부등록지 현황'!$E$41</c15:f>
                      <c15:dlblFieldTableCache>
                        <c:ptCount val="1"/>
                        <c:pt idx="0">
                          <c:v>409.8
(7.7)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755-4DF9-9918-918FCD6AF347}"/>
                </c:ext>
              </c:extLst>
            </c:dLbl>
            <c:dLbl>
              <c:idx val="31"/>
              <c:tx>
                <c:strRef>
                  <c:f>'5.시군구별 지적공부등록지 현황'!$E$42</c:f>
                  <c:strCache>
                    <c:ptCount val="1"/>
                    <c:pt idx="0">
                      <c:v>331.9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{47E485C9-BAD0-42E4-BBE0-654077ABE094}</c15:txfldGUID>
                      <c15:f>'5.시군구별 지적공부등록지 현황'!$E$42</c15:f>
                      <c15:dlblFieldTableCache>
                        <c:ptCount val="1"/>
                        <c:pt idx="0">
                          <c:v>328.6
(6.2)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755-4DF9-9918-918FCD6AF347}"/>
                </c:ext>
              </c:extLst>
            </c:dLbl>
            <c:dLbl>
              <c:idx val="32"/>
              <c:tx>
                <c:strRef>
                  <c:f>'5.시군구별 지적공부등록지 현황'!$E$43</c:f>
                  <c:strCache>
                    <c:ptCount val="1"/>
                    <c:pt idx="0">
                      <c:v>309.2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{A2C7D51F-3F74-4474-AC1C-D5926735623F}</c15:txfldGUID>
                      <c15:f>'5.시군구별 지적공부등록지 현황'!$E$43</c15:f>
                      <c15:dlblFieldTableCache>
                        <c:ptCount val="1"/>
                        <c:pt idx="0">
                          <c:v>305.0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755-4DF9-9918-918FCD6AF347}"/>
                </c:ext>
              </c:extLst>
            </c:dLbl>
            <c:dLbl>
              <c:idx val="33"/>
              <c:tx>
                <c:strRef>
                  <c:f>'5.시군구별 지적공부등록지 현황'!$E$44</c:f>
                  <c:strCache>
                    <c:ptCount val="1"/>
                    <c:pt idx="0">
                      <c:v>235.5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{0FB56781-D40B-4231-BF45-7C7DF4AC360E}</c15:txfldGUID>
                      <c15:f>'5.시군구별 지적공부등록지 현황'!$E$44</c15:f>
                      <c15:dlblFieldTableCache>
                        <c:ptCount val="1"/>
                        <c:pt idx="0">
                          <c:v>232.7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755-4DF9-9918-918FCD6AF347}"/>
                </c:ext>
              </c:extLst>
            </c:dLbl>
            <c:dLbl>
              <c:idx val="34"/>
              <c:tx>
                <c:strRef>
                  <c:f>'5.시군구별 지적공부등록지 현황'!$E$45</c:f>
                  <c:strCache>
                    <c:ptCount val="1"/>
                    <c:pt idx="0">
                      <c:v>537.6
(9.9)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{645E97B0-A11A-4B3A-A93C-7E3B88FB2ACB}</c15:txfldGUID>
                      <c15:f>'5.시군구별 지적공부등록지 현황'!$E$45</c15:f>
                      <c15:dlblFieldTableCache>
                        <c:ptCount val="1"/>
                        <c:pt idx="0">
                          <c:v>529.1
(9.9)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755-4DF9-9918-918FCD6AF347}"/>
                </c:ext>
              </c:extLst>
            </c:dLbl>
            <c:dLbl>
              <c:idx val="35"/>
              <c:tx>
                <c:strRef>
                  <c:f>'5.시군구별 지적공부등록지 현황'!$E$46</c:f>
                  <c:strCache>
                    <c:ptCount val="1"/>
                    <c:pt idx="0">
                      <c:v>164.5
(3.0)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{ABBE3C9E-A5E8-4B51-9F2D-AC7E4E9DC254}</c15:txfldGUID>
                      <c15:f>'5.시군구별 지적공부등록지 현황'!$E$46</c15:f>
                      <c15:dlblFieldTableCache>
                        <c:ptCount val="1"/>
                        <c:pt idx="0">
                          <c:v>162.1
(3.0)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755-4DF9-9918-918FCD6AF347}"/>
                </c:ext>
              </c:extLst>
            </c:dLbl>
            <c:dLbl>
              <c:idx val="36"/>
              <c:tx>
                <c:strRef>
                  <c:f>'5.시군구별 지적공부등록지 현황'!$E$47</c:f>
                  <c:strCache>
                    <c:ptCount val="1"/>
                    <c:pt idx="0">
                      <c:v>145.6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755-4DF9-9918-918FCD6AF347}"/>
                </c:ext>
              </c:extLst>
            </c:dLbl>
            <c:dLbl>
              <c:idx val="37"/>
              <c:tx>
                <c:strRef>
                  <c:f>'5.시군구별 지적공부등록지 현황'!$E$48</c:f>
                  <c:strCache>
                    <c:ptCount val="1"/>
                    <c:pt idx="0">
                      <c:v>295.2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755-4DF9-9918-918FCD6AF347}"/>
                </c:ext>
              </c:extLst>
            </c:dLbl>
            <c:dLbl>
              <c:idx val="38"/>
              <c:tx>
                <c:strRef>
                  <c:f>'5.시군구별 지적공부등록지 현황'!$E$49</c:f>
                  <c:strCache>
                    <c:ptCount val="1"/>
                    <c:pt idx="0">
                      <c:v>397.8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strRef>
                  <c:f>'5.시군구별 지적공부등록지 현황'!$E$50</c:f>
                  <c:strCache>
                    <c:ptCount val="1"/>
                    <c:pt idx="0">
                      <c:v>266.7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strRef>
                  <c:f>'5.시군구별 지적공부등록지 현황'!$E$51</c:f>
                  <c:strCache>
                    <c:ptCount val="1"/>
                    <c:pt idx="0">
                      <c:v>168.7
(3.1)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strRef>
                  <c:f>'5.시군구별 지적공부등록지 현황'!$E$52</c:f>
                  <c:strCache>
                    <c:ptCount val="1"/>
                    <c:pt idx="0">
                      <c:v>277.5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('5.시군구별 지적공부등록지 현황'!$A$6:$A$9,'5.시군구별 지적공부등록지 현황'!$A$11:$A$14,'5.시군구별 지적공부등록지 현황'!$A$16:$A$21,'5.시군구별 지적공부등록지 현황'!$A$23:$A$24,'5.시군구별 지적공부등록지 현황'!$A$26:$A$36,'5.시군구별 지적공부등록지 현황'!$A$38:$A$46,'5.시군구별 지적공부등록지 현황'!$A$47:$A$52)</c:f>
              <c:strCache>
                <c:ptCount val="42"/>
                <c:pt idx="0">
                  <c:v>수원시장안구</c:v>
                </c:pt>
                <c:pt idx="1">
                  <c:v>수원시권선구</c:v>
                </c:pt>
                <c:pt idx="2">
                  <c:v>수원시팔달구</c:v>
                </c:pt>
                <c:pt idx="3">
                  <c:v>수원시영통구</c:v>
                </c:pt>
                <c:pt idx="4">
                  <c:v>성남시수정구</c:v>
                </c:pt>
                <c:pt idx="5">
                  <c:v>성남시중원구</c:v>
                </c:pt>
                <c:pt idx="6">
                  <c:v>성남시분당구</c:v>
                </c:pt>
                <c:pt idx="7">
                  <c:v>의정부시</c:v>
                </c:pt>
                <c:pt idx="8">
                  <c:v>안양시만안구</c:v>
                </c:pt>
                <c:pt idx="9">
                  <c:v>안양시동안구</c:v>
                </c:pt>
                <c:pt idx="10">
                  <c:v>부천시</c:v>
                </c:pt>
                <c:pt idx="11">
                  <c:v>광명시</c:v>
                </c:pt>
                <c:pt idx="12">
                  <c:v>평택시</c:v>
                </c:pt>
                <c:pt idx="13">
                  <c:v>동두천시</c:v>
                </c:pt>
                <c:pt idx="14">
                  <c:v>안산시상록구</c:v>
                </c:pt>
                <c:pt idx="15">
                  <c:v>안산시단원구</c:v>
                </c:pt>
                <c:pt idx="16">
                  <c:v>고양시덕양구</c:v>
                </c:pt>
                <c:pt idx="17">
                  <c:v>고양시일산동구</c:v>
                </c:pt>
                <c:pt idx="18">
                  <c:v>고양시일산서구</c:v>
                </c:pt>
                <c:pt idx="19">
                  <c:v>과천시</c:v>
                </c:pt>
                <c:pt idx="20">
                  <c:v>구리시</c:v>
                </c:pt>
                <c:pt idx="21">
                  <c:v>남양주시</c:v>
                </c:pt>
                <c:pt idx="22">
                  <c:v>오산시</c:v>
                </c:pt>
                <c:pt idx="23">
                  <c:v>시흥시</c:v>
                </c:pt>
                <c:pt idx="24">
                  <c:v>군포시</c:v>
                </c:pt>
                <c:pt idx="25">
                  <c:v>의왕시</c:v>
                </c:pt>
                <c:pt idx="26">
                  <c:v>하남시</c:v>
                </c:pt>
                <c:pt idx="27">
                  <c:v>용인시처인구</c:v>
                </c:pt>
                <c:pt idx="28">
                  <c:v>용인시기흥구</c:v>
                </c:pt>
                <c:pt idx="29">
                  <c:v>용인시수지구</c:v>
                </c:pt>
                <c:pt idx="30">
                  <c:v>파주시</c:v>
                </c:pt>
                <c:pt idx="31">
                  <c:v>이천시</c:v>
                </c:pt>
                <c:pt idx="32">
                  <c:v>안성시</c:v>
                </c:pt>
                <c:pt idx="33">
                  <c:v>김포시</c:v>
                </c:pt>
                <c:pt idx="34">
                  <c:v>화성시</c:v>
                </c:pt>
                <c:pt idx="35">
                  <c:v>광주시</c:v>
                </c:pt>
                <c:pt idx="36">
                  <c:v>양주시</c:v>
                </c:pt>
                <c:pt idx="37">
                  <c:v>포천시</c:v>
                </c:pt>
                <c:pt idx="38">
                  <c:v>여주시</c:v>
                </c:pt>
                <c:pt idx="39">
                  <c:v>연천군</c:v>
                </c:pt>
                <c:pt idx="40">
                  <c:v>가평군</c:v>
                </c:pt>
                <c:pt idx="41">
                  <c:v>양평군</c:v>
                </c:pt>
              </c:strCache>
            </c:strRef>
          </c:cat>
          <c:val>
            <c:numRef>
              <c:f>('5.시군구별 지적공부등록지 현황'!$C$6:$C$9,'5.시군구별 지적공부등록지 현황'!$C$11:$C$14,'5.시군구별 지적공부등록지 현황'!$C$16:$C$21,'5.시군구별 지적공부등록지 현황'!$C$23:$C$24,'5.시군구별 지적공부등록지 현황'!$C$26:$C$36,'5.시군구별 지적공부등록지 현황'!$C$38:$C$46,'5.시군구별 지적공부등록지 현황'!$C$47:$C$52)</c:f>
              <c:numCache>
                <c:formatCode>#,##0.0_ </c:formatCode>
                <c:ptCount val="42"/>
                <c:pt idx="0">
                  <c:v>18.481197699999999</c:v>
                </c:pt>
                <c:pt idx="1">
                  <c:v>44.048635499999996</c:v>
                </c:pt>
                <c:pt idx="2">
                  <c:v>12.259083599999999</c:v>
                </c:pt>
                <c:pt idx="3">
                  <c:v>24.308080100000002</c:v>
                </c:pt>
                <c:pt idx="4">
                  <c:v>29.219165699999998</c:v>
                </c:pt>
                <c:pt idx="5">
                  <c:v>18.155777499999999</c:v>
                </c:pt>
                <c:pt idx="6">
                  <c:v>45.174949899999994</c:v>
                </c:pt>
                <c:pt idx="7">
                  <c:v>34.975119799999995</c:v>
                </c:pt>
                <c:pt idx="8">
                  <c:v>20.771501899999997</c:v>
                </c:pt>
                <c:pt idx="9">
                  <c:v>18.285543399999998</c:v>
                </c:pt>
                <c:pt idx="10">
                  <c:v>46.695037999999997</c:v>
                </c:pt>
                <c:pt idx="11">
                  <c:v>27.8144122</c:v>
                </c:pt>
                <c:pt idx="12">
                  <c:v>399.11850219999997</c:v>
                </c:pt>
                <c:pt idx="13">
                  <c:v>32.141714399999998</c:v>
                </c:pt>
                <c:pt idx="14">
                  <c:v>37.4820311</c:v>
                </c:pt>
                <c:pt idx="15">
                  <c:v>73.1401185</c:v>
                </c:pt>
                <c:pt idx="16">
                  <c:v>53.820398899999994</c:v>
                </c:pt>
                <c:pt idx="17">
                  <c:v>42.170214399999999</c:v>
                </c:pt>
                <c:pt idx="18">
                  <c:v>113.90072169999999</c:v>
                </c:pt>
                <c:pt idx="19">
                  <c:v>14.3663525</c:v>
                </c:pt>
                <c:pt idx="20">
                  <c:v>24.0296922</c:v>
                </c:pt>
                <c:pt idx="21">
                  <c:v>168.92975519999999</c:v>
                </c:pt>
                <c:pt idx="22">
                  <c:v>34.1219319</c:v>
                </c:pt>
                <c:pt idx="23">
                  <c:v>108.0447372</c:v>
                </c:pt>
                <c:pt idx="24">
                  <c:v>21.514334399999999</c:v>
                </c:pt>
                <c:pt idx="25">
                  <c:v>25.028888399999996</c:v>
                </c:pt>
                <c:pt idx="26">
                  <c:v>48.323663599999996</c:v>
                </c:pt>
                <c:pt idx="27">
                  <c:v>248.86160769999998</c:v>
                </c:pt>
                <c:pt idx="28">
                  <c:v>57.833562200000003</c:v>
                </c:pt>
                <c:pt idx="29">
                  <c:v>25.237869899999996</c:v>
                </c:pt>
                <c:pt idx="30">
                  <c:v>413.70385419999997</c:v>
                </c:pt>
                <c:pt idx="31">
                  <c:v>331.90779759999998</c:v>
                </c:pt>
                <c:pt idx="32">
                  <c:v>309.178877</c:v>
                </c:pt>
                <c:pt idx="33">
                  <c:v>235.4900318</c:v>
                </c:pt>
                <c:pt idx="34">
                  <c:v>537.64605879999988</c:v>
                </c:pt>
                <c:pt idx="35">
                  <c:v>164.5246765</c:v>
                </c:pt>
                <c:pt idx="36">
                  <c:v>145.62251359999999</c:v>
                </c:pt>
                <c:pt idx="37">
                  <c:v>295.15801269999997</c:v>
                </c:pt>
                <c:pt idx="38">
                  <c:v>397.81093649999997</c:v>
                </c:pt>
                <c:pt idx="39">
                  <c:v>266.72725279999997</c:v>
                </c:pt>
                <c:pt idx="40">
                  <c:v>168.70310749999999</c:v>
                </c:pt>
                <c:pt idx="41">
                  <c:v>277.45280360000004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'5.시군구별 지적공부등록지 현황'!$C$5</c15:sqref>
                  <c15:dLbl>
                    <c:idx val="-1"/>
                    <c:tx>
                      <c:strRef>
                        <c:f>'5.시군구별 지적공부등록지 현황'!$E$5</c:f>
                        <c:strCache>
                          <c:ptCount val="1"/>
                          <c:pt idx="0">
                            <c:v>99.0
(1.9)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{82A6EEA2-0A50-4094-9AA8-539A59EC30FC}</c15:txfldGUID>
                            <c15:f>'5.시군구별 지적공부등록지 현황'!$E$5</c15:f>
                            <c15:dlblFieldTableCache>
                              <c:ptCount val="1"/>
                              <c:pt idx="0">
                                <c:v>99.0
(1.9)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8755-4DF9-9918-918FCD6AF347}"/>
                      </c:ext>
                    </c:extLst>
                  </c15:dLbl>
                </c15:categoryFilterException>
                <c15:categoryFilterException>
                  <c15:sqref>'5.시군구별 지적공부등록지 현황'!$C$10</c15:sqref>
                  <c15:dLbl>
                    <c:idx val="3"/>
                    <c:tx>
                      <c:strRef>
                        <c:f>'5.시군구별 지적공부등록지 현황'!$E$10</c:f>
                        <c:strCache>
                          <c:ptCount val="1"/>
                          <c:pt idx="0">
                            <c:v>91.1
(1.7)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{A9A5BE00-DAFA-4426-892B-4693E34CF975}</c15:txfldGUID>
                            <c15:f>'5.시군구별 지적공부등록지 현황'!$E$10</c15:f>
                            <c15:dlblFieldTableCache>
                              <c:ptCount val="1"/>
                              <c:pt idx="0">
                                <c:v>91.1
(1.7)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8755-4DF9-9918-918FCD6AF347}"/>
                      </c:ext>
                    </c:extLst>
                  </c15:dLbl>
                </c15:categoryFilterException>
                <c15:categoryFilterException>
                  <c15:sqref>'5.시군구별 지적공부등록지 현황'!$C$15</c15:sqref>
                  <c15:dLbl>
                    <c:idx val="7"/>
                    <c:tx>
                      <c:strRef>
                        <c:f>'5.시군구별 지적공부등록지 현황'!$E$15</c:f>
                        <c:strCache>
                          <c:ptCount val="1"/>
                          <c:pt idx="0">
                            <c:v>35.4
(0.7)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{5FEBA890-163E-4F24-9382-5C84D4B63AE4}</c15:txfldGUID>
                            <c15:f>'5.시군구별 지적공부등록지 현황'!$E$15</c15:f>
                            <c15:dlblFieldTableCache>
                              <c:ptCount val="1"/>
                              <c:pt idx="0">
                                <c:v>35.4
(0.7)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8755-4DF9-9918-918FCD6AF347}"/>
                      </c:ext>
                    </c:extLst>
                  </c15:dLbl>
                </c15:categoryFilterException>
                <c15:categoryFilterException>
                  <c15:sqref>'5.시군구별 지적공부등록지 현황'!$C$22</c15:sqref>
                  <c15:dLbl>
                    <c:idx val="13"/>
                    <c:tx>
                      <c:strRef>
                        <c:f>'5.시군구별 지적공부등록지 현황'!$E$22</c:f>
                        <c:strCache>
                          <c:ptCount val="1"/>
                          <c:pt idx="0">
                            <c:v>109.0
(2.0)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{D2842CA1-DB90-448D-9AA4-B38E62430DBE}</c15:txfldGUID>
                            <c15:f>'5.시군구별 지적공부등록지 현황'!$E$22</c15:f>
                            <c15:dlblFieldTableCache>
                              <c:ptCount val="1"/>
                              <c:pt idx="0">
                                <c:v>109.0
(2.0)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1-8755-4DF9-9918-918FCD6AF347}"/>
                      </c:ext>
                    </c:extLst>
                  </c15:dLbl>
                </c15:categoryFilterException>
                <c15:categoryFilterException>
                  <c15:sqref>'5.시군구별 지적공부등록지 현황'!$C$25</c15:sqref>
                  <c15:dLbl>
                    <c:idx val="15"/>
                    <c:tx>
                      <c:strRef>
                        <c:f>'5.시군구별 지적공부등록지 현황'!$E$25</c:f>
                        <c:strCache>
                          <c:ptCount val="1"/>
                          <c:pt idx="0">
                            <c:v>208.6
(3.9)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{1ECEEC45-98A0-4D50-AAE5-077F3BB06B52}</c15:txfldGUID>
                            <c15:f>'5.시군구별 지적공부등록지 현황'!$E$25</c15:f>
                            <c15:dlblFieldTableCache>
                              <c:ptCount val="1"/>
                              <c:pt idx="0">
                                <c:v>208.6
(3.9)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8755-4DF9-9918-918FCD6AF347}"/>
                      </c:ext>
                    </c:extLst>
                  </c15:dLbl>
                </c15:categoryFilterException>
                <c15:categoryFilterException>
                  <c15:sqref>'5.시군구별 지적공부등록지 현황'!$C$37</c15:sqref>
                  <c15:dLbl>
                    <c:idx val="26"/>
                    <c:tx>
                      <c:strRef>
                        <c:f>'5.시군구별 지적공부등록지 현황'!$E$37</c:f>
                        <c:strCache>
                          <c:ptCount val="1"/>
                          <c:pt idx="0">
                            <c:v>326.8
(6.1)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{41414839-54C8-494B-965D-9DCFE23F7AFF}</c15:txfldGUID>
                            <c15:f>'5.시군구별 지적공부등록지 현황'!$E$37</c15:f>
                            <c15:dlblFieldTableCache>
                              <c:ptCount val="1"/>
                              <c:pt idx="0">
                                <c:v>326.8
(6.1)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0-8755-4DF9-9918-918FCD6AF34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8755-4DF9-9918-918FCD6AF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5096448"/>
        <c:axId val="224964608"/>
        <c:axId val="0"/>
      </c:bar3DChart>
      <c:catAx>
        <c:axId val="2250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ko-KR"/>
          </a:p>
        </c:txPr>
        <c:crossAx val="224964608"/>
        <c:crosses val="autoZero"/>
        <c:auto val="1"/>
        <c:lblAlgn val="ctr"/>
        <c:lblOffset val="100"/>
        <c:noMultiLvlLbl val="0"/>
      </c:catAx>
      <c:valAx>
        <c:axId val="224964608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2509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5-2 </a:t>
            </a:r>
            <a:r>
              <a:rPr lang="ko-KR" altLang="en-US" sz="1300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현황'!$E$60</c:f>
                  <c:strCache>
                    <c:ptCount val="1"/>
                    <c:pt idx="0">
                      <c:v>14.9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{CE2E14AD-10EC-4C61-B9C2-F58677D4CCFC}</c15:txfldGUID>
                      <c15:f>'5.시군구별 지적공부등록지 현황'!$E$60</c15:f>
                      <c15:dlblFieldTableCache>
                        <c:ptCount val="1"/>
                        <c:pt idx="0">
                          <c:v>14.9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7A4-4958-87A6-AB3BC3904930}"/>
                </c:ext>
              </c:extLst>
            </c:dLbl>
            <c:dLbl>
              <c:idx val="1"/>
              <c:tx>
                <c:strRef>
                  <c:f>'5.시군구별 지적공부등록지 현황'!$E$61</c:f>
                  <c:strCache>
                    <c:ptCount val="1"/>
                    <c:pt idx="0">
                      <c:v>3.1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{56DC426D-A5CE-4344-B630-52AADC71E7DA}</c15:txfldGUID>
                      <c15:f>'5.시군구별 지적공부등록지 현황'!$E$61</c15:f>
                      <c15:dlblFieldTableCache>
                        <c:ptCount val="1"/>
                        <c:pt idx="0">
                          <c:v>3.1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7A4-4958-87A6-AB3BC3904930}"/>
                </c:ext>
              </c:extLst>
            </c:dLbl>
            <c:dLbl>
              <c:idx val="2"/>
              <c:tx>
                <c:strRef>
                  <c:f>'5.시군구별 지적공부등록지 현황'!$E$62</c:f>
                  <c:strCache>
                    <c:ptCount val="1"/>
                    <c:pt idx="0">
                      <c:v>0.6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{52760E3E-EFF1-46C5-8B2A-D848EB6039E8}</c15:txfldGUID>
                      <c15:f>'5.시군구별 지적공부등록지 현황'!$E$62</c15:f>
                      <c15:dlblFieldTableCache>
                        <c:ptCount val="1"/>
                        <c:pt idx="0">
                          <c:v>0.6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7A4-4958-87A6-AB3BC3904930}"/>
                </c:ext>
              </c:extLst>
            </c:dLbl>
            <c:dLbl>
              <c:idx val="3"/>
              <c:tx>
                <c:strRef>
                  <c:f>'5.시군구별 지적공부등록지 현황'!$E$63</c:f>
                  <c:strCache>
                    <c:ptCount val="1"/>
                    <c:pt idx="0">
                      <c:v>3.4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{57B0C719-96E7-4224-BBF4-9047980F6A96}</c15:txfldGUID>
                      <c15:f>'5.시군구별 지적공부등록지 현황'!$E$63</c15:f>
                      <c15:dlblFieldTableCache>
                        <c:ptCount val="1"/>
                        <c:pt idx="0">
                          <c:v>3.4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7A4-4958-87A6-AB3BC3904930}"/>
                </c:ext>
              </c:extLst>
            </c:dLbl>
            <c:dLbl>
              <c:idx val="4"/>
              <c:tx>
                <c:strRef>
                  <c:f>'5.시군구별 지적공부등록지 현황'!$E$65</c:f>
                  <c:strCache>
                    <c:ptCount val="1"/>
                    <c:pt idx="0">
                      <c:v>16.2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{3CA585E7-103D-4C3C-9D56-DCA3DDA07ECC}</c15:txfldGUID>
                      <c15:f>'5.시군구별 지적공부등록지 현황'!$E$65</c15:f>
                      <c15:dlblFieldTableCache>
                        <c:ptCount val="1"/>
                        <c:pt idx="0">
                          <c:v>17.5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7A4-4958-87A6-AB3BC3904930}"/>
                </c:ext>
              </c:extLst>
            </c:dLbl>
            <c:dLbl>
              <c:idx val="5"/>
              <c:tx>
                <c:strRef>
                  <c:f>'5.시군구별 지적공부등록지 현황'!$E$66</c:f>
                  <c:strCache>
                    <c:ptCount val="1"/>
                    <c:pt idx="0">
                      <c:v>8.3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{1465FDB1-AE01-43EF-B9EF-724DC5A8EFA9}</c15:txfldGUID>
                      <c15:f>'5.시군구별 지적공부등록지 현황'!$E$66</c15:f>
                      <c15:dlblFieldTableCache>
                        <c:ptCount val="1"/>
                        <c:pt idx="0">
                          <c:v>8.4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7A4-4958-87A6-AB3BC3904930}"/>
                </c:ext>
              </c:extLst>
            </c:dLbl>
            <c:dLbl>
              <c:idx val="6"/>
              <c:tx>
                <c:strRef>
                  <c:f>'5.시군구별 지적공부등록지 현황'!$E$67</c:f>
                  <c:strCache>
                    <c:ptCount val="1"/>
                    <c:pt idx="0">
                      <c:v>24.6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{7A5DBB4E-CBF0-440F-BA99-6D5E5F2251A0}</c15:txfldGUID>
                      <c15:f>'5.시군구별 지적공부등록지 현황'!$E$67</c15:f>
                      <c15:dlblFieldTableCache>
                        <c:ptCount val="1"/>
                        <c:pt idx="0">
                          <c:v>24.7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7A4-4958-87A6-AB3BC3904930}"/>
                </c:ext>
              </c:extLst>
            </c:dLbl>
            <c:dLbl>
              <c:idx val="7"/>
              <c:tx>
                <c:strRef>
                  <c:f>'5.시군구별 지적공부등록지 현황'!$E$68</c:f>
                  <c:strCache>
                    <c:ptCount val="1"/>
                    <c:pt idx="0">
                      <c:v>46.6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{7E697646-BBFB-41A6-887F-5DECD739F2E5}</c15:txfldGUID>
                      <c15:f>'5.시군구별 지적공부등록지 현황'!$E$68</c15:f>
                      <c15:dlblFieldTableCache>
                        <c:ptCount val="1"/>
                        <c:pt idx="0">
                          <c:v>46.7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7A4-4958-87A6-AB3BC3904930}"/>
                </c:ext>
              </c:extLst>
            </c:dLbl>
            <c:dLbl>
              <c:idx val="8"/>
              <c:tx>
                <c:strRef>
                  <c:f>'5.시군구별 지적공부등록지 현황'!$E$70</c:f>
                  <c:strCache>
                    <c:ptCount val="1"/>
                    <c:pt idx="0">
                      <c:v>15.8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{E894E686-7EB0-45E3-91FE-EB52221EA890}</c15:txfldGUID>
                      <c15:f>'5.시군구별 지적공부등록지 현황'!$E$70</c15:f>
                      <c15:dlblFieldTableCache>
                        <c:ptCount val="1"/>
                        <c:pt idx="0">
                          <c:v>18.9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7A4-4958-87A6-AB3BC3904930}"/>
                </c:ext>
              </c:extLst>
            </c:dLbl>
            <c:dLbl>
              <c:idx val="9"/>
              <c:tx>
                <c:strRef>
                  <c:f>'5.시군구별 지적공부등록지 현황'!$E$71</c:f>
                  <c:strCache>
                    <c:ptCount val="1"/>
                    <c:pt idx="0">
                      <c:v>3.7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{1B069D38-7C95-496C-94F8-561B076DC8B4}</c15:txfldGUID>
                      <c15:f>'5.시군구별 지적공부등록지 현황'!$E$71</c15:f>
                      <c15:dlblFieldTableCache>
                        <c:ptCount val="1"/>
                        <c:pt idx="0">
                          <c:v>4.1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7A4-4958-87A6-AB3BC3904930}"/>
                </c:ext>
              </c:extLst>
            </c:dLbl>
            <c:dLbl>
              <c:idx val="10"/>
              <c:tx>
                <c:strRef>
                  <c:f>'5.시군구별 지적공부등록지 현황'!$E$72</c:f>
                  <c:strCache>
                    <c:ptCount val="1"/>
                    <c:pt idx="0">
                      <c:v>6.8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{DCF22194-B25D-46CC-95F9-5AF0364961A7}</c15:txfldGUID>
                      <c15:f>'5.시군구별 지적공부등록지 현황'!$E$72</c15:f>
                      <c15:dlblFieldTableCache>
                        <c:ptCount val="1"/>
                        <c:pt idx="0">
                          <c:v>6.8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7A4-4958-87A6-AB3BC3904930}"/>
                </c:ext>
              </c:extLst>
            </c:dLbl>
            <c:dLbl>
              <c:idx val="11"/>
              <c:tx>
                <c:strRef>
                  <c:f>'5.시군구별 지적공부등록지 현황'!$E$73</c:f>
                  <c:strCache>
                    <c:ptCount val="1"/>
                    <c:pt idx="0">
                      <c:v>10.7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{1FEA8CCB-33B3-48D5-B791-F8C56557BB90}</c15:txfldGUID>
                      <c15:f>'5.시군구별 지적공부등록지 현황'!$E$73</c15:f>
                      <c15:dlblFieldTableCache>
                        <c:ptCount val="1"/>
                        <c:pt idx="0">
                          <c:v>10.8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7A4-4958-87A6-AB3BC3904930}"/>
                </c:ext>
              </c:extLst>
            </c:dLbl>
            <c:dLbl>
              <c:idx val="12"/>
              <c:tx>
                <c:strRef>
                  <c:f>'5.시군구별 지적공부등록지 현황'!$E$74</c:f>
                  <c:strCache>
                    <c:ptCount val="1"/>
                    <c:pt idx="0">
                      <c:v>58.8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{4CA9AD8B-86BB-4333-AE81-BA7CC8245AD0}</c15:txfldGUID>
                      <c15:f>'5.시군구별 지적공부등록지 현황'!$E$74</c15:f>
                      <c15:dlblFieldTableCache>
                        <c:ptCount val="1"/>
                        <c:pt idx="0">
                          <c:v>61.1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7A4-4958-87A6-AB3BC3904930}"/>
                </c:ext>
              </c:extLst>
            </c:dLbl>
            <c:dLbl>
              <c:idx val="13"/>
              <c:tx>
                <c:strRef>
                  <c:f>'5.시군구별 지적공부등록지 현황'!$E$75</c:f>
                  <c:strCache>
                    <c:ptCount val="1"/>
                    <c:pt idx="0">
                      <c:v>63.5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{7C8A8AFF-88F7-4A57-979C-DB85FF8F87D5}</c15:txfldGUID>
                      <c15:f>'5.시군구별 지적공부등록지 현황'!$E$75</c15:f>
                      <c15:dlblFieldTableCache>
                        <c:ptCount val="1"/>
                        <c:pt idx="0">
                          <c:v>63.7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7A4-4958-87A6-AB3BC3904930}"/>
                </c:ext>
              </c:extLst>
            </c:dLbl>
            <c:dLbl>
              <c:idx val="14"/>
              <c:tx>
                <c:strRef>
                  <c:f>'5.시군구별 지적공부등록지 현황'!$E$77</c:f>
                  <c:strCache>
                    <c:ptCount val="1"/>
                    <c:pt idx="0">
                      <c:v>20.5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{597F9FCA-54F4-4C9C-AF0B-DDDFD1E1923C}</c15:txfldGUID>
                      <c15:f>'5.시군구별 지적공부등록지 현황'!$E$77</c15:f>
                      <c15:dlblFieldTableCache>
                        <c:ptCount val="1"/>
                        <c:pt idx="0">
                          <c:v>21.3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7A4-4958-87A6-AB3BC3904930}"/>
                </c:ext>
              </c:extLst>
            </c:dLbl>
            <c:dLbl>
              <c:idx val="15"/>
              <c:tx>
                <c:strRef>
                  <c:f>'5.시군구별 지적공부등록지 현황'!$E$78</c:f>
                  <c:strCache>
                    <c:ptCount val="1"/>
                    <c:pt idx="0">
                      <c:v>25.4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{0137CDC1-5E69-456F-9E46-D1719ABEFD15}</c15:txfldGUID>
                      <c15:f>'5.시군구별 지적공부등록지 현황'!$E$78</c15:f>
                      <c15:dlblFieldTableCache>
                        <c:ptCount val="1"/>
                        <c:pt idx="0">
                          <c:v>26.0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7A4-4958-87A6-AB3BC3904930}"/>
                </c:ext>
              </c:extLst>
            </c:dLbl>
            <c:dLbl>
              <c:idx val="16"/>
              <c:tx>
                <c:strRef>
                  <c:f>'5.시군구별 지적공부등록지 현황'!$E$80</c:f>
                  <c:strCache>
                    <c:ptCount val="1"/>
                    <c:pt idx="0">
                      <c:v>6.1
(0.1)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{8456BCBF-F428-4040-BF59-90BA5525A028}</c15:txfldGUID>
                      <c15:f>'5.시군구별 지적공부등록지 현황'!$E$80</c15:f>
                      <c15:dlblFieldTableCache>
                        <c:ptCount val="1"/>
                        <c:pt idx="0">
                          <c:v>52.8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7A4-4958-87A6-AB3BC3904930}"/>
                </c:ext>
              </c:extLst>
            </c:dLbl>
            <c:dLbl>
              <c:idx val="17"/>
              <c:tx>
                <c:strRef>
                  <c:f>'5.시군구별 지적공부등록지 현황'!$E$81</c:f>
                  <c:strCache>
                    <c:ptCount val="1"/>
                    <c:pt idx="0">
                      <c:v>0.4
(0.0)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{60159663-AC4C-4F03-94C9-5AD3F4179F76}</c15:txfldGUID>
                      <c15:f>'5.시군구별 지적공부등록지 현황'!$E$81</c15:f>
                      <c15:dlblFieldTableCache>
                        <c:ptCount val="1"/>
                        <c:pt idx="0">
                          <c:v>6.3
(0.1)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7A4-4958-87A6-AB3BC3904930}"/>
                </c:ext>
              </c:extLst>
            </c:dLbl>
            <c:dLbl>
              <c:idx val="18"/>
              <c:layout>
                <c:manualLayout>
                  <c:x val="0"/>
                  <c:y val="0"/>
                </c:manualLayout>
              </c:layout>
              <c:tx>
                <c:strRef>
                  <c:f>'5.시군구별 지적공부등록지 현황'!$E$82</c:f>
                  <c:strCache>
                    <c:ptCount val="1"/>
                    <c:pt idx="0">
                      <c:v>51.7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{2D70D475-C34A-4185-AB02-6B580D099317}</c15:txfldGUID>
                      <c15:f>'5.시군구별 지적공부등록지 현황'!$E$82</c15:f>
                      <c15:dlblFieldTableCache>
                        <c:ptCount val="1"/>
                        <c:pt idx="0">
                          <c:v>0.4
(0.0)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7A4-4958-87A6-AB3BC3904930}"/>
                </c:ext>
              </c:extLst>
            </c:dLbl>
            <c:dLbl>
              <c:idx val="19"/>
              <c:tx>
                <c:strRef>
                  <c:f>'5.시군구별 지적공부등록지 현황'!$E$83</c:f>
                  <c:strCache>
                    <c:ptCount val="1"/>
                    <c:pt idx="0">
                      <c:v>21.5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{D27BBF88-A68E-4A29-BE2B-53FF311D28FC}</c15:txfldGUID>
                      <c15:f>'5.시군구별 지적공부등록지 현황'!$E$83</c15:f>
                      <c15:dlblFieldTableCache>
                        <c:ptCount val="1"/>
                        <c:pt idx="0">
                          <c:v>21.5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7A4-4958-87A6-AB3BC3904930}"/>
                </c:ext>
              </c:extLst>
            </c:dLbl>
            <c:dLbl>
              <c:idx val="20"/>
              <c:tx>
                <c:strRef>
                  <c:f>'5.시군구별 지적공부등록지 현황'!$E$84</c:f>
                  <c:strCache>
                    <c:ptCount val="1"/>
                    <c:pt idx="0">
                      <c:v>9.3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{51B8AC16-DA2E-4C61-BF03-47830A6C809D}</c15:txfldGUID>
                      <c15:f>'5.시군구별 지적공부등록지 현황'!$E$84</c15:f>
                      <c15:dlblFieldTableCache>
                        <c:ptCount val="1"/>
                        <c:pt idx="0">
                          <c:v>9.3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7A4-4958-87A6-AB3BC3904930}"/>
                </c:ext>
              </c:extLst>
            </c:dLbl>
            <c:dLbl>
              <c:idx val="21"/>
              <c:tx>
                <c:strRef>
                  <c:f>'5.시군구별 지적공부등록지 현황'!$E$85</c:f>
                  <c:strCache>
                    <c:ptCount val="1"/>
                    <c:pt idx="0">
                      <c:v>289.2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{1E604F3B-BF6D-44EE-ADEB-0AF64900D23C}</c15:txfldGUID>
                      <c15:f>'5.시군구별 지적공부등록지 현황'!$E$85</c15:f>
                      <c15:dlblFieldTableCache>
                        <c:ptCount val="1"/>
                        <c:pt idx="0">
                          <c:v>291.5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7A4-4958-87A6-AB3BC3904930}"/>
                </c:ext>
              </c:extLst>
            </c:dLbl>
            <c:dLbl>
              <c:idx val="22"/>
              <c:tx>
                <c:strRef>
                  <c:f>'5.시군구별 지적공부등록지 현황'!$E$86</c:f>
                  <c:strCache>
                    <c:ptCount val="1"/>
                    <c:pt idx="0">
                      <c:v>8.6
(0.2)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{A4C6C1D5-3CD2-4729-B7FA-A62657ED0E73}</c15:txfldGUID>
                      <c15:f>'5.시군구별 지적공부등록지 현황'!$E$86</c15:f>
                      <c15:dlblFieldTableCache>
                        <c:ptCount val="1"/>
                        <c:pt idx="0">
                          <c:v>8.8
(0.2)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7A4-4958-87A6-AB3BC3904930}"/>
                </c:ext>
              </c:extLst>
            </c:dLbl>
            <c:dLbl>
              <c:idx val="23"/>
              <c:tx>
                <c:strRef>
                  <c:f>'5.시군구별 지적공부등록지 현황'!$E$87</c:f>
                  <c:strCache>
                    <c:ptCount val="1"/>
                    <c:pt idx="0">
                      <c:v>31.9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{8A8FFF54-E441-474B-A1AC-7093F0D215F2}</c15:txfldGUID>
                      <c15:f>'5.시군구별 지적공부등록지 현황'!$E$87</c15:f>
                      <c15:dlblFieldTableCache>
                        <c:ptCount val="1"/>
                        <c:pt idx="0">
                          <c:v>33.4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7A4-4958-87A6-AB3BC3904930}"/>
                </c:ext>
              </c:extLst>
            </c:dLbl>
            <c:dLbl>
              <c:idx val="24"/>
              <c:tx>
                <c:strRef>
                  <c:f>'5.시군구별 지적공부등록지 현황'!$E$88</c:f>
                  <c:strCache>
                    <c:ptCount val="1"/>
                    <c:pt idx="0">
                      <c:v>14.9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{D9ACA4EE-1D77-461F-8C85-CE7C39BA19DD}</c15:txfldGUID>
                      <c15:f>'5.시군구별 지적공부등록지 현황'!$E$88</c15:f>
                      <c15:dlblFieldTableCache>
                        <c:ptCount val="1"/>
                        <c:pt idx="0">
                          <c:v>14.9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7A4-4958-87A6-AB3BC3904930}"/>
                </c:ext>
              </c:extLst>
            </c:dLbl>
            <c:dLbl>
              <c:idx val="25"/>
              <c:tx>
                <c:strRef>
                  <c:f>'5.시군구별 지적공부등록지 현황'!$E$89</c:f>
                  <c:strCache>
                    <c:ptCount val="1"/>
                    <c:pt idx="0">
                      <c:v>29.0
(0.6)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{7A0119EA-BF1E-438F-9FFA-1388960B146B}</c15:txfldGUID>
                      <c15:f>'5.시군구별 지적공부등록지 현황'!$E$89</c15:f>
                      <c15:dlblFieldTableCache>
                        <c:ptCount val="1"/>
                        <c:pt idx="0">
                          <c:v>29.9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7A4-4958-87A6-AB3BC3904930}"/>
                </c:ext>
              </c:extLst>
            </c:dLbl>
            <c:dLbl>
              <c:idx val="26"/>
              <c:tx>
                <c:strRef>
                  <c:f>'5.시군구별 지적공부등록지 현황'!$E$90</c:f>
                  <c:strCache>
                    <c:ptCount val="1"/>
                    <c:pt idx="0">
                      <c:v>44.7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{3DADE6BC-3D2E-4FD2-8AAA-3616092EC0CE}</c15:txfldGUID>
                      <c15:f>'5.시군구별 지적공부등록지 현황'!$E$90</c15:f>
                      <c15:dlblFieldTableCache>
                        <c:ptCount val="1"/>
                        <c:pt idx="0">
                          <c:v>44.9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7A4-4958-87A6-AB3BC3904930}"/>
                </c:ext>
              </c:extLst>
            </c:dLbl>
            <c:dLbl>
              <c:idx val="27"/>
              <c:tx>
                <c:strRef>
                  <c:f>'5.시군구별 지적공부등록지 현황'!$E$92</c:f>
                  <c:strCache>
                    <c:ptCount val="1"/>
                    <c:pt idx="0">
                      <c:v>218.6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{4DA76421-DEA7-469C-9D58-97BB8E31966C}</c15:txfldGUID>
                      <c15:f>'5.시군구별 지적공부등록지 현황'!$E$92</c15:f>
                      <c15:dlblFieldTableCache>
                        <c:ptCount val="1"/>
                        <c:pt idx="0">
                          <c:v>223.0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7A4-4958-87A6-AB3BC3904930}"/>
                </c:ext>
              </c:extLst>
            </c:dLbl>
            <c:dLbl>
              <c:idx val="28"/>
              <c:tx>
                <c:strRef>
                  <c:f>'5.시군구별 지적공부등록지 현황'!$E$93</c:f>
                  <c:strCache>
                    <c:ptCount val="1"/>
                    <c:pt idx="0">
                      <c:v>23.8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{15E03603-4A71-4ED0-BF7E-BAAC877AF077}</c15:txfldGUID>
                      <c15:f>'5.시군구별 지적공부등록지 현황'!$E$93</c15:f>
                      <c15:dlblFieldTableCache>
                        <c:ptCount val="1"/>
                        <c:pt idx="0">
                          <c:v>24.3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7A4-4958-87A6-AB3BC3904930}"/>
                </c:ext>
              </c:extLst>
            </c:dLbl>
            <c:dLbl>
              <c:idx val="29"/>
              <c:tx>
                <c:strRef>
                  <c:f>'5.시군구별 지적공부등록지 현황'!$E$94</c:f>
                  <c:strCache>
                    <c:ptCount val="1"/>
                    <c:pt idx="0">
                      <c:v>16.9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{C1CF48AD-A9DF-4AA0-A1F8-CA749D1CC04C}</c15:txfldGUID>
                      <c15:f>'5.시군구별 지적공부등록지 현황'!$E$94</c15:f>
                      <c15:dlblFieldTableCache>
                        <c:ptCount val="1"/>
                        <c:pt idx="0">
                          <c:v>17.1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7A4-4958-87A6-AB3BC3904930}"/>
                </c:ext>
              </c:extLst>
            </c:dLbl>
            <c:dLbl>
              <c:idx val="30"/>
              <c:tx>
                <c:strRef>
                  <c:f>'5.시군구별 지적공부등록지 현황'!$E$95</c:f>
                  <c:strCache>
                    <c:ptCount val="1"/>
                    <c:pt idx="0">
                      <c:v>260.2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{FAC34650-B730-45F3-A276-DF841C0ED23E}</c15:txfldGUID>
                      <c15:f>'5.시군구별 지적공부등록지 현황'!$E$95</c15:f>
                      <c15:dlblFieldTableCache>
                        <c:ptCount val="1"/>
                        <c:pt idx="0">
                          <c:v>264.0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7A4-4958-87A6-AB3BC3904930}"/>
                </c:ext>
              </c:extLst>
            </c:dLbl>
            <c:dLbl>
              <c:idx val="31"/>
              <c:tx>
                <c:strRef>
                  <c:f>'5.시군구별 지적공부등록지 현황'!$E$96</c:f>
                  <c:strCache>
                    <c:ptCount val="1"/>
                    <c:pt idx="0">
                      <c:v>129.5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{A291C7C5-DBF7-48F7-AF1D-316B4DB66263}</c15:txfldGUID>
                      <c15:f>'5.시군구별 지적공부등록지 현황'!$E$96</c15:f>
                      <c15:dlblFieldTableCache>
                        <c:ptCount val="1"/>
                        <c:pt idx="0">
                          <c:v>132.9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7A4-4958-87A6-AB3BC3904930}"/>
                </c:ext>
              </c:extLst>
            </c:dLbl>
            <c:dLbl>
              <c:idx val="32"/>
              <c:tx>
                <c:strRef>
                  <c:f>'5.시군구별 지적공부등록지 현황'!$E$97</c:f>
                  <c:strCache>
                    <c:ptCount val="1"/>
                    <c:pt idx="0">
                      <c:v>244.3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{E6D774BF-9F6A-4D55-8DBD-770CC54AFBB9}</c15:txfldGUID>
                      <c15:f>'5.시군구별 지적공부등록지 현황'!$E$97</c15:f>
                      <c15:dlblFieldTableCache>
                        <c:ptCount val="1"/>
                        <c:pt idx="0">
                          <c:v>248.5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7A4-4958-87A6-AB3BC3904930}"/>
                </c:ext>
              </c:extLst>
            </c:dLbl>
            <c:dLbl>
              <c:idx val="33"/>
              <c:tx>
                <c:strRef>
                  <c:f>'5.시군구별 지적공부등록지 현황'!$E$98</c:f>
                  <c:strCache>
                    <c:ptCount val="1"/>
                    <c:pt idx="0">
                      <c:v>41.1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{057820E3-432E-4CFD-AA58-A951A71157A5}</c15:txfldGUID>
                      <c15:f>'5.시군구별 지적공부등록지 현황'!$E$98</c15:f>
                      <c15:dlblFieldTableCache>
                        <c:ptCount val="1"/>
                        <c:pt idx="0">
                          <c:v>43.9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7A4-4958-87A6-AB3BC3904930}"/>
                </c:ext>
              </c:extLst>
            </c:dLbl>
            <c:dLbl>
              <c:idx val="34"/>
              <c:tx>
                <c:strRef>
                  <c:f>'5.시군구별 지적공부등록지 현황'!$E$99</c:f>
                  <c:strCache>
                    <c:ptCount val="1"/>
                    <c:pt idx="0">
                      <c:v>163.0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{E5AE437D-6731-4BA6-8DA0-6B8C3F3D61B8}</c15:txfldGUID>
                      <c15:f>'5.시군구별 지적공부등록지 현황'!$E$99</c15:f>
                      <c15:dlblFieldTableCache>
                        <c:ptCount val="1"/>
                        <c:pt idx="0">
                          <c:v>169.0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7A4-4958-87A6-AB3BC3904930}"/>
                </c:ext>
              </c:extLst>
            </c:dLbl>
            <c:dLbl>
              <c:idx val="35"/>
              <c:tx>
                <c:strRef>
                  <c:f>'5.시군구별 지적공부등록지 현황'!$E$100</c:f>
                  <c:strCache>
                    <c:ptCount val="1"/>
                    <c:pt idx="0">
                      <c:v>266.5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{63A1D689-E103-4AE0-B6EB-53765E8781C6}</c15:txfldGUID>
                      <c15:f>'5.시군구별 지적공부등록지 현황'!$E$100</c15:f>
                      <c15:dlblFieldTableCache>
                        <c:ptCount val="1"/>
                        <c:pt idx="0">
                          <c:v>268.9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7A4-4958-87A6-AB3BC3904930}"/>
                </c:ext>
              </c:extLst>
            </c:dLbl>
            <c:dLbl>
              <c:idx val="36"/>
              <c:tx>
                <c:strRef>
                  <c:f>'5.시군구별 지적공부등록지 현황'!$E$101</c:f>
                  <c:strCache>
                    <c:ptCount val="1"/>
                    <c:pt idx="0">
                      <c:v>164.9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7A4-4958-87A6-AB3BC3904930}"/>
                </c:ext>
              </c:extLst>
            </c:dLbl>
            <c:dLbl>
              <c:idx val="37"/>
              <c:tx>
                <c:strRef>
                  <c:f>'5.시군구별 지적공부등록지 현황'!$E$102</c:f>
                  <c:strCache>
                    <c:ptCount val="1"/>
                    <c:pt idx="0">
                      <c:v>532.0
(11.1)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7A4-4958-87A6-AB3BC3904930}"/>
                </c:ext>
              </c:extLst>
            </c:dLbl>
            <c:dLbl>
              <c:idx val="38"/>
              <c:tx>
                <c:strRef>
                  <c:f>'5.시군구별 지적공부등록지 현황'!$E$103</c:f>
                  <c:strCache>
                    <c:ptCount val="1"/>
                    <c:pt idx="0">
                      <c:v>210.5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strRef>
                  <c:f>'5.시군구별 지적공부등록지 현황'!$E$104</c:f>
                  <c:strCache>
                    <c:ptCount val="1"/>
                    <c:pt idx="0">
                      <c:v>410.9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tx>
                <c:strRef>
                  <c:f>'5.시군구별 지적공부등록지 현황'!$E$105</c:f>
                  <c:strCache>
                    <c:ptCount val="1"/>
                    <c:pt idx="0">
                      <c:v>674.9
(14.1)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strRef>
                  <c:f>'5.시군구별 지적공부등록지 현황'!$E$106</c:f>
                  <c:strCache>
                    <c:ptCount val="1"/>
                    <c:pt idx="0">
                      <c:v>600.3
(12.5)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('5.시군구별 지적공부등록지 현황'!$A$60:$A$63,'5.시군구별 지적공부등록지 현황'!$A$65:$A$68,'5.시군구별 지적공부등록지 현황'!$A$70:$A$75,'5.시군구별 지적공부등록지 현황'!$A$77:$A$78,'5.시군구별 지적공부등록지 현황'!$A$80:$A$90,'5.시군구별 지적공부등록지 현황'!$A$92:$A$100,'5.시군구별 지적공부등록지 현황'!$A$101:$A$106)</c:f>
              <c:strCache>
                <c:ptCount val="42"/>
                <c:pt idx="0">
                  <c:v>수원시장안구</c:v>
                </c:pt>
                <c:pt idx="1">
                  <c:v>수원시권선구</c:v>
                </c:pt>
                <c:pt idx="2">
                  <c:v>수원시팔달구</c:v>
                </c:pt>
                <c:pt idx="3">
                  <c:v>수원시영통구</c:v>
                </c:pt>
                <c:pt idx="4">
                  <c:v>성남시수정구</c:v>
                </c:pt>
                <c:pt idx="5">
                  <c:v>성남시중원구</c:v>
                </c:pt>
                <c:pt idx="6">
                  <c:v>성남시분당구</c:v>
                </c:pt>
                <c:pt idx="7">
                  <c:v>의정부시</c:v>
                </c:pt>
                <c:pt idx="8">
                  <c:v>안양시만안구</c:v>
                </c:pt>
                <c:pt idx="9">
                  <c:v>안양시동안구</c:v>
                </c:pt>
                <c:pt idx="10">
                  <c:v>부천시</c:v>
                </c:pt>
                <c:pt idx="11">
                  <c:v>광명시</c:v>
                </c:pt>
                <c:pt idx="12">
                  <c:v>평택시</c:v>
                </c:pt>
                <c:pt idx="13">
                  <c:v>동두천시</c:v>
                </c:pt>
                <c:pt idx="14">
                  <c:v>안산시상록구</c:v>
                </c:pt>
                <c:pt idx="15">
                  <c:v>안산시단원구</c:v>
                </c:pt>
                <c:pt idx="16">
                  <c:v>고양시덕양구</c:v>
                </c:pt>
                <c:pt idx="17">
                  <c:v>고양시일산동구</c:v>
                </c:pt>
                <c:pt idx="18">
                  <c:v>고양시일산서구</c:v>
                </c:pt>
                <c:pt idx="19">
                  <c:v>과천시</c:v>
                </c:pt>
                <c:pt idx="20">
                  <c:v>구리시</c:v>
                </c:pt>
                <c:pt idx="21">
                  <c:v>남양주시</c:v>
                </c:pt>
                <c:pt idx="22">
                  <c:v>오산시</c:v>
                </c:pt>
                <c:pt idx="23">
                  <c:v>시흥시</c:v>
                </c:pt>
                <c:pt idx="24">
                  <c:v>군포시</c:v>
                </c:pt>
                <c:pt idx="25">
                  <c:v>의왕시</c:v>
                </c:pt>
                <c:pt idx="26">
                  <c:v>하남시</c:v>
                </c:pt>
                <c:pt idx="27">
                  <c:v>용인시처인구</c:v>
                </c:pt>
                <c:pt idx="28">
                  <c:v>용인시기흥구</c:v>
                </c:pt>
                <c:pt idx="29">
                  <c:v>용인시수지구</c:v>
                </c:pt>
                <c:pt idx="30">
                  <c:v>파주시</c:v>
                </c:pt>
                <c:pt idx="31">
                  <c:v>이천시</c:v>
                </c:pt>
                <c:pt idx="32">
                  <c:v>안성시</c:v>
                </c:pt>
                <c:pt idx="33">
                  <c:v>김포시</c:v>
                </c:pt>
                <c:pt idx="34">
                  <c:v>화성시</c:v>
                </c:pt>
                <c:pt idx="35">
                  <c:v>광주시</c:v>
                </c:pt>
                <c:pt idx="36">
                  <c:v>양주시</c:v>
                </c:pt>
                <c:pt idx="37">
                  <c:v>포천시</c:v>
                </c:pt>
                <c:pt idx="38">
                  <c:v>여주시</c:v>
                </c:pt>
                <c:pt idx="39">
                  <c:v>연천군</c:v>
                </c:pt>
                <c:pt idx="40">
                  <c:v>가평군</c:v>
                </c:pt>
                <c:pt idx="41">
                  <c:v>양평군</c:v>
                </c:pt>
              </c:strCache>
            </c:strRef>
          </c:cat>
          <c:val>
            <c:numRef>
              <c:f>('5.시군구별 지적공부등록지 현황'!$C$60:$C$63,'5.시군구별 지적공부등록지 현황'!$C$65:$C$68,'5.시군구별 지적공부등록지 현황'!$C$70:$C$75,'5.시군구별 지적공부등록지 현황'!$C$77:$C$78,'5.시군구별 지적공부등록지 현황'!$C$80:$C$90,'5.시군구별 지적공부등록지 현황'!$C$92:$C$100,'5.시군구별 지적공부등록지 현황'!$C$101:$C$106)</c:f>
              <c:numCache>
                <c:formatCode>#,##0.0_ </c:formatCode>
                <c:ptCount val="42"/>
                <c:pt idx="0">
                  <c:v>14.862687999999999</c:v>
                </c:pt>
                <c:pt idx="1">
                  <c:v>3.1315629999999999</c:v>
                </c:pt>
                <c:pt idx="2">
                  <c:v>0.60128700000000002</c:v>
                </c:pt>
                <c:pt idx="3">
                  <c:v>3.4063849999999998</c:v>
                </c:pt>
                <c:pt idx="4">
                  <c:v>16.233540999999999</c:v>
                </c:pt>
                <c:pt idx="5">
                  <c:v>8.2569319999999991</c:v>
                </c:pt>
                <c:pt idx="6">
                  <c:v>24.585494999999998</c:v>
                </c:pt>
                <c:pt idx="7">
                  <c:v>46.570189999999997</c:v>
                </c:pt>
                <c:pt idx="8">
                  <c:v>15.79144</c:v>
                </c:pt>
                <c:pt idx="9">
                  <c:v>3.6526329999999998</c:v>
                </c:pt>
                <c:pt idx="10">
                  <c:v>6.7619789999999993</c:v>
                </c:pt>
                <c:pt idx="11">
                  <c:v>10.705048999999999</c:v>
                </c:pt>
                <c:pt idx="12">
                  <c:v>58.763889999999996</c:v>
                </c:pt>
                <c:pt idx="13">
                  <c:v>63.530101999999999</c:v>
                </c:pt>
                <c:pt idx="14">
                  <c:v>20.510472999999998</c:v>
                </c:pt>
                <c:pt idx="15">
                  <c:v>25.395329</c:v>
                </c:pt>
                <c:pt idx="16">
                  <c:v>6.1392639999999998</c:v>
                </c:pt>
                <c:pt idx="17">
                  <c:v>0.39373900000000001</c:v>
                </c:pt>
                <c:pt idx="18">
                  <c:v>51.694804999999995</c:v>
                </c:pt>
                <c:pt idx="19">
                  <c:v>21.504480999999998</c:v>
                </c:pt>
                <c:pt idx="20">
                  <c:v>9.3040389999999995</c:v>
                </c:pt>
                <c:pt idx="21">
                  <c:v>289.19155999999998</c:v>
                </c:pt>
                <c:pt idx="22">
                  <c:v>8.5838210000000004</c:v>
                </c:pt>
                <c:pt idx="23">
                  <c:v>31.893625999999998</c:v>
                </c:pt>
                <c:pt idx="24">
                  <c:v>14.90297</c:v>
                </c:pt>
                <c:pt idx="25">
                  <c:v>29.003809</c:v>
                </c:pt>
                <c:pt idx="26">
                  <c:v>44.663209999999999</c:v>
                </c:pt>
                <c:pt idx="27">
                  <c:v>218.620508</c:v>
                </c:pt>
                <c:pt idx="28">
                  <c:v>23.803373999999998</c:v>
                </c:pt>
                <c:pt idx="29">
                  <c:v>16.867894</c:v>
                </c:pt>
                <c:pt idx="30">
                  <c:v>260.23046399999998</c:v>
                </c:pt>
                <c:pt idx="31">
                  <c:v>129.54601</c:v>
                </c:pt>
                <c:pt idx="32">
                  <c:v>244.32192499999999</c:v>
                </c:pt>
                <c:pt idx="33">
                  <c:v>41.101996999999997</c:v>
                </c:pt>
                <c:pt idx="34">
                  <c:v>162.98668499999999</c:v>
                </c:pt>
                <c:pt idx="35">
                  <c:v>266.46869699999996</c:v>
                </c:pt>
                <c:pt idx="36">
                  <c:v>164.87327399999998</c:v>
                </c:pt>
                <c:pt idx="37">
                  <c:v>531.97091899999998</c:v>
                </c:pt>
                <c:pt idx="38">
                  <c:v>210.47428399999998</c:v>
                </c:pt>
                <c:pt idx="39">
                  <c:v>410.858518</c:v>
                </c:pt>
                <c:pt idx="40">
                  <c:v>674.87759899999992</c:v>
                </c:pt>
                <c:pt idx="41">
                  <c:v>600.32665899999995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'5.시군구별 지적공부등록지 현황'!$C$59</c15:sqref>
                  <c15:dLbl>
                    <c:idx val="-1"/>
                    <c:tx>
                      <c:strRef>
                        <c:f>'5.시군구별 지적공부등록지 현황'!$E$59</c:f>
                        <c:strCache>
                          <c:ptCount val="1"/>
                          <c:pt idx="0">
                            <c:v>22.1
(0.5)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{FA96565F-16C2-4EC4-B48F-24A49A5850D0}</c15:txfldGUID>
                            <c15:f>'5.시군구별 지적공부등록지 현황'!$E$59</c15:f>
                            <c15:dlblFieldTableCache>
                              <c:ptCount val="1"/>
                              <c:pt idx="0">
                                <c:v>22.1
(0.5)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77A4-4958-87A6-AB3BC3904930}"/>
                      </c:ext>
                    </c:extLst>
                  </c15:dLbl>
                </c15:categoryFilterException>
                <c15:categoryFilterException>
                  <c15:sqref>'5.시군구별 지적공부등록지 현황'!$C$64</c15:sqref>
                  <c15:dLbl>
                    <c:idx val="3"/>
                    <c:tx>
                      <c:strRef>
                        <c:f>'5.시군구별 지적공부등록지 현황'!$E$64</c:f>
                        <c:strCache>
                          <c:ptCount val="1"/>
                          <c:pt idx="0">
                            <c:v>50.6
(1.0)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{D00172AA-DB87-4DF8-919C-9201A45CC514}</c15:txfldGUID>
                            <c15:f>'5.시군구별 지적공부등록지 현황'!$E$64</c15:f>
                            <c15:dlblFieldTableCache>
                              <c:ptCount val="1"/>
                              <c:pt idx="0">
                                <c:v>50.6
(1.0)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77A4-4958-87A6-AB3BC3904930}"/>
                      </c:ext>
                    </c:extLst>
                  </c15:dLbl>
                </c15:categoryFilterException>
                <c15:categoryFilterException>
                  <c15:sqref>'5.시군구별 지적공부등록지 현황'!$C$69</c15:sqref>
                  <c15:dLbl>
                    <c:idx val="7"/>
                    <c:tx>
                      <c:strRef>
                        <c:f>'5.시군구별 지적공부등록지 현황'!$E$69</c:f>
                        <c:strCache>
                          <c:ptCount val="1"/>
                          <c:pt idx="0">
                            <c:v>23.1
(0.5)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{AD3679B9-B12B-4C85-BE90-B540BAC87E12}</c15:txfldGUID>
                            <c15:f>'5.시군구별 지적공부등록지 현황'!$E$69</c15:f>
                            <c15:dlblFieldTableCache>
                              <c:ptCount val="1"/>
                              <c:pt idx="0">
                                <c:v>23.1
(0.5)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77A4-4958-87A6-AB3BC3904930}"/>
                      </c:ext>
                    </c:extLst>
                  </c15:dLbl>
                </c15:categoryFilterException>
                <c15:categoryFilterException>
                  <c15:sqref>'5.시군구별 지적공부등록지 현황'!$C$76</c15:sqref>
                  <c15:dLbl>
                    <c:idx val="13"/>
                    <c:tx>
                      <c:strRef>
                        <c:f>'5.시군구별 지적공부등록지 현황'!$E$76</c:f>
                        <c:strCache>
                          <c:ptCount val="1"/>
                          <c:pt idx="0">
                            <c:v>47.3
(1.0)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{41AD3693-2EB5-4201-AFAB-9E901AE46952}</c15:txfldGUID>
                            <c15:f>'5.시군구별 지적공부등록지 현황'!$E$76</c15:f>
                            <c15:dlblFieldTableCache>
                              <c:ptCount val="1"/>
                              <c:pt idx="0">
                                <c:v>47.3
(1.0)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1-77A4-4958-87A6-AB3BC3904930}"/>
                      </c:ext>
                    </c:extLst>
                  </c15:dLbl>
                </c15:categoryFilterException>
                <c15:categoryFilterException>
                  <c15:sqref>'5.시군구별 지적공부등록지 현황'!$C$79</c15:sqref>
                  <c15:dLbl>
                    <c:idx val="15"/>
                    <c:tx>
                      <c:strRef>
                        <c:f>'5.시군구별 지적공부등록지 현황'!$E$79</c:f>
                        <c:strCache>
                          <c:ptCount val="1"/>
                          <c:pt idx="0">
                            <c:v>59.5
(1.2)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{70B44A17-F656-4F83-B0B5-A56C23145E35}</c15:txfldGUID>
                            <c15:f>'5.시군구별 지적공부등록지 현황'!$E$79</c15:f>
                            <c15:dlblFieldTableCache>
                              <c:ptCount val="1"/>
                              <c:pt idx="0">
                                <c:v>59.5
(1.2)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77A4-4958-87A6-AB3BC3904930}"/>
                      </c:ext>
                    </c:extLst>
                  </c15:dLbl>
                </c15:categoryFilterException>
                <c15:categoryFilterException>
                  <c15:sqref>'5.시군구별 지적공부등록지 현황'!$C$91</c15:sqref>
                  <c15:dLbl>
                    <c:idx val="26"/>
                    <c:tx>
                      <c:strRef>
                        <c:f>'5.시군구별 지적공부등록지 현황'!$E$91</c:f>
                        <c:strCache>
                          <c:ptCount val="1"/>
                          <c:pt idx="0">
                            <c:v>264.4
(5.4)</c:v>
                          </c:pt>
                        </c:strCache>
                      </c:strRef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>
                          <c15:dlblFTEntry>
                            <c15:txfldGUID>{46B43C13-4195-4FDB-AEF7-CF478D866199}</c15:txfldGUID>
                            <c15:f>'5.시군구별 지적공부등록지 현황'!$E$91</c15:f>
                            <c15:dlblFieldTableCache>
                              <c:ptCount val="1"/>
                              <c:pt idx="0">
                                <c:v>264.4
(5.4)</c:v>
                              </c:pt>
                            </c15:dlblFieldTableCache>
                          </c15:dlblFTEntry>
                        </c15:dlblFieldTable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0-77A4-4958-87A6-AB3BC390493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77A4-4958-87A6-AB3BC39049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524544"/>
        <c:axId val="226544256"/>
        <c:axId val="0"/>
      </c:bar3DChart>
      <c:catAx>
        <c:axId val="22652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ko-KR"/>
          </a:p>
        </c:txPr>
        <c:crossAx val="226544256"/>
        <c:crosses val="autoZero"/>
        <c:auto val="1"/>
        <c:lblAlgn val="ctr"/>
        <c:lblOffset val="100"/>
        <c:noMultiLvlLbl val="0"/>
      </c:catAx>
      <c:valAx>
        <c:axId val="22654425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2652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0277777777778018"/>
          <c:y val="5.0925925925925923E-2"/>
          <c:w val="0.1916666666666666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0E-4F68-958C-F65D529EED5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0E-4F68-958C-F65D529EED56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현황'!$AF$11</c:f>
                  <c:strCache>
                    <c:ptCount val="1"/>
                    <c:pt idx="0">
                      <c:v>45.5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{E92DC7F9-C698-4E85-BD56-9A0F43D1EBAF}</c15:txfldGUID>
                      <c15:f>'2.시군구별 면적 및 지번수 현황'!$AF$11</c15:f>
                      <c15:dlblFieldTableCache>
                        <c:ptCount val="1"/>
                        <c:pt idx="0">
                          <c:v>45.5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0E-4F68-958C-F65D529EED56}"/>
                </c:ext>
              </c:extLst>
            </c:dLbl>
            <c:dLbl>
              <c:idx val="1"/>
              <c:layout/>
              <c:tx>
                <c:strRef>
                  <c:f>'2.시군구별 면적 및 지번수 현황'!$AG$11</c:f>
                  <c:strCache>
                    <c:ptCount val="1"/>
                    <c:pt idx="0">
                      <c:v>43.4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{4C17F793-8793-4CC1-BB4B-99A1CF23B293}</c15:txfldGUID>
                      <c15:f>'2.시군구별 면적 및 지번수 현황'!$AG$11</c15:f>
                      <c15:dlblFieldTableCache>
                        <c:ptCount val="1"/>
                        <c:pt idx="0">
                          <c:v>42.6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0E-4F68-958C-F65D529EED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45.4527067</c:v>
                </c:pt>
                <c:pt idx="1">
                  <c:v>43.393999999999998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0E-4F68-958C-F65D529EE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433792"/>
        <c:axId val="150437248"/>
        <c:axId val="0"/>
      </c:bar3DChart>
      <c:catAx>
        <c:axId val="150433792"/>
        <c:scaling>
          <c:orientation val="minMax"/>
        </c:scaling>
        <c:delete val="1"/>
        <c:axPos val="b"/>
        <c:majorTickMark val="out"/>
        <c:minorTickMark val="none"/>
        <c:tickLblPos val="none"/>
        <c:crossAx val="150437248"/>
        <c:crosses val="autoZero"/>
        <c:auto val="1"/>
        <c:lblAlgn val="ctr"/>
        <c:lblOffset val="100"/>
        <c:noMultiLvlLbl val="0"/>
      </c:catAx>
      <c:valAx>
        <c:axId val="150437248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4337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'6.시군구별 지목별 면적 현황'!$X$5</c:f>
                  <c:strCache>
                    <c:ptCount val="1"/>
                    <c:pt idx="0">
                      <c:v>전
871.3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{77592BBF-B67E-466F-AE0B-7E6E31E2B290}</c15:txfldGUID>
                      <c15:f>'6.시군구별 지목별 면적 현황'!$X$5</c15:f>
                      <c15:dlblFieldTableCache>
                        <c:ptCount val="1"/>
                        <c:pt idx="0">
                          <c:v>전
885.7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A41-4464-B1FA-6B9A6D94C936}"/>
                </c:ext>
              </c:extLst>
            </c:dLbl>
            <c:dLbl>
              <c:idx val="1"/>
              <c:tx>
                <c:strRef>
                  <c:f>'6.시군구별 지목별 면적 현황'!$X$6</c:f>
                  <c:strCache>
                    <c:ptCount val="1"/>
                    <c:pt idx="0">
                      <c:v>답
1,187.4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{839D54C7-9ABE-4808-80FC-CE64EA8BC1C0}</c15:txfldGUID>
                      <c15:f>'6.시군구별 지목별 면적 현황'!$X$6</c15:f>
                      <c15:dlblFieldTableCache>
                        <c:ptCount val="1"/>
                        <c:pt idx="0">
                          <c:v>답
1,215.6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A41-4464-B1FA-6B9A6D94C936}"/>
                </c:ext>
              </c:extLst>
            </c:dLbl>
            <c:dLbl>
              <c:idx val="2"/>
              <c:tx>
                <c:strRef>
                  <c:f>'6.시군구별 지목별 면적 현황'!$X$7</c:f>
                  <c:strCache>
                    <c:ptCount val="1"/>
                    <c:pt idx="0">
                      <c:v>임야
5,265.8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{5996DDE5-4259-475A-A3E4-1B4FF3FC1F6E}</c15:txfldGUID>
                      <c15:f>'6.시군구별 지목별 면적 현황'!$X$7</c15:f>
                      <c15:dlblFieldTableCache>
                        <c:ptCount val="1"/>
                        <c:pt idx="0">
                          <c:v>임야
5,298.4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A41-4464-B1FA-6B9A6D94C936}"/>
                </c:ext>
              </c:extLst>
            </c:dLbl>
            <c:dLbl>
              <c:idx val="3"/>
              <c:tx>
                <c:strRef>
                  <c:f>'6.시군구별 지목별 면적 현황'!$X$8</c:f>
                  <c:strCache>
                    <c:ptCount val="1"/>
                    <c:pt idx="0">
                      <c:v>대
643.1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{FFEEAD47-AE0F-4855-A48D-A8E24DF340E2}</c15:txfldGUID>
                      <c15:f>'6.시군구별 지목별 면적 현황'!$X$8</c15:f>
                      <c15:dlblFieldTableCache>
                        <c:ptCount val="1"/>
                        <c:pt idx="0">
                          <c:v>대
612.3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A41-4464-B1FA-6B9A6D94C936}"/>
                </c:ext>
              </c:extLst>
            </c:dLbl>
            <c:dLbl>
              <c:idx val="4"/>
              <c:tx>
                <c:strRef>
                  <c:f>'6.시군구별 지목별 면적 현황'!$X$9</c:f>
                  <c:strCache>
                    <c:ptCount val="1"/>
                    <c:pt idx="0">
                      <c:v>도로
477.6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{A5C72569-E54A-4788-8E0F-DAF5E9CAB70A}</c15:txfldGUID>
                      <c15:f>'6.시군구별 지목별 면적 현황'!$X$9</c15:f>
                      <c15:dlblFieldTableCache>
                        <c:ptCount val="1"/>
                        <c:pt idx="0">
                          <c:v>도로
462.5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A41-4464-B1FA-6B9A6D94C936}"/>
                </c:ext>
              </c:extLst>
            </c:dLbl>
            <c:dLbl>
              <c:idx val="5"/>
              <c:tx>
                <c:strRef>
                  <c:f>'6.시군구별 지목별 면적 현황'!$X$10</c:f>
                  <c:strCache>
                    <c:ptCount val="1"/>
                    <c:pt idx="0">
                      <c:v>하천
407.9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{D51F4947-4F0A-43D1-A554-EB9E2F9BBEEC}</c15:txfldGUID>
                      <c15:f>'6.시군구별 지목별 면적 현황'!$X$10</c15:f>
                      <c15:dlblFieldTableCache>
                        <c:ptCount val="1"/>
                        <c:pt idx="0">
                          <c:v>하천
406.2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A41-4464-B1FA-6B9A6D94C936}"/>
                </c:ext>
              </c:extLst>
            </c:dLbl>
            <c:dLbl>
              <c:idx val="6"/>
              <c:tx>
                <c:strRef>
                  <c:f>'6.시군구별 지목별 면적 현황'!$X$11</c:f>
                  <c:strCache>
                    <c:ptCount val="1"/>
                    <c:pt idx="0">
                      <c:v>기타
1,346.4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{5D157771-A3CD-4822-B128-82D9D5CAEE00}</c15:txfldGUID>
                      <c15:f>'6.시군구별 지목별 면적 현황'!$X$11</c15:f>
                      <c15:dlblFieldTableCache>
                        <c:ptCount val="1"/>
                        <c:pt idx="0">
                          <c:v>기타
1,314.6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A41-4464-B1FA-6B9A6D94C9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면적 현황'!$C$4:$I$4</c:f>
              <c:numCache>
                <c:formatCode>#,##0.0_);[Red]\(#,##0.0\)</c:formatCode>
                <c:ptCount val="7"/>
                <c:pt idx="0">
                  <c:v>871.30562009999994</c:v>
                </c:pt>
                <c:pt idx="1">
                  <c:v>1187.4250213</c:v>
                </c:pt>
                <c:pt idx="2">
                  <c:v>5265.8012812999996</c:v>
                </c:pt>
                <c:pt idx="3">
                  <c:v>643.12420239999994</c:v>
                </c:pt>
                <c:pt idx="4">
                  <c:v>477.61923690000003</c:v>
                </c:pt>
                <c:pt idx="5">
                  <c:v>407.86096069999996</c:v>
                </c:pt>
                <c:pt idx="6">
                  <c:v>1346.4073085999999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41-4464-B1FA-6B9A6D94C93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32354678556747163"/>
                  <c:y val="-0.3172649572649621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A-49EB-9F74-4CE5CA06437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현황'!$C$7:$I$7</c:f>
              <c:numCache>
                <c:formatCode>#,##0.0_);[Red]\(#,##0.0\)</c:formatCode>
                <c:ptCount val="7"/>
                <c:pt idx="0">
                  <c:v>3.9536218999999999</c:v>
                </c:pt>
                <c:pt idx="1">
                  <c:v>2.4751694</c:v>
                </c:pt>
                <c:pt idx="2">
                  <c:v>46.045617</c:v>
                </c:pt>
                <c:pt idx="3">
                  <c:v>11.591039599999998</c:v>
                </c:pt>
                <c:pt idx="4">
                  <c:v>7.3549625999999995</c:v>
                </c:pt>
                <c:pt idx="5">
                  <c:v>1.9910136000000001</c:v>
                </c:pt>
                <c:pt idx="6">
                  <c:v>8.1338857000000004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BA-49EB-9F74-4CE5CA064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3608087070957787"/>
                  <c:y val="-0.221668378409220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C7-4D6D-B733-8A3000FAFAB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현황'!$C$10:$I$10</c:f>
              <c:numCache>
                <c:formatCode>#,##0.0_);[Red]\(#,##0.0\)</c:formatCode>
                <c:ptCount val="7"/>
                <c:pt idx="0">
                  <c:v>4.7483147999999993</c:v>
                </c:pt>
                <c:pt idx="1">
                  <c:v>2.3067389999999999</c:v>
                </c:pt>
                <c:pt idx="2">
                  <c:v>13.802510499999999</c:v>
                </c:pt>
                <c:pt idx="3">
                  <c:v>7.5388332999999994</c:v>
                </c:pt>
                <c:pt idx="4">
                  <c:v>4.5807848</c:v>
                </c:pt>
                <c:pt idx="5">
                  <c:v>1.017957</c:v>
                </c:pt>
                <c:pt idx="6">
                  <c:v>4.5243217999999992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C7-4D6D-B733-8A3000FAF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52327669567621"/>
          <c:y val="8.285548275931158E-2"/>
          <c:w val="0.74634525947414465"/>
          <c:h val="0.6510829276111478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현황'!$C$11:$I$11</c:f>
              <c:numCache>
                <c:formatCode>#,##0.0_);[Red]\(#,##0.0\)</c:formatCode>
                <c:ptCount val="7"/>
                <c:pt idx="0">
                  <c:v>37.249528799999993</c:v>
                </c:pt>
                <c:pt idx="1">
                  <c:v>147.98170359999997</c:v>
                </c:pt>
                <c:pt idx="2">
                  <c:v>74.211961700000003</c:v>
                </c:pt>
                <c:pt idx="3">
                  <c:v>37.747620699999999</c:v>
                </c:pt>
                <c:pt idx="4">
                  <c:v>32.218164799999997</c:v>
                </c:pt>
                <c:pt idx="5">
                  <c:v>17.047273699999998</c:v>
                </c:pt>
                <c:pt idx="6">
                  <c:v>111.4261389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DC-4374-BA18-F72776278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현황'!$C$12:$I$12</c:f>
              <c:numCache>
                <c:formatCode>#,##0.0_);[Red]\(#,##0.0\)</c:formatCode>
                <c:ptCount val="7"/>
                <c:pt idx="0">
                  <c:v>6.5280517999999992</c:v>
                </c:pt>
                <c:pt idx="1">
                  <c:v>2.3670317000000001</c:v>
                </c:pt>
                <c:pt idx="2">
                  <c:v>63.527485200000001</c:v>
                </c:pt>
                <c:pt idx="3">
                  <c:v>5.4686054000000004</c:v>
                </c:pt>
                <c:pt idx="4">
                  <c:v>3.1843702</c:v>
                </c:pt>
                <c:pt idx="5">
                  <c:v>2.1886787000000001</c:v>
                </c:pt>
                <c:pt idx="6">
                  <c:v>12.407593399999998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85-40B2-AB4F-3A52D60199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2655907142042156"/>
                  <c:y val="-0.3608661417322873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8D-424B-AE0C-1F9CDFA3EE5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현황'!$C$15:$I$15</c:f>
              <c:numCache>
                <c:formatCode>#,##0.0_);[Red]\(#,##0.0\)</c:formatCode>
                <c:ptCount val="7"/>
                <c:pt idx="0">
                  <c:v>2.6742140000000001</c:v>
                </c:pt>
                <c:pt idx="1">
                  <c:v>2.0413109999999999</c:v>
                </c:pt>
                <c:pt idx="2">
                  <c:v>22.686128899999996</c:v>
                </c:pt>
                <c:pt idx="3">
                  <c:v>3.0787037999999995</c:v>
                </c:pt>
                <c:pt idx="4">
                  <c:v>2.3203329999999998</c:v>
                </c:pt>
                <c:pt idx="5">
                  <c:v>0.56106659999999997</c:v>
                </c:pt>
                <c:pt idx="6">
                  <c:v>2.5090761999999995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8D-424B-AE0C-1F9CDFA3EE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062840106499582E-2"/>
          <c:y val="0.10731776175036943"/>
          <c:w val="0.69280619121802223"/>
          <c:h val="0.6285017314012219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23317228845661"/>
                  <c:y val="8.55034297183440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3F-4B7D-A9DB-38CE244D193A}"/>
                </c:ext>
              </c:extLst>
            </c:dLbl>
            <c:dLbl>
              <c:idx val="2"/>
              <c:layout>
                <c:manualLayout>
                  <c:x val="-0.27594623374743332"/>
                  <c:y val="-0.144198151701626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3F-4B7D-A9DB-38CE244D193A}"/>
                </c:ext>
              </c:extLst>
            </c:dLbl>
            <c:dLbl>
              <c:idx val="3"/>
              <c:layout>
                <c:manualLayout>
                  <c:x val="0.14147582664015687"/>
                  <c:y val="-0.133091598844262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3F-4B7D-A9DB-38CE244D193A}"/>
                </c:ext>
              </c:extLst>
            </c:dLbl>
            <c:dLbl>
              <c:idx val="4"/>
              <c:layout>
                <c:manualLayout>
                  <c:x val="8.1097365745762415E-2"/>
                  <c:y val="-7.2188623480888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3F-4B7D-A9DB-38CE244D193A}"/>
                </c:ext>
              </c:extLst>
            </c:dLbl>
            <c:dLbl>
              <c:idx val="6"/>
              <c:layout>
                <c:manualLayout>
                  <c:x val="6.3361127648877399E-2"/>
                  <c:y val="5.91446657403118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3F-4B7D-A9DB-38CE244D193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현황'!$C$16:$I$16</c:f>
              <c:numCache>
                <c:formatCode>#,##0.0_);[Red]\(#,##0.0\)</c:formatCode>
                <c:ptCount val="7"/>
                <c:pt idx="0">
                  <c:v>3.3178672999999996</c:v>
                </c:pt>
                <c:pt idx="1">
                  <c:v>0.73425469999999993</c:v>
                </c:pt>
                <c:pt idx="2">
                  <c:v>11.3650869</c:v>
                </c:pt>
                <c:pt idx="3">
                  <c:v>4.9806729000000001</c:v>
                </c:pt>
                <c:pt idx="4">
                  <c:v>3.9975779999999999</c:v>
                </c:pt>
                <c:pt idx="5">
                  <c:v>4.5631154</c:v>
                </c:pt>
                <c:pt idx="6">
                  <c:v>4.3751559999999996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63F-4B7D-A9DB-38CE244D19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5230510553323445"/>
                  <c:y val="-0.367114072279430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AA-49F2-99C3-C76F8666976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현황'!$C$17:$I$17</c:f>
              <c:numCache>
                <c:formatCode>#,##0.0_);[Red]\(#,##0.0\)</c:formatCode>
                <c:ptCount val="7"/>
                <c:pt idx="0">
                  <c:v>27.997377799999999</c:v>
                </c:pt>
                <c:pt idx="1">
                  <c:v>24.721573699999997</c:v>
                </c:pt>
                <c:pt idx="2">
                  <c:v>293.13886049999996</c:v>
                </c:pt>
                <c:pt idx="3">
                  <c:v>29.149091599999998</c:v>
                </c:pt>
                <c:pt idx="4">
                  <c:v>17.446819099999999</c:v>
                </c:pt>
                <c:pt idx="5">
                  <c:v>21.865671800000001</c:v>
                </c:pt>
                <c:pt idx="6">
                  <c:v>43.801920699999997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AA-49F2-99C3-C76F86669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609948904315961E-2"/>
          <c:y val="5.2163828358664462E-2"/>
          <c:w val="0.70143098976532625"/>
          <c:h val="0.64761032777880001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5109257792480075E-2"/>
                  <c:y val="9.68011556694948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D-43AC-9A4B-55AB25F8E82F}"/>
                </c:ext>
              </c:extLst>
            </c:dLbl>
            <c:dLbl>
              <c:idx val="1"/>
              <c:layout>
                <c:manualLayout>
                  <c:x val="-0.14059295842457561"/>
                  <c:y val="3.736718956642048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D-43AC-9A4B-55AB25F8E82F}"/>
                </c:ext>
              </c:extLst>
            </c:dLbl>
            <c:dLbl>
              <c:idx val="4"/>
              <c:layout>
                <c:manualLayout>
                  <c:x val="0.1104930966469428"/>
                  <c:y val="-8.74727868318776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DD-43AC-9A4B-55AB25F8E82F}"/>
                </c:ext>
              </c:extLst>
            </c:dLbl>
            <c:dLbl>
              <c:idx val="6"/>
              <c:layout>
                <c:manualLayout>
                  <c:x val="0.15901070058550523"/>
                  <c:y val="0.106014771409388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D-43AC-9A4B-55AB25F8E82F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현황'!$C$18:$I$18</c:f>
              <c:numCache>
                <c:formatCode>#,##0.0_);[Red]\(#,##0.0\)</c:formatCode>
                <c:ptCount val="7"/>
                <c:pt idx="0">
                  <c:v>3.3762592000000002</c:v>
                </c:pt>
                <c:pt idx="1">
                  <c:v>5.1542411999999995</c:v>
                </c:pt>
                <c:pt idx="2">
                  <c:v>10.009030099999999</c:v>
                </c:pt>
                <c:pt idx="3">
                  <c:v>8.659202800000001</c:v>
                </c:pt>
                <c:pt idx="4">
                  <c:v>5.6982149999999994</c:v>
                </c:pt>
                <c:pt idx="5">
                  <c:v>0.88638249999999996</c:v>
                </c:pt>
                <c:pt idx="6">
                  <c:v>8.9224220999999986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DD-43AC-9A4B-55AB25F8E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051763499976764E-2"/>
          <c:y val="7.2449563207584125E-2"/>
          <c:w val="0.70143098976532625"/>
          <c:h val="0.6560958984604633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1883489415894018"/>
                  <c:y val="6.55682218827125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6-4CA8-B4CB-2E6E1AF4467D}"/>
                </c:ext>
              </c:extLst>
            </c:dLbl>
            <c:dLbl>
              <c:idx val="1"/>
              <c:layout>
                <c:manualLayout>
                  <c:x val="-4.8582497619053776E-3"/>
                  <c:y val="3.15969509930721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6-4CA8-B4CB-2E6E1AF4467D}"/>
                </c:ext>
              </c:extLst>
            </c:dLbl>
            <c:dLbl>
              <c:idx val="3"/>
              <c:layout>
                <c:manualLayout>
                  <c:x val="6.8943763686343945E-2"/>
                  <c:y val="-6.90860657343205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6-4CA8-B4CB-2E6E1AF4467D}"/>
                </c:ext>
              </c:extLst>
            </c:dLbl>
            <c:dLbl>
              <c:idx val="4"/>
              <c:layout>
                <c:manualLayout>
                  <c:x val="5.1341378185714666E-2"/>
                  <c:y val="-6.31065146707408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6-4CA8-B4CB-2E6E1AF4467D}"/>
                </c:ext>
              </c:extLst>
            </c:dLbl>
            <c:dLbl>
              <c:idx val="6"/>
              <c:layout>
                <c:manualLayout>
                  <c:x val="0.16198574290639794"/>
                  <c:y val="8.36369334430212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86-4CA8-B4CB-2E6E1AF4467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현황'!$C$19:$I$19</c:f>
              <c:numCache>
                <c:formatCode>#,##0.0_);[Red]\(#,##0.0\)</c:formatCode>
                <c:ptCount val="7"/>
                <c:pt idx="0">
                  <c:v>18.958742999999998</c:v>
                </c:pt>
                <c:pt idx="1">
                  <c:v>13.419409199999999</c:v>
                </c:pt>
                <c:pt idx="2">
                  <c:v>36.313906099999997</c:v>
                </c:pt>
                <c:pt idx="3">
                  <c:v>17.549160000000001</c:v>
                </c:pt>
                <c:pt idx="4">
                  <c:v>19.519742100000002</c:v>
                </c:pt>
                <c:pt idx="5">
                  <c:v>2.0592351999999998</c:v>
                </c:pt>
                <c:pt idx="6">
                  <c:v>32.118167599999992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86-4CA8-B4CB-2E6E1AF44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2222222222222433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AD-4C8E-9E57-34E6709559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AD-4C8E-9E57-34E6709559A0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현황'!$AF$12</c:f>
                  <c:strCache>
                    <c:ptCount val="1"/>
                    <c:pt idx="0">
                      <c:v>26.4
(0.3)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{55B04772-0B14-4C16-90E8-3739E3D3691E}</c15:txfldGUID>
                      <c15:f>'2.시군구별 면적 및 지번수 현황'!$AF$12</c15:f>
                      <c15:dlblFieldTableCache>
                        <c:ptCount val="1"/>
                        <c:pt idx="0">
                          <c:v>26.4
(0.3)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5AD-4C8E-9E57-34E6709559A0}"/>
                </c:ext>
              </c:extLst>
            </c:dLbl>
            <c:dLbl>
              <c:idx val="1"/>
              <c:layout/>
              <c:tx>
                <c:strRef>
                  <c:f>'2.시군구별 면적 및 지번수 현황'!$AG$12</c:f>
                  <c:strCache>
                    <c:ptCount val="1"/>
                    <c:pt idx="0">
                      <c:v>27.3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{4080079B-4E75-4F5C-B97E-8BC4726F6767}</c15:txfldGUID>
                      <c15:f>'2.시군구별 면적 및 지번수 현황'!$AG$12</c15:f>
                      <c15:dlblFieldTableCache>
                        <c:ptCount val="1"/>
                        <c:pt idx="0">
                          <c:v>27.5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5AD-4C8E-9E57-34E6709559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26.412709499999998</c:v>
                </c:pt>
                <c:pt idx="1">
                  <c:v>27.262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5AD-4C8E-9E57-34E670955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471424"/>
        <c:axId val="150475136"/>
        <c:axId val="0"/>
      </c:bar3DChart>
      <c:catAx>
        <c:axId val="150471424"/>
        <c:scaling>
          <c:orientation val="minMax"/>
        </c:scaling>
        <c:delete val="1"/>
        <c:axPos val="b"/>
        <c:majorTickMark val="out"/>
        <c:minorTickMark val="none"/>
        <c:tickLblPos val="none"/>
        <c:crossAx val="150475136"/>
        <c:crosses val="autoZero"/>
        <c:auto val="1"/>
        <c:lblAlgn val="ctr"/>
        <c:lblOffset val="100"/>
        <c:noMultiLvlLbl val="0"/>
      </c:catAx>
      <c:valAx>
        <c:axId val="15047513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4714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00497220456137"/>
          <c:y val="0.10290384156525999"/>
          <c:w val="0.69280579058053093"/>
          <c:h val="0.65277817545534556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34216190081502967"/>
                  <c:y val="-0.114129687277462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DC-4128-9BAA-45B301211C5D}"/>
                </c:ext>
              </c:extLst>
            </c:dLbl>
            <c:dLbl>
              <c:idx val="3"/>
              <c:layout>
                <c:manualLayout>
                  <c:x val="0.11431147193557327"/>
                  <c:y val="-5.91951006124234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DC-4128-9BAA-45B301211C5D}"/>
                </c:ext>
              </c:extLst>
            </c:dLbl>
            <c:dLbl>
              <c:idx val="4"/>
              <c:layout>
                <c:manualLayout>
                  <c:x val="9.6259271938833713E-2"/>
                  <c:y val="7.729261115087982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DC-4128-9BAA-45B301211C5D}"/>
                </c:ext>
              </c:extLst>
            </c:dLbl>
            <c:dLbl>
              <c:idx val="6"/>
              <c:layout>
                <c:manualLayout>
                  <c:x val="0.11008037038848406"/>
                  <c:y val="8.970810466873455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DC-4128-9BAA-45B301211C5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현황'!$C$20:$I$20</c:f>
              <c:numCache>
                <c:formatCode>#,##0.0_);[Red]\(#,##0.0\)</c:formatCode>
                <c:ptCount val="7"/>
                <c:pt idx="0">
                  <c:v>2.5203567999999996</c:v>
                </c:pt>
                <c:pt idx="1">
                  <c:v>1.0885739999999999</c:v>
                </c:pt>
                <c:pt idx="2">
                  <c:v>15.394928699999998</c:v>
                </c:pt>
                <c:pt idx="3">
                  <c:v>5.7434069000000001</c:v>
                </c:pt>
                <c:pt idx="4">
                  <c:v>4.1709624999999999</c:v>
                </c:pt>
                <c:pt idx="5">
                  <c:v>0.5725830999999999</c:v>
                </c:pt>
                <c:pt idx="6">
                  <c:v>6.926492399999999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ADC-4128-9BAA-45B301211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현황'!$C$21:$I$21</c:f>
              <c:numCache>
                <c:formatCode>#,##0.0_);[Red]\(#,##0.0\)</c:formatCode>
                <c:ptCount val="7"/>
                <c:pt idx="0">
                  <c:v>4.6906235000000001</c:v>
                </c:pt>
                <c:pt idx="1">
                  <c:v>1.6302452999999999</c:v>
                </c:pt>
                <c:pt idx="2">
                  <c:v>30.254316299999999</c:v>
                </c:pt>
                <c:pt idx="3">
                  <c:v>4.8126310999999991</c:v>
                </c:pt>
                <c:pt idx="4">
                  <c:v>5.3392453</c:v>
                </c:pt>
                <c:pt idx="5">
                  <c:v>0.72236009999999995</c:v>
                </c:pt>
                <c:pt idx="6">
                  <c:v>6.5832758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E1-4DE2-A016-18C8609FB3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현황'!$C$22:$I$22</c:f>
              <c:numCache>
                <c:formatCode>#,##0.0_);[Red]\(#,##0.0\)</c:formatCode>
                <c:ptCount val="7"/>
                <c:pt idx="0">
                  <c:v>5.6275407999999993</c:v>
                </c:pt>
                <c:pt idx="1">
                  <c:v>3.9526941</c:v>
                </c:pt>
                <c:pt idx="2">
                  <c:v>47.301975999999996</c:v>
                </c:pt>
                <c:pt idx="3">
                  <c:v>9.1633599999999991</c:v>
                </c:pt>
                <c:pt idx="4">
                  <c:v>6.0795434000000004</c:v>
                </c:pt>
                <c:pt idx="5">
                  <c:v>10.295314599999999</c:v>
                </c:pt>
                <c:pt idx="6">
                  <c:v>10.566444699999996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0A-40AF-A978-E4A75D8182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084970439301147"/>
          <c:y val="6.2499822657302979E-2"/>
          <c:w val="0.72685277976616558"/>
          <c:h val="0.6768021564872023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6368938731143466E-2"/>
                  <c:y val="9.61424416542527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CB-4E6C-8732-806C13BFE623}"/>
                </c:ext>
              </c:extLst>
            </c:dLbl>
            <c:dLbl>
              <c:idx val="1"/>
              <c:layout>
                <c:manualLayout>
                  <c:x val="-0.11429253161536625"/>
                  <c:y val="3.8492587075264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CB-4E6C-8732-806C13BFE623}"/>
                </c:ext>
              </c:extLst>
            </c:dLbl>
            <c:dLbl>
              <c:idx val="2"/>
              <c:layout>
                <c:manualLayout>
                  <c:x val="6.2814231554389713E-2"/>
                  <c:y val="-0.358609633255302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CB-4E6C-8732-806C13BFE623}"/>
                </c:ext>
              </c:extLst>
            </c:dLbl>
            <c:dLbl>
              <c:idx val="6"/>
              <c:layout>
                <c:manualLayout>
                  <c:x val="9.8225827832127244E-2"/>
                  <c:y val="0.115806199900688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CB-4E6C-8732-806C13BFE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현황'!$C$24:$I$24</c:f>
              <c:numCache>
                <c:formatCode>#,##0.0_);[Red]\(#,##0.0\)</c:formatCode>
                <c:ptCount val="7"/>
                <c:pt idx="0">
                  <c:v>70.521275099999997</c:v>
                </c:pt>
                <c:pt idx="1">
                  <c:v>106.24879909999999</c:v>
                </c:pt>
                <c:pt idx="2">
                  <c:v>301.53590389999994</c:v>
                </c:pt>
                <c:pt idx="3">
                  <c:v>35.3549249</c:v>
                </c:pt>
                <c:pt idx="4">
                  <c:v>25.758057300000001</c:v>
                </c:pt>
                <c:pt idx="5">
                  <c:v>47.785264599999998</c:v>
                </c:pt>
                <c:pt idx="6">
                  <c:v>86.730093300000007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CB-4E6C-8732-806C13BFE6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0756982300289387"/>
                  <c:y val="6.27643113238299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D-4C31-ACB8-CCBE1D2D10B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현황'!$C$25:$I$25</c:f>
              <c:numCache>
                <c:formatCode>#,##0.0_);[Red]\(#,##0.0\)</c:formatCode>
                <c:ptCount val="7"/>
                <c:pt idx="0">
                  <c:v>67.181698400000002</c:v>
                </c:pt>
                <c:pt idx="1">
                  <c:v>101.32013609999998</c:v>
                </c:pt>
                <c:pt idx="2">
                  <c:v>160.54286809999999</c:v>
                </c:pt>
                <c:pt idx="3">
                  <c:v>22.9452547</c:v>
                </c:pt>
                <c:pt idx="4">
                  <c:v>25.356524399999998</c:v>
                </c:pt>
                <c:pt idx="5">
                  <c:v>15.2791993</c:v>
                </c:pt>
                <c:pt idx="6">
                  <c:v>68.82812659999999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9D-4C31-ACB8-CCBE1D2D1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7.5789920199369018E-2"/>
                  <c:y val="5.40359955005624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79-4D4A-940A-9F61CDA71475}"/>
                </c:ext>
              </c:extLst>
            </c:dLbl>
            <c:dLbl>
              <c:idx val="6"/>
              <c:layout>
                <c:manualLayout>
                  <c:x val="0.11673002995837672"/>
                  <c:y val="0.105780277465317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79-4D4A-940A-9F61CDA7147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현황'!$C$26:$I$26</c:f>
              <c:numCache>
                <c:formatCode>#,##0.0_);[Red]\(#,##0.0\)</c:formatCode>
                <c:ptCount val="7"/>
                <c:pt idx="0">
                  <c:v>48.883547200000002</c:v>
                </c:pt>
                <c:pt idx="1">
                  <c:v>107.352223</c:v>
                </c:pt>
                <c:pt idx="2">
                  <c:v>258.9407951</c:v>
                </c:pt>
                <c:pt idx="3">
                  <c:v>23.405950600000001</c:v>
                </c:pt>
                <c:pt idx="4">
                  <c:v>23.588531999999997</c:v>
                </c:pt>
                <c:pt idx="5">
                  <c:v>12.9149388</c:v>
                </c:pt>
                <c:pt idx="6">
                  <c:v>78.414815299999972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79-4D4A-940A-9F61CDA71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4983166371219743E-2"/>
                  <c:y val="0.116286089238845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23-4743-BC77-BD587C2415D8}"/>
                </c:ext>
              </c:extLst>
            </c:dLbl>
            <c:dLbl>
              <c:idx val="3"/>
              <c:layout>
                <c:manualLayout>
                  <c:x val="2.0800140491618892E-3"/>
                  <c:y val="-0.168022823234050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23-4743-BC77-BD587C2415D8}"/>
                </c:ext>
              </c:extLst>
            </c:dLbl>
            <c:dLbl>
              <c:idx val="4"/>
              <c:layout>
                <c:manualLayout>
                  <c:x val="4.1008536392928589E-3"/>
                  <c:y val="0.106394613716763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23-4743-BC77-BD587C2415D8}"/>
                </c:ext>
              </c:extLst>
            </c:dLbl>
            <c:dLbl>
              <c:idx val="5"/>
              <c:layout>
                <c:manualLayout>
                  <c:x val="0.13617787305382617"/>
                  <c:y val="4.906592558283201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23-4743-BC77-BD587C2415D8}"/>
                </c:ext>
              </c:extLst>
            </c:dLbl>
            <c:dLbl>
              <c:idx val="6"/>
              <c:layout>
                <c:manualLayout>
                  <c:x val="0.12101304090915407"/>
                  <c:y val="9.23251505326540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23-4743-BC77-BD587C2415D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현황'!$C$27:$I$27</c:f>
              <c:numCache>
                <c:formatCode>#,##0.0_);[Red]\(#,##0.0\)</c:formatCode>
                <c:ptCount val="7"/>
                <c:pt idx="0">
                  <c:v>23.122261399999996</c:v>
                </c:pt>
                <c:pt idx="1">
                  <c:v>56.568324199999999</c:v>
                </c:pt>
                <c:pt idx="2">
                  <c:v>63.133238799999994</c:v>
                </c:pt>
                <c:pt idx="3">
                  <c:v>26.920680699999998</c:v>
                </c:pt>
                <c:pt idx="4">
                  <c:v>18.653578699999997</c:v>
                </c:pt>
                <c:pt idx="5">
                  <c:v>36.284126499999999</c:v>
                </c:pt>
                <c:pt idx="6">
                  <c:v>51.909818500000007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F23-4743-BC77-BD587C2415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8.1818277740407994E-2"/>
                  <c:y val="0.106635978195033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16-4478-9D6C-A491DED0C09E}"/>
                </c:ext>
              </c:extLst>
            </c:dLbl>
            <c:dLbl>
              <c:idx val="1"/>
              <c:layout>
                <c:manualLayout>
                  <c:x val="-0.17198749653780956"/>
                  <c:y val="7.83064809206547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16-4478-9D6C-A491DED0C09E}"/>
                </c:ext>
              </c:extLst>
            </c:dLbl>
            <c:dLbl>
              <c:idx val="2"/>
              <c:layout>
                <c:manualLayout>
                  <c:x val="0.13110223031166329"/>
                  <c:y val="-0.313750858065818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6-4478-9D6C-A491DED0C09E}"/>
                </c:ext>
              </c:extLst>
            </c:dLbl>
            <c:dLbl>
              <c:idx val="6"/>
              <c:layout>
                <c:manualLayout>
                  <c:x val="0.14282013743256974"/>
                  <c:y val="9.29319604280235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16-4478-9D6C-A491DED0C09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현황'!$C$28:$I$28</c:f>
              <c:numCache>
                <c:formatCode>#,##0.0_);[Red]\(#,##0.0\)</c:formatCode>
                <c:ptCount val="7"/>
                <c:pt idx="0">
                  <c:v>73.805447099999995</c:v>
                </c:pt>
                <c:pt idx="1">
                  <c:v>141.34997039999999</c:v>
                </c:pt>
                <c:pt idx="2">
                  <c:v>217.04941790000001</c:v>
                </c:pt>
                <c:pt idx="3">
                  <c:v>53.529521399999993</c:v>
                </c:pt>
                <c:pt idx="4">
                  <c:v>46.279133399999999</c:v>
                </c:pt>
                <c:pt idx="5">
                  <c:v>10.4990258</c:v>
                </c:pt>
                <c:pt idx="6">
                  <c:v>158.12022780000001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16-4478-9D6C-A491DED0C0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1542501494243933"/>
                  <c:y val="-0.372912532274932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93-425F-B9B4-24761DDBC37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현황'!$C$29:$I$29</c:f>
              <c:numCache>
                <c:formatCode>#,##0.0_);[Red]\(#,##0.0\)</c:formatCode>
                <c:ptCount val="7"/>
                <c:pt idx="0">
                  <c:v>25.293465999999999</c:v>
                </c:pt>
                <c:pt idx="1">
                  <c:v>22.444038699999997</c:v>
                </c:pt>
                <c:pt idx="2">
                  <c:v>281.63017769999999</c:v>
                </c:pt>
                <c:pt idx="3">
                  <c:v>23.007257499999998</c:v>
                </c:pt>
                <c:pt idx="4">
                  <c:v>15.407383599999999</c:v>
                </c:pt>
                <c:pt idx="5">
                  <c:v>14.387649999999999</c:v>
                </c:pt>
                <c:pt idx="6">
                  <c:v>48.823399999999999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93-425F-B9B4-24761DDBC3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1437677433177933E-2"/>
                  <c:y val="9.16748687664056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79-4E6F-BCEA-DE082A3CA8B3}"/>
                </c:ext>
              </c:extLst>
            </c:dLbl>
            <c:dLbl>
              <c:idx val="1"/>
              <c:layout>
                <c:manualLayout>
                  <c:x val="-0.13083346724516579"/>
                  <c:y val="8.834481627296589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79-4E6F-BCEA-DE082A3CA8B3}"/>
                </c:ext>
              </c:extLst>
            </c:dLbl>
            <c:dLbl>
              <c:idx val="6"/>
              <c:layout>
                <c:manualLayout>
                  <c:x val="9.5018479832878033E-2"/>
                  <c:y val="8.61023622047244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79-4E6F-BCEA-DE082A3CA8B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현황'!$C$30:$I$30</c:f>
              <c:numCache>
                <c:formatCode>#,##0.0_);[Red]\(#,##0.0\)</c:formatCode>
                <c:ptCount val="7"/>
                <c:pt idx="0">
                  <c:v>27.8627802</c:v>
                </c:pt>
                <c:pt idx="1">
                  <c:v>26.474686600000002</c:v>
                </c:pt>
                <c:pt idx="2">
                  <c:v>172.94337179999999</c:v>
                </c:pt>
                <c:pt idx="3">
                  <c:v>19.7166821</c:v>
                </c:pt>
                <c:pt idx="4">
                  <c:v>13.569809299999999</c:v>
                </c:pt>
                <c:pt idx="5">
                  <c:v>6.5670015999999993</c:v>
                </c:pt>
                <c:pt idx="6">
                  <c:v>43.361455999999997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79-4E6F-BCEA-DE082A3CA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9722222222222536"/>
          <c:y val="5.0925925925925923E-2"/>
          <c:w val="0.150000000000000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B6-4D68-9C71-2A389BFE23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B6-4D68-9C71-2A389BFE232A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현황'!$AF$13</c:f>
                  <c:strCache>
                    <c:ptCount val="1"/>
                    <c:pt idx="0">
                      <c:v>69.8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{2CC72C94-FE4A-45A2-844B-48EBBFF879F6}</c15:txfldGUID>
                      <c15:f>'2.시군구별 면적 및 지번수 현황'!$AF$13</c15:f>
                      <c15:dlblFieldTableCache>
                        <c:ptCount val="1"/>
                        <c:pt idx="0">
                          <c:v>69.8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1B6-4D68-9C71-2A389BFE232A}"/>
                </c:ext>
              </c:extLst>
            </c:dLbl>
            <c:dLbl>
              <c:idx val="1"/>
              <c:layout>
                <c:manualLayout>
                  <c:x val="0"/>
                  <c:y val="-2.729044834308E-2"/>
                </c:manualLayout>
              </c:layout>
              <c:tx>
                <c:strRef>
                  <c:f>'2.시군구별 면적 및 지번수 현황'!$AG$13</c:f>
                  <c:strCache>
                    <c:ptCount val="1"/>
                    <c:pt idx="0">
                      <c:v>23.0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{F5B9910E-D263-4859-B1A2-927D37A6E736}</c15:txfldGUID>
                      <c15:f>'2.시군구별 면적 및 지번수 현황'!$AG$13</c15:f>
                      <c15:dlblFieldTableCache>
                        <c:ptCount val="1"/>
                        <c:pt idx="0">
                          <c:v>22.8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1B6-4D68-9C71-2A389BFE23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69.760444899999996</c:v>
                </c:pt>
                <c:pt idx="1">
                  <c:v>22.963000000000001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B6-4D68-9C71-2A389BFE2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504960"/>
        <c:axId val="150520960"/>
        <c:axId val="0"/>
      </c:bar3DChart>
      <c:catAx>
        <c:axId val="150504960"/>
        <c:scaling>
          <c:orientation val="minMax"/>
        </c:scaling>
        <c:delete val="1"/>
        <c:axPos val="b"/>
        <c:majorTickMark val="out"/>
        <c:minorTickMark val="none"/>
        <c:tickLblPos val="none"/>
        <c:crossAx val="150520960"/>
        <c:crosses val="autoZero"/>
        <c:auto val="1"/>
        <c:lblAlgn val="ctr"/>
        <c:lblOffset val="100"/>
        <c:noMultiLvlLbl val="0"/>
      </c:catAx>
      <c:valAx>
        <c:axId val="15052096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5049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현황'!$C$31:$I$31</c:f>
              <c:numCache>
                <c:formatCode>#,##0.0_);[Red]\(#,##0.0\)</c:formatCode>
                <c:ptCount val="7"/>
                <c:pt idx="0">
                  <c:v>75.440948399999996</c:v>
                </c:pt>
                <c:pt idx="1">
                  <c:v>57.254417199999999</c:v>
                </c:pt>
                <c:pt idx="2">
                  <c:v>552.47588829999995</c:v>
                </c:pt>
                <c:pt idx="3">
                  <c:v>21.732250100000002</c:v>
                </c:pt>
                <c:pt idx="4">
                  <c:v>16.623722799999999</c:v>
                </c:pt>
                <c:pt idx="5">
                  <c:v>23.0063721</c:v>
                </c:pt>
                <c:pt idx="6">
                  <c:v>80.595332799999994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9F-4E4A-8720-A8989EA0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현황'!$C$32:$I$32</c:f>
              <c:numCache>
                <c:formatCode>#,##0.0_);[Red]\(#,##0.0\)</c:formatCode>
                <c:ptCount val="7"/>
                <c:pt idx="0">
                  <c:v>68.595772699999998</c:v>
                </c:pt>
                <c:pt idx="1">
                  <c:v>96.516411799999986</c:v>
                </c:pt>
                <c:pt idx="2">
                  <c:v>293.4549753</c:v>
                </c:pt>
                <c:pt idx="3">
                  <c:v>20.030033399999997</c:v>
                </c:pt>
                <c:pt idx="4">
                  <c:v>24.858607799999998</c:v>
                </c:pt>
                <c:pt idx="5">
                  <c:v>42.691180899999999</c:v>
                </c:pt>
                <c:pt idx="6">
                  <c:v>62.138238599999994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7C-44F5-9CCF-0E5AF635A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1367952755905511"/>
                  <c:y val="9.71170325563609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60-4289-BD48-8E8BB3E3D179}"/>
                </c:ext>
              </c:extLst>
            </c:dLbl>
            <c:dLbl>
              <c:idx val="1"/>
              <c:layout>
                <c:manualLayout>
                  <c:x val="-6.1328608923884517E-2"/>
                  <c:y val="-9.827049764474805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60-4289-BD48-8E8BB3E3D179}"/>
                </c:ext>
              </c:extLst>
            </c:dLbl>
            <c:dLbl>
              <c:idx val="2"/>
              <c:layout>
                <c:manualLayout>
                  <c:x val="2.7023359580052492E-2"/>
                  <c:y val="-0.326755314526081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60-4289-BD48-8E8BB3E3D179}"/>
                </c:ext>
              </c:extLst>
            </c:dLbl>
            <c:dLbl>
              <c:idx val="6"/>
              <c:layout>
                <c:manualLayout>
                  <c:x val="0.10695984251968504"/>
                  <c:y val="9.31122351427926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60-4289-BD48-8E8BB3E3D17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현황'!$C$33:$I$33</c:f>
              <c:numCache>
                <c:formatCode>#,##0.0_);[Red]\(#,##0.0\)</c:formatCode>
                <c:ptCount val="7"/>
                <c:pt idx="0">
                  <c:v>76.718159799999995</c:v>
                </c:pt>
                <c:pt idx="1">
                  <c:v>52.944122700000001</c:v>
                </c:pt>
                <c:pt idx="2">
                  <c:v>408.57744129999998</c:v>
                </c:pt>
                <c:pt idx="3">
                  <c:v>9.4702120000000001</c:v>
                </c:pt>
                <c:pt idx="4">
                  <c:v>12.155410499999999</c:v>
                </c:pt>
                <c:pt idx="5">
                  <c:v>25.950694499999997</c:v>
                </c:pt>
                <c:pt idx="6">
                  <c:v>91.769729999999996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60-4289-BD48-8E8BB3E3D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7.9973080288041655E-3"/>
                  <c:y val="-0.40128730062588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84-474A-998F-B54E708D069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현황'!$C$34:$I$34</c:f>
              <c:numCache>
                <c:formatCode>#,##0.0_);[Red]\(#,##0.0\)</c:formatCode>
                <c:ptCount val="7"/>
                <c:pt idx="0">
                  <c:v>42.339466200000004</c:v>
                </c:pt>
                <c:pt idx="1">
                  <c:v>24.884088899999998</c:v>
                </c:pt>
                <c:pt idx="2">
                  <c:v>689.07410229999994</c:v>
                </c:pt>
                <c:pt idx="3">
                  <c:v>16.774117</c:v>
                </c:pt>
                <c:pt idx="4">
                  <c:v>11.338030999999999</c:v>
                </c:pt>
                <c:pt idx="5">
                  <c:v>26.079314199999999</c:v>
                </c:pt>
                <c:pt idx="6">
                  <c:v>33.091586900000003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84-474A-998F-B54E708D0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6.4172389410227834E-2"/>
                  <c:y val="-0.414998125234349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5-4C89-8374-2A61B907FE5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현황'!$C$35:$I$35</c:f>
              <c:numCache>
                <c:formatCode>#,##0.0_);[Red]\(#,##0.0\)</c:formatCode>
                <c:ptCount val="7"/>
                <c:pt idx="0">
                  <c:v>55.505852699999998</c:v>
                </c:pt>
                <c:pt idx="1">
                  <c:v>64.539181900000003</c:v>
                </c:pt>
                <c:pt idx="2">
                  <c:v>634.49734669999998</c:v>
                </c:pt>
                <c:pt idx="3">
                  <c:v>27.811543499999999</c:v>
                </c:pt>
                <c:pt idx="4">
                  <c:v>21.425632499999999</c:v>
                </c:pt>
                <c:pt idx="5">
                  <c:v>35.733518299999993</c:v>
                </c:pt>
                <c:pt idx="6">
                  <c:v>38.266387000000002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45-4C89-8374-2A61B907FE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6863E-2"/>
          <c:y val="0.21527777777777779"/>
          <c:w val="0.8138888888888931"/>
          <c:h val="0.7731481481481535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현황'!$M$4:$S$4</c:f>
              <c:numCache>
                <c:formatCode>#,##0.0_ </c:formatCode>
                <c:ptCount val="7"/>
                <c:pt idx="0">
                  <c:v>1.6027603999999998</c:v>
                </c:pt>
                <c:pt idx="1">
                  <c:v>1.0061669</c:v>
                </c:pt>
                <c:pt idx="2">
                  <c:v>15.548454399999999</c:v>
                </c:pt>
                <c:pt idx="3">
                  <c:v>7.0001745</c:v>
                </c:pt>
                <c:pt idx="4">
                  <c:v>3.6001552999999995</c:v>
                </c:pt>
                <c:pt idx="5">
                  <c:v>0.51332690000000003</c:v>
                </c:pt>
                <c:pt idx="6">
                  <c:v>4.0728472999999994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E5-4690-8083-A9DF55AF44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현황'!$M$5:$S$5</c:f>
              <c:numCache>
                <c:formatCode>#,##0.0_ </c:formatCode>
                <c:ptCount val="7"/>
                <c:pt idx="0">
                  <c:v>5.1821261999999999</c:v>
                </c:pt>
                <c:pt idx="1">
                  <c:v>6.8174793999999999</c:v>
                </c:pt>
                <c:pt idx="2">
                  <c:v>4.9572101999999996</c:v>
                </c:pt>
                <c:pt idx="3">
                  <c:v>11.083239300000001</c:v>
                </c:pt>
                <c:pt idx="4">
                  <c:v>5.7141839999999995</c:v>
                </c:pt>
                <c:pt idx="5">
                  <c:v>1.5223622999999999</c:v>
                </c:pt>
                <c:pt idx="6">
                  <c:v>11.903597100000001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1B-4F52-99F7-3118D1908C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현황'!$M$6:$S$6</c:f>
              <c:numCache>
                <c:formatCode>#,##0.0_ </c:formatCode>
                <c:ptCount val="7"/>
                <c:pt idx="0">
                  <c:v>0.33075470000000001</c:v>
                </c:pt>
                <c:pt idx="1">
                  <c:v>0.22216279999999997</c:v>
                </c:pt>
                <c:pt idx="2">
                  <c:v>1.1841578999999998</c:v>
                </c:pt>
                <c:pt idx="3">
                  <c:v>6.5584556999999997</c:v>
                </c:pt>
                <c:pt idx="4">
                  <c:v>2.4284783999999999</c:v>
                </c:pt>
                <c:pt idx="5">
                  <c:v>0.1279362</c:v>
                </c:pt>
                <c:pt idx="6">
                  <c:v>2.0084249000000001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0-4954-BDDA-375E2BAE8E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68"/>
          <c:y val="8.3171580296648964E-2"/>
          <c:w val="0.7083333333333337"/>
          <c:h val="0.6476103277787963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현황'!$M$7:$S$7</c:f>
              <c:numCache>
                <c:formatCode>#,##0.0_ </c:formatCode>
                <c:ptCount val="7"/>
                <c:pt idx="0">
                  <c:v>0.53559169999999989</c:v>
                </c:pt>
                <c:pt idx="1">
                  <c:v>0.47179879999999996</c:v>
                </c:pt>
                <c:pt idx="2">
                  <c:v>3.6984740999999999</c:v>
                </c:pt>
                <c:pt idx="3">
                  <c:v>8.6295786999999997</c:v>
                </c:pt>
                <c:pt idx="4">
                  <c:v>4.1650181999999996</c:v>
                </c:pt>
                <c:pt idx="5">
                  <c:v>0.48443129999999995</c:v>
                </c:pt>
                <c:pt idx="6">
                  <c:v>9.729572300000001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3-4189-B8B6-087971AC6B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현황'!$M$8:$S$8</c:f>
              <c:numCache>
                <c:formatCode>#,##0.0_ </c:formatCode>
                <c:ptCount val="7"/>
                <c:pt idx="0">
                  <c:v>2.5621820999999998</c:v>
                </c:pt>
                <c:pt idx="1">
                  <c:v>1.8408716999999999</c:v>
                </c:pt>
                <c:pt idx="2">
                  <c:v>20.807006300000001</c:v>
                </c:pt>
                <c:pt idx="3">
                  <c:v>6.1568782999999998</c:v>
                </c:pt>
                <c:pt idx="4">
                  <c:v>4.3356850999999992</c:v>
                </c:pt>
                <c:pt idx="5">
                  <c:v>1.1655083999999998</c:v>
                </c:pt>
                <c:pt idx="6">
                  <c:v>8.5845748000000004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CC-43C3-AE18-B997A9966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9444444444446"/>
          <c:y val="5.5555555555555455E-2"/>
          <c:w val="0.141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57-44BE-A9C0-F4E884C8FC1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57-44BE-A9C0-F4E884C8FC15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현황'!$AF$14</c:f>
                  <c:strCache>
                    <c:ptCount val="1"/>
                    <c:pt idx="0">
                      <c:v>81.5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{DC72193A-29BD-4A53-BCCE-7788548EC345}</c15:txfldGUID>
                      <c15:f>'2.시군구별 면적 및 지번수 현황'!$AF$14</c15:f>
                      <c15:dlblFieldTableCache>
                        <c:ptCount val="1"/>
                        <c:pt idx="0">
                          <c:v>81.5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157-44BE-A9C0-F4E884C8FC15}"/>
                </c:ext>
              </c:extLst>
            </c:dLbl>
            <c:dLbl>
              <c:idx val="1"/>
              <c:layout/>
              <c:tx>
                <c:strRef>
                  <c:f>'2.시군구별 면적 및 지번수 현황'!$AG$14</c:f>
                  <c:strCache>
                    <c:ptCount val="1"/>
                    <c:pt idx="0">
                      <c:v>54.8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{B1ECFC87-C699-4B68-8BF6-5D86BB3F7D91}</c15:txfldGUID>
                      <c15:f>'2.시군구별 면적 및 지번수 현황'!$AG$14</c15:f>
                      <c15:dlblFieldTableCache>
                        <c:ptCount val="1"/>
                        <c:pt idx="0">
                          <c:v>55.4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157-44BE-A9C0-F4E884C8FC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81.545309799999998</c:v>
                </c:pt>
                <c:pt idx="1">
                  <c:v>54.800000000000004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57-44BE-A9C0-F4E884C8F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022016"/>
        <c:axId val="150033920"/>
        <c:axId val="0"/>
      </c:bar3DChart>
      <c:catAx>
        <c:axId val="150022016"/>
        <c:scaling>
          <c:orientation val="minMax"/>
        </c:scaling>
        <c:delete val="1"/>
        <c:axPos val="b"/>
        <c:majorTickMark val="out"/>
        <c:minorTickMark val="none"/>
        <c:tickLblPos val="none"/>
        <c:crossAx val="150033920"/>
        <c:crosses val="autoZero"/>
        <c:auto val="1"/>
        <c:lblAlgn val="ctr"/>
        <c:lblOffset val="100"/>
        <c:noMultiLvlLbl val="0"/>
      </c:catAx>
      <c:valAx>
        <c:axId val="150033920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0220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현황'!$M$9:$S$9</c:f>
              <c:numCache>
                <c:formatCode>#,##0.0_ </c:formatCode>
                <c:ptCount val="7"/>
                <c:pt idx="0">
                  <c:v>0.58594219999999997</c:v>
                </c:pt>
                <c:pt idx="1">
                  <c:v>0.90180839999999995</c:v>
                </c:pt>
                <c:pt idx="2">
                  <c:v>12.8996549</c:v>
                </c:pt>
                <c:pt idx="3">
                  <c:v>4.2056889000000002</c:v>
                </c:pt>
                <c:pt idx="4">
                  <c:v>3.7038872999999994</c:v>
                </c:pt>
                <c:pt idx="5">
                  <c:v>0.20856810000000001</c:v>
                </c:pt>
                <c:pt idx="6">
                  <c:v>3.9071597000000007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BF-4494-9720-22DBEA1380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현황'!$M$10:$S$10</c:f>
              <c:numCache>
                <c:formatCode>#,##0.0_ </c:formatCode>
                <c:ptCount val="7"/>
                <c:pt idx="0">
                  <c:v>1.8486706999999998</c:v>
                </c:pt>
                <c:pt idx="1">
                  <c:v>1.5336046999999999</c:v>
                </c:pt>
                <c:pt idx="2">
                  <c:v>28.347645100000001</c:v>
                </c:pt>
                <c:pt idx="3">
                  <c:v>13.961660199999999</c:v>
                </c:pt>
                <c:pt idx="4">
                  <c:v>8.4287838999999991</c:v>
                </c:pt>
                <c:pt idx="5">
                  <c:v>2.1511176000000001</c:v>
                </c:pt>
                <c:pt idx="6">
                  <c:v>13.488962699999998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59-4A07-825B-3B67161A41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현황'!$M$11:$S$11</c:f>
              <c:numCache>
                <c:formatCode>#,##0.0_ </c:formatCode>
                <c:ptCount val="7"/>
                <c:pt idx="0">
                  <c:v>0.61995149999999999</c:v>
                </c:pt>
                <c:pt idx="1">
                  <c:v>0.24924549999999998</c:v>
                </c:pt>
                <c:pt idx="2">
                  <c:v>21.831240699999999</c:v>
                </c:pt>
                <c:pt idx="3">
                  <c:v>5.3092214999999996</c:v>
                </c:pt>
                <c:pt idx="4">
                  <c:v>2.7914898999999997</c:v>
                </c:pt>
                <c:pt idx="5">
                  <c:v>1.2736046999999999</c:v>
                </c:pt>
                <c:pt idx="6">
                  <c:v>4.4881880999999995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30-4328-A69C-EDF0CD1CE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현황'!$M$12:$S$12</c:f>
              <c:numCache>
                <c:formatCode>#,##0.0_ </c:formatCode>
                <c:ptCount val="7"/>
                <c:pt idx="0">
                  <c:v>0.27550109999999994</c:v>
                </c:pt>
                <c:pt idx="1">
                  <c:v>0.21538379999999999</c:v>
                </c:pt>
                <c:pt idx="2">
                  <c:v>7.3658760999999995</c:v>
                </c:pt>
                <c:pt idx="3">
                  <c:v>6.6533359999999995</c:v>
                </c:pt>
                <c:pt idx="4">
                  <c:v>3.2126668999999999</c:v>
                </c:pt>
                <c:pt idx="5">
                  <c:v>0.47407589999999999</c:v>
                </c:pt>
                <c:pt idx="6">
                  <c:v>3.7413365999999999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12-40E8-963B-7165CB1C5B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현황'!$M$13:$S$13</c:f>
              <c:numCache>
                <c:formatCode>#,##0.0_ </c:formatCode>
                <c:ptCount val="7"/>
                <c:pt idx="0">
                  <c:v>5.3788441999999996</c:v>
                </c:pt>
                <c:pt idx="1">
                  <c:v>3.6858959999999996</c:v>
                </c:pt>
                <c:pt idx="2">
                  <c:v>21.2607985</c:v>
                </c:pt>
                <c:pt idx="3">
                  <c:v>8.5434479000000003</c:v>
                </c:pt>
                <c:pt idx="4">
                  <c:v>7.744853</c:v>
                </c:pt>
                <c:pt idx="5">
                  <c:v>0.86523090000000002</c:v>
                </c:pt>
                <c:pt idx="6">
                  <c:v>10.513433599999999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91-4BAD-A2F0-F220F3A5E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8.9134180313350506E-2"/>
                  <c:y val="-0.135336767114636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A5-40E0-A27A-A40F6DD8E26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현황'!$M$14:$S$14</c:f>
              <c:numCache>
                <c:formatCode>#,##0.0_ </c:formatCode>
                <c:ptCount val="7"/>
                <c:pt idx="0">
                  <c:v>6.873771099999999</c:v>
                </c:pt>
                <c:pt idx="1">
                  <c:v>6.5486737999999995</c:v>
                </c:pt>
                <c:pt idx="2">
                  <c:v>30.670166199999997</c:v>
                </c:pt>
                <c:pt idx="3">
                  <c:v>11.598023199999998</c:v>
                </c:pt>
                <c:pt idx="4">
                  <c:v>10.281916699999998</c:v>
                </c:pt>
                <c:pt idx="5">
                  <c:v>0.98390630000000001</c:v>
                </c:pt>
                <c:pt idx="6">
                  <c:v>31.578990199999996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A5-40E0-A27A-A40F6DD8E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현황'!$M$15:$S$15</c:f>
              <c:numCache>
                <c:formatCode>#,##0.0_ </c:formatCode>
                <c:ptCount val="7"/>
                <c:pt idx="0">
                  <c:v>6.0536064999999999</c:v>
                </c:pt>
                <c:pt idx="1">
                  <c:v>6.0083950999999995</c:v>
                </c:pt>
                <c:pt idx="2">
                  <c:v>11.6858553</c:v>
                </c:pt>
                <c:pt idx="3">
                  <c:v>12.40837</c:v>
                </c:pt>
                <c:pt idx="4">
                  <c:v>6.3356953999999996</c:v>
                </c:pt>
                <c:pt idx="5">
                  <c:v>3.3601958999999999</c:v>
                </c:pt>
                <c:pt idx="6">
                  <c:v>14.107544699999998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16-4CD3-BAC9-7ABFF453E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945623644870618"/>
          <c:y val="0.10171530029334568"/>
          <c:w val="0.71558028072577851"/>
          <c:h val="0.6593144974525291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현황'!$M$16:$S$16</c:f>
              <c:numCache>
                <c:formatCode>#,##0.0_ </c:formatCode>
                <c:ptCount val="7"/>
                <c:pt idx="0">
                  <c:v>3.6468617000000001</c:v>
                </c:pt>
                <c:pt idx="1">
                  <c:v>9.0761774000000006</c:v>
                </c:pt>
                <c:pt idx="2">
                  <c:v>1.5057863999999999</c:v>
                </c:pt>
                <c:pt idx="3">
                  <c:v>8.8007341999999991</c:v>
                </c:pt>
                <c:pt idx="4">
                  <c:v>5.3132779999999995</c:v>
                </c:pt>
                <c:pt idx="5">
                  <c:v>7.2874202999999991</c:v>
                </c:pt>
                <c:pt idx="6">
                  <c:v>6.9336954000000004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D-406D-AA48-94E6B9203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현황'!$M$17:$S$17</c:f>
              <c:numCache>
                <c:formatCode>#,##0.0_ </c:formatCode>
                <c:ptCount val="7"/>
                <c:pt idx="0">
                  <c:v>16.814349699999998</c:v>
                </c:pt>
                <c:pt idx="1">
                  <c:v>14.458480499999999</c:v>
                </c:pt>
                <c:pt idx="2">
                  <c:v>69.714411699999999</c:v>
                </c:pt>
                <c:pt idx="3">
                  <c:v>15.444669899999999</c:v>
                </c:pt>
                <c:pt idx="4">
                  <c:v>8.9604593000000001</c:v>
                </c:pt>
                <c:pt idx="5">
                  <c:v>13.712408199999999</c:v>
                </c:pt>
                <c:pt idx="6">
                  <c:v>26.4907474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3C-4FAD-8980-9C17FDBE14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현황'!$M$18:$S$18</c:f>
              <c:numCache>
                <c:formatCode>#,##0.0_ </c:formatCode>
                <c:ptCount val="7"/>
                <c:pt idx="0">
                  <c:v>35.374770999999996</c:v>
                </c:pt>
                <c:pt idx="1">
                  <c:v>61.305300599999995</c:v>
                </c:pt>
                <c:pt idx="2">
                  <c:v>257.50409230000002</c:v>
                </c:pt>
                <c:pt idx="3">
                  <c:v>25.015929799999999</c:v>
                </c:pt>
                <c:pt idx="4">
                  <c:v>13.985638199999999</c:v>
                </c:pt>
                <c:pt idx="5">
                  <c:v>10.551595599999999</c:v>
                </c:pt>
                <c:pt idx="6">
                  <c:v>63.744788199999988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E0-46C4-B1F9-ABBE274460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944444444444684"/>
          <c:y val="5.0925925925925923E-2"/>
          <c:w val="0.1750000000000000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7-4B9B-8114-87D37563B0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7-4B9B-8114-87D37563B00C}"/>
              </c:ext>
            </c:extLst>
          </c:dPt>
          <c:dLbls>
            <c:dLbl>
              <c:idx val="0"/>
              <c:layout/>
              <c:tx>
                <c:strRef>
                  <c:f>'2.시군구별 면적 및 지번수 현황'!$AF$16</c:f>
                  <c:strCache>
                    <c:ptCount val="1"/>
                    <c:pt idx="0">
                      <c:v>36.6
(0.4)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{091C914F-12CC-4125-9B1B-2D49DC318BFF}</c15:txfldGUID>
                      <c15:f>'2.시군구별 면적 및 지번수 현황'!$AF$16</c15:f>
                      <c15:dlblFieldTableCache>
                        <c:ptCount val="1"/>
                        <c:pt idx="0">
                          <c:v>36.5
(0.4)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537-4B9B-8114-87D37563B00C}"/>
                </c:ext>
              </c:extLst>
            </c:dLbl>
            <c:dLbl>
              <c:idx val="1"/>
              <c:layout/>
              <c:tx>
                <c:strRef>
                  <c:f>'2.시군구별 면적 및 지번수 현황'!$AG$16</c:f>
                  <c:strCache>
                    <c:ptCount val="1"/>
                    <c:pt idx="0">
                      <c:v>24.9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{97372581-29AD-40FA-AAC1-B66E2164DCAC}</c15:txfldGUID>
                      <c15:f>'2.시군구별 면적 및 지번수 현황'!$AG$16</c15:f>
                      <c15:dlblFieldTableCache>
                        <c:ptCount val="1"/>
                        <c:pt idx="0">
                          <c:v>25.0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537-4B9B-8114-87D37563B0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36.562941899999998</c:v>
                </c:pt>
                <c:pt idx="1">
                  <c:v>24.852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37-4B9B-8114-87D37563B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0063744"/>
        <c:axId val="150067456"/>
        <c:axId val="0"/>
      </c:bar3DChart>
      <c:catAx>
        <c:axId val="150063744"/>
        <c:scaling>
          <c:orientation val="minMax"/>
        </c:scaling>
        <c:delete val="1"/>
        <c:axPos val="b"/>
        <c:majorTickMark val="out"/>
        <c:minorTickMark val="none"/>
        <c:tickLblPos val="none"/>
        <c:crossAx val="150067456"/>
        <c:crosses val="autoZero"/>
        <c:auto val="1"/>
        <c:lblAlgn val="ctr"/>
        <c:lblOffset val="100"/>
        <c:noMultiLvlLbl val="0"/>
      </c:catAx>
      <c:valAx>
        <c:axId val="150067456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1500637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현황'!$M$19:$S$19</c:f>
              <c:numCache>
                <c:formatCode>#,##0.0_ </c:formatCode>
                <c:ptCount val="7"/>
                <c:pt idx="0">
                  <c:v>2.5306544999999998</c:v>
                </c:pt>
                <c:pt idx="1">
                  <c:v>3.077585</c:v>
                </c:pt>
                <c:pt idx="2">
                  <c:v>30.0026595</c:v>
                </c:pt>
                <c:pt idx="3">
                  <c:v>17.167203799999999</c:v>
                </c:pt>
                <c:pt idx="4">
                  <c:v>7.3430437</c:v>
                </c:pt>
                <c:pt idx="5">
                  <c:v>1.1030819999999999</c:v>
                </c:pt>
                <c:pt idx="6">
                  <c:v>20.412707700000002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63-49E7-A042-0A4A0A9FF3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현황'!$M$20:$S$20</c:f>
              <c:numCache>
                <c:formatCode>#,##0.0_ </c:formatCode>
                <c:ptCount val="7"/>
                <c:pt idx="0">
                  <c:v>1.1754251</c:v>
                </c:pt>
                <c:pt idx="1">
                  <c:v>0.89610559999999995</c:v>
                </c:pt>
                <c:pt idx="2">
                  <c:v>20.836386399999999</c:v>
                </c:pt>
                <c:pt idx="3">
                  <c:v>10.7100808</c:v>
                </c:pt>
                <c:pt idx="4">
                  <c:v>2.8852532999999996</c:v>
                </c:pt>
                <c:pt idx="5">
                  <c:v>0.71624719999999997</c:v>
                </c:pt>
                <c:pt idx="6">
                  <c:v>4.8862654999999986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7-4537-9665-13E3E2662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2655907142042161"/>
                  <c:y val="-0.360866141732287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E6-43C5-A7F5-7B1C4995AD72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현황'!$C$9:$I$9</c:f>
              <c:numCache>
                <c:formatCode>#,##0.0_);[Red]\(#,##0.0\)</c:formatCode>
                <c:ptCount val="7"/>
                <c:pt idx="0">
                  <c:v>3.0006807999999996</c:v>
                </c:pt>
                <c:pt idx="1">
                  <c:v>3.3405377999999994</c:v>
                </c:pt>
                <c:pt idx="2">
                  <c:v>8.0740701999999995</c:v>
                </c:pt>
                <c:pt idx="3">
                  <c:v>17.696753699999999</c:v>
                </c:pt>
                <c:pt idx="4">
                  <c:v>9.4636061999999992</c:v>
                </c:pt>
                <c:pt idx="5">
                  <c:v>0.41100399999999998</c:v>
                </c:pt>
                <c:pt idx="6">
                  <c:v>11.4703643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6-43C5-A7F5-7B1C4995A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9" Type="http://schemas.openxmlformats.org/officeDocument/2006/relationships/chart" Target="../charts/chart87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34" Type="http://schemas.openxmlformats.org/officeDocument/2006/relationships/chart" Target="../charts/chart82.xml"/><Relationship Id="rId42" Type="http://schemas.openxmlformats.org/officeDocument/2006/relationships/chart" Target="../charts/chart90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33" Type="http://schemas.openxmlformats.org/officeDocument/2006/relationships/chart" Target="../charts/chart81.xml"/><Relationship Id="rId38" Type="http://schemas.openxmlformats.org/officeDocument/2006/relationships/chart" Target="../charts/chart86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41" Type="http://schemas.openxmlformats.org/officeDocument/2006/relationships/chart" Target="../charts/chart89.xml"/><Relationship Id="rId1" Type="http://schemas.openxmlformats.org/officeDocument/2006/relationships/image" Target="../media/image3.png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32" Type="http://schemas.openxmlformats.org/officeDocument/2006/relationships/chart" Target="../charts/chart80.xml"/><Relationship Id="rId37" Type="http://schemas.openxmlformats.org/officeDocument/2006/relationships/chart" Target="../charts/chart85.xml"/><Relationship Id="rId40" Type="http://schemas.openxmlformats.org/officeDocument/2006/relationships/chart" Target="../charts/chart88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36" Type="http://schemas.openxmlformats.org/officeDocument/2006/relationships/chart" Target="../charts/chart84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31" Type="http://schemas.openxmlformats.org/officeDocument/2006/relationships/chart" Target="../charts/chart79.xml"/><Relationship Id="rId44" Type="http://schemas.openxmlformats.org/officeDocument/2006/relationships/chart" Target="../charts/chart92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Relationship Id="rId30" Type="http://schemas.openxmlformats.org/officeDocument/2006/relationships/chart" Target="../charts/chart78.xml"/><Relationship Id="rId35" Type="http://schemas.openxmlformats.org/officeDocument/2006/relationships/chart" Target="../charts/chart83.xml"/><Relationship Id="rId43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152401</xdr:rowOff>
    </xdr:from>
    <xdr:to>
      <xdr:col>22</xdr:col>
      <xdr:colOff>576161</xdr:colOff>
      <xdr:row>54</xdr:row>
      <xdr:rowOff>9526</xdr:rowOff>
    </xdr:to>
    <xdr:pic>
      <xdr:nvPicPr>
        <xdr:cNvPr id="36" name="그림 35" descr="12.png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52401"/>
          <a:ext cx="10548836" cy="9201150"/>
        </a:xfrm>
        <a:prstGeom prst="rect">
          <a:avLst/>
        </a:prstGeom>
      </xdr:spPr>
    </xdr:pic>
    <xdr:clientData/>
  </xdr:twoCellAnchor>
  <xdr:twoCellAnchor>
    <xdr:from>
      <xdr:col>20</xdr:col>
      <xdr:colOff>533400</xdr:colOff>
      <xdr:row>1</xdr:row>
      <xdr:rowOff>85725</xdr:rowOff>
    </xdr:from>
    <xdr:to>
      <xdr:col>22</xdr:col>
      <xdr:colOff>457196</xdr:colOff>
      <xdr:row>2</xdr:row>
      <xdr:rowOff>142872</xdr:rowOff>
    </xdr:to>
    <xdr:sp macro="" textlink="">
      <xdr:nvSpPr>
        <xdr:cNvPr id="6" name="TextBox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497050" y="257175"/>
          <a:ext cx="1142996" cy="2285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5</xdr:col>
      <xdr:colOff>276225</xdr:colOff>
      <xdr:row>1</xdr:row>
      <xdr:rowOff>133349</xdr:rowOff>
    </xdr:from>
    <xdr:to>
      <xdr:col>7</xdr:col>
      <xdr:colOff>200025</xdr:colOff>
      <xdr:row>46</xdr:row>
      <xdr:rowOff>76200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4953000" y="304799"/>
          <a:ext cx="1143000" cy="76581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수원시 장안구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수원시 권선구</a:t>
          </a:r>
          <a:endParaRPr lang="en-US" altLang="ko-KR" sz="1000">
            <a:solidFill>
              <a:schemeClr val="tx1"/>
            </a:solidFill>
          </a:endParaRPr>
        </a:p>
        <a:p>
          <a:pPr marL="0" indent="0" algn="ctr"/>
          <a:endParaRPr lang="en-US" altLang="ko-K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ko-KR" sz="1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pPr marL="0" indent="0" algn="ctr"/>
          <a:endParaRPr lang="en-US" altLang="ko-KR" sz="10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수원시 팔달구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수원시 영통구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성남시 수정구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성남시 중원구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성남시 분당구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안양시 만안구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안양시 동안구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광명시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323850</xdr:colOff>
      <xdr:row>1</xdr:row>
      <xdr:rowOff>104775</xdr:rowOff>
    </xdr:from>
    <xdr:to>
      <xdr:col>9</xdr:col>
      <xdr:colOff>247650</xdr:colOff>
      <xdr:row>46</xdr:row>
      <xdr:rowOff>76200</xdr:rowOff>
    </xdr:to>
    <xdr:sp macro="" textlink="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219825" y="276225"/>
          <a:ext cx="1143000" cy="7686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안산시 상록구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안산시 단원구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고양시 덕양구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고양시 일산동구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고양시 일산서구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용인시 처인구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용인시 기흥구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용인시 수지구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과천시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군포시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r>
            <a:rPr lang="ko-KR" altLang="en-US" sz="1000">
              <a:solidFill>
                <a:schemeClr val="tx1"/>
              </a:solidFill>
            </a:rPr>
            <a:t>의왕시</a:t>
          </a:r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  <a:p>
          <a:pPr algn="ctr"/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361950</xdr:colOff>
      <xdr:row>19</xdr:row>
      <xdr:rowOff>57150</xdr:rowOff>
    </xdr:from>
    <xdr:to>
      <xdr:col>19</xdr:col>
      <xdr:colOff>19050</xdr:colOff>
      <xdr:row>21</xdr:row>
      <xdr:rowOff>123825</xdr:rowOff>
    </xdr:to>
    <xdr:sp macro="" textlink="$Z$51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12496800" y="3314700"/>
          <a:ext cx="8763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D059950-D79D-47F7-929C-50AD5E164989}" type="TxLink">
            <a:rPr lang="en-US" altLang="ko-KR" sz="1000">
              <a:solidFill>
                <a:schemeClr val="tx1"/>
              </a:solidFill>
            </a:rPr>
            <a:pPr algn="ctr"/>
            <a:t>843.6
(192.8)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114300</xdr:colOff>
      <xdr:row>47</xdr:row>
      <xdr:rowOff>142875</xdr:rowOff>
    </xdr:from>
    <xdr:to>
      <xdr:col>15</xdr:col>
      <xdr:colOff>523875</xdr:colOff>
      <xdr:row>50</xdr:row>
      <xdr:rowOff>123825</xdr:rowOff>
    </xdr:to>
    <xdr:sp macro="" textlink="$Z$20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10277475" y="8201025"/>
          <a:ext cx="1019175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2A24801-59ED-498E-96C4-1EABCE0F67AA}" type="TxLink">
            <a:rPr lang="en-US" altLang="ko-KR" sz="1000">
              <a:solidFill>
                <a:schemeClr val="tx1"/>
              </a:solidFill>
            </a:rPr>
            <a:pPr algn="ctr"/>
            <a:t>457.9
(376.3)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114300</xdr:colOff>
      <xdr:row>15</xdr:row>
      <xdr:rowOff>95250</xdr:rowOff>
    </xdr:from>
    <xdr:to>
      <xdr:col>16</xdr:col>
      <xdr:colOff>238125</xdr:colOff>
      <xdr:row>18</xdr:row>
      <xdr:rowOff>76200</xdr:rowOff>
    </xdr:to>
    <xdr:sp macro="" textlink="$Z$21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10887075" y="266700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D936165-566E-4844-92D7-CDDB2775EE9B}" type="TxLink">
            <a:rPr lang="en-US" altLang="ko-KR" sz="1000">
              <a:solidFill>
                <a:schemeClr val="tx1"/>
              </a:solidFill>
            </a:rPr>
            <a:pPr algn="ctr"/>
            <a:t>95.7
(43.0)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25</xdr:row>
      <xdr:rowOff>76200</xdr:rowOff>
    </xdr:from>
    <xdr:to>
      <xdr:col>16</xdr:col>
      <xdr:colOff>123825</xdr:colOff>
      <xdr:row>28</xdr:row>
      <xdr:rowOff>57150</xdr:rowOff>
    </xdr:to>
    <xdr:sp macro="" textlink="$Z$30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10772775" y="436245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D780A41-0716-401E-80F8-5820535F3393}" type="TxLink">
            <a:rPr lang="en-US" altLang="ko-KR" sz="1000">
              <a:solidFill>
                <a:schemeClr val="tx1"/>
              </a:solidFill>
            </a:rPr>
            <a:pPr algn="ctr"/>
            <a:t>33.3
(25.4)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238125</xdr:colOff>
      <xdr:row>21</xdr:row>
      <xdr:rowOff>161925</xdr:rowOff>
    </xdr:from>
    <xdr:to>
      <xdr:col>17</xdr:col>
      <xdr:colOff>504825</xdr:colOff>
      <xdr:row>24</xdr:row>
      <xdr:rowOff>142875</xdr:rowOff>
    </xdr:to>
    <xdr:sp macro="" textlink="$Z$31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11763375" y="376237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5207643-34DC-47EF-9916-62F3EE8913D1}" type="TxLink">
            <a:rPr lang="en-US" altLang="ko-KR" sz="1000">
              <a:solidFill>
                <a:schemeClr val="tx1"/>
              </a:solidFill>
            </a:rPr>
            <a:pPr algn="ctr"/>
            <a:t>458.1
(222.3)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28575</xdr:colOff>
      <xdr:row>42</xdr:row>
      <xdr:rowOff>38100</xdr:rowOff>
    </xdr:from>
    <xdr:to>
      <xdr:col>16</xdr:col>
      <xdr:colOff>152400</xdr:colOff>
      <xdr:row>45</xdr:row>
      <xdr:rowOff>19050</xdr:rowOff>
    </xdr:to>
    <xdr:sp macro="" textlink="$Z$32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10801350" y="723900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9346AC6-8697-4C9E-A31C-76157E2684B0}" type="TxLink">
            <a:rPr lang="en-US" altLang="ko-KR" sz="1000">
              <a:solidFill>
                <a:schemeClr val="tx1"/>
              </a:solidFill>
            </a:rPr>
            <a:pPr algn="ctr"/>
            <a:t>42.7
(40.6)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257175</xdr:colOff>
      <xdr:row>32</xdr:row>
      <xdr:rowOff>76200</xdr:rowOff>
    </xdr:from>
    <xdr:to>
      <xdr:col>13</xdr:col>
      <xdr:colOff>523875</xdr:colOff>
      <xdr:row>35</xdr:row>
      <xdr:rowOff>57150</xdr:rowOff>
    </xdr:to>
    <xdr:sp macro="" textlink="$Z$33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9201150" y="556260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1131DB9-9CD7-4CF7-9E37-5C0F353D7E74}" type="TxLink">
            <a:rPr lang="en-US" altLang="ko-KR" sz="1000">
              <a:solidFill>
                <a:schemeClr val="tx1"/>
              </a:solidFill>
            </a:rPr>
            <a:pPr algn="ctr"/>
            <a:t>139.9
(94.9)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28</xdr:row>
      <xdr:rowOff>47625</xdr:rowOff>
    </xdr:from>
    <xdr:to>
      <xdr:col>16</xdr:col>
      <xdr:colOff>352425</xdr:colOff>
      <xdr:row>31</xdr:row>
      <xdr:rowOff>28575</xdr:rowOff>
    </xdr:to>
    <xdr:sp macro="" textlink="$Z$36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11001375" y="484822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3A7CA76-DBFF-4614-A8B0-2A50EF61CC2F}" type="TxLink">
            <a:rPr lang="en-US" altLang="ko-KR" sz="1000">
              <a:solidFill>
                <a:schemeClr val="tx1"/>
              </a:solidFill>
            </a:rPr>
            <a:pPr algn="ctr"/>
            <a:t>93.0
(58.4)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533400</xdr:colOff>
      <xdr:row>18</xdr:row>
      <xdr:rowOff>9525</xdr:rowOff>
    </xdr:from>
    <xdr:to>
      <xdr:col>14</xdr:col>
      <xdr:colOff>333375</xdr:colOff>
      <xdr:row>20</xdr:row>
      <xdr:rowOff>104775</xdr:rowOff>
    </xdr:to>
    <xdr:sp macro="" textlink="$Z$41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9477375" y="3095625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E19CEA6-F2DD-4883-AE17-41820D4BAEDB}" type="TxLink">
            <a:rPr lang="en-US" altLang="ko-KR" sz="1000">
              <a:solidFill>
                <a:schemeClr val="tx1"/>
              </a:solidFill>
            </a:rPr>
            <a:pPr algn="ctr"/>
            <a:t>673.9
(318.9)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</xdr:colOff>
      <xdr:row>37</xdr:row>
      <xdr:rowOff>85725</xdr:rowOff>
    </xdr:from>
    <xdr:to>
      <xdr:col>19</xdr:col>
      <xdr:colOff>285750</xdr:colOff>
      <xdr:row>40</xdr:row>
      <xdr:rowOff>66675</xdr:rowOff>
    </xdr:to>
    <xdr:sp macro="" textlink="$Z$42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12763500" y="642937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205BEC2-D7E6-4F42-A5EB-A6EC2AC24518}" type="TxLink">
            <a:rPr lang="en-US" altLang="ko-KR" sz="1000">
              <a:solidFill>
                <a:schemeClr val="tx1"/>
              </a:solidFill>
            </a:rPr>
            <a:pPr algn="ctr"/>
            <a:t>461.5
(274.0)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438150</xdr:colOff>
      <xdr:row>46</xdr:row>
      <xdr:rowOff>152400</xdr:rowOff>
    </xdr:from>
    <xdr:to>
      <xdr:col>18</xdr:col>
      <xdr:colOff>95250</xdr:colOff>
      <xdr:row>49</xdr:row>
      <xdr:rowOff>133350</xdr:rowOff>
    </xdr:to>
    <xdr:sp macro="" textlink="$Z$43">
      <xdr:nvSpPr>
        <xdr:cNvPr id="20" name="직사각형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11963400" y="803910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1E8EEEC-A296-4C9A-8E46-56FA6CA55430}" type="TxLink">
            <a:rPr lang="en-US" altLang="ko-KR" sz="1000">
              <a:solidFill>
                <a:schemeClr val="tx1"/>
              </a:solidFill>
            </a:rPr>
            <a:pPr algn="ctr"/>
            <a:t>553.5
(284.6)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200025</xdr:colOff>
      <xdr:row>20</xdr:row>
      <xdr:rowOff>152400</xdr:rowOff>
    </xdr:from>
    <xdr:to>
      <xdr:col>12</xdr:col>
      <xdr:colOff>466725</xdr:colOff>
      <xdr:row>23</xdr:row>
      <xdr:rowOff>133350</xdr:rowOff>
    </xdr:to>
    <xdr:sp macro="" textlink="$Z$44">
      <xdr:nvSpPr>
        <xdr:cNvPr id="21" name="직사각형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8534400" y="358140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7CD5C90-0D9A-488F-A2C5-465960DDBC2D}" type="TxLink">
            <a:rPr lang="en-US" altLang="ko-KR" sz="1000">
              <a:solidFill>
                <a:schemeClr val="tx1"/>
              </a:solidFill>
            </a:rPr>
            <a:pPr algn="ctr"/>
            <a:t>276.6
(183.0)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371475</xdr:colOff>
      <xdr:row>42</xdr:row>
      <xdr:rowOff>66675</xdr:rowOff>
    </xdr:from>
    <xdr:to>
      <xdr:col>15</xdr:col>
      <xdr:colOff>171450</xdr:colOff>
      <xdr:row>45</xdr:row>
      <xdr:rowOff>47625</xdr:rowOff>
    </xdr:to>
    <xdr:sp macro="" textlink="$Z$45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9925050" y="7267575"/>
          <a:ext cx="1019175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0D56070-DCA0-4E9A-AAF2-1F045B4572C1}" type="TxLink">
            <a:rPr lang="en-US" altLang="ko-KR" sz="1000">
              <a:solidFill>
                <a:schemeClr val="tx1"/>
              </a:solidFill>
            </a:rPr>
            <a:pPr algn="ctr"/>
            <a:t>700.6
(502.5)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542925</xdr:colOff>
      <xdr:row>34</xdr:row>
      <xdr:rowOff>47625</xdr:rowOff>
    </xdr:from>
    <xdr:to>
      <xdr:col>18</xdr:col>
      <xdr:colOff>200025</xdr:colOff>
      <xdr:row>37</xdr:row>
      <xdr:rowOff>28575</xdr:rowOff>
    </xdr:to>
    <xdr:sp macro="" textlink="$Z$46">
      <xdr:nvSpPr>
        <xdr:cNvPr id="23" name="직사각형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2068175" y="587692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25A3198-49E4-453D-BCF8-7B7C6D155EA5}" type="TxLink">
            <a:rPr lang="en-US" altLang="ko-KR" sz="1000">
              <a:solidFill>
                <a:schemeClr val="tx1"/>
              </a:solidFill>
            </a:rPr>
            <a:pPr algn="ctr"/>
            <a:t>431.0
(223.7)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371475</xdr:colOff>
      <xdr:row>16</xdr:row>
      <xdr:rowOff>104775</xdr:rowOff>
    </xdr:from>
    <xdr:to>
      <xdr:col>15</xdr:col>
      <xdr:colOff>638175</xdr:colOff>
      <xdr:row>19</xdr:row>
      <xdr:rowOff>9525</xdr:rowOff>
    </xdr:to>
    <xdr:sp macro="" textlink="$Z$47">
      <xdr:nvSpPr>
        <xdr:cNvPr id="24" name="직사각형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0534650" y="2847975"/>
          <a:ext cx="8763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D1C1333-1509-4F5C-9AC7-17D8CF3F80AB}" type="TxLink">
            <a:rPr lang="en-US" altLang="ko-KR" sz="1000">
              <a:solidFill>
                <a:schemeClr val="tx1"/>
              </a:solidFill>
            </a:rPr>
            <a:pPr algn="ctr"/>
            <a:t>310.5
(156.1)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142875</xdr:colOff>
      <xdr:row>13</xdr:row>
      <xdr:rowOff>152400</xdr:rowOff>
    </xdr:from>
    <xdr:to>
      <xdr:col>17</xdr:col>
      <xdr:colOff>409575</xdr:colOff>
      <xdr:row>16</xdr:row>
      <xdr:rowOff>133350</xdr:rowOff>
    </xdr:to>
    <xdr:sp macro="" textlink="$Z$48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11668125" y="238125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0D60776-9D48-4D6B-9340-FDE668647195}" type="TxLink">
            <a:rPr lang="en-US" altLang="ko-KR" sz="1000">
              <a:solidFill>
                <a:schemeClr val="tx1"/>
              </a:solidFill>
            </a:rPr>
            <a:pPr algn="ctr"/>
            <a:t>827.1
(266.5)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381000</xdr:colOff>
      <xdr:row>37</xdr:row>
      <xdr:rowOff>47625</xdr:rowOff>
    </xdr:from>
    <xdr:to>
      <xdr:col>21</xdr:col>
      <xdr:colOff>38100</xdr:colOff>
      <xdr:row>40</xdr:row>
      <xdr:rowOff>28575</xdr:rowOff>
    </xdr:to>
    <xdr:sp macro="" textlink="$Z$49">
      <xdr:nvSpPr>
        <xdr:cNvPr id="26" name="직사각형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13735050" y="639127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6C0627E-BB85-42AA-9804-7ABDE587BD3D}" type="TxLink">
            <a:rPr lang="en-US" altLang="ko-KR" sz="1000">
              <a:solidFill>
                <a:schemeClr val="tx1"/>
              </a:solidFill>
            </a:rPr>
            <a:pPr algn="ctr"/>
            <a:t>608.3
(263.4)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523875</xdr:colOff>
      <xdr:row>9</xdr:row>
      <xdr:rowOff>38100</xdr:rowOff>
    </xdr:from>
    <xdr:to>
      <xdr:col>16</xdr:col>
      <xdr:colOff>38100</xdr:colOff>
      <xdr:row>12</xdr:row>
      <xdr:rowOff>19050</xdr:rowOff>
    </xdr:to>
    <xdr:sp macro="" textlink="$Z$50">
      <xdr:nvSpPr>
        <xdr:cNvPr id="27" name="직사각형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10687050" y="158115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6349F1F-EEF5-4EFF-AC47-C4D486C1A918}" type="TxLink">
            <a:rPr lang="en-US" altLang="ko-KR" sz="1000">
              <a:solidFill>
                <a:schemeClr val="tx1"/>
              </a:solidFill>
            </a:rPr>
            <a:pPr algn="ctr"/>
            <a:t>677.6
(174.8)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476250</xdr:colOff>
      <xdr:row>17</xdr:row>
      <xdr:rowOff>152400</xdr:rowOff>
    </xdr:from>
    <xdr:to>
      <xdr:col>20</xdr:col>
      <xdr:colOff>133350</xdr:colOff>
      <xdr:row>18</xdr:row>
      <xdr:rowOff>0</xdr:rowOff>
    </xdr:to>
    <xdr:sp macro="" textlink="">
      <xdr:nvSpPr>
        <xdr:cNvPr id="28" name="직사각형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12639675" y="306705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000">
              <a:solidFill>
                <a:schemeClr val="tx1"/>
              </a:solidFill>
            </a:rPr>
            <a:t>843.7 </a:t>
          </a:r>
        </a:p>
        <a:p>
          <a:pPr algn="ctr"/>
          <a:r>
            <a:rPr lang="en-US" altLang="ko-KR" sz="1000">
              <a:solidFill>
                <a:schemeClr val="tx1"/>
              </a:solidFill>
            </a:rPr>
            <a:t>(173.2)</a:t>
          </a:r>
        </a:p>
      </xdr:txBody>
    </xdr:sp>
    <xdr:clientData/>
  </xdr:twoCellAnchor>
  <xdr:twoCellAnchor>
    <xdr:from>
      <xdr:col>19</xdr:col>
      <xdr:colOff>9525</xdr:colOff>
      <xdr:row>29</xdr:row>
      <xdr:rowOff>123825</xdr:rowOff>
    </xdr:from>
    <xdr:to>
      <xdr:col>20</xdr:col>
      <xdr:colOff>276225</xdr:colOff>
      <xdr:row>32</xdr:row>
      <xdr:rowOff>104775</xdr:rowOff>
    </xdr:to>
    <xdr:sp macro="" textlink="$Z$52">
      <xdr:nvSpPr>
        <xdr:cNvPr id="29" name="직사각형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3363575" y="5095875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B2E079E-01F7-4750-8D85-748CAF08A027}" type="TxLink">
            <a:rPr lang="en-US" altLang="ko-KR" sz="1000">
              <a:solidFill>
                <a:schemeClr val="tx1"/>
              </a:solidFill>
            </a:rPr>
            <a:pPr algn="ctr"/>
            <a:t>877.8
(332.3)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95250</xdr:colOff>
      <xdr:row>1</xdr:row>
      <xdr:rowOff>57150</xdr:rowOff>
    </xdr:from>
    <xdr:to>
      <xdr:col>16</xdr:col>
      <xdr:colOff>133052</xdr:colOff>
      <xdr:row>3</xdr:row>
      <xdr:rowOff>49054</xdr:rowOff>
    </xdr:to>
    <xdr:sp macro="" textlink="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772275" y="228600"/>
          <a:ext cx="4305002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latin typeface="+mn-lt"/>
              <a:ea typeface="+mn-ea"/>
              <a:cs typeface="+mn-cs"/>
            </a:rPr>
            <a:t>1.</a:t>
          </a:r>
          <a:r>
            <a:rPr lang="ko-KR" altLang="en-US" sz="1100" b="1">
              <a:latin typeface="+mn-lt"/>
              <a:ea typeface="+mn-ea"/>
              <a:cs typeface="+mn-cs"/>
            </a:rPr>
            <a:t>시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100" b="1">
              <a:latin typeface="+mn-lt"/>
              <a:ea typeface="+mn-ea"/>
              <a:cs typeface="+mn-cs"/>
            </a:rPr>
            <a:t>군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100" b="1">
              <a:latin typeface="+mn-lt"/>
              <a:ea typeface="+mn-ea"/>
              <a:cs typeface="+mn-cs"/>
            </a:rPr>
            <a:t>구</a:t>
          </a:r>
          <a:r>
            <a:rPr lang="ko-KR" altLang="en-US" sz="1300" b="1"/>
            <a:t>별 면적 및 지번수</a:t>
          </a:r>
        </a:p>
      </xdr:txBody>
    </xdr:sp>
    <xdr:clientData/>
  </xdr:twoCellAnchor>
  <xdr:twoCellAnchor>
    <xdr:from>
      <xdr:col>12</xdr:col>
      <xdr:colOff>38100</xdr:colOff>
      <xdr:row>28</xdr:row>
      <xdr:rowOff>57150</xdr:rowOff>
    </xdr:from>
    <xdr:to>
      <xdr:col>13</xdr:col>
      <xdr:colOff>304800</xdr:colOff>
      <xdr:row>31</xdr:row>
      <xdr:rowOff>38100</xdr:rowOff>
    </xdr:to>
    <xdr:sp macro="" textlink="$Z$18">
      <xdr:nvSpPr>
        <xdr:cNvPr id="37" name="직사각형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8982075" y="4857750"/>
          <a:ext cx="8763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B8F1033-B18D-4DC7-8473-F3AD2ED96B96}" type="TxLink">
            <a:rPr lang="en-US" altLang="ko-KR" sz="1000">
              <a:solidFill>
                <a:schemeClr val="tx1"/>
              </a:solidFill>
            </a:rPr>
            <a:pPr algn="ctr"/>
            <a:t>53.5
(61.4)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28575</xdr:colOff>
      <xdr:row>22</xdr:row>
      <xdr:rowOff>19050</xdr:rowOff>
    </xdr:from>
    <xdr:to>
      <xdr:col>16</xdr:col>
      <xdr:colOff>152400</xdr:colOff>
      <xdr:row>24</xdr:row>
      <xdr:rowOff>95250</xdr:rowOff>
    </xdr:to>
    <xdr:sp macro="" textlink="$Z$14">
      <xdr:nvSpPr>
        <xdr:cNvPr id="31" name="직사각형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10801350" y="3790950"/>
          <a:ext cx="8763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0262618-FDFF-480B-9AE4-5469DDD301C7}" type="TxLink">
            <a:rPr lang="en-US" altLang="ko-KR" sz="1000">
              <a:solidFill>
                <a:schemeClr val="tx1"/>
              </a:solidFill>
            </a:rPr>
            <a:pPr algn="ctr"/>
            <a:t>81.5
(54.8)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4</xdr:row>
      <xdr:rowOff>104774</xdr:rowOff>
    </xdr:from>
    <xdr:to>
      <xdr:col>7</xdr:col>
      <xdr:colOff>138113</xdr:colOff>
      <xdr:row>7</xdr:row>
      <xdr:rowOff>28574</xdr:rowOff>
    </xdr:to>
    <xdr:sp macro="" textlink="$Z$6">
      <xdr:nvSpPr>
        <xdr:cNvPr id="32" name="직사각형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5014913" y="79057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6C7B38B-A14B-48FD-924A-4582495A7A28}" type="TxLink">
            <a:rPr lang="en-US" altLang="ko-KR" sz="1000">
              <a:solidFill>
                <a:schemeClr val="tx1"/>
              </a:solidFill>
            </a:rPr>
            <a:pPr algn="ctr"/>
            <a:t>33.3
(30.6)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8</xdr:row>
      <xdr:rowOff>102657</xdr:rowOff>
    </xdr:from>
    <xdr:to>
      <xdr:col>7</xdr:col>
      <xdr:colOff>138113</xdr:colOff>
      <xdr:row>11</xdr:row>
      <xdr:rowOff>26457</xdr:rowOff>
    </xdr:to>
    <xdr:sp macro="" textlink="$Z$7">
      <xdr:nvSpPr>
        <xdr:cNvPr id="34" name="직사각형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5014913" y="1474257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BD7EF3A-3ABB-414A-BE5B-9A2BD90F2E72}" type="TxLink">
            <a:rPr lang="en-US" altLang="ko-KR" sz="1000">
              <a:solidFill>
                <a:schemeClr val="tx1"/>
              </a:solidFill>
            </a:rPr>
            <a:pPr algn="ctr"/>
            <a:t>47.2
(46.8)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12</xdr:row>
      <xdr:rowOff>100540</xdr:rowOff>
    </xdr:from>
    <xdr:to>
      <xdr:col>7</xdr:col>
      <xdr:colOff>138113</xdr:colOff>
      <xdr:row>15</xdr:row>
      <xdr:rowOff>24340</xdr:rowOff>
    </xdr:to>
    <xdr:sp macro="" textlink="$Z$8">
      <xdr:nvSpPr>
        <xdr:cNvPr id="35" name="직사각형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5014913" y="2157940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683E9AF-1521-451B-8616-E81D5B971C03}" type="TxLink">
            <a:rPr lang="en-US" altLang="ko-KR" sz="1000">
              <a:solidFill>
                <a:schemeClr val="tx1"/>
              </a:solidFill>
            </a:rPr>
            <a:pPr algn="ctr"/>
            <a:t>12.9
(35.7)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16</xdr:row>
      <xdr:rowOff>107948</xdr:rowOff>
    </xdr:from>
    <xdr:to>
      <xdr:col>7</xdr:col>
      <xdr:colOff>138113</xdr:colOff>
      <xdr:row>19</xdr:row>
      <xdr:rowOff>31748</xdr:rowOff>
    </xdr:to>
    <xdr:sp macro="" textlink="$Z$9">
      <xdr:nvSpPr>
        <xdr:cNvPr id="38" name="직사각형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5014913" y="2851148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FBBB166-5AFD-4DF3-9118-2EA05373A773}" type="TxLink">
            <a:rPr lang="en-US" altLang="ko-KR" sz="1000">
              <a:solidFill>
                <a:schemeClr val="tx1"/>
              </a:solidFill>
            </a:rPr>
            <a:pPr algn="ctr"/>
            <a:t>27.7
(15.4)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20</xdr:row>
      <xdr:rowOff>105831</xdr:rowOff>
    </xdr:from>
    <xdr:to>
      <xdr:col>7</xdr:col>
      <xdr:colOff>138113</xdr:colOff>
      <xdr:row>23</xdr:row>
      <xdr:rowOff>29631</xdr:rowOff>
    </xdr:to>
    <xdr:sp macro="" textlink="$Z$11">
      <xdr:nvSpPr>
        <xdr:cNvPr id="39" name="직사각형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5014913" y="3534831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C888417-6790-4D8B-9830-2C9397DED155}" type="TxLink">
            <a:rPr lang="en-US" altLang="ko-KR" sz="1000">
              <a:solidFill>
                <a:schemeClr val="tx1"/>
              </a:solidFill>
            </a:rPr>
            <a:pPr algn="ctr"/>
            <a:t>45.5
(43.4)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24</xdr:row>
      <xdr:rowOff>103714</xdr:rowOff>
    </xdr:from>
    <xdr:to>
      <xdr:col>7</xdr:col>
      <xdr:colOff>138113</xdr:colOff>
      <xdr:row>27</xdr:row>
      <xdr:rowOff>27514</xdr:rowOff>
    </xdr:to>
    <xdr:sp macro="" textlink="$Z$12">
      <xdr:nvSpPr>
        <xdr:cNvPr id="40" name="직사각형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5014913" y="421851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1A1BED9-CD1F-4DCA-8724-772E00556847}" type="TxLink">
            <a:rPr lang="en-US" altLang="ko-KR" sz="1000">
              <a:solidFill>
                <a:schemeClr val="tx1"/>
              </a:solidFill>
            </a:rPr>
            <a:pPr algn="ctr"/>
            <a:t>26.4
(27.3)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28</xdr:row>
      <xdr:rowOff>92072</xdr:rowOff>
    </xdr:from>
    <xdr:to>
      <xdr:col>7</xdr:col>
      <xdr:colOff>138113</xdr:colOff>
      <xdr:row>31</xdr:row>
      <xdr:rowOff>15872</xdr:rowOff>
    </xdr:to>
    <xdr:sp macro="" textlink="$Z$13">
      <xdr:nvSpPr>
        <xdr:cNvPr id="41" name="직사각형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5014913" y="4892672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C3B1B5D-9859-4B46-A427-05504577A6CA}" type="TxLink">
            <a:rPr lang="en-US" altLang="ko-KR" sz="1000">
              <a:solidFill>
                <a:schemeClr val="tx1"/>
              </a:solidFill>
            </a:rPr>
            <a:pPr algn="ctr"/>
            <a:t>69.8
(23.0)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32</xdr:row>
      <xdr:rowOff>99480</xdr:rowOff>
    </xdr:from>
    <xdr:to>
      <xdr:col>7</xdr:col>
      <xdr:colOff>138113</xdr:colOff>
      <xdr:row>35</xdr:row>
      <xdr:rowOff>23280</xdr:rowOff>
    </xdr:to>
    <xdr:sp macro="" textlink="$Z$16">
      <xdr:nvSpPr>
        <xdr:cNvPr id="42" name="직사각형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5014913" y="5585880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C8EFE2A-B979-4A49-A2AB-FA64ABBB982F}" type="TxLink">
            <a:rPr lang="en-US" altLang="ko-KR" sz="1000">
              <a:solidFill>
                <a:schemeClr val="tx1"/>
              </a:solidFill>
            </a:rPr>
            <a:pPr algn="ctr"/>
            <a:t>36.6
(24.9)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36</xdr:row>
      <xdr:rowOff>97363</xdr:rowOff>
    </xdr:from>
    <xdr:to>
      <xdr:col>7</xdr:col>
      <xdr:colOff>138113</xdr:colOff>
      <xdr:row>39</xdr:row>
      <xdr:rowOff>21163</xdr:rowOff>
    </xdr:to>
    <xdr:sp macro="" textlink="$Z$17">
      <xdr:nvSpPr>
        <xdr:cNvPr id="43" name="직사각형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5014913" y="6269563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6C9321B-7BB0-4723-9382-79107071DB98}" type="TxLink">
            <a:rPr lang="en-US" altLang="ko-KR" sz="1000">
              <a:solidFill>
                <a:schemeClr val="tx1"/>
              </a:solidFill>
            </a:rPr>
            <a:pPr algn="ctr"/>
            <a:t>21.9
(13.1)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338138</xdr:colOff>
      <xdr:row>40</xdr:row>
      <xdr:rowOff>95249</xdr:rowOff>
    </xdr:from>
    <xdr:to>
      <xdr:col>7</xdr:col>
      <xdr:colOff>138113</xdr:colOff>
      <xdr:row>43</xdr:row>
      <xdr:rowOff>19049</xdr:rowOff>
    </xdr:to>
    <xdr:sp macro="" textlink="$Z$19">
      <xdr:nvSpPr>
        <xdr:cNvPr id="44" name="직사각형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5014913" y="695324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91D5808-9999-45F7-BF26-B83D839FDDFA}" type="TxLink">
            <a:rPr lang="en-US" altLang="ko-KR" sz="1000">
              <a:solidFill>
                <a:schemeClr val="tx1"/>
              </a:solidFill>
            </a:rPr>
            <a:pPr algn="ctr"/>
            <a:t>38.5
(32.4)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2</xdr:row>
      <xdr:rowOff>161924</xdr:rowOff>
    </xdr:from>
    <xdr:to>
      <xdr:col>9</xdr:col>
      <xdr:colOff>185738</xdr:colOff>
      <xdr:row>5</xdr:row>
      <xdr:rowOff>85724</xdr:rowOff>
    </xdr:to>
    <xdr:sp macro="" textlink="$Z$23">
      <xdr:nvSpPr>
        <xdr:cNvPr id="45" name="직사각형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6281738" y="5048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4FD61C2-1D3F-48AF-A133-028AAD7D8A67}" type="TxLink">
            <a:rPr lang="en-US" altLang="ko-KR" sz="1000">
              <a:solidFill>
                <a:schemeClr val="tx1"/>
              </a:solidFill>
            </a:rPr>
            <a:pPr algn="ctr"/>
            <a:t>58.0
(40.5)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6</xdr:row>
      <xdr:rowOff>161924</xdr:rowOff>
    </xdr:from>
    <xdr:to>
      <xdr:col>9</xdr:col>
      <xdr:colOff>185738</xdr:colOff>
      <xdr:row>9</xdr:row>
      <xdr:rowOff>85724</xdr:rowOff>
    </xdr:to>
    <xdr:sp macro="" textlink="$Z$24">
      <xdr:nvSpPr>
        <xdr:cNvPr id="46" name="직사각형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6281738" y="11906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B382593-9095-45AD-89B0-2F74AAB7A075}" type="TxLink">
            <a:rPr lang="en-US" altLang="ko-KR" sz="1000">
              <a:solidFill>
                <a:schemeClr val="tx1"/>
              </a:solidFill>
            </a:rPr>
            <a:pPr algn="ctr"/>
            <a:t>98.5
(59.5)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10</xdr:row>
      <xdr:rowOff>161924</xdr:rowOff>
    </xdr:from>
    <xdr:to>
      <xdr:col>9</xdr:col>
      <xdr:colOff>185738</xdr:colOff>
      <xdr:row>13</xdr:row>
      <xdr:rowOff>85724</xdr:rowOff>
    </xdr:to>
    <xdr:sp macro="" textlink="$Z$26">
      <xdr:nvSpPr>
        <xdr:cNvPr id="47" name="직사각형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6281738" y="18764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05CAB18-B1C0-4B6B-A7D8-9AA8688480F8}" type="TxLink">
            <a:rPr lang="en-US" altLang="ko-KR" sz="1000">
              <a:solidFill>
                <a:schemeClr val="tx1"/>
              </a:solidFill>
            </a:rPr>
            <a:pPr algn="ctr"/>
            <a:t>60.0
(49.3)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14</xdr:row>
      <xdr:rowOff>161924</xdr:rowOff>
    </xdr:from>
    <xdr:to>
      <xdr:col>9</xdr:col>
      <xdr:colOff>185738</xdr:colOff>
      <xdr:row>17</xdr:row>
      <xdr:rowOff>85724</xdr:rowOff>
    </xdr:to>
    <xdr:sp macro="" textlink="$Z$27">
      <xdr:nvSpPr>
        <xdr:cNvPr id="48" name="직사각형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6281738" y="25622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FE5CE59-F6C2-4678-B7CD-C269937480F9}" type="TxLink">
            <a:rPr lang="en-US" altLang="ko-KR" sz="1000">
              <a:solidFill>
                <a:schemeClr val="tx1"/>
              </a:solidFill>
            </a:rPr>
            <a:pPr algn="ctr"/>
            <a:t>42.6
(28.0)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18</xdr:row>
      <xdr:rowOff>161924</xdr:rowOff>
    </xdr:from>
    <xdr:to>
      <xdr:col>9</xdr:col>
      <xdr:colOff>185738</xdr:colOff>
      <xdr:row>21</xdr:row>
      <xdr:rowOff>85724</xdr:rowOff>
    </xdr:to>
    <xdr:sp macro="" textlink="$Z$28">
      <xdr:nvSpPr>
        <xdr:cNvPr id="49" name="직사각형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6281738" y="32480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228DBDE-A473-420D-AAF6-E35313B364F6}" type="TxLink">
            <a:rPr lang="en-US" altLang="ko-KR" sz="1000">
              <a:solidFill>
                <a:schemeClr val="tx1"/>
              </a:solidFill>
            </a:rPr>
            <a:pPr algn="ctr"/>
            <a:t>165.6
(102.4)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22</xdr:row>
      <xdr:rowOff>161924</xdr:rowOff>
    </xdr:from>
    <xdr:to>
      <xdr:col>9</xdr:col>
      <xdr:colOff>185738</xdr:colOff>
      <xdr:row>25</xdr:row>
      <xdr:rowOff>85724</xdr:rowOff>
    </xdr:to>
    <xdr:sp macro="" textlink="$Z$38">
      <xdr:nvSpPr>
        <xdr:cNvPr id="50" name="직사각형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/>
      </xdr:nvSpPr>
      <xdr:spPr>
        <a:xfrm>
          <a:off x="6281738" y="3933824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DF1ED80-E3B5-4E17-ADB2-84A21985295E}" type="TxLink">
            <a:rPr lang="en-US" altLang="ko-KR" sz="1000">
              <a:solidFill>
                <a:schemeClr val="tx1"/>
              </a:solidFill>
            </a:rPr>
            <a:pPr algn="ctr"/>
            <a:t>467.5
(259.5)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26</xdr:row>
      <xdr:rowOff>152399</xdr:rowOff>
    </xdr:from>
    <xdr:to>
      <xdr:col>9</xdr:col>
      <xdr:colOff>185738</xdr:colOff>
      <xdr:row>29</xdr:row>
      <xdr:rowOff>76199</xdr:rowOff>
    </xdr:to>
    <xdr:sp macro="" textlink="$Z$39">
      <xdr:nvSpPr>
        <xdr:cNvPr id="51" name="직사각형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6281738" y="461009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325843E-DB3C-4614-A782-AB1B76FB5E06}" type="TxLink">
            <a:rPr lang="en-US" altLang="ko-KR" sz="1000">
              <a:solidFill>
                <a:schemeClr val="tx1"/>
              </a:solidFill>
            </a:rPr>
            <a:pPr algn="ctr"/>
            <a:t>81.6
(52.8)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30</xdr:row>
      <xdr:rowOff>152399</xdr:rowOff>
    </xdr:from>
    <xdr:to>
      <xdr:col>9</xdr:col>
      <xdr:colOff>185738</xdr:colOff>
      <xdr:row>33</xdr:row>
      <xdr:rowOff>76199</xdr:rowOff>
    </xdr:to>
    <xdr:sp macro="" textlink="$Z$40">
      <xdr:nvSpPr>
        <xdr:cNvPr id="52" name="직사각형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6281738" y="529589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5F32800-4949-402D-BB43-3B37783FA54A}" type="TxLink">
            <a:rPr lang="en-US" altLang="ko-KR" sz="1000">
              <a:solidFill>
                <a:schemeClr val="tx1"/>
              </a:solidFill>
            </a:rPr>
            <a:pPr algn="ctr"/>
            <a:t>42.1
(26.5)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34</xdr:row>
      <xdr:rowOff>152399</xdr:rowOff>
    </xdr:from>
    <xdr:to>
      <xdr:col>9</xdr:col>
      <xdr:colOff>185738</xdr:colOff>
      <xdr:row>37</xdr:row>
      <xdr:rowOff>76199</xdr:rowOff>
    </xdr:to>
    <xdr:sp macro="" textlink="$Z$29">
      <xdr:nvSpPr>
        <xdr:cNvPr id="53" name="직사각형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/>
      </xdr:nvSpPr>
      <xdr:spPr>
        <a:xfrm>
          <a:off x="6281738" y="598169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994E2DB-FD3E-4511-ABE3-A63FF116F449}" type="TxLink">
            <a:rPr lang="en-US" altLang="ko-KR" sz="1000">
              <a:solidFill>
                <a:schemeClr val="tx1"/>
              </a:solidFill>
            </a:rPr>
            <a:pPr algn="ctr"/>
            <a:t>35.9
(17.3)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38</xdr:row>
      <xdr:rowOff>152399</xdr:rowOff>
    </xdr:from>
    <xdr:to>
      <xdr:col>9</xdr:col>
      <xdr:colOff>185738</xdr:colOff>
      <xdr:row>41</xdr:row>
      <xdr:rowOff>76199</xdr:rowOff>
    </xdr:to>
    <xdr:sp macro="" textlink="$Z$34">
      <xdr:nvSpPr>
        <xdr:cNvPr id="54" name="직사각형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/>
      </xdr:nvSpPr>
      <xdr:spPr>
        <a:xfrm>
          <a:off x="6281738" y="666749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857B4FD-502E-4FA4-BF12-BEDB5B8FD80F}" type="TxLink">
            <a:rPr lang="en-US" altLang="ko-KR" sz="1000">
              <a:solidFill>
                <a:schemeClr val="tx1"/>
              </a:solidFill>
            </a:rPr>
            <a:pPr algn="ctr"/>
            <a:t>36.4
(21.9)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385763</xdr:colOff>
      <xdr:row>42</xdr:row>
      <xdr:rowOff>152399</xdr:rowOff>
    </xdr:from>
    <xdr:to>
      <xdr:col>9</xdr:col>
      <xdr:colOff>185738</xdr:colOff>
      <xdr:row>45</xdr:row>
      <xdr:rowOff>76199</xdr:rowOff>
    </xdr:to>
    <xdr:sp macro="" textlink="$Z$35">
      <xdr:nvSpPr>
        <xdr:cNvPr id="55" name="직사각형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6281738" y="7353299"/>
          <a:ext cx="10191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18342A6-8AF9-428D-BE7B-4D7C645A7199}" type="TxLink">
            <a:rPr lang="en-US" altLang="ko-KR" sz="1000">
              <a:solidFill>
                <a:schemeClr val="tx1"/>
              </a:solidFill>
            </a:rPr>
            <a:pPr algn="ctr"/>
            <a:t>54.0
(31.4)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0.43125</cdr:x>
      <cdr:y>0.8106</cdr:y>
    </cdr:from>
    <cdr:to>
      <cdr:x>0.625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1675" y="2266950"/>
          <a:ext cx="88582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의정부시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0.40208</cdr:x>
      <cdr:y>0.83756</cdr:y>
    </cdr:from>
    <cdr:to>
      <cdr:x>0.60625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8325" y="23717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안양시만안구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0.18023</cdr:x>
      <cdr:y>0.63044</cdr:y>
    </cdr:from>
    <cdr:to>
      <cdr:x>0.47093</cdr:x>
      <cdr:y>0.96943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" y="828675"/>
          <a:ext cx="476249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chemeClr val="tx1"/>
              </a:solidFill>
            </a:rPr>
            <a:t>면적</a:t>
          </a:r>
        </a:p>
      </cdr:txBody>
    </cdr:sp>
  </cdr:relSizeAnchor>
  <cdr:relSizeAnchor xmlns:cdr="http://schemas.openxmlformats.org/drawingml/2006/chartDrawing">
    <cdr:from>
      <cdr:x>0.48837</cdr:x>
      <cdr:y>0.63044</cdr:y>
    </cdr:from>
    <cdr:to>
      <cdr:x>0.82558</cdr:x>
      <cdr:y>0.96943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00100" y="828675"/>
          <a:ext cx="552449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chemeClr val="tx1"/>
              </a:solidFill>
            </a:rPr>
            <a:t>지번수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0.39583</cdr:x>
      <cdr:y>0.83756</cdr:y>
    </cdr:from>
    <cdr:to>
      <cdr:x>0.6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0" y="264795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안양시동안구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0.44375</cdr:x>
      <cdr:y>0.83756</cdr:y>
    </cdr:from>
    <cdr:to>
      <cdr:x>0.64792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245745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광명시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0.42708</cdr:x>
      <cdr:y>0.34722</cdr:y>
    </cdr:from>
    <cdr:to>
      <cdr:x>0.63125</cdr:x>
      <cdr:y>0.50966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10" y="952494"/>
          <a:ext cx="933465" cy="445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평택시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0.44375</cdr:x>
      <cdr:y>0.80903</cdr:y>
    </cdr:from>
    <cdr:to>
      <cdr:x>0.64792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22193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동두천시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0.3625</cdr:x>
      <cdr:y>0.83756</cdr:y>
    </cdr:from>
    <cdr:to>
      <cdr:x>0.56667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50" y="25527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안산시상록구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0.37917</cdr:x>
      <cdr:y>0.80631</cdr:y>
    </cdr:from>
    <cdr:to>
      <cdr:x>0.58333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50" y="2211881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고양시덕양구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</cdr:x>
      <cdr:y>0.83756</cdr:y>
    </cdr:from>
    <cdr:to>
      <cdr:x>0.60417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257175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고양시일산동구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116862</xdr:rowOff>
    </xdr:from>
    <xdr:to>
      <xdr:col>29</xdr:col>
      <xdr:colOff>322489</xdr:colOff>
      <xdr:row>60</xdr:row>
      <xdr:rowOff>16090</xdr:rowOff>
    </xdr:to>
    <xdr:pic>
      <xdr:nvPicPr>
        <xdr:cNvPr id="82" name="그림 81" descr="234.png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16862"/>
          <a:ext cx="14048014" cy="10186228"/>
        </a:xfrm>
        <a:prstGeom prst="rect">
          <a:avLst/>
        </a:prstGeom>
      </xdr:spPr>
    </xdr:pic>
    <xdr:clientData/>
  </xdr:twoCellAnchor>
  <xdr:twoCellAnchor>
    <xdr:from>
      <xdr:col>4</xdr:col>
      <xdr:colOff>263978</xdr:colOff>
      <xdr:row>10</xdr:row>
      <xdr:rowOff>35378</xdr:rowOff>
    </xdr:from>
    <xdr:to>
      <xdr:col>11</xdr:col>
      <xdr:colOff>492578</xdr:colOff>
      <xdr:row>24</xdr:row>
      <xdr:rowOff>153760</xdr:rowOff>
    </xdr:to>
    <xdr:graphicFrame macro="">
      <xdr:nvGraphicFramePr>
        <xdr:cNvPr id="38" name="차트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70757</xdr:colOff>
      <xdr:row>12</xdr:row>
      <xdr:rowOff>28576</xdr:rowOff>
    </xdr:from>
    <xdr:to>
      <xdr:col>13</xdr:col>
      <xdr:colOff>375557</xdr:colOff>
      <xdr:row>24</xdr:row>
      <xdr:rowOff>66676</xdr:rowOff>
    </xdr:to>
    <xdr:graphicFrame macro="">
      <xdr:nvGraphicFramePr>
        <xdr:cNvPr id="40" name="차트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6</xdr:row>
      <xdr:rowOff>161925</xdr:rowOff>
    </xdr:from>
    <xdr:to>
      <xdr:col>15</xdr:col>
      <xdr:colOff>561975</xdr:colOff>
      <xdr:row>24</xdr:row>
      <xdr:rowOff>161925</xdr:rowOff>
    </xdr:to>
    <xdr:graphicFrame macro="">
      <xdr:nvGraphicFramePr>
        <xdr:cNvPr id="41" name="차트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276225</xdr:colOff>
      <xdr:row>6</xdr:row>
      <xdr:rowOff>152400</xdr:rowOff>
    </xdr:from>
    <xdr:to>
      <xdr:col>16</xdr:col>
      <xdr:colOff>581025</xdr:colOff>
      <xdr:row>24</xdr:row>
      <xdr:rowOff>152400</xdr:rowOff>
    </xdr:to>
    <xdr:graphicFrame macro="">
      <xdr:nvGraphicFramePr>
        <xdr:cNvPr id="42" name="차트 41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514350</xdr:colOff>
      <xdr:row>13</xdr:row>
      <xdr:rowOff>85725</xdr:rowOff>
    </xdr:from>
    <xdr:to>
      <xdr:col>12</xdr:col>
      <xdr:colOff>133350</xdr:colOff>
      <xdr:row>29</xdr:row>
      <xdr:rowOff>85725</xdr:rowOff>
    </xdr:to>
    <xdr:graphicFrame macro="">
      <xdr:nvGraphicFramePr>
        <xdr:cNvPr id="43" name="차트 42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123825</xdr:colOff>
      <xdr:row>13</xdr:row>
      <xdr:rowOff>76200</xdr:rowOff>
    </xdr:from>
    <xdr:to>
      <xdr:col>13</xdr:col>
      <xdr:colOff>428625</xdr:colOff>
      <xdr:row>29</xdr:row>
      <xdr:rowOff>76200</xdr:rowOff>
    </xdr:to>
    <xdr:graphicFrame macro="">
      <xdr:nvGraphicFramePr>
        <xdr:cNvPr id="45" name="차트 44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600075</xdr:colOff>
      <xdr:row>13</xdr:row>
      <xdr:rowOff>85725</xdr:rowOff>
    </xdr:from>
    <xdr:to>
      <xdr:col>15</xdr:col>
      <xdr:colOff>295275</xdr:colOff>
      <xdr:row>29</xdr:row>
      <xdr:rowOff>85725</xdr:rowOff>
    </xdr:to>
    <xdr:graphicFrame macro="">
      <xdr:nvGraphicFramePr>
        <xdr:cNvPr id="46" name="차트 4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85725</xdr:colOff>
      <xdr:row>11</xdr:row>
      <xdr:rowOff>85725</xdr:rowOff>
    </xdr:from>
    <xdr:to>
      <xdr:col>21</xdr:col>
      <xdr:colOff>390525</xdr:colOff>
      <xdr:row>28</xdr:row>
      <xdr:rowOff>85725</xdr:rowOff>
    </xdr:to>
    <xdr:graphicFrame macro="">
      <xdr:nvGraphicFramePr>
        <xdr:cNvPr id="47" name="차트 46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466725</xdr:colOff>
      <xdr:row>18</xdr:row>
      <xdr:rowOff>47625</xdr:rowOff>
    </xdr:from>
    <xdr:to>
      <xdr:col>12</xdr:col>
      <xdr:colOff>85725</xdr:colOff>
      <xdr:row>34</xdr:row>
      <xdr:rowOff>47625</xdr:rowOff>
    </xdr:to>
    <xdr:graphicFrame macro="">
      <xdr:nvGraphicFramePr>
        <xdr:cNvPr id="48" name="차트 47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573742</xdr:colOff>
      <xdr:row>6</xdr:row>
      <xdr:rowOff>24653</xdr:rowOff>
    </xdr:from>
    <xdr:to>
      <xdr:col>10</xdr:col>
      <xdr:colOff>383242</xdr:colOff>
      <xdr:row>15</xdr:row>
      <xdr:rowOff>135590</xdr:rowOff>
    </xdr:to>
    <xdr:graphicFrame macro="">
      <xdr:nvGraphicFramePr>
        <xdr:cNvPr id="49" name="차트 48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200025</xdr:colOff>
      <xdr:row>18</xdr:row>
      <xdr:rowOff>38100</xdr:rowOff>
    </xdr:from>
    <xdr:to>
      <xdr:col>13</xdr:col>
      <xdr:colOff>504825</xdr:colOff>
      <xdr:row>34</xdr:row>
      <xdr:rowOff>57150</xdr:rowOff>
    </xdr:to>
    <xdr:graphicFrame macro="">
      <xdr:nvGraphicFramePr>
        <xdr:cNvPr id="50" name="차트 49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152400</xdr:colOff>
      <xdr:row>16</xdr:row>
      <xdr:rowOff>38100</xdr:rowOff>
    </xdr:from>
    <xdr:to>
      <xdr:col>19</xdr:col>
      <xdr:colOff>457200</xdr:colOff>
      <xdr:row>32</xdr:row>
      <xdr:rowOff>38100</xdr:rowOff>
    </xdr:to>
    <xdr:graphicFrame macro="">
      <xdr:nvGraphicFramePr>
        <xdr:cNvPr id="54" name="차트 53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19050</xdr:colOff>
      <xdr:row>41</xdr:row>
      <xdr:rowOff>19050</xdr:rowOff>
    </xdr:from>
    <xdr:to>
      <xdr:col>21</xdr:col>
      <xdr:colOff>323850</xdr:colOff>
      <xdr:row>57</xdr:row>
      <xdr:rowOff>19050</xdr:rowOff>
    </xdr:to>
    <xdr:graphicFrame macro="">
      <xdr:nvGraphicFramePr>
        <xdr:cNvPr id="55" name="차트 5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144875</xdr:colOff>
      <xdr:row>4</xdr:row>
      <xdr:rowOff>112058</xdr:rowOff>
    </xdr:from>
    <xdr:to>
      <xdr:col>21</xdr:col>
      <xdr:colOff>449676</xdr:colOff>
      <xdr:row>21</xdr:row>
      <xdr:rowOff>112058</xdr:rowOff>
    </xdr:to>
    <xdr:graphicFrame macro="">
      <xdr:nvGraphicFramePr>
        <xdr:cNvPr id="56" name="차트 55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657225</xdr:colOff>
      <xdr:row>22</xdr:row>
      <xdr:rowOff>142875</xdr:rowOff>
    </xdr:from>
    <xdr:to>
      <xdr:col>12</xdr:col>
      <xdr:colOff>276225</xdr:colOff>
      <xdr:row>39</xdr:row>
      <xdr:rowOff>142875</xdr:rowOff>
    </xdr:to>
    <xdr:graphicFrame macro="">
      <xdr:nvGraphicFramePr>
        <xdr:cNvPr id="57" name="차트 56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209550</xdr:colOff>
      <xdr:row>26</xdr:row>
      <xdr:rowOff>133350</xdr:rowOff>
    </xdr:from>
    <xdr:to>
      <xdr:col>15</xdr:col>
      <xdr:colOff>514350</xdr:colOff>
      <xdr:row>45</xdr:row>
      <xdr:rowOff>133350</xdr:rowOff>
    </xdr:to>
    <xdr:graphicFrame macro="">
      <xdr:nvGraphicFramePr>
        <xdr:cNvPr id="59" name="차트 58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542925</xdr:colOff>
      <xdr:row>28</xdr:row>
      <xdr:rowOff>142875</xdr:rowOff>
    </xdr:from>
    <xdr:to>
      <xdr:col>12</xdr:col>
      <xdr:colOff>161925</xdr:colOff>
      <xdr:row>44</xdr:row>
      <xdr:rowOff>142875</xdr:rowOff>
    </xdr:to>
    <xdr:graphicFrame macro="">
      <xdr:nvGraphicFramePr>
        <xdr:cNvPr id="60" name="차트 59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47625</xdr:colOff>
      <xdr:row>28</xdr:row>
      <xdr:rowOff>152400</xdr:rowOff>
    </xdr:from>
    <xdr:to>
      <xdr:col>13</xdr:col>
      <xdr:colOff>352425</xdr:colOff>
      <xdr:row>44</xdr:row>
      <xdr:rowOff>152400</xdr:rowOff>
    </xdr:to>
    <xdr:graphicFrame macro="">
      <xdr:nvGraphicFramePr>
        <xdr:cNvPr id="61" name="차트 60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95250</xdr:colOff>
      <xdr:row>19</xdr:row>
      <xdr:rowOff>0</xdr:rowOff>
    </xdr:from>
    <xdr:to>
      <xdr:col>20</xdr:col>
      <xdr:colOff>400050</xdr:colOff>
      <xdr:row>32</xdr:row>
      <xdr:rowOff>76200</xdr:rowOff>
    </xdr:to>
    <xdr:graphicFrame macro="">
      <xdr:nvGraphicFramePr>
        <xdr:cNvPr id="62" name="차트 61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352425</xdr:colOff>
      <xdr:row>17</xdr:row>
      <xdr:rowOff>152400</xdr:rowOff>
    </xdr:from>
    <xdr:to>
      <xdr:col>21</xdr:col>
      <xdr:colOff>47625</xdr:colOff>
      <xdr:row>32</xdr:row>
      <xdr:rowOff>152400</xdr:rowOff>
    </xdr:to>
    <xdr:graphicFrame macro="">
      <xdr:nvGraphicFramePr>
        <xdr:cNvPr id="63" name="차트 62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336177</xdr:colOff>
      <xdr:row>13</xdr:row>
      <xdr:rowOff>40901</xdr:rowOff>
    </xdr:from>
    <xdr:to>
      <xdr:col>23</xdr:col>
      <xdr:colOff>31377</xdr:colOff>
      <xdr:row>28</xdr:row>
      <xdr:rowOff>79001</xdr:rowOff>
    </xdr:to>
    <xdr:graphicFrame macro="">
      <xdr:nvGraphicFramePr>
        <xdr:cNvPr id="64" name="차트 63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28575</xdr:colOff>
      <xdr:row>29</xdr:row>
      <xdr:rowOff>104775</xdr:rowOff>
    </xdr:from>
    <xdr:to>
      <xdr:col>21</xdr:col>
      <xdr:colOff>333375</xdr:colOff>
      <xdr:row>46</xdr:row>
      <xdr:rowOff>104775</xdr:rowOff>
    </xdr:to>
    <xdr:graphicFrame macro="">
      <xdr:nvGraphicFramePr>
        <xdr:cNvPr id="65" name="차트 6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504825</xdr:colOff>
      <xdr:row>22</xdr:row>
      <xdr:rowOff>104775</xdr:rowOff>
    </xdr:from>
    <xdr:to>
      <xdr:col>20</xdr:col>
      <xdr:colOff>200025</xdr:colOff>
      <xdr:row>39</xdr:row>
      <xdr:rowOff>66675</xdr:rowOff>
    </xdr:to>
    <xdr:graphicFrame macro="">
      <xdr:nvGraphicFramePr>
        <xdr:cNvPr id="66" name="차트 65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13446</xdr:colOff>
      <xdr:row>19</xdr:row>
      <xdr:rowOff>66675</xdr:rowOff>
    </xdr:from>
    <xdr:to>
      <xdr:col>20</xdr:col>
      <xdr:colOff>313763</xdr:colOff>
      <xdr:row>36</xdr:row>
      <xdr:rowOff>142875</xdr:rowOff>
    </xdr:to>
    <xdr:graphicFrame macro="">
      <xdr:nvGraphicFramePr>
        <xdr:cNvPr id="67" name="차트 66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428625</xdr:colOff>
      <xdr:row>17</xdr:row>
      <xdr:rowOff>66675</xdr:rowOff>
    </xdr:from>
    <xdr:to>
      <xdr:col>14</xdr:col>
      <xdr:colOff>123825</xdr:colOff>
      <xdr:row>34</xdr:row>
      <xdr:rowOff>66675</xdr:rowOff>
    </xdr:to>
    <xdr:graphicFrame macro="">
      <xdr:nvGraphicFramePr>
        <xdr:cNvPr id="68" name="차트 67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114300</xdr:colOff>
      <xdr:row>19</xdr:row>
      <xdr:rowOff>161925</xdr:rowOff>
    </xdr:from>
    <xdr:to>
      <xdr:col>23</xdr:col>
      <xdr:colOff>419100</xdr:colOff>
      <xdr:row>34</xdr:row>
      <xdr:rowOff>1</xdr:rowOff>
    </xdr:to>
    <xdr:graphicFrame macro="">
      <xdr:nvGraphicFramePr>
        <xdr:cNvPr id="69" name="차트 68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235884</xdr:colOff>
      <xdr:row>8</xdr:row>
      <xdr:rowOff>0</xdr:rowOff>
    </xdr:from>
    <xdr:to>
      <xdr:col>19</xdr:col>
      <xdr:colOff>540683</xdr:colOff>
      <xdr:row>25</xdr:row>
      <xdr:rowOff>0</xdr:rowOff>
    </xdr:to>
    <xdr:graphicFrame macro="">
      <xdr:nvGraphicFramePr>
        <xdr:cNvPr id="73" name="차트 72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275103</xdr:colOff>
      <xdr:row>30</xdr:row>
      <xdr:rowOff>127746</xdr:rowOff>
    </xdr:from>
    <xdr:to>
      <xdr:col>24</xdr:col>
      <xdr:colOff>579903</xdr:colOff>
      <xdr:row>47</xdr:row>
      <xdr:rowOff>127746</xdr:rowOff>
    </xdr:to>
    <xdr:graphicFrame macro="">
      <xdr:nvGraphicFramePr>
        <xdr:cNvPr id="74" name="차트 73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314325</xdr:colOff>
      <xdr:row>41</xdr:row>
      <xdr:rowOff>19050</xdr:rowOff>
    </xdr:from>
    <xdr:to>
      <xdr:col>23</xdr:col>
      <xdr:colOff>9525</xdr:colOff>
      <xdr:row>57</xdr:row>
      <xdr:rowOff>19050</xdr:rowOff>
    </xdr:to>
    <xdr:graphicFrame macro="">
      <xdr:nvGraphicFramePr>
        <xdr:cNvPr id="75" name="차트 74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81244</xdr:colOff>
      <xdr:row>9</xdr:row>
      <xdr:rowOff>10646</xdr:rowOff>
    </xdr:from>
    <xdr:to>
      <xdr:col>17</xdr:col>
      <xdr:colOff>386043</xdr:colOff>
      <xdr:row>26</xdr:row>
      <xdr:rowOff>10646</xdr:rowOff>
    </xdr:to>
    <xdr:graphicFrame macro="">
      <xdr:nvGraphicFramePr>
        <xdr:cNvPr id="76" name="차트 75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209550</xdr:colOff>
      <xdr:row>35</xdr:row>
      <xdr:rowOff>66675</xdr:rowOff>
    </xdr:from>
    <xdr:to>
      <xdr:col>18</xdr:col>
      <xdr:colOff>514350</xdr:colOff>
      <xdr:row>52</xdr:row>
      <xdr:rowOff>66675</xdr:rowOff>
    </xdr:to>
    <xdr:graphicFrame macro="">
      <xdr:nvGraphicFramePr>
        <xdr:cNvPr id="77" name="차트 76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21851</xdr:colOff>
      <xdr:row>23</xdr:row>
      <xdr:rowOff>104776</xdr:rowOff>
    </xdr:from>
    <xdr:to>
      <xdr:col>23</xdr:col>
      <xdr:colOff>322169</xdr:colOff>
      <xdr:row>40</xdr:row>
      <xdr:rowOff>104776</xdr:rowOff>
    </xdr:to>
    <xdr:graphicFrame macro="">
      <xdr:nvGraphicFramePr>
        <xdr:cNvPr id="78" name="차트 77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572620</xdr:colOff>
      <xdr:row>9</xdr:row>
      <xdr:rowOff>36419</xdr:rowOff>
    </xdr:from>
    <xdr:to>
      <xdr:col>20</xdr:col>
      <xdr:colOff>272302</xdr:colOff>
      <xdr:row>26</xdr:row>
      <xdr:rowOff>36419</xdr:rowOff>
    </xdr:to>
    <xdr:graphicFrame macro="">
      <xdr:nvGraphicFramePr>
        <xdr:cNvPr id="79" name="차트 78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268381</xdr:colOff>
      <xdr:row>3</xdr:row>
      <xdr:rowOff>103653</xdr:rowOff>
    </xdr:from>
    <xdr:to>
      <xdr:col>22</xdr:col>
      <xdr:colOff>573181</xdr:colOff>
      <xdr:row>20</xdr:row>
      <xdr:rowOff>103653</xdr:rowOff>
    </xdr:to>
    <xdr:graphicFrame macro="">
      <xdr:nvGraphicFramePr>
        <xdr:cNvPr id="80" name="차트 79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377077</xdr:colOff>
      <xdr:row>28</xdr:row>
      <xdr:rowOff>63873</xdr:rowOff>
    </xdr:from>
    <xdr:to>
      <xdr:col>27</xdr:col>
      <xdr:colOff>72277</xdr:colOff>
      <xdr:row>45</xdr:row>
      <xdr:rowOff>63873</xdr:rowOff>
    </xdr:to>
    <xdr:graphicFrame macro="">
      <xdr:nvGraphicFramePr>
        <xdr:cNvPr id="81" name="차트 80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569257</xdr:colOff>
      <xdr:row>1</xdr:row>
      <xdr:rowOff>67236</xdr:rowOff>
    </xdr:from>
    <xdr:to>
      <xdr:col>20</xdr:col>
      <xdr:colOff>267259</xdr:colOff>
      <xdr:row>19</xdr:row>
      <xdr:rowOff>67236</xdr:rowOff>
    </xdr:to>
    <xdr:graphicFrame macro="">
      <xdr:nvGraphicFramePr>
        <xdr:cNvPr id="84" name="차트 83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129428</xdr:colOff>
      <xdr:row>11</xdr:row>
      <xdr:rowOff>1</xdr:rowOff>
    </xdr:from>
    <xdr:to>
      <xdr:col>24</xdr:col>
      <xdr:colOff>443753</xdr:colOff>
      <xdr:row>28</xdr:row>
      <xdr:rowOff>95251</xdr:rowOff>
    </xdr:to>
    <xdr:graphicFrame macro="">
      <xdr:nvGraphicFramePr>
        <xdr:cNvPr id="83" name="차트 82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30256</xdr:colOff>
      <xdr:row>18</xdr:row>
      <xdr:rowOff>136711</xdr:rowOff>
    </xdr:from>
    <xdr:to>
      <xdr:col>25</xdr:col>
      <xdr:colOff>330573</xdr:colOff>
      <xdr:row>34</xdr:row>
      <xdr:rowOff>136711</xdr:rowOff>
    </xdr:to>
    <xdr:graphicFrame macro="">
      <xdr:nvGraphicFramePr>
        <xdr:cNvPr id="85" name="차트 84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321049</xdr:colOff>
      <xdr:row>31</xdr:row>
      <xdr:rowOff>79562</xdr:rowOff>
    </xdr:from>
    <xdr:to>
      <xdr:col>24</xdr:col>
      <xdr:colOff>20732</xdr:colOff>
      <xdr:row>48</xdr:row>
      <xdr:rowOff>79562</xdr:rowOff>
    </xdr:to>
    <xdr:graphicFrame macro="">
      <xdr:nvGraphicFramePr>
        <xdr:cNvPr id="70" name="차트 69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275106</xdr:colOff>
      <xdr:row>26</xdr:row>
      <xdr:rowOff>94690</xdr:rowOff>
    </xdr:from>
    <xdr:to>
      <xdr:col>22</xdr:col>
      <xdr:colOff>493060</xdr:colOff>
      <xdr:row>43</xdr:row>
      <xdr:rowOff>78441</xdr:rowOff>
    </xdr:to>
    <xdr:graphicFrame macro="">
      <xdr:nvGraphicFramePr>
        <xdr:cNvPr id="71" name="차트 70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585508</xdr:colOff>
      <xdr:row>24</xdr:row>
      <xdr:rowOff>23532</xdr:rowOff>
    </xdr:from>
    <xdr:to>
      <xdr:col>21</xdr:col>
      <xdr:colOff>285191</xdr:colOff>
      <xdr:row>40</xdr:row>
      <xdr:rowOff>23532</xdr:rowOff>
    </xdr:to>
    <xdr:graphicFrame macro="">
      <xdr:nvGraphicFramePr>
        <xdr:cNvPr id="72" name="차트 71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76200</xdr:colOff>
      <xdr:row>3</xdr:row>
      <xdr:rowOff>85725</xdr:rowOff>
    </xdr:from>
    <xdr:to>
      <xdr:col>12</xdr:col>
      <xdr:colOff>238125</xdr:colOff>
      <xdr:row>7</xdr:row>
      <xdr:rowOff>38100</xdr:rowOff>
    </xdr:to>
    <xdr:sp macro="" textlink="">
      <xdr:nvSpPr>
        <xdr:cNvPr id="86" name="TextBox 1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5600700" y="600075"/>
          <a:ext cx="3209925" cy="6381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 현황</a:t>
          </a:r>
        </a:p>
      </xdr:txBody>
    </xdr:sp>
    <xdr:clientData/>
  </xdr:twoCellAnchor>
  <xdr:twoCellAnchor>
    <xdr:from>
      <xdr:col>24</xdr:col>
      <xdr:colOff>323850</xdr:colOff>
      <xdr:row>5</xdr:row>
      <xdr:rowOff>19050</xdr:rowOff>
    </xdr:from>
    <xdr:to>
      <xdr:col>26</xdr:col>
      <xdr:colOff>476246</xdr:colOff>
      <xdr:row>7</xdr:row>
      <xdr:rowOff>9525</xdr:rowOff>
    </xdr:to>
    <xdr:sp macro="" textlink="">
      <xdr:nvSpPr>
        <xdr:cNvPr id="87" name="TextBox 1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6211550" y="704850"/>
          <a:ext cx="1371596" cy="3333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6</xdr:col>
      <xdr:colOff>361950</xdr:colOff>
      <xdr:row>22</xdr:row>
      <xdr:rowOff>152400</xdr:rowOff>
    </xdr:from>
    <xdr:to>
      <xdr:col>14</xdr:col>
      <xdr:colOff>57150</xdr:colOff>
      <xdr:row>39</xdr:row>
      <xdr:rowOff>152400</xdr:rowOff>
    </xdr:to>
    <xdr:graphicFrame macro="">
      <xdr:nvGraphicFramePr>
        <xdr:cNvPr id="58" name="차트 57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581587</xdr:colOff>
      <xdr:row>19</xdr:row>
      <xdr:rowOff>70035</xdr:rowOff>
    </xdr:from>
    <xdr:to>
      <xdr:col>18</xdr:col>
      <xdr:colOff>281268</xdr:colOff>
      <xdr:row>34</xdr:row>
      <xdr:rowOff>22410</xdr:rowOff>
    </xdr:to>
    <xdr:graphicFrame macro="">
      <xdr:nvGraphicFramePr>
        <xdr:cNvPr id="88" name="차트 87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0.83681</cdr:y>
    </cdr:from>
    <cdr:to>
      <cdr:x>0.6625</cdr:x>
      <cdr:y>0.99924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0" y="22955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고양시일산서구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0.47292</cdr:x>
      <cdr:y>0.80903</cdr:y>
    </cdr:from>
    <cdr:to>
      <cdr:x>0.67708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5" y="22193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과천시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0.55833</cdr:x>
      <cdr:y>0.80556</cdr:y>
    </cdr:from>
    <cdr:to>
      <cdr:x>0.7625</cdr:x>
      <cdr:y>0.96799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2700" y="22098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구리시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0.44999</cdr:x>
      <cdr:y>0.81807</cdr:y>
    </cdr:from>
    <cdr:to>
      <cdr:x>0.65416</cdr:x>
      <cdr:y>0.9805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370" y="2135046"/>
          <a:ext cx="933465" cy="423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남양주시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0.4125</cdr:x>
      <cdr:y>0.8125</cdr:y>
    </cdr:from>
    <cdr:to>
      <cdr:x>0.61667</cdr:x>
      <cdr:y>0.97494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5950" y="222885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오산시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0.19166</cdr:x>
      <cdr:y>0.73547</cdr:y>
    </cdr:from>
    <cdr:to>
      <cdr:x>0.39583</cdr:x>
      <cdr:y>0.89791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285" y="2115602"/>
          <a:ext cx="933465" cy="467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시흥시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0.45625</cdr:x>
      <cdr:y>0.79514</cdr:y>
    </cdr:from>
    <cdr:to>
      <cdr:x>0.66042</cdr:x>
      <cdr:y>0.95757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5975" y="21812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군포시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0.52917</cdr:x>
      <cdr:y>0.83756</cdr:y>
    </cdr:from>
    <cdr:to>
      <cdr:x>0.73333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19350" y="234315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의왕시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0.34167</cdr:x>
      <cdr:y>0.83409</cdr:y>
    </cdr:from>
    <cdr:to>
      <cdr:x>0.54583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2100" y="2288081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하남시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0.39375</cdr:x>
      <cdr:y>0.82777</cdr:y>
    </cdr:from>
    <cdr:to>
      <cdr:x>0.59792</cdr:x>
      <cdr:y>0.99021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2838435"/>
          <a:ext cx="933465" cy="557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파주시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</cdr:x>
      <cdr:y>0.79167</cdr:y>
    </cdr:from>
    <cdr:to>
      <cdr:x>0.65417</cdr:x>
      <cdr:y>0.98107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2171700"/>
          <a:ext cx="9334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수원시장안구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0.36667</cdr:x>
      <cdr:y>0.45486</cdr:y>
    </cdr:from>
    <cdr:to>
      <cdr:x>0.57083</cdr:x>
      <cdr:y>0.6173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124777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이천시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0.48958</cdr:x>
      <cdr:y>0.39236</cdr:y>
    </cdr:from>
    <cdr:to>
      <cdr:x>0.69375</cdr:x>
      <cdr:y>0.55479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38360" y="1076331"/>
          <a:ext cx="933465" cy="445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안성시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0.49792</cdr:x>
      <cdr:y>0.81597</cdr:y>
    </cdr:from>
    <cdr:to>
      <cdr:x>0.70208</cdr:x>
      <cdr:y>0.97841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6475" y="223837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김포시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0.60625</cdr:x>
      <cdr:y>0.53038</cdr:y>
    </cdr:from>
    <cdr:to>
      <cdr:x>0.81041</cdr:x>
      <cdr:y>0.69281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1775" y="1545873"/>
          <a:ext cx="933420" cy="47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화성시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0.39375</cdr:x>
      <cdr:y>0.58333</cdr:y>
    </cdr:from>
    <cdr:to>
      <cdr:x>0.59792</cdr:x>
      <cdr:y>0.74577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16002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광주시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0.58749</cdr:x>
      <cdr:y>0.62234</cdr:y>
    </cdr:from>
    <cdr:to>
      <cdr:x>0.79166</cdr:x>
      <cdr:y>0.78478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6020" y="1813917"/>
          <a:ext cx="933465" cy="473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양주시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0.53125</cdr:x>
      <cdr:y>0.38696</cdr:y>
    </cdr:from>
    <cdr:to>
      <cdr:x>0.73542</cdr:x>
      <cdr:y>0.5494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60" y="1127860"/>
          <a:ext cx="933465" cy="473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포천시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0.25</cdr:x>
      <cdr:y>0.43056</cdr:y>
    </cdr:from>
    <cdr:to>
      <cdr:x>0.45417</cdr:x>
      <cdr:y>0.59299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0" y="11811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여주시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0.60209</cdr:x>
      <cdr:y>0.44136</cdr:y>
    </cdr:from>
    <cdr:to>
      <cdr:x>0.80625</cdr:x>
      <cdr:y>0.6038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40" y="1362068"/>
          <a:ext cx="933420" cy="501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연천군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0.47705</cdr:x>
      <cdr:y>0.45924</cdr:y>
    </cdr:from>
    <cdr:to>
      <cdr:x>0.68122</cdr:x>
      <cdr:y>0.62167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5635" y="1618472"/>
          <a:ext cx="935410" cy="572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가평군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0.39792</cdr:x>
      <cdr:y>0.8106</cdr:y>
    </cdr:from>
    <cdr:to>
      <cdr:x>0.6375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2305050"/>
          <a:ext cx="109537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수원시권선구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0.39375</cdr:x>
      <cdr:y>0.67014</cdr:y>
    </cdr:from>
    <cdr:to>
      <cdr:x>0.59792</cdr:x>
      <cdr:y>0.83257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0225" y="183832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양평군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0.2375</cdr:x>
      <cdr:y>0.68873</cdr:y>
    </cdr:from>
    <cdr:to>
      <cdr:x>0.44167</cdr:x>
      <cdr:y>0.85116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835" y="2007403"/>
          <a:ext cx="933465" cy="47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용인시</a:t>
          </a:r>
          <a:endParaRPr lang="en-US" altLang="ko-KR" sz="1050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처인구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0.34792</cdr:x>
      <cdr:y>0.81597</cdr:y>
    </cdr:from>
    <cdr:to>
      <cdr:x>0.55208</cdr:x>
      <cdr:y>0.97841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5" y="2238375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용인시</a:t>
          </a:r>
          <a:endParaRPr lang="en-US" altLang="ko-KR" sz="1050" b="1">
            <a:solidFill>
              <a:srgbClr val="FF0000"/>
            </a:solidFill>
          </a:endParaRPr>
        </a:p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기흥구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0.38958</cdr:x>
      <cdr:y>0.83333</cdr:y>
    </cdr:from>
    <cdr:to>
      <cdr:x>0.59375</cdr:x>
      <cdr:y>0.99577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22860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용인시수지구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0.3625</cdr:x>
      <cdr:y>0.83333</cdr:y>
    </cdr:from>
    <cdr:to>
      <cdr:x>0.56667</cdr:x>
      <cdr:y>0.99577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50" y="2286000"/>
          <a:ext cx="933450" cy="445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안산시단원구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0.45208</cdr:x>
      <cdr:y>0.79551</cdr:y>
    </cdr:from>
    <cdr:to>
      <cdr:x>0.65625</cdr:x>
      <cdr:y>0.98491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6925" y="2007956"/>
          <a:ext cx="933465" cy="478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부천시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16</xdr:row>
      <xdr:rowOff>85725</xdr:rowOff>
    </xdr:from>
    <xdr:to>
      <xdr:col>8</xdr:col>
      <xdr:colOff>76199</xdr:colOff>
      <xdr:row>41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16</xdr:row>
      <xdr:rowOff>66674</xdr:rowOff>
    </xdr:from>
    <xdr:to>
      <xdr:col>17</xdr:col>
      <xdr:colOff>200025</xdr:colOff>
      <xdr:row>41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0.68952</cdr:x>
      <cdr:y>0.11226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3-1</a:t>
          </a:r>
          <a:r>
            <a:rPr lang="en-US" altLang="ko-KR" sz="1300" b="1" baseline="0"/>
            <a:t> </a:t>
          </a:r>
          <a:r>
            <a:rPr lang="ko-KR" altLang="en-US" sz="1300" b="1" baseline="0"/>
            <a:t>토지</a:t>
          </a:r>
          <a:r>
            <a:rPr lang="ko-KR" altLang="en-US" sz="1300" b="1" baseline="0">
              <a:latin typeface="맑은 고딕"/>
              <a:ea typeface="맑은 고딕"/>
            </a:rPr>
            <a:t>∙</a:t>
          </a:r>
          <a:r>
            <a:rPr lang="ko-KR" altLang="en-US" sz="1300" b="1" baseline="0"/>
            <a:t>임야대장별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0.75</cdr:x>
      <cdr:y>0.0119</cdr:y>
    </cdr:from>
    <cdr:to>
      <cdr:x>0.98958</cdr:x>
      <cdr:y>0.08809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29000" y="4762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0.00625</cdr:x>
      <cdr:y>0.75952</cdr:y>
    </cdr:from>
    <cdr:to>
      <cdr:x>0.32292</cdr:x>
      <cdr:y>0.9881</cdr:y>
    </cdr:to>
    <cdr:sp macro="" textlink="'3.지적통계체계표'!$G$15">
      <cdr:nvSpPr>
        <cdr:cNvPr id="5" name="TextBox 1"/>
        <cdr:cNvSpPr txBox="1"/>
      </cdr:nvSpPr>
      <cdr:spPr>
        <a:xfrm xmlns:a="http://schemas.openxmlformats.org/drawingml/2006/main">
          <a:off x="28575" y="303847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3D5F3AC-C3BE-4B45-AD20-09BFA83BBEA8}" type="TxLink">
            <a:rPr lang="ko-KR" altLang="en-US" sz="1000" b="1"/>
            <a:pPr algn="ctr"/>
            <a:t>총계
10,199,543,631.3㎡(100.0%)
5,131,288필</a:t>
          </a:fld>
          <a:endParaRPr lang="ko-KR" altLang="en-US" sz="1000" b="1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0.69199</cdr:x>
      <cdr:y>0.11094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368445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0.7424</cdr:x>
      <cdr:y>0.01176</cdr:y>
    </cdr:from>
    <cdr:to>
      <cdr:x>0.98284</cdr:x>
      <cdr:y>0.08706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2875" y="47625"/>
          <a:ext cx="1280215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85725</xdr:rowOff>
    </xdr:from>
    <xdr:to>
      <xdr:col>8</xdr:col>
      <xdr:colOff>542925</xdr:colOff>
      <xdr:row>28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38</xdr:row>
      <xdr:rowOff>85725</xdr:rowOff>
    </xdr:from>
    <xdr:to>
      <xdr:col>13</xdr:col>
      <xdr:colOff>600074</xdr:colOff>
      <xdr:row>63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0.325</cdr:x>
      <cdr:y>0.8106</cdr:y>
    </cdr:from>
    <cdr:to>
      <cdr:x>0.49583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2286000"/>
          <a:ext cx="7810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수원시팔달구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0.25481</cdr:x>
      <cdr:y>0.00236</cdr:y>
    </cdr:from>
    <cdr:to>
      <cdr:x>0.78521</cdr:x>
      <cdr:y>0.11356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5" y="9525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4.</a:t>
          </a:r>
          <a:r>
            <a:rPr lang="en-US" altLang="ko-KR" sz="1300" b="1" baseline="0"/>
            <a:t> </a:t>
          </a:r>
          <a:r>
            <a:rPr lang="ko-KR" altLang="en-US" sz="1300" b="1" baseline="0"/>
            <a:t>지목별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0.81731</cdr:x>
      <cdr:y>0</cdr:y>
    </cdr:from>
    <cdr:to>
      <cdr:x>1</cdr:x>
      <cdr:y>0.07547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857750" y="0"/>
          <a:ext cx="1085850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152399</xdr:rowOff>
    </xdr:from>
    <xdr:to>
      <xdr:col>34</xdr:col>
      <xdr:colOff>47624</xdr:colOff>
      <xdr:row>41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55</xdr:row>
      <xdr:rowOff>142875</xdr:rowOff>
    </xdr:from>
    <xdr:to>
      <xdr:col>34</xdr:col>
      <xdr:colOff>247649</xdr:colOff>
      <xdr:row>81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0.90896</cdr:x>
      <cdr:y>0.00883</cdr:y>
    </cdr:from>
    <cdr:to>
      <cdr:x>0.9934</cdr:x>
      <cdr:y>0.06512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91950" y="47625"/>
          <a:ext cx="1095473" cy="30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  <cdr:relSizeAnchor xmlns:cdr="http://schemas.openxmlformats.org/drawingml/2006/chartDrawing">
    <cdr:from>
      <cdr:x>0.90896</cdr:x>
      <cdr:y>0.00883</cdr:y>
    </cdr:from>
    <cdr:to>
      <cdr:x>0.9934</cdr:x>
      <cdr:y>0.06512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791950" y="47625"/>
          <a:ext cx="1095473" cy="30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0.91082</cdr:x>
      <cdr:y>0.01794</cdr:y>
    </cdr:from>
    <cdr:to>
      <cdr:x>0.99847</cdr:x>
      <cdr:y>0.08968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82375" y="76200"/>
          <a:ext cx="1095360" cy="304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38100</xdr:rowOff>
    </xdr:from>
    <xdr:to>
      <xdr:col>24</xdr:col>
      <xdr:colOff>106866</xdr:colOff>
      <xdr:row>101</xdr:row>
      <xdr:rowOff>115891</xdr:rowOff>
    </xdr:to>
    <xdr:pic>
      <xdr:nvPicPr>
        <xdr:cNvPr id="51" name="그림 50" descr="345.png"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38850"/>
          <a:ext cx="14975391" cy="11393491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36</xdr:row>
      <xdr:rowOff>47624</xdr:rowOff>
    </xdr:from>
    <xdr:to>
      <xdr:col>4</xdr:col>
      <xdr:colOff>466725</xdr:colOff>
      <xdr:row>48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85724</xdr:colOff>
      <xdr:row>36</xdr:row>
      <xdr:rowOff>38100</xdr:rowOff>
    </xdr:from>
    <xdr:to>
      <xdr:col>13</xdr:col>
      <xdr:colOff>38099</xdr:colOff>
      <xdr:row>38</xdr:row>
      <xdr:rowOff>138559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295649" y="6210300"/>
          <a:ext cx="4410075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  <xdr:twoCellAnchor>
    <xdr:from>
      <xdr:col>22</xdr:col>
      <xdr:colOff>590550</xdr:colOff>
      <xdr:row>35</xdr:row>
      <xdr:rowOff>114300</xdr:rowOff>
    </xdr:from>
    <xdr:to>
      <xdr:col>24</xdr:col>
      <xdr:colOff>314321</xdr:colOff>
      <xdr:row>37</xdr:row>
      <xdr:rowOff>38097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744575" y="6115050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2</xdr:col>
      <xdr:colOff>114300</xdr:colOff>
      <xdr:row>56</xdr:row>
      <xdr:rowOff>66675</xdr:rowOff>
    </xdr:from>
    <xdr:to>
      <xdr:col>5</xdr:col>
      <xdr:colOff>38100</xdr:colOff>
      <xdr:row>62</xdr:row>
      <xdr:rowOff>152400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62</xdr:row>
      <xdr:rowOff>76199</xdr:rowOff>
    </xdr:from>
    <xdr:to>
      <xdr:col>5</xdr:col>
      <xdr:colOff>9524</xdr:colOff>
      <xdr:row>69</xdr:row>
      <xdr:rowOff>9525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400050</xdr:colOff>
      <xdr:row>82</xdr:row>
      <xdr:rowOff>123824</xdr:rowOff>
    </xdr:from>
    <xdr:to>
      <xdr:col>12</xdr:col>
      <xdr:colOff>476250</xdr:colOff>
      <xdr:row>89</xdr:row>
      <xdr:rowOff>171449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257177</xdr:colOff>
      <xdr:row>50</xdr:row>
      <xdr:rowOff>19051</xdr:rowOff>
    </xdr:from>
    <xdr:to>
      <xdr:col>2</xdr:col>
      <xdr:colOff>257176</xdr:colOff>
      <xdr:row>56</xdr:row>
      <xdr:rowOff>57150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371475</xdr:colOff>
      <xdr:row>64</xdr:row>
      <xdr:rowOff>38100</xdr:rowOff>
    </xdr:from>
    <xdr:to>
      <xdr:col>13</xdr:col>
      <xdr:colOff>76200</xdr:colOff>
      <xdr:row>70</xdr:row>
      <xdr:rowOff>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342898</xdr:colOff>
      <xdr:row>56</xdr:row>
      <xdr:rowOff>95250</xdr:rowOff>
    </xdr:from>
    <xdr:to>
      <xdr:col>2</xdr:col>
      <xdr:colOff>323850</xdr:colOff>
      <xdr:row>63</xdr:row>
      <xdr:rowOff>28575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523872</xdr:colOff>
      <xdr:row>56</xdr:row>
      <xdr:rowOff>104775</xdr:rowOff>
    </xdr:from>
    <xdr:to>
      <xdr:col>14</xdr:col>
      <xdr:colOff>552449</xdr:colOff>
      <xdr:row>63</xdr:row>
      <xdr:rowOff>142875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95250</xdr:colOff>
      <xdr:row>76</xdr:row>
      <xdr:rowOff>19050</xdr:rowOff>
    </xdr:from>
    <xdr:to>
      <xdr:col>13</xdr:col>
      <xdr:colOff>428625</xdr:colOff>
      <xdr:row>82</xdr:row>
      <xdr:rowOff>161925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485775</xdr:colOff>
      <xdr:row>66</xdr:row>
      <xdr:rowOff>133350</xdr:rowOff>
    </xdr:from>
    <xdr:to>
      <xdr:col>11</xdr:col>
      <xdr:colOff>19050</xdr:colOff>
      <xdr:row>74</xdr:row>
      <xdr:rowOff>38100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276224</xdr:colOff>
      <xdr:row>62</xdr:row>
      <xdr:rowOff>66675</xdr:rowOff>
    </xdr:from>
    <xdr:to>
      <xdr:col>2</xdr:col>
      <xdr:colOff>257174</xdr:colOff>
      <xdr:row>69</xdr:row>
      <xdr:rowOff>123825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323851</xdr:colOff>
      <xdr:row>68</xdr:row>
      <xdr:rowOff>104776</xdr:rowOff>
    </xdr:from>
    <xdr:to>
      <xdr:col>2</xdr:col>
      <xdr:colOff>304800</xdr:colOff>
      <xdr:row>76</xdr:row>
      <xdr:rowOff>9525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57150</xdr:colOff>
      <xdr:row>49</xdr:row>
      <xdr:rowOff>28575</xdr:rowOff>
    </xdr:from>
    <xdr:to>
      <xdr:col>4</xdr:col>
      <xdr:colOff>571500</xdr:colOff>
      <xdr:row>57</xdr:row>
      <xdr:rowOff>142875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95250</xdr:colOff>
      <xdr:row>47</xdr:row>
      <xdr:rowOff>133350</xdr:rowOff>
    </xdr:from>
    <xdr:to>
      <xdr:col>11</xdr:col>
      <xdr:colOff>171450</xdr:colOff>
      <xdr:row>56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285750</xdr:colOff>
      <xdr:row>71</xdr:row>
      <xdr:rowOff>76200</xdr:rowOff>
    </xdr:from>
    <xdr:to>
      <xdr:col>16</xdr:col>
      <xdr:colOff>314325</xdr:colOff>
      <xdr:row>80</xdr:row>
      <xdr:rowOff>114300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333375</xdr:colOff>
      <xdr:row>81</xdr:row>
      <xdr:rowOff>47625</xdr:rowOff>
    </xdr:from>
    <xdr:to>
      <xdr:col>15</xdr:col>
      <xdr:colOff>390525</xdr:colOff>
      <xdr:row>89</xdr:row>
      <xdr:rowOff>9525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95251</xdr:colOff>
      <xdr:row>52</xdr:row>
      <xdr:rowOff>142875</xdr:rowOff>
    </xdr:from>
    <xdr:to>
      <xdr:col>9</xdr:col>
      <xdr:colOff>600075</xdr:colOff>
      <xdr:row>59</xdr:row>
      <xdr:rowOff>38100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371475</xdr:colOff>
      <xdr:row>75</xdr:row>
      <xdr:rowOff>38100</xdr:rowOff>
    </xdr:from>
    <xdr:to>
      <xdr:col>11</xdr:col>
      <xdr:colOff>457200</xdr:colOff>
      <xdr:row>82</xdr:row>
      <xdr:rowOff>76200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295275</xdr:colOff>
      <xdr:row>65</xdr:row>
      <xdr:rowOff>66676</xdr:rowOff>
    </xdr:from>
    <xdr:to>
      <xdr:col>15</xdr:col>
      <xdr:colOff>342900</xdr:colOff>
      <xdr:row>71</xdr:row>
      <xdr:rowOff>161926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266700</xdr:colOff>
      <xdr:row>52</xdr:row>
      <xdr:rowOff>104775</xdr:rowOff>
    </xdr:from>
    <xdr:to>
      <xdr:col>13</xdr:col>
      <xdr:colOff>304800</xdr:colOff>
      <xdr:row>58</xdr:row>
      <xdr:rowOff>57151</xdr:rowOff>
    </xdr:to>
    <xdr:graphicFrame macro="">
      <xdr:nvGraphicFramePr>
        <xdr:cNvPr id="33" name="차트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323850</xdr:colOff>
      <xdr:row>44</xdr:row>
      <xdr:rowOff>85725</xdr:rowOff>
    </xdr:from>
    <xdr:to>
      <xdr:col>15</xdr:col>
      <xdr:colOff>400050</xdr:colOff>
      <xdr:row>51</xdr:row>
      <xdr:rowOff>133350</xdr:rowOff>
    </xdr:to>
    <xdr:graphicFrame macro="">
      <xdr:nvGraphicFramePr>
        <xdr:cNvPr id="34" name="차트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352425</xdr:colOff>
      <xdr:row>70</xdr:row>
      <xdr:rowOff>47625</xdr:rowOff>
    </xdr:from>
    <xdr:to>
      <xdr:col>18</xdr:col>
      <xdr:colOff>409575</xdr:colOff>
      <xdr:row>77</xdr:row>
      <xdr:rowOff>66675</xdr:rowOff>
    </xdr:to>
    <xdr:graphicFrame macro="">
      <xdr:nvGraphicFramePr>
        <xdr:cNvPr id="35" name="차트 34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39</xdr:row>
      <xdr:rowOff>161925</xdr:rowOff>
    </xdr:from>
    <xdr:to>
      <xdr:col>13</xdr:col>
      <xdr:colOff>76200</xdr:colOff>
      <xdr:row>48</xdr:row>
      <xdr:rowOff>57150</xdr:rowOff>
    </xdr:to>
    <xdr:graphicFrame macro="">
      <xdr:nvGraphicFramePr>
        <xdr:cNvPr id="36" name="차트 35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533400</xdr:colOff>
      <xdr:row>52</xdr:row>
      <xdr:rowOff>19050</xdr:rowOff>
    </xdr:from>
    <xdr:to>
      <xdr:col>16</xdr:col>
      <xdr:colOff>561975</xdr:colOff>
      <xdr:row>59</xdr:row>
      <xdr:rowOff>57150</xdr:rowOff>
    </xdr:to>
    <xdr:graphicFrame macro="">
      <xdr:nvGraphicFramePr>
        <xdr:cNvPr id="37" name="차트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371475</xdr:colOff>
      <xdr:row>61</xdr:row>
      <xdr:rowOff>38100</xdr:rowOff>
    </xdr:from>
    <xdr:to>
      <xdr:col>18</xdr:col>
      <xdr:colOff>19050</xdr:colOff>
      <xdr:row>69</xdr:row>
      <xdr:rowOff>66675</xdr:rowOff>
    </xdr:to>
    <xdr:graphicFrame macro="">
      <xdr:nvGraphicFramePr>
        <xdr:cNvPr id="38" name="차트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447676</xdr:colOff>
      <xdr:row>36</xdr:row>
      <xdr:rowOff>38101</xdr:rowOff>
    </xdr:from>
    <xdr:to>
      <xdr:col>19</xdr:col>
      <xdr:colOff>180975</xdr:colOff>
      <xdr:row>42</xdr:row>
      <xdr:rowOff>76201</xdr:rowOff>
    </xdr:to>
    <xdr:graphicFrame macro="">
      <xdr:nvGraphicFramePr>
        <xdr:cNvPr id="39" name="차트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152399</xdr:colOff>
      <xdr:row>41</xdr:row>
      <xdr:rowOff>114299</xdr:rowOff>
    </xdr:from>
    <xdr:to>
      <xdr:col>18</xdr:col>
      <xdr:colOff>561974</xdr:colOff>
      <xdr:row>44</xdr:row>
      <xdr:rowOff>9524</xdr:rowOff>
    </xdr:to>
    <xdr:sp macro="" textlink="$T$4">
      <xdr:nvSpPr>
        <xdr:cNvPr id="40" name="TextBox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0525124" y="7143749"/>
          <a:ext cx="1019175" cy="4095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32132B1-D828-45D5-BD00-885F720871DB}" type="TxLink">
            <a:rPr lang="ko-KR" altLang="en-US" sz="1000" b="1"/>
            <a:pPr algn="ctr"/>
            <a:t>수원시장안구
33.3</a:t>
          </a:fld>
          <a:endParaRPr lang="ko-KR" altLang="en-US" sz="1000" b="1"/>
        </a:p>
      </xdr:txBody>
    </xdr:sp>
    <xdr:clientData/>
  </xdr:twoCellAnchor>
  <xdr:twoCellAnchor>
    <xdr:from>
      <xdr:col>19</xdr:col>
      <xdr:colOff>142876</xdr:colOff>
      <xdr:row>36</xdr:row>
      <xdr:rowOff>1</xdr:rowOff>
    </xdr:from>
    <xdr:to>
      <xdr:col>22</xdr:col>
      <xdr:colOff>104775</xdr:colOff>
      <xdr:row>43</xdr:row>
      <xdr:rowOff>142875</xdr:rowOff>
    </xdr:to>
    <xdr:graphicFrame macro="">
      <xdr:nvGraphicFramePr>
        <xdr:cNvPr id="41" name="차트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9526</xdr:colOff>
      <xdr:row>43</xdr:row>
      <xdr:rowOff>114300</xdr:rowOff>
    </xdr:from>
    <xdr:to>
      <xdr:col>19</xdr:col>
      <xdr:colOff>352426</xdr:colOff>
      <xdr:row>51</xdr:row>
      <xdr:rowOff>38100</xdr:rowOff>
    </xdr:to>
    <xdr:graphicFrame macro="">
      <xdr:nvGraphicFramePr>
        <xdr:cNvPr id="42" name="차트 4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200026</xdr:colOff>
      <xdr:row>44</xdr:row>
      <xdr:rowOff>76200</xdr:rowOff>
    </xdr:from>
    <xdr:to>
      <xdr:col>22</xdr:col>
      <xdr:colOff>47626</xdr:colOff>
      <xdr:row>51</xdr:row>
      <xdr:rowOff>104775</xdr:rowOff>
    </xdr:to>
    <xdr:graphicFrame macro="">
      <xdr:nvGraphicFramePr>
        <xdr:cNvPr id="43" name="차트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95250</xdr:colOff>
      <xdr:row>51</xdr:row>
      <xdr:rowOff>19051</xdr:rowOff>
    </xdr:from>
    <xdr:to>
      <xdr:col>19</xdr:col>
      <xdr:colOff>466725</xdr:colOff>
      <xdr:row>58</xdr:row>
      <xdr:rowOff>76201</xdr:rowOff>
    </xdr:to>
    <xdr:graphicFrame macro="">
      <xdr:nvGraphicFramePr>
        <xdr:cNvPr id="44" name="차트 43"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381000</xdr:colOff>
      <xdr:row>51</xdr:row>
      <xdr:rowOff>76200</xdr:rowOff>
    </xdr:from>
    <xdr:to>
      <xdr:col>22</xdr:col>
      <xdr:colOff>133350</xdr:colOff>
      <xdr:row>58</xdr:row>
      <xdr:rowOff>104775</xdr:rowOff>
    </xdr:to>
    <xdr:graphicFrame macro="">
      <xdr:nvGraphicFramePr>
        <xdr:cNvPr id="45" name="차트 44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85725</xdr:colOff>
      <xdr:row>51</xdr:row>
      <xdr:rowOff>19050</xdr:rowOff>
    </xdr:from>
    <xdr:to>
      <xdr:col>24</xdr:col>
      <xdr:colOff>514350</xdr:colOff>
      <xdr:row>58</xdr:row>
      <xdr:rowOff>142875</xdr:rowOff>
    </xdr:to>
    <xdr:graphicFrame macro="">
      <xdr:nvGraphicFramePr>
        <xdr:cNvPr id="46" name="차트 45"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257175</xdr:colOff>
      <xdr:row>58</xdr:row>
      <xdr:rowOff>114300</xdr:rowOff>
    </xdr:from>
    <xdr:to>
      <xdr:col>21</xdr:col>
      <xdr:colOff>285750</xdr:colOff>
      <xdr:row>66</xdr:row>
      <xdr:rowOff>161925</xdr:rowOff>
    </xdr:to>
    <xdr:graphicFrame macro="">
      <xdr:nvGraphicFramePr>
        <xdr:cNvPr id="47" name="차트 46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95251</xdr:colOff>
      <xdr:row>59</xdr:row>
      <xdr:rowOff>57150</xdr:rowOff>
    </xdr:from>
    <xdr:to>
      <xdr:col>23</xdr:col>
      <xdr:colOff>571501</xdr:colOff>
      <xdr:row>67</xdr:row>
      <xdr:rowOff>0</xdr:rowOff>
    </xdr:to>
    <xdr:graphicFrame macro="">
      <xdr:nvGraphicFramePr>
        <xdr:cNvPr id="48" name="차트 47"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590550</xdr:colOff>
      <xdr:row>67</xdr:row>
      <xdr:rowOff>123825</xdr:rowOff>
    </xdr:from>
    <xdr:to>
      <xdr:col>21</xdr:col>
      <xdr:colOff>419100</xdr:colOff>
      <xdr:row>75</xdr:row>
      <xdr:rowOff>47625</xdr:rowOff>
    </xdr:to>
    <xdr:graphicFrame macro="">
      <xdr:nvGraphicFramePr>
        <xdr:cNvPr id="52" name="차트 51"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371475</xdr:colOff>
      <xdr:row>67</xdr:row>
      <xdr:rowOff>142875</xdr:rowOff>
    </xdr:from>
    <xdr:to>
      <xdr:col>24</xdr:col>
      <xdr:colOff>95250</xdr:colOff>
      <xdr:row>75</xdr:row>
      <xdr:rowOff>66675</xdr:rowOff>
    </xdr:to>
    <xdr:graphicFrame macro="">
      <xdr:nvGraphicFramePr>
        <xdr:cNvPr id="53" name="차트 52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152401</xdr:colOff>
      <xdr:row>68</xdr:row>
      <xdr:rowOff>28575</xdr:rowOff>
    </xdr:from>
    <xdr:to>
      <xdr:col>5</xdr:col>
      <xdr:colOff>104775</xdr:colOff>
      <xdr:row>76</xdr:row>
      <xdr:rowOff>95250</xdr:rowOff>
    </xdr:to>
    <xdr:graphicFrame macro="">
      <xdr:nvGraphicFramePr>
        <xdr:cNvPr id="54" name="차트 53"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190500</xdr:colOff>
      <xdr:row>76</xdr:row>
      <xdr:rowOff>123825</xdr:rowOff>
    </xdr:from>
    <xdr:to>
      <xdr:col>2</xdr:col>
      <xdr:colOff>390525</xdr:colOff>
      <xdr:row>84</xdr:row>
      <xdr:rowOff>104776</xdr:rowOff>
    </xdr:to>
    <xdr:graphicFrame macro="">
      <xdr:nvGraphicFramePr>
        <xdr:cNvPr id="55" name="차트 54">
          <a:extLst>
            <a:ext uri="{FF2B5EF4-FFF2-40B4-BE49-F238E27FC236}">
              <a16:creationId xmlns="" xmlns:a16="http://schemas.microsoft.com/office/drawing/2014/main" id="{00000000-0008-0000-05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171450</xdr:colOff>
      <xdr:row>76</xdr:row>
      <xdr:rowOff>123825</xdr:rowOff>
    </xdr:from>
    <xdr:to>
      <xdr:col>5</xdr:col>
      <xdr:colOff>180975</xdr:colOff>
      <xdr:row>84</xdr:row>
      <xdr:rowOff>19050</xdr:rowOff>
    </xdr:to>
    <xdr:graphicFrame macro="">
      <xdr:nvGraphicFramePr>
        <xdr:cNvPr id="56" name="차트 55"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257175</xdr:colOff>
      <xdr:row>48</xdr:row>
      <xdr:rowOff>152400</xdr:rowOff>
    </xdr:from>
    <xdr:to>
      <xdr:col>8</xdr:col>
      <xdr:colOff>95250</xdr:colOff>
      <xdr:row>57</xdr:row>
      <xdr:rowOff>152400</xdr:rowOff>
    </xdr:to>
    <xdr:graphicFrame macro="">
      <xdr:nvGraphicFramePr>
        <xdr:cNvPr id="57" name="차트 56">
          <a:extLst>
            <a:ext uri="{FF2B5EF4-FFF2-40B4-BE49-F238E27FC236}">
              <a16:creationId xmlns="" xmlns:a16="http://schemas.microsoft.com/office/drawing/2014/main" id="{00000000-0008-0000-05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361950</xdr:colOff>
      <xdr:row>58</xdr:row>
      <xdr:rowOff>76200</xdr:rowOff>
    </xdr:from>
    <xdr:to>
      <xdr:col>8</xdr:col>
      <xdr:colOff>247650</xdr:colOff>
      <xdr:row>66</xdr:row>
      <xdr:rowOff>123825</xdr:rowOff>
    </xdr:to>
    <xdr:graphicFrame macro="">
      <xdr:nvGraphicFramePr>
        <xdr:cNvPr id="58" name="차트 57">
          <a:extLst>
            <a:ext uri="{FF2B5EF4-FFF2-40B4-BE49-F238E27FC236}">
              <a16:creationId xmlns="" xmlns:a16="http://schemas.microsoft.com/office/drawing/2014/main" id="{00000000-0008-0000-05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466725</xdr:colOff>
      <xdr:row>66</xdr:row>
      <xdr:rowOff>57150</xdr:rowOff>
    </xdr:from>
    <xdr:to>
      <xdr:col>8</xdr:col>
      <xdr:colOff>200025</xdr:colOff>
      <xdr:row>75</xdr:row>
      <xdr:rowOff>0</xdr:rowOff>
    </xdr:to>
    <xdr:graphicFrame macro="">
      <xdr:nvGraphicFramePr>
        <xdr:cNvPr id="59" name="차트 58"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76200</xdr:colOff>
      <xdr:row>61</xdr:row>
      <xdr:rowOff>9524</xdr:rowOff>
    </xdr:from>
    <xdr:to>
      <xdr:col>10</xdr:col>
      <xdr:colOff>819150</xdr:colOff>
      <xdr:row>67</xdr:row>
      <xdr:rowOff>38099</xdr:rowOff>
    </xdr:to>
    <xdr:graphicFrame macro="">
      <xdr:nvGraphicFramePr>
        <xdr:cNvPr id="60" name="차트 59">
          <a:extLst>
            <a:ext uri="{FF2B5EF4-FFF2-40B4-BE49-F238E27FC236}">
              <a16:creationId xmlns="" xmlns:a16="http://schemas.microsoft.com/office/drawing/2014/main" id="{00000000-0008-0000-05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0.32014</cdr:x>
      <cdr:y>0.73799</cdr:y>
    </cdr:from>
    <cdr:to>
      <cdr:x>0.66547</cdr:x>
      <cdr:y>0.9738</cdr:y>
    </cdr:to>
    <cdr:sp macro="" textlink="'6.시군구별 지목별 면적 현황'!$X$4">
      <cdr:nvSpPr>
        <cdr:cNvPr id="2" name="TextBox 1"/>
        <cdr:cNvSpPr txBox="1"/>
      </cdr:nvSpPr>
      <cdr:spPr>
        <a:xfrm xmlns:a="http://schemas.openxmlformats.org/drawingml/2006/main">
          <a:off x="847715" y="1609722"/>
          <a:ext cx="914416" cy="514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1AB77534-5E3D-4697-8CA5-E24F6B89B47E}" type="TxLink">
            <a:rPr lang="ko-KR" altLang="en-US" sz="1000" b="0"/>
            <a:pPr algn="ctr"/>
            <a:t>총계
10,199.5</a:t>
          </a:fld>
          <a:endParaRPr lang="ko-KR" altLang="en-US" sz="1000" b="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0.21085</cdr:x>
      <cdr:y>0.73276</cdr:y>
    </cdr:from>
    <cdr:to>
      <cdr:x>0.78916</cdr:x>
      <cdr:y>0.96353</cdr:y>
    </cdr:to>
    <cdr:sp macro="" textlink="'6.시군구별 지목별 면적 현황'!$J$7">
      <cdr:nvSpPr>
        <cdr:cNvPr id="2" name="TextBox 1"/>
        <cdr:cNvSpPr txBox="1"/>
      </cdr:nvSpPr>
      <cdr:spPr>
        <a:xfrm xmlns:a="http://schemas.openxmlformats.org/drawingml/2006/main">
          <a:off x="333380" y="942244"/>
          <a:ext cx="914395" cy="29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6104EBE-9189-4305-A6F2-2AC126B11EC8}" type="TxLink">
            <a:rPr lang="ko-KR" altLang="en-US" sz="1000" b="1"/>
            <a:pPr/>
            <a:t>의정부시 81.5</a:t>
          </a:fld>
          <a:endParaRPr lang="ko-KR" altLang="en-US" sz="1000" b="1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0.33125</cdr:x>
      <cdr:y>0.69748</cdr:y>
    </cdr:from>
    <cdr:to>
      <cdr:x>0.93125</cdr:x>
      <cdr:y>0.91597</cdr:y>
    </cdr:to>
    <cdr:sp macro="" textlink="'6.시군구별 지목별 면적 현황'!$J$10">
      <cdr:nvSpPr>
        <cdr:cNvPr id="2" name="TextBox 1"/>
        <cdr:cNvSpPr txBox="1"/>
      </cdr:nvSpPr>
      <cdr:spPr>
        <a:xfrm xmlns:a="http://schemas.openxmlformats.org/drawingml/2006/main">
          <a:off x="504825" y="790576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D638F45-5353-4C21-9871-AAEB862E0CB3}" type="TxLink">
            <a:rPr lang="ko-KR" altLang="en-US" sz="1000" b="1"/>
            <a:pPr/>
            <a:t>광명시 38.5</a:t>
          </a:fld>
          <a:endParaRPr lang="ko-KR" altLang="en-US" sz="1000" b="1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0.29535</cdr:x>
      <cdr:y>0.76336</cdr:y>
    </cdr:from>
    <cdr:to>
      <cdr:x>0.77535</cdr:x>
      <cdr:y>0.98473</cdr:y>
    </cdr:to>
    <cdr:sp macro="" textlink="'6.시군구별 지목별 면적 현황'!$J$11">
      <cdr:nvSpPr>
        <cdr:cNvPr id="2" name="TextBox 1"/>
        <cdr:cNvSpPr txBox="1"/>
      </cdr:nvSpPr>
      <cdr:spPr>
        <a:xfrm xmlns:a="http://schemas.openxmlformats.org/drawingml/2006/main">
          <a:off x="641414" y="952505"/>
          <a:ext cx="1042416" cy="27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C5784F5-97E7-4188-BE85-D0615B9E7813}" type="TxLink">
            <a:rPr lang="ko-KR" altLang="en-US" sz="1000" b="1"/>
            <a:pPr/>
            <a:t>평택시 457.9</a:t>
          </a:fld>
          <a:endParaRPr lang="ko-KR" altLang="en-US" sz="1000" b="1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0.20859</cdr:x>
      <cdr:y>0.6875</cdr:y>
    </cdr:from>
    <cdr:to>
      <cdr:x>0.79755</cdr:x>
      <cdr:y>0.9375</cdr:y>
    </cdr:to>
    <cdr:sp macro="" textlink="'6.시군구별 지목별 면적 현황'!$J$12">
      <cdr:nvSpPr>
        <cdr:cNvPr id="2" name="TextBox 1"/>
        <cdr:cNvSpPr txBox="1"/>
      </cdr:nvSpPr>
      <cdr:spPr>
        <a:xfrm xmlns:a="http://schemas.openxmlformats.org/drawingml/2006/main">
          <a:off x="323845" y="733424"/>
          <a:ext cx="91440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7F24857C-AEDB-456C-AE11-B059E1132A91}" type="TxLink">
            <a:rPr lang="ko-KR" altLang="en-US" sz="1000" b="1"/>
            <a:pPr/>
            <a:t>동두천시 95.7</a:t>
          </a:fld>
          <a:endParaRPr lang="ko-KR" altLang="en-US" sz="1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0.33333</cdr:x>
      <cdr:y>0.8106</cdr:y>
    </cdr:from>
    <cdr:to>
      <cdr:x>0.60833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0" y="2362200"/>
          <a:ext cx="12573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수원시영통구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0.26202</cdr:x>
      <cdr:y>0.74038</cdr:y>
    </cdr:from>
    <cdr:to>
      <cdr:x>0.85829</cdr:x>
      <cdr:y>0.98077</cdr:y>
    </cdr:to>
    <cdr:sp macro="" textlink="'6.시군구별 지목별 면적 현황'!$J$15">
      <cdr:nvSpPr>
        <cdr:cNvPr id="3" name="TextBox 2"/>
        <cdr:cNvSpPr txBox="1"/>
      </cdr:nvSpPr>
      <cdr:spPr>
        <a:xfrm xmlns:a="http://schemas.openxmlformats.org/drawingml/2006/main">
          <a:off x="471702" y="733418"/>
          <a:ext cx="1073420" cy="238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8F855EC-8F61-4424-8BCB-AD605EB58F47}" type="TxLink">
            <a:rPr lang="ko-KR" altLang="en-US" sz="1000" b="1"/>
            <a:pPr/>
            <a:t>과천시 35.9</a:t>
          </a:fld>
          <a:endParaRPr lang="ko-KR" altLang="en-US" sz="10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0.18634</cdr:x>
      <cdr:y>0.67227</cdr:y>
    </cdr:from>
    <cdr:to>
      <cdr:x>0.78261</cdr:x>
      <cdr:y>0.90757</cdr:y>
    </cdr:to>
    <cdr:sp macro="" textlink="'6.시군구별 지목별 면적 현황'!$J$16">
      <cdr:nvSpPr>
        <cdr:cNvPr id="2" name="TextBox 1"/>
        <cdr:cNvSpPr txBox="1"/>
      </cdr:nvSpPr>
      <cdr:spPr>
        <a:xfrm xmlns:a="http://schemas.openxmlformats.org/drawingml/2006/main">
          <a:off x="285757" y="761998"/>
          <a:ext cx="914397" cy="266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66DEC7C-A90D-4C05-B1A7-B40DE48FAF2A}" type="TxLink">
            <a:rPr lang="ko-KR" altLang="en-US" sz="1000" b="1"/>
            <a:pPr/>
            <a:t>구리시 33.3</a:t>
          </a:fld>
          <a:endParaRPr lang="ko-KR" altLang="en-US" sz="1000" b="1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0.31795</cdr:x>
      <cdr:y>0.73846</cdr:y>
    </cdr:from>
    <cdr:to>
      <cdr:x>0.81026</cdr:x>
      <cdr:y>1</cdr:y>
    </cdr:to>
    <cdr:sp macro="" textlink="'6.시군구별 지목별 면적 현황'!$J$17">
      <cdr:nvSpPr>
        <cdr:cNvPr id="2" name="TextBox 1"/>
        <cdr:cNvSpPr txBox="1"/>
      </cdr:nvSpPr>
      <cdr:spPr>
        <a:xfrm xmlns:a="http://schemas.openxmlformats.org/drawingml/2006/main">
          <a:off x="590553" y="91440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123EFAA9-E4BE-42C8-8E1A-3A4DE34AFAD4}" type="TxLink">
            <a:rPr lang="ko-KR" altLang="en-US" sz="1000" b="1"/>
            <a:pPr/>
            <a:t>남양주시 458.1</a:t>
          </a:fld>
          <a:endParaRPr lang="ko-KR" altLang="en-US" sz="10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0.25153</cdr:x>
      <cdr:y>0.5691</cdr:y>
    </cdr:from>
    <cdr:to>
      <cdr:x>0.84049</cdr:x>
      <cdr:y>0.85366</cdr:y>
    </cdr:to>
    <cdr:sp macro="" textlink="'6.시군구별 지목별 면적 현황'!$J$18">
      <cdr:nvSpPr>
        <cdr:cNvPr id="2" name="TextBox 1"/>
        <cdr:cNvSpPr txBox="1"/>
      </cdr:nvSpPr>
      <cdr:spPr>
        <a:xfrm xmlns:a="http://schemas.openxmlformats.org/drawingml/2006/main">
          <a:off x="390525" y="666749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9E5A2CB-5CED-42EA-A74F-A79B2A3031A6}" type="TxLink">
            <a:rPr lang="ko-KR" altLang="en-US" sz="1000" b="1"/>
            <a:pPr/>
            <a:t>오산시 42.7</a:t>
          </a:fld>
          <a:endParaRPr lang="ko-KR" altLang="en-US" sz="1000" b="1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0.15384</cdr:x>
      <cdr:y>0.6194</cdr:y>
    </cdr:from>
    <cdr:to>
      <cdr:x>0.51479</cdr:x>
      <cdr:y>0.98507</cdr:y>
    </cdr:to>
    <cdr:sp macro="" textlink="'6.시군구별 지목별 면적 현황'!$J$19">
      <cdr:nvSpPr>
        <cdr:cNvPr id="2" name="TextBox 1"/>
        <cdr:cNvSpPr txBox="1"/>
      </cdr:nvSpPr>
      <cdr:spPr>
        <a:xfrm xmlns:a="http://schemas.openxmlformats.org/drawingml/2006/main">
          <a:off x="247645" y="790575"/>
          <a:ext cx="58103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40F2F8F1-D8C6-42C8-AA95-2AFD76D18DA1}" type="TxLink">
            <a:rPr lang="ko-KR" altLang="en-US" sz="1000" b="1"/>
            <a:pPr algn="ctr"/>
            <a:t>시흥시
139.9</a:t>
          </a:fld>
          <a:endParaRPr lang="ko-KR" altLang="en-US" sz="10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0.26087</cdr:x>
      <cdr:y>0.63636</cdr:y>
    </cdr:from>
    <cdr:to>
      <cdr:x>0.85714</cdr:x>
      <cdr:y>0.85606</cdr:y>
    </cdr:to>
    <cdr:sp macro="" textlink="'6.시군구별 지목별 면적 현황'!$J$20">
      <cdr:nvSpPr>
        <cdr:cNvPr id="2" name="TextBox 1"/>
        <cdr:cNvSpPr txBox="1"/>
      </cdr:nvSpPr>
      <cdr:spPr>
        <a:xfrm xmlns:a="http://schemas.openxmlformats.org/drawingml/2006/main">
          <a:off x="400051" y="80009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DEC55E5-DCDE-4760-B06E-571ED15CCD78}" type="TxLink">
            <a:rPr lang="ko-KR" altLang="en-US" sz="1000" b="1"/>
            <a:pPr/>
            <a:t>군포시 36.4</a:t>
          </a:fld>
          <a:endParaRPr lang="ko-KR" altLang="en-US" sz="1000" b="1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0.26708</cdr:x>
      <cdr:y>0.69403</cdr:y>
    </cdr:from>
    <cdr:to>
      <cdr:x>0.86335</cdr:x>
      <cdr:y>0.93284</cdr:y>
    </cdr:to>
    <cdr:sp macro="" textlink="'6.시군구별 지목별 면적 현황'!$J$21">
      <cdr:nvSpPr>
        <cdr:cNvPr id="2" name="TextBox 1"/>
        <cdr:cNvSpPr txBox="1"/>
      </cdr:nvSpPr>
      <cdr:spPr>
        <a:xfrm xmlns:a="http://schemas.openxmlformats.org/drawingml/2006/main">
          <a:off x="409574" y="885824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A270A8B-AD3A-4A80-A26D-F445F5E20AAA}" type="TxLink">
            <a:rPr lang="ko-KR" altLang="en-US" sz="1000" b="1"/>
            <a:pPr/>
            <a:t>의왕시 54.0</a:t>
          </a:fld>
          <a:endParaRPr lang="ko-KR" altLang="en-US" sz="1000" b="1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0.29518</cdr:x>
      <cdr:y>0.64102</cdr:y>
    </cdr:from>
    <cdr:to>
      <cdr:x>0.87349</cdr:x>
      <cdr:y>0.83974</cdr:y>
    </cdr:to>
    <cdr:sp macro="" textlink="'6.시군구별 지목별 면적 현황'!$J$22">
      <cdr:nvSpPr>
        <cdr:cNvPr id="2" name="TextBox 1"/>
        <cdr:cNvSpPr txBox="1"/>
      </cdr:nvSpPr>
      <cdr:spPr>
        <a:xfrm xmlns:a="http://schemas.openxmlformats.org/drawingml/2006/main">
          <a:off x="466725" y="952499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BDA7FCD-103C-4D32-A0EC-F02499E24A13}" type="TxLink">
            <a:rPr lang="ko-KR" altLang="en-US" sz="1000" b="1"/>
            <a:pPr/>
            <a:t>하남시 93.0</a:t>
          </a:fld>
          <a:endParaRPr lang="ko-KR" altLang="en-US" sz="1000" b="1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0.28283</cdr:x>
      <cdr:y>0.35135</cdr:y>
    </cdr:from>
    <cdr:to>
      <cdr:x>0.76768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1162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0.06217</cdr:x>
      <cdr:y>0.37162</cdr:y>
    </cdr:from>
    <cdr:to>
      <cdr:x>0.38938</cdr:x>
      <cdr:y>0.77027</cdr:y>
    </cdr:to>
    <cdr:sp macro="" textlink="'6.시군구별 지목별 면적 현황'!$J$24">
      <cdr:nvSpPr>
        <cdr:cNvPr id="3" name="TextBox 2"/>
        <cdr:cNvSpPr txBox="1"/>
      </cdr:nvSpPr>
      <cdr:spPr>
        <a:xfrm xmlns:a="http://schemas.openxmlformats.org/drawingml/2006/main">
          <a:off x="133833" y="523872"/>
          <a:ext cx="704367" cy="561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1B889C4-A127-4BAE-9D81-142CD682ECA6}" type="TxLink">
            <a:rPr lang="ko-KR" altLang="en-US" sz="1000" b="1"/>
            <a:pPr/>
            <a:t>파주시
673.9</a:t>
          </a:fld>
          <a:endParaRPr lang="ko-KR" altLang="en-US" sz="10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0.33846</cdr:x>
      <cdr:y>0.69281</cdr:y>
    </cdr:from>
    <cdr:to>
      <cdr:x>0.66667</cdr:x>
      <cdr:y>1</cdr:y>
    </cdr:to>
    <cdr:sp macro="" textlink="'6.시군구별 지목별 면적 현황'!$J$25">
      <cdr:nvSpPr>
        <cdr:cNvPr id="2" name="TextBox 1"/>
        <cdr:cNvSpPr txBox="1"/>
      </cdr:nvSpPr>
      <cdr:spPr>
        <a:xfrm xmlns:a="http://schemas.openxmlformats.org/drawingml/2006/main">
          <a:off x="628645" y="1095435"/>
          <a:ext cx="609605" cy="485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614E1E1-B5E4-49E4-8BDC-FFFF5F8C3AC4}" type="TxLink">
            <a:rPr lang="ko-KR" altLang="en-US" sz="1000" b="1"/>
            <a:pPr/>
            <a:t>이천시
461.5</a:t>
          </a:fld>
          <a:endParaRPr lang="ko-KR" altLang="en-US" sz="10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0.40208</cdr:x>
      <cdr:y>0.8106</cdr:y>
    </cdr:from>
    <cdr:to>
      <cdr:x>0.59583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8325" y="2466975"/>
          <a:ext cx="88582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성남시수정구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0.24242</cdr:x>
      <cdr:y>0.78571</cdr:y>
    </cdr:from>
    <cdr:to>
      <cdr:x>0.72727</cdr:x>
      <cdr:y>0.99999</cdr:y>
    </cdr:to>
    <cdr:sp macro="" textlink="'6.시군구별 지목별 면적 현황'!$J$26">
      <cdr:nvSpPr>
        <cdr:cNvPr id="2" name="TextBox 1"/>
        <cdr:cNvSpPr txBox="1"/>
      </cdr:nvSpPr>
      <cdr:spPr>
        <a:xfrm xmlns:a="http://schemas.openxmlformats.org/drawingml/2006/main">
          <a:off x="457200" y="1047750"/>
          <a:ext cx="914402" cy="285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483E663-42E4-4A79-837E-5640EF3B18F0}" type="TxLink">
            <a:rPr lang="ko-KR" altLang="en-US" sz="1000" b="1"/>
            <a:pPr/>
            <a:t>안성시 553.5</a:t>
          </a:fld>
          <a:endParaRPr lang="ko-KR" altLang="en-US" sz="10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0.31515</cdr:x>
      <cdr:y>0.73913</cdr:y>
    </cdr:from>
    <cdr:to>
      <cdr:x>0.89697</cdr:x>
      <cdr:y>1</cdr:y>
    </cdr:to>
    <cdr:sp macro="" textlink="'6.시군구별 지목별 면적 현황'!$J$27">
      <cdr:nvSpPr>
        <cdr:cNvPr id="2" name="TextBox 1"/>
        <cdr:cNvSpPr txBox="1"/>
      </cdr:nvSpPr>
      <cdr:spPr>
        <a:xfrm xmlns:a="http://schemas.openxmlformats.org/drawingml/2006/main">
          <a:off x="495299" y="8096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0AB1C64-E652-4098-A1C4-25E8A51653EC}" type="TxLink">
            <a:rPr lang="ko-KR" altLang="en-US" sz="1000" b="1"/>
            <a:pPr/>
            <a:t>김포시 276.6</a:t>
          </a:fld>
          <a:endParaRPr lang="ko-KR" altLang="en-US" sz="10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0.32161</cdr:x>
      <cdr:y>0.74615</cdr:y>
    </cdr:from>
    <cdr:to>
      <cdr:x>0.80402</cdr:x>
      <cdr:y>1</cdr:y>
    </cdr:to>
    <cdr:sp macro="" textlink="'6.시군구별 지목별 면적 현황'!$J$28">
      <cdr:nvSpPr>
        <cdr:cNvPr id="2" name="TextBox 1"/>
        <cdr:cNvSpPr txBox="1"/>
      </cdr:nvSpPr>
      <cdr:spPr>
        <a:xfrm xmlns:a="http://schemas.openxmlformats.org/drawingml/2006/main">
          <a:off x="609600" y="923924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6F2B85B-11FE-4C82-BFAF-DAB5D7424036}" type="TxLink">
            <a:rPr lang="ko-KR" altLang="en-US" sz="1000" b="1"/>
            <a:pPr/>
            <a:t>화성시 700.6</a:t>
          </a:fld>
          <a:endParaRPr lang="ko-KR" altLang="en-US" sz="1000" b="1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0.35025</cdr:x>
      <cdr:y>0.72881</cdr:y>
    </cdr:from>
    <cdr:to>
      <cdr:x>0.83756</cdr:x>
      <cdr:y>0.95763</cdr:y>
    </cdr:to>
    <cdr:sp macro="" textlink="'6.시군구별 지목별 면적 현황'!$J$29">
      <cdr:nvSpPr>
        <cdr:cNvPr id="2" name="TextBox 1"/>
        <cdr:cNvSpPr txBox="1"/>
      </cdr:nvSpPr>
      <cdr:spPr>
        <a:xfrm xmlns:a="http://schemas.openxmlformats.org/drawingml/2006/main">
          <a:off x="657225" y="819149"/>
          <a:ext cx="914400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04E6F80-1973-49A6-8685-9ACD89100DCC}" type="TxLink">
            <a:rPr lang="ko-KR" altLang="en-US" sz="1000" b="1"/>
            <a:pPr/>
            <a:t>광주시 431.0</a:t>
          </a:fld>
          <a:endParaRPr lang="ko-KR" altLang="en-US" sz="1000" b="1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0.037</cdr:x>
      <cdr:y>0.69175</cdr:y>
    </cdr:from>
    <cdr:to>
      <cdr:x>0.52679</cdr:x>
      <cdr:y>0.94175</cdr:y>
    </cdr:to>
    <cdr:sp macro="" textlink="'6.시군구별 지목별 면적 현황'!$J$30">
      <cdr:nvSpPr>
        <cdr:cNvPr id="2" name="TextBox 1"/>
        <cdr:cNvSpPr txBox="1"/>
      </cdr:nvSpPr>
      <cdr:spPr>
        <a:xfrm xmlns:a="http://schemas.openxmlformats.org/drawingml/2006/main">
          <a:off x="78934" y="678658"/>
          <a:ext cx="1045016" cy="245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7AA2CDA-A950-4BFE-88EC-18521B9D25D1}" type="TxLink">
            <a:rPr lang="ko-KR" altLang="en-US" sz="1000" b="1"/>
            <a:pPr/>
            <a:t>양주시 310.5</a:t>
          </a:fld>
          <a:endParaRPr lang="ko-KR" altLang="en-US" sz="1000" b="1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0.02</cdr:x>
      <cdr:y>0.72269</cdr:y>
    </cdr:from>
    <cdr:to>
      <cdr:x>0.5</cdr:x>
      <cdr:y>1</cdr:y>
    </cdr:to>
    <cdr:sp macro="" textlink="'6.시군구별 지목별 면적 현황'!$J$31">
      <cdr:nvSpPr>
        <cdr:cNvPr id="2" name="TextBox 1"/>
        <cdr:cNvSpPr txBox="1"/>
      </cdr:nvSpPr>
      <cdr:spPr>
        <a:xfrm xmlns:a="http://schemas.openxmlformats.org/drawingml/2006/main">
          <a:off x="38100" y="997002"/>
          <a:ext cx="914400" cy="346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D1801EA-32AC-44AD-BEEF-E5B53E435E98}" type="TxLink">
            <a:rPr lang="ko-KR" altLang="en-US" sz="1000" b="1"/>
            <a:pPr/>
            <a:t>포천시 827.1</a:t>
          </a:fld>
          <a:endParaRPr lang="ko-KR" altLang="en-US" sz="1000" b="1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0.31313</cdr:x>
      <cdr:y>0.74219</cdr:y>
    </cdr:from>
    <cdr:to>
      <cdr:x>0.79798</cdr:x>
      <cdr:y>0.96094</cdr:y>
    </cdr:to>
    <cdr:sp macro="" textlink="'6.시군구별 지목별 면적 현황'!$J$32">
      <cdr:nvSpPr>
        <cdr:cNvPr id="2" name="TextBox 1"/>
        <cdr:cNvSpPr txBox="1"/>
      </cdr:nvSpPr>
      <cdr:spPr>
        <a:xfrm xmlns:a="http://schemas.openxmlformats.org/drawingml/2006/main">
          <a:off x="590550" y="904875"/>
          <a:ext cx="914400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237510C-612B-442B-864F-5963315021F5}" type="TxLink">
            <a:rPr lang="ko-KR" altLang="en-US" sz="1000" b="1"/>
            <a:pPr/>
            <a:t>여주시 608.3</a:t>
          </a:fld>
          <a:endParaRPr lang="ko-KR" altLang="en-US" sz="1000" b="1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0.29246</cdr:x>
      <cdr:y>0.76159</cdr:y>
    </cdr:from>
    <cdr:to>
      <cdr:x>0.77246</cdr:x>
      <cdr:y>0.96689</cdr:y>
    </cdr:to>
    <cdr:sp macro="" textlink="'6.시군구별 지목별 면적 현황'!$J$33">
      <cdr:nvSpPr>
        <cdr:cNvPr id="3" name="TextBox 2"/>
        <cdr:cNvSpPr txBox="1"/>
      </cdr:nvSpPr>
      <cdr:spPr>
        <a:xfrm xmlns:a="http://schemas.openxmlformats.org/drawingml/2006/main">
          <a:off x="635127" y="1095372"/>
          <a:ext cx="1042416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989F841-B878-455B-AEEE-D14CB494EF95}" type="TxLink">
            <a:rPr lang="ko-KR" altLang="en-US" sz="1000" b="1"/>
            <a:pPr/>
            <a:t>연천군 677.6</a:t>
          </a:fld>
          <a:endParaRPr lang="ko-KR" altLang="en-US" sz="10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0.27692</cdr:x>
      <cdr:y>0.73846</cdr:y>
    </cdr:from>
    <cdr:to>
      <cdr:x>0.76923</cdr:x>
      <cdr:y>0.94615</cdr:y>
    </cdr:to>
    <cdr:sp macro="" textlink="'6.시군구별 지목별 면적 현황'!$J$34">
      <cdr:nvSpPr>
        <cdr:cNvPr id="2" name="TextBox 1"/>
        <cdr:cNvSpPr txBox="1"/>
      </cdr:nvSpPr>
      <cdr:spPr>
        <a:xfrm xmlns:a="http://schemas.openxmlformats.org/drawingml/2006/main">
          <a:off x="514350" y="914399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791A8FE8-058A-4FEA-89C9-48F43D398858}" type="TxLink">
            <a:rPr lang="ko-KR" altLang="en-US" sz="1000" b="1"/>
            <a:pPr/>
            <a:t>가평군 843.6</a:t>
          </a:fld>
          <a:endParaRPr lang="ko-KR" altLang="en-US" sz="1000" b="1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0.28767</cdr:x>
      <cdr:y>0.76871</cdr:y>
    </cdr:from>
    <cdr:to>
      <cdr:x>0.72603</cdr:x>
      <cdr:y>0.96599</cdr:y>
    </cdr:to>
    <cdr:sp macro="" textlink="'6.시군구별 지목별 면적 현황'!$J$35">
      <cdr:nvSpPr>
        <cdr:cNvPr id="2" name="TextBox 1"/>
        <cdr:cNvSpPr txBox="1"/>
      </cdr:nvSpPr>
      <cdr:spPr>
        <a:xfrm xmlns:a="http://schemas.openxmlformats.org/drawingml/2006/main">
          <a:off x="600075" y="107632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C2C7238-E9C5-4A3B-8B3F-04923F9ADF85}" type="TxLink">
            <a:rPr lang="ko-KR" altLang="en-US" sz="1000" b="1"/>
            <a:pPr/>
            <a:t>양평군 877.8</a:t>
          </a:fld>
          <a:endParaRPr lang="ko-KR" altLang="en-US" sz="10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0.40625</cdr:x>
      <cdr:y>0.8106</cdr:y>
    </cdr:from>
    <cdr:to>
      <cdr:x>0.6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57375" y="2543175"/>
          <a:ext cx="88582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성남시중원구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0.25</cdr:x>
      <cdr:y>0.69504</cdr:y>
    </cdr:from>
    <cdr:to>
      <cdr:x>0.81915</cdr:x>
      <cdr:y>1</cdr:y>
    </cdr:to>
    <cdr:sp macro="" textlink="'6.시군구별 지목별 면적 현황'!$T$5">
      <cdr:nvSpPr>
        <cdr:cNvPr id="2" name="TextBox 1"/>
        <cdr:cNvSpPr txBox="1"/>
      </cdr:nvSpPr>
      <cdr:spPr>
        <a:xfrm xmlns:a="http://schemas.openxmlformats.org/drawingml/2006/main">
          <a:off x="447675" y="933455"/>
          <a:ext cx="1019176" cy="409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5973B278-5006-4369-BC82-B8BAE7523D90}" type="TxLink">
            <a:rPr lang="ko-KR" altLang="en-US" sz="1000" b="1"/>
            <a:pPr algn="ctr"/>
            <a:t>수원시권선구
47.2</a:t>
          </a:fld>
          <a:endParaRPr lang="ko-KR" altLang="en-US" sz="1000" b="1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0.19512</cdr:x>
      <cdr:y>0.68382</cdr:y>
    </cdr:from>
    <cdr:to>
      <cdr:x>0.84756</cdr:x>
      <cdr:y>1</cdr:y>
    </cdr:to>
    <cdr:sp macro="" textlink="'6.시군구별 지목별 면적 현황'!$T$6">
      <cdr:nvSpPr>
        <cdr:cNvPr id="2" name="TextBox 1"/>
        <cdr:cNvSpPr txBox="1"/>
      </cdr:nvSpPr>
      <cdr:spPr>
        <a:xfrm xmlns:a="http://schemas.openxmlformats.org/drawingml/2006/main">
          <a:off x="304800" y="102870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F6E0255B-15EE-4B28-A391-D740128204AE}" type="TxLink">
            <a:rPr lang="ko-KR" altLang="en-US" sz="1000" b="1"/>
            <a:pPr algn="ctr"/>
            <a:t>수원시팔달구
12.9</a:t>
          </a:fld>
          <a:endParaRPr lang="ko-KR" altLang="en-US" sz="1000" b="1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0.23864</cdr:x>
      <cdr:y>0.62016</cdr:y>
    </cdr:from>
    <cdr:to>
      <cdr:x>0.84659</cdr:x>
      <cdr:y>0.95349</cdr:y>
    </cdr:to>
    <cdr:sp macro="" textlink="'6.시군구별 지목별 면적 현황'!$T$7">
      <cdr:nvSpPr>
        <cdr:cNvPr id="2" name="TextBox 1"/>
        <cdr:cNvSpPr txBox="1"/>
      </cdr:nvSpPr>
      <cdr:spPr>
        <a:xfrm xmlns:a="http://schemas.openxmlformats.org/drawingml/2006/main">
          <a:off x="400055" y="762004"/>
          <a:ext cx="1019167" cy="409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2CB1310C-A845-4F1C-882E-2BD29D53A252}" type="TxLink">
            <a:rPr lang="ko-KR" altLang="en-US" sz="1000" b="1"/>
            <a:pPr algn="ctr"/>
            <a:t>수원시영통구
27.7</a:t>
          </a:fld>
          <a:endParaRPr lang="ko-KR" altLang="en-US" sz="10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0.17964</cdr:x>
      <cdr:y>0.67424</cdr:y>
    </cdr:from>
    <cdr:to>
      <cdr:x>0.82036</cdr:x>
      <cdr:y>1</cdr:y>
    </cdr:to>
    <cdr:sp macro="" textlink="'6.시군구별 지목별 면적 현황'!$T$8">
      <cdr:nvSpPr>
        <cdr:cNvPr id="2" name="TextBox 1"/>
        <cdr:cNvSpPr txBox="1"/>
      </cdr:nvSpPr>
      <cdr:spPr>
        <a:xfrm xmlns:a="http://schemas.openxmlformats.org/drawingml/2006/main">
          <a:off x="285750" y="93345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C0BD0F7-1E8A-441A-B546-2977631FD034}" type="TxLink">
            <a:rPr lang="ko-KR" altLang="en-US" sz="1000" b="1"/>
            <a:pPr algn="ctr"/>
            <a:t>성남시수정구
45.5</a:t>
          </a:fld>
          <a:endParaRPr lang="ko-KR" altLang="en-US" sz="1000" b="1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0.18072</cdr:x>
      <cdr:y>0.66667</cdr:y>
    </cdr:from>
    <cdr:to>
      <cdr:x>0.8253</cdr:x>
      <cdr:y>1</cdr:y>
    </cdr:to>
    <cdr:sp macro="" textlink="'6.시군구별 지목별 면적 현황'!$T$9">
      <cdr:nvSpPr>
        <cdr:cNvPr id="2" name="TextBox 1"/>
        <cdr:cNvSpPr txBox="1"/>
      </cdr:nvSpPr>
      <cdr:spPr>
        <a:xfrm xmlns:a="http://schemas.openxmlformats.org/drawingml/2006/main">
          <a:off x="285750" y="108585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135602FB-8D9E-489F-A8FC-0C35E3ED89EE}" type="TxLink">
            <a:rPr lang="ko-KR" altLang="en-US" sz="1000" b="1"/>
            <a:pPr algn="ctr"/>
            <a:t>성남시중원구
26.4</a:t>
          </a:fld>
          <a:endParaRPr lang="ko-KR" altLang="en-US" sz="10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0.20809</cdr:x>
      <cdr:y>0.69065</cdr:y>
    </cdr:from>
    <cdr:to>
      <cdr:x>0.82659</cdr:x>
      <cdr:y>1</cdr:y>
    </cdr:to>
    <cdr:sp macro="" textlink="'6.시군구별 지목별 면적 현황'!$T$10">
      <cdr:nvSpPr>
        <cdr:cNvPr id="2" name="TextBox 1"/>
        <cdr:cNvSpPr txBox="1"/>
      </cdr:nvSpPr>
      <cdr:spPr>
        <a:xfrm xmlns:a="http://schemas.openxmlformats.org/drawingml/2006/main">
          <a:off x="342900" y="981075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43E31963-5D34-4CA1-93B4-3EE42BCD4EFE}" type="TxLink">
            <a:rPr lang="ko-KR" altLang="en-US" sz="1000" b="1"/>
            <a:pPr algn="ctr"/>
            <a:t>성남시분당구
69.8</a:t>
          </a:fld>
          <a:endParaRPr lang="ko-KR" altLang="en-US" sz="1000" b="1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0.20513</cdr:x>
      <cdr:y>0.71141</cdr:y>
    </cdr:from>
    <cdr:to>
      <cdr:x>0.75385</cdr:x>
      <cdr:y>1</cdr:y>
    </cdr:to>
    <cdr:sp macro="" textlink="'6.시군구별 지목별 면적 현황'!$T$11">
      <cdr:nvSpPr>
        <cdr:cNvPr id="2" name="TextBox 1"/>
        <cdr:cNvSpPr txBox="1"/>
      </cdr:nvSpPr>
      <cdr:spPr>
        <a:xfrm xmlns:a="http://schemas.openxmlformats.org/drawingml/2006/main">
          <a:off x="381000" y="1209675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5CB65C9A-6E73-45A8-AD38-2A6623127B89}" type="TxLink">
            <a:rPr lang="ko-KR" altLang="en-US" sz="1000" b="1"/>
            <a:pPr algn="ctr"/>
            <a:t>안양시만안구
36.6</a:t>
          </a:fld>
          <a:endParaRPr lang="ko-KR" altLang="en-US" sz="10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0.19101</cdr:x>
      <cdr:y>0.69504</cdr:y>
    </cdr:from>
    <cdr:to>
      <cdr:x>0.79213</cdr:x>
      <cdr:y>1</cdr:y>
    </cdr:to>
    <cdr:sp macro="" textlink="'6.시군구별 지목별 면적 현황'!$T$12">
      <cdr:nvSpPr>
        <cdr:cNvPr id="2" name="TextBox 1"/>
        <cdr:cNvSpPr txBox="1"/>
      </cdr:nvSpPr>
      <cdr:spPr>
        <a:xfrm xmlns:a="http://schemas.openxmlformats.org/drawingml/2006/main">
          <a:off x="323850" y="100965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881A4968-35EE-4E05-8D0A-DE30BBB31196}" type="TxLink">
            <a:rPr lang="ko-KR" altLang="en-US" sz="1000" b="1"/>
            <a:pPr algn="ctr"/>
            <a:t>안양시동안구
21.9</a:t>
          </a:fld>
          <a:endParaRPr lang="ko-KR" altLang="en-US" sz="1000" b="1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0.21264</cdr:x>
      <cdr:y>0.68382</cdr:y>
    </cdr:from>
    <cdr:to>
      <cdr:x>0.82759</cdr:x>
      <cdr:y>1</cdr:y>
    </cdr:to>
    <cdr:sp macro="" textlink="'6.시군구별 지목별 면적 현황'!$T$13">
      <cdr:nvSpPr>
        <cdr:cNvPr id="2" name="TextBox 1"/>
        <cdr:cNvSpPr txBox="1"/>
      </cdr:nvSpPr>
      <cdr:spPr>
        <a:xfrm xmlns:a="http://schemas.openxmlformats.org/drawingml/2006/main">
          <a:off x="352425" y="942975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EB111EB-4A56-4F2A-ABC4-38780DB7AA99}" type="TxLink">
            <a:rPr lang="ko-KR" altLang="en-US" sz="1000" b="1"/>
            <a:pPr algn="ctr"/>
            <a:t>안산시상록구
58.0</a:t>
          </a:fld>
          <a:endParaRPr lang="ko-KR" altLang="en-US" sz="10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0.34356</cdr:x>
      <cdr:y>0.67669</cdr:y>
    </cdr:from>
    <cdr:to>
      <cdr:x>1</cdr:x>
      <cdr:y>1</cdr:y>
    </cdr:to>
    <cdr:sp macro="" textlink="'6.시군구별 지목별 면적 현황'!$T$14">
      <cdr:nvSpPr>
        <cdr:cNvPr id="2" name="TextBox 1"/>
        <cdr:cNvSpPr txBox="1"/>
      </cdr:nvSpPr>
      <cdr:spPr>
        <a:xfrm xmlns:a="http://schemas.openxmlformats.org/drawingml/2006/main">
          <a:off x="847725" y="95250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5D306356-ED44-4DC0-977B-E13336B94883}" type="TxLink">
            <a:rPr lang="ko-KR" altLang="en-US" sz="1000" b="1"/>
            <a:pPr algn="ctr"/>
            <a:t>안산시단원구
98.5</a:t>
          </a:fld>
          <a:endParaRPr lang="ko-KR" altLang="en-US" sz="10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0.36458</cdr:x>
      <cdr:y>0.8106</cdr:y>
    </cdr:from>
    <cdr:to>
      <cdr:x>0.55833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6875" y="2352675"/>
          <a:ext cx="885824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성남시분당구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0.20725</cdr:x>
      <cdr:y>0.67708</cdr:y>
    </cdr:from>
    <cdr:to>
      <cdr:x>0.84615</cdr:x>
      <cdr:y>0.90104</cdr:y>
    </cdr:to>
    <cdr:sp macro="" textlink="'6.시군구별 지목별 면적 현황'!$T$15">
      <cdr:nvSpPr>
        <cdr:cNvPr id="2" name="TextBox 1"/>
        <cdr:cNvSpPr txBox="1"/>
      </cdr:nvSpPr>
      <cdr:spPr>
        <a:xfrm xmlns:a="http://schemas.openxmlformats.org/drawingml/2006/main">
          <a:off x="333622" y="973832"/>
          <a:ext cx="1028452" cy="322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13F062F-FDC8-4EF7-AA56-17ED03C2FF4C}" type="TxLink">
            <a:rPr lang="ko-KR" altLang="en-US" sz="1000" b="1"/>
            <a:pPr algn="ctr"/>
            <a:t>고양시덕양구
60.0</a:t>
          </a:fld>
          <a:endParaRPr lang="ko-KR" altLang="en-US" sz="1000" b="1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0.16848</cdr:x>
      <cdr:y>0.66667</cdr:y>
    </cdr:from>
    <cdr:to>
      <cdr:x>0.83152</cdr:x>
      <cdr:y>1</cdr:y>
    </cdr:to>
    <cdr:sp macro="" textlink="'6.시군구별 지목별 면적 현황'!$T$16">
      <cdr:nvSpPr>
        <cdr:cNvPr id="2" name="TextBox 1"/>
        <cdr:cNvSpPr txBox="1"/>
      </cdr:nvSpPr>
      <cdr:spPr>
        <a:xfrm xmlns:a="http://schemas.openxmlformats.org/drawingml/2006/main">
          <a:off x="295275" y="866775"/>
          <a:ext cx="11620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6BF9DF5A-F580-4D40-AC02-63C9C10DF0AF}" type="TxLink">
            <a:rPr lang="ko-KR" altLang="en-US" sz="1000" b="1"/>
            <a:pPr algn="ctr"/>
            <a:t>고양시일산동구
42.6</a:t>
          </a:fld>
          <a:endParaRPr lang="ko-KR" altLang="en-US" sz="1000" b="1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0.16571</cdr:x>
      <cdr:y>0.67669</cdr:y>
    </cdr:from>
    <cdr:to>
      <cdr:x>0.84</cdr:x>
      <cdr:y>1</cdr:y>
    </cdr:to>
    <cdr:sp macro="" textlink="'6.시군구별 지목별 면적 현황'!$T$17">
      <cdr:nvSpPr>
        <cdr:cNvPr id="2" name="TextBox 1"/>
        <cdr:cNvSpPr txBox="1"/>
      </cdr:nvSpPr>
      <cdr:spPr>
        <a:xfrm xmlns:a="http://schemas.openxmlformats.org/drawingml/2006/main">
          <a:off x="276225" y="1000125"/>
          <a:ext cx="11239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70C1CB8-473E-4DB6-B3A9-AD1A8E211B7A}" type="TxLink">
            <a:rPr lang="ko-KR" altLang="en-US" sz="1000" b="1"/>
            <a:pPr algn="ctr"/>
            <a:t>고양시일산서구
165.6</a:t>
          </a:fld>
          <a:endParaRPr lang="ko-KR" altLang="en-US" sz="1000" b="1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0.22564</cdr:x>
      <cdr:y>0.73457</cdr:y>
    </cdr:from>
    <cdr:to>
      <cdr:x>0.77436</cdr:x>
      <cdr:y>1</cdr:y>
    </cdr:to>
    <cdr:sp macro="" textlink="'6.시군구별 지목별 면적 현황'!$T$18">
      <cdr:nvSpPr>
        <cdr:cNvPr id="2" name="TextBox 1"/>
        <cdr:cNvSpPr txBox="1"/>
      </cdr:nvSpPr>
      <cdr:spPr>
        <a:xfrm xmlns:a="http://schemas.openxmlformats.org/drawingml/2006/main">
          <a:off x="419100" y="1285875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733BC5B-333F-4C4C-A025-104AC060C8E7}" type="TxLink">
            <a:rPr lang="ko-KR" altLang="en-US" sz="1000" b="1"/>
            <a:pPr algn="ctr"/>
            <a:t>용인시처인구
467.5</a:t>
          </a:fld>
          <a:endParaRPr lang="ko-KR" altLang="en-US" sz="1000" b="1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0.235</cdr:x>
      <cdr:y>0.71141</cdr:y>
    </cdr:from>
    <cdr:to>
      <cdr:x>0.77</cdr:x>
      <cdr:y>1</cdr:y>
    </cdr:to>
    <cdr:sp macro="" textlink="'6.시군구별 지목별 면적 현황'!$T$19">
      <cdr:nvSpPr>
        <cdr:cNvPr id="2" name="TextBox 1"/>
        <cdr:cNvSpPr txBox="1"/>
      </cdr:nvSpPr>
      <cdr:spPr>
        <a:xfrm xmlns:a="http://schemas.openxmlformats.org/drawingml/2006/main">
          <a:off x="447675" y="104775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A003803-1ACB-4563-92C6-0DA718D6D1EF}" type="TxLink">
            <a:rPr lang="ko-KR" altLang="en-US" sz="1000" b="1"/>
            <a:pPr algn="ctr"/>
            <a:t>용인시기흥구
81.6</a:t>
          </a:fld>
          <a:endParaRPr lang="ko-KR" altLang="en-US" sz="1000" b="1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0.19565</cdr:x>
      <cdr:y>0.72436</cdr:y>
    </cdr:from>
    <cdr:to>
      <cdr:x>0.77717</cdr:x>
      <cdr:y>1</cdr:y>
    </cdr:to>
    <cdr:sp macro="" textlink="'6.시군구별 지목별 면적 현황'!$T$20">
      <cdr:nvSpPr>
        <cdr:cNvPr id="2" name="TextBox 1"/>
        <cdr:cNvSpPr txBox="1"/>
      </cdr:nvSpPr>
      <cdr:spPr>
        <a:xfrm xmlns:a="http://schemas.openxmlformats.org/drawingml/2006/main">
          <a:off x="342900" y="1219200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7A65854-C4FA-4277-9956-239BFC2E184C}" type="TxLink">
            <a:rPr lang="ko-KR" altLang="en-US" sz="1000" b="1"/>
            <a:pPr algn="ctr"/>
            <a:t>용인시수지구
42.1</a:t>
          </a:fld>
          <a:endParaRPr lang="ko-KR" altLang="en-US" sz="1000" b="1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0.25066</cdr:x>
      <cdr:y>0.72712</cdr:y>
    </cdr:from>
    <cdr:to>
      <cdr:x>0.84693</cdr:x>
      <cdr:y>0.96751</cdr:y>
    </cdr:to>
    <cdr:sp macro="" textlink="'6.시군구별 지목별 면적 현황'!$J$9">
      <cdr:nvSpPr>
        <cdr:cNvPr id="3" name="TextBox 2"/>
        <cdr:cNvSpPr txBox="1"/>
      </cdr:nvSpPr>
      <cdr:spPr>
        <a:xfrm xmlns:a="http://schemas.openxmlformats.org/drawingml/2006/main">
          <a:off x="487065" y="768770"/>
          <a:ext cx="1158612" cy="254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23611DB-8FE2-4781-A13E-F850776A61E9}" type="TxLink">
            <a:rPr lang="ko-KR" altLang="en-US" sz="1000" b="1"/>
            <a:pPr/>
            <a:t>부천시 53.5</a:t>
          </a:fld>
          <a:endParaRPr lang="ko-KR" altLang="en-US" sz="10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B5" sqref="B5"/>
    </sheetView>
  </sheetViews>
  <sheetFormatPr defaultRowHeight="13.5" x14ac:dyDescent="0.25"/>
  <cols>
    <col min="1" max="1" width="14.7109375" customWidth="1"/>
    <col min="2" max="2" width="22.42578125" bestFit="1" customWidth="1"/>
    <col min="3" max="3" width="13.5703125" bestFit="1" customWidth="1"/>
    <col min="4" max="4" width="10.140625" style="1" bestFit="1" customWidth="1"/>
    <col min="5" max="5" width="9.28515625" style="1" bestFit="1" customWidth="1"/>
    <col min="16" max="16" width="11.28515625" customWidth="1"/>
    <col min="25" max="25" width="13" bestFit="1" customWidth="1"/>
    <col min="26" max="26" width="16.28515625" bestFit="1" customWidth="1"/>
    <col min="27" max="27" width="9.140625" style="126"/>
  </cols>
  <sheetData>
    <row r="1" spans="1:26" x14ac:dyDescent="0.25">
      <c r="A1" s="152" t="s">
        <v>0</v>
      </c>
      <c r="B1" s="152"/>
      <c r="C1" s="152"/>
      <c r="D1" s="63"/>
      <c r="E1" s="6"/>
    </row>
    <row r="2" spans="1:26" x14ac:dyDescent="0.25">
      <c r="A2" s="148"/>
      <c r="B2" s="150" t="s">
        <v>2</v>
      </c>
      <c r="C2" s="151"/>
      <c r="D2" s="6"/>
      <c r="E2" s="6"/>
    </row>
    <row r="3" spans="1:26" x14ac:dyDescent="0.25">
      <c r="A3" s="149"/>
      <c r="B3" s="8" t="s">
        <v>3</v>
      </c>
      <c r="C3" s="9" t="s">
        <v>4</v>
      </c>
      <c r="D3" s="62"/>
      <c r="E3" s="62"/>
      <c r="Y3" s="153" t="s">
        <v>144</v>
      </c>
      <c r="Z3" s="153"/>
    </row>
    <row r="4" spans="1:26" x14ac:dyDescent="0.15">
      <c r="A4" s="10" t="s">
        <v>5</v>
      </c>
      <c r="B4" s="134">
        <v>10199543631.300001</v>
      </c>
      <c r="C4" s="135">
        <v>5131288</v>
      </c>
      <c r="D4" s="62">
        <f>B4*0.000001</f>
        <v>10199.543631300001</v>
      </c>
      <c r="E4" s="62">
        <f>C4*0.001</f>
        <v>5131.2880000000005</v>
      </c>
      <c r="Y4" s="10" t="s">
        <v>5</v>
      </c>
      <c r="Z4" t="str">
        <f>FIXED($D4,1)&amp;CHAR(10)&amp;"("&amp;FIXED($E4,1)&amp;")"</f>
        <v>10,199.5
(5,131.3)</v>
      </c>
    </row>
    <row r="5" spans="1:26" x14ac:dyDescent="0.15">
      <c r="A5" s="10" t="s">
        <v>6</v>
      </c>
      <c r="B5" s="134">
        <v>121098919.90000001</v>
      </c>
      <c r="C5" s="135">
        <v>128493</v>
      </c>
      <c r="D5" s="62">
        <f t="shared" ref="D5:D52" si="0">B5*0.000001</f>
        <v>121.0989199</v>
      </c>
      <c r="E5" s="62">
        <f t="shared" ref="E5:E52" si="1">C5*0.001</f>
        <v>128.49299999999999</v>
      </c>
      <c r="Y5" s="10" t="s">
        <v>6</v>
      </c>
      <c r="Z5" t="str">
        <f t="shared" ref="Z5:Z52" si="2">FIXED($D5,1)&amp;CHAR(10)&amp;"("&amp;FIXED($E5,1)&amp;")"</f>
        <v>121.1
(128.5)</v>
      </c>
    </row>
    <row r="6" spans="1:26" x14ac:dyDescent="0.15">
      <c r="A6" s="7" t="s">
        <v>7</v>
      </c>
      <c r="B6" s="94">
        <v>33343885.699999999</v>
      </c>
      <c r="C6" s="97">
        <v>30570</v>
      </c>
      <c r="D6" s="62">
        <f t="shared" si="0"/>
        <v>33.343885700000001</v>
      </c>
      <c r="E6" s="62">
        <f t="shared" si="1"/>
        <v>30.57</v>
      </c>
      <c r="Y6" s="7" t="s">
        <v>7</v>
      </c>
      <c r="Z6" t="str">
        <f t="shared" si="2"/>
        <v>33.3
(30.6)</v>
      </c>
    </row>
    <row r="7" spans="1:26" x14ac:dyDescent="0.15">
      <c r="A7" s="7" t="s">
        <v>8</v>
      </c>
      <c r="B7" s="94">
        <v>47180198.5</v>
      </c>
      <c r="C7" s="97">
        <v>46751</v>
      </c>
      <c r="D7" s="62">
        <f t="shared" si="0"/>
        <v>47.180198499999996</v>
      </c>
      <c r="E7" s="62">
        <f t="shared" si="1"/>
        <v>46.750999999999998</v>
      </c>
      <c r="Y7" s="7" t="s">
        <v>8</v>
      </c>
      <c r="Z7" t="str">
        <f t="shared" si="2"/>
        <v>47.2
(46.8)</v>
      </c>
    </row>
    <row r="8" spans="1:26" x14ac:dyDescent="0.15">
      <c r="A8" s="7" t="s">
        <v>9</v>
      </c>
      <c r="B8" s="94">
        <v>12860370.6</v>
      </c>
      <c r="C8" s="97">
        <v>35738</v>
      </c>
      <c r="D8" s="62">
        <f t="shared" si="0"/>
        <v>12.8603706</v>
      </c>
      <c r="E8" s="62">
        <f t="shared" si="1"/>
        <v>35.738</v>
      </c>
      <c r="Y8" s="7" t="s">
        <v>9</v>
      </c>
      <c r="Z8" t="str">
        <f t="shared" si="2"/>
        <v>12.9
(35.7)</v>
      </c>
    </row>
    <row r="9" spans="1:26" x14ac:dyDescent="0.15">
      <c r="A9" s="7" t="s">
        <v>10</v>
      </c>
      <c r="B9" s="94">
        <v>27714465.100000001</v>
      </c>
      <c r="C9" s="97">
        <v>15434</v>
      </c>
      <c r="D9" s="62">
        <f t="shared" si="0"/>
        <v>27.714465100000002</v>
      </c>
      <c r="E9" s="62">
        <f t="shared" si="1"/>
        <v>15.434000000000001</v>
      </c>
      <c r="Y9" s="7" t="s">
        <v>10</v>
      </c>
      <c r="Z9" t="str">
        <f t="shared" si="2"/>
        <v>27.7
(15.4)</v>
      </c>
    </row>
    <row r="10" spans="1:26" x14ac:dyDescent="0.15">
      <c r="A10" s="10" t="s">
        <v>11</v>
      </c>
      <c r="B10" s="134">
        <v>141625861.10000002</v>
      </c>
      <c r="C10" s="135">
        <v>93619</v>
      </c>
      <c r="D10" s="62">
        <f t="shared" si="0"/>
        <v>141.62586110000001</v>
      </c>
      <c r="E10" s="62">
        <f t="shared" si="1"/>
        <v>93.619</v>
      </c>
      <c r="Y10" s="10" t="s">
        <v>11</v>
      </c>
      <c r="Z10" t="str">
        <f t="shared" si="2"/>
        <v>141.6
(93.6)</v>
      </c>
    </row>
    <row r="11" spans="1:26" x14ac:dyDescent="0.15">
      <c r="A11" s="7" t="s">
        <v>12</v>
      </c>
      <c r="B11" s="94">
        <v>45452706.700000003</v>
      </c>
      <c r="C11" s="97">
        <v>43394</v>
      </c>
      <c r="D11" s="62">
        <f t="shared" si="0"/>
        <v>45.4527067</v>
      </c>
      <c r="E11" s="62">
        <f t="shared" si="1"/>
        <v>43.393999999999998</v>
      </c>
      <c r="Y11" s="7" t="s">
        <v>12</v>
      </c>
      <c r="Z11" t="str">
        <f t="shared" si="2"/>
        <v>45.5
(43.4)</v>
      </c>
    </row>
    <row r="12" spans="1:26" x14ac:dyDescent="0.15">
      <c r="A12" s="7" t="s">
        <v>13</v>
      </c>
      <c r="B12" s="94">
        <v>26412709.5</v>
      </c>
      <c r="C12" s="97">
        <v>27262</v>
      </c>
      <c r="D12" s="62">
        <f t="shared" si="0"/>
        <v>26.412709499999998</v>
      </c>
      <c r="E12" s="62">
        <f t="shared" si="1"/>
        <v>27.262</v>
      </c>
      <c r="Y12" s="7" t="s">
        <v>13</v>
      </c>
      <c r="Z12" t="str">
        <f t="shared" si="2"/>
        <v>26.4
(27.3)</v>
      </c>
    </row>
    <row r="13" spans="1:26" x14ac:dyDescent="0.15">
      <c r="A13" s="7" t="s">
        <v>14</v>
      </c>
      <c r="B13" s="94">
        <v>69760444.900000006</v>
      </c>
      <c r="C13" s="97">
        <v>22963</v>
      </c>
      <c r="D13" s="62">
        <f t="shared" si="0"/>
        <v>69.760444899999996</v>
      </c>
      <c r="E13" s="62">
        <f t="shared" si="1"/>
        <v>22.963000000000001</v>
      </c>
      <c r="Y13" s="7" t="s">
        <v>14</v>
      </c>
      <c r="Z13" t="str">
        <f t="shared" si="2"/>
        <v>69.8
(23.0)</v>
      </c>
    </row>
    <row r="14" spans="1:26" x14ac:dyDescent="0.15">
      <c r="A14" s="7" t="s">
        <v>15</v>
      </c>
      <c r="B14" s="94">
        <v>81545309.799999997</v>
      </c>
      <c r="C14" s="97">
        <v>54800</v>
      </c>
      <c r="D14" s="62">
        <f t="shared" si="0"/>
        <v>81.545309799999998</v>
      </c>
      <c r="E14" s="62">
        <f t="shared" si="1"/>
        <v>54.800000000000004</v>
      </c>
      <c r="Y14" s="7" t="s">
        <v>15</v>
      </c>
      <c r="Z14" t="str">
        <f t="shared" si="2"/>
        <v>81.5
(54.8)</v>
      </c>
    </row>
    <row r="15" spans="1:26" x14ac:dyDescent="0.15">
      <c r="A15" s="10" t="s">
        <v>16</v>
      </c>
      <c r="B15" s="134">
        <v>58501118.299999997</v>
      </c>
      <c r="C15" s="135">
        <v>37904</v>
      </c>
      <c r="D15" s="62">
        <f t="shared" si="0"/>
        <v>58.501118299999995</v>
      </c>
      <c r="E15" s="62">
        <f t="shared" si="1"/>
        <v>37.904000000000003</v>
      </c>
      <c r="Y15" s="10" t="s">
        <v>16</v>
      </c>
      <c r="Z15" t="str">
        <f t="shared" si="2"/>
        <v>58.5
(37.9)</v>
      </c>
    </row>
    <row r="16" spans="1:26" x14ac:dyDescent="0.15">
      <c r="A16" s="7" t="s">
        <v>17</v>
      </c>
      <c r="B16" s="94">
        <v>36562941.899999999</v>
      </c>
      <c r="C16" s="97">
        <v>24852</v>
      </c>
      <c r="D16" s="62">
        <f t="shared" si="0"/>
        <v>36.562941899999998</v>
      </c>
      <c r="E16" s="62">
        <f t="shared" si="1"/>
        <v>24.852</v>
      </c>
      <c r="Y16" s="7" t="s">
        <v>17</v>
      </c>
      <c r="Z16" t="str">
        <f t="shared" si="2"/>
        <v>36.6
(24.9)</v>
      </c>
    </row>
    <row r="17" spans="1:26" x14ac:dyDescent="0.15">
      <c r="A17" s="7" t="s">
        <v>18</v>
      </c>
      <c r="B17" s="94">
        <v>21938176.399999999</v>
      </c>
      <c r="C17" s="97">
        <v>13052</v>
      </c>
      <c r="D17" s="62">
        <f t="shared" si="0"/>
        <v>21.938176399999996</v>
      </c>
      <c r="E17" s="62">
        <f t="shared" si="1"/>
        <v>13.052</v>
      </c>
      <c r="Y17" s="7" t="s">
        <v>18</v>
      </c>
      <c r="Z17" t="str">
        <f t="shared" si="2"/>
        <v>21.9
(13.1)</v>
      </c>
    </row>
    <row r="18" spans="1:26" x14ac:dyDescent="0.25">
      <c r="A18" s="10" t="s">
        <v>113</v>
      </c>
      <c r="B18" s="94">
        <v>53457017</v>
      </c>
      <c r="C18" s="97">
        <v>61396</v>
      </c>
      <c r="D18" s="62">
        <f t="shared" si="0"/>
        <v>53.457017</v>
      </c>
      <c r="E18" s="62">
        <f t="shared" si="1"/>
        <v>61.396000000000001</v>
      </c>
      <c r="Y18" s="10" t="s">
        <v>113</v>
      </c>
      <c r="Z18" t="str">
        <f t="shared" si="2"/>
        <v>53.5
(61.4)</v>
      </c>
    </row>
    <row r="19" spans="1:26" x14ac:dyDescent="0.15">
      <c r="A19" s="7" t="s">
        <v>19</v>
      </c>
      <c r="B19" s="94">
        <v>38519461.200000003</v>
      </c>
      <c r="C19" s="97">
        <v>32399</v>
      </c>
      <c r="D19" s="62">
        <f t="shared" si="0"/>
        <v>38.519461200000002</v>
      </c>
      <c r="E19" s="62">
        <f t="shared" si="1"/>
        <v>32.399000000000001</v>
      </c>
      <c r="Y19" s="7" t="s">
        <v>19</v>
      </c>
      <c r="Z19" t="str">
        <f t="shared" si="2"/>
        <v>38.5
(32.4)</v>
      </c>
    </row>
    <row r="20" spans="1:26" x14ac:dyDescent="0.15">
      <c r="A20" s="7" t="s">
        <v>20</v>
      </c>
      <c r="B20" s="90">
        <v>457882392.19999999</v>
      </c>
      <c r="C20" s="91">
        <v>376267</v>
      </c>
      <c r="D20" s="62">
        <f t="shared" si="0"/>
        <v>457.88239219999997</v>
      </c>
      <c r="E20" s="62">
        <f t="shared" si="1"/>
        <v>376.267</v>
      </c>
      <c r="Y20" s="7" t="s">
        <v>20</v>
      </c>
      <c r="Z20" t="str">
        <f t="shared" si="2"/>
        <v>457.9
(376.3)</v>
      </c>
    </row>
    <row r="21" spans="1:26" x14ac:dyDescent="0.15">
      <c r="A21" s="7" t="s">
        <v>21</v>
      </c>
      <c r="B21" s="90">
        <v>95671816.400000006</v>
      </c>
      <c r="C21" s="91">
        <v>43037</v>
      </c>
      <c r="D21" s="62">
        <f t="shared" si="0"/>
        <v>95.671816399999997</v>
      </c>
      <c r="E21" s="62">
        <f t="shared" si="1"/>
        <v>43.036999999999999</v>
      </c>
      <c r="Y21" s="7" t="s">
        <v>21</v>
      </c>
      <c r="Z21" t="str">
        <f t="shared" si="2"/>
        <v>95.7
(43.0)</v>
      </c>
    </row>
    <row r="22" spans="1:26" x14ac:dyDescent="0.15">
      <c r="A22" s="10" t="s">
        <v>22</v>
      </c>
      <c r="B22" s="75">
        <v>156527951.59999999</v>
      </c>
      <c r="C22" s="76">
        <v>100054</v>
      </c>
      <c r="D22" s="62">
        <f t="shared" si="0"/>
        <v>156.52795159999999</v>
      </c>
      <c r="E22" s="62">
        <f t="shared" si="1"/>
        <v>100.054</v>
      </c>
      <c r="Y22" s="10" t="s">
        <v>22</v>
      </c>
      <c r="Z22" t="str">
        <f t="shared" si="2"/>
        <v>156.5
(100.1)</v>
      </c>
    </row>
    <row r="23" spans="1:26" x14ac:dyDescent="0.15">
      <c r="A23" s="7" t="s">
        <v>23</v>
      </c>
      <c r="B23" s="92">
        <v>57992504.100000001</v>
      </c>
      <c r="C23" s="97">
        <v>40549</v>
      </c>
      <c r="D23" s="62">
        <f t="shared" si="0"/>
        <v>57.992504099999998</v>
      </c>
      <c r="E23" s="62">
        <f t="shared" si="1"/>
        <v>40.548999999999999</v>
      </c>
      <c r="Y23" s="7" t="s">
        <v>23</v>
      </c>
      <c r="Z23" t="str">
        <f t="shared" si="2"/>
        <v>58.0
(40.5)</v>
      </c>
    </row>
    <row r="24" spans="1:26" x14ac:dyDescent="0.15">
      <c r="A24" s="7" t="s">
        <v>24</v>
      </c>
      <c r="B24" s="92">
        <v>98535447.5</v>
      </c>
      <c r="C24" s="97">
        <v>59505</v>
      </c>
      <c r="D24" s="62">
        <f t="shared" si="0"/>
        <v>98.535447499999989</v>
      </c>
      <c r="E24" s="62">
        <f t="shared" si="1"/>
        <v>59.505000000000003</v>
      </c>
      <c r="Y24" s="7" t="s">
        <v>24</v>
      </c>
      <c r="Z24" t="str">
        <f t="shared" si="2"/>
        <v>98.5
(59.5)</v>
      </c>
    </row>
    <row r="25" spans="1:26" x14ac:dyDescent="0.15">
      <c r="A25" s="10" t="s">
        <v>25</v>
      </c>
      <c r="B25" s="75">
        <v>268119143</v>
      </c>
      <c r="C25" s="76">
        <v>179692</v>
      </c>
      <c r="D25" s="62">
        <f t="shared" si="0"/>
        <v>268.11914300000001</v>
      </c>
      <c r="E25" s="62">
        <f t="shared" si="1"/>
        <v>179.69200000000001</v>
      </c>
      <c r="Y25" s="10" t="s">
        <v>25</v>
      </c>
      <c r="Z25" t="str">
        <f t="shared" si="2"/>
        <v>268.1
(179.7)</v>
      </c>
    </row>
    <row r="26" spans="1:26" x14ac:dyDescent="0.15">
      <c r="A26" s="7" t="s">
        <v>26</v>
      </c>
      <c r="B26" s="93">
        <v>59959662.899999999</v>
      </c>
      <c r="C26" s="96">
        <v>49301</v>
      </c>
      <c r="D26" s="62">
        <f t="shared" si="0"/>
        <v>59.959662899999998</v>
      </c>
      <c r="E26" s="62">
        <f t="shared" si="1"/>
        <v>49.301000000000002</v>
      </c>
      <c r="Y26" s="7" t="s">
        <v>26</v>
      </c>
      <c r="Z26" t="str">
        <f t="shared" si="2"/>
        <v>60.0
(49.3)</v>
      </c>
    </row>
    <row r="27" spans="1:26" x14ac:dyDescent="0.15">
      <c r="A27" s="7" t="s">
        <v>27</v>
      </c>
      <c r="B27" s="93">
        <v>42563953.399999999</v>
      </c>
      <c r="C27" s="96">
        <v>27999</v>
      </c>
      <c r="D27" s="62">
        <f t="shared" si="0"/>
        <v>42.563953399999995</v>
      </c>
      <c r="E27" s="62">
        <f t="shared" si="1"/>
        <v>27.999000000000002</v>
      </c>
      <c r="Y27" s="7" t="s">
        <v>27</v>
      </c>
      <c r="Z27" t="str">
        <f t="shared" si="2"/>
        <v>42.6
(28.0)</v>
      </c>
    </row>
    <row r="28" spans="1:26" x14ac:dyDescent="0.15">
      <c r="A28" s="7" t="s">
        <v>28</v>
      </c>
      <c r="B28" s="93">
        <v>165595526.69999999</v>
      </c>
      <c r="C28" s="96">
        <v>102392</v>
      </c>
      <c r="D28" s="62">
        <f t="shared" si="0"/>
        <v>165.59552669999999</v>
      </c>
      <c r="E28" s="62">
        <f t="shared" si="1"/>
        <v>102.392</v>
      </c>
      <c r="Y28" s="7" t="s">
        <v>28</v>
      </c>
      <c r="Z28" t="str">
        <f t="shared" si="2"/>
        <v>165.6
(102.4)</v>
      </c>
    </row>
    <row r="29" spans="1:26" x14ac:dyDescent="0.15">
      <c r="A29" s="7" t="s">
        <v>29</v>
      </c>
      <c r="B29" s="93">
        <v>35870833.5</v>
      </c>
      <c r="C29" s="96">
        <v>17284</v>
      </c>
      <c r="D29" s="62">
        <f t="shared" si="0"/>
        <v>35.870833499999996</v>
      </c>
      <c r="E29" s="62">
        <f t="shared" si="1"/>
        <v>17.283999999999999</v>
      </c>
      <c r="Y29" s="7" t="s">
        <v>29</v>
      </c>
      <c r="Z29" t="str">
        <f t="shared" si="2"/>
        <v>35.9
(17.3)</v>
      </c>
    </row>
    <row r="30" spans="1:26" x14ac:dyDescent="0.15">
      <c r="A30" s="7" t="s">
        <v>30</v>
      </c>
      <c r="B30" s="93">
        <v>33333731.199999999</v>
      </c>
      <c r="C30" s="96">
        <v>25427</v>
      </c>
      <c r="D30" s="62">
        <f t="shared" si="0"/>
        <v>33.333731199999995</v>
      </c>
      <c r="E30" s="62">
        <f t="shared" si="1"/>
        <v>25.427</v>
      </c>
      <c r="Y30" s="7" t="s">
        <v>30</v>
      </c>
      <c r="Z30" t="str">
        <f t="shared" si="2"/>
        <v>33.3
(25.4)</v>
      </c>
    </row>
    <row r="31" spans="1:26" x14ac:dyDescent="0.15">
      <c r="A31" s="7" t="s">
        <v>31</v>
      </c>
      <c r="B31" s="93">
        <v>458121315.19999999</v>
      </c>
      <c r="C31" s="96">
        <v>222349</v>
      </c>
      <c r="D31" s="62">
        <f t="shared" si="0"/>
        <v>458.12131519999997</v>
      </c>
      <c r="E31" s="62">
        <f t="shared" si="1"/>
        <v>222.34900000000002</v>
      </c>
      <c r="Y31" s="7" t="s">
        <v>31</v>
      </c>
      <c r="Z31" t="str">
        <f t="shared" si="2"/>
        <v>458.1
(222.3)</v>
      </c>
    </row>
    <row r="32" spans="1:26" x14ac:dyDescent="0.15">
      <c r="A32" s="7" t="s">
        <v>32</v>
      </c>
      <c r="B32" s="93">
        <v>42705752.899999999</v>
      </c>
      <c r="C32" s="96">
        <v>40580</v>
      </c>
      <c r="D32" s="62">
        <f t="shared" si="0"/>
        <v>42.705752899999993</v>
      </c>
      <c r="E32" s="62">
        <f t="shared" si="1"/>
        <v>40.58</v>
      </c>
      <c r="Y32" s="7" t="s">
        <v>32</v>
      </c>
      <c r="Z32" t="str">
        <f t="shared" si="2"/>
        <v>42.7
(40.6)</v>
      </c>
    </row>
    <row r="33" spans="1:26" x14ac:dyDescent="0.15">
      <c r="A33" s="7" t="s">
        <v>33</v>
      </c>
      <c r="B33" s="93">
        <v>139938363.19999999</v>
      </c>
      <c r="C33" s="96">
        <v>94886</v>
      </c>
      <c r="D33" s="62">
        <f t="shared" si="0"/>
        <v>139.93836319999997</v>
      </c>
      <c r="E33" s="62">
        <f t="shared" si="1"/>
        <v>94.885999999999996</v>
      </c>
      <c r="Y33" s="7" t="s">
        <v>33</v>
      </c>
      <c r="Z33" t="str">
        <f t="shared" si="2"/>
        <v>139.9
(94.9)</v>
      </c>
    </row>
    <row r="34" spans="1:26" x14ac:dyDescent="0.15">
      <c r="A34" s="7" t="s">
        <v>34</v>
      </c>
      <c r="B34" s="93">
        <v>36417304.399999999</v>
      </c>
      <c r="C34" s="96">
        <v>21945</v>
      </c>
      <c r="D34" s="62">
        <f t="shared" si="0"/>
        <v>36.417304399999999</v>
      </c>
      <c r="E34" s="62">
        <f t="shared" si="1"/>
        <v>21.945</v>
      </c>
      <c r="Y34" s="7" t="s">
        <v>34</v>
      </c>
      <c r="Z34" t="str">
        <f t="shared" si="2"/>
        <v>36.4
(21.9)</v>
      </c>
    </row>
    <row r="35" spans="1:26" x14ac:dyDescent="0.15">
      <c r="A35" s="7" t="s">
        <v>35</v>
      </c>
      <c r="B35" s="93">
        <v>54032697.399999999</v>
      </c>
      <c r="C35" s="96">
        <v>31375</v>
      </c>
      <c r="D35" s="62">
        <f t="shared" si="0"/>
        <v>54.032697399999996</v>
      </c>
      <c r="E35" s="62">
        <f t="shared" si="1"/>
        <v>31.375</v>
      </c>
      <c r="Y35" s="7" t="s">
        <v>35</v>
      </c>
      <c r="Z35" t="str">
        <f t="shared" si="2"/>
        <v>54.0
(31.4)</v>
      </c>
    </row>
    <row r="36" spans="1:26" x14ac:dyDescent="0.15">
      <c r="A36" s="7" t="s">
        <v>36</v>
      </c>
      <c r="B36" s="93">
        <v>92986873.599999994</v>
      </c>
      <c r="C36" s="96">
        <v>58357</v>
      </c>
      <c r="D36" s="62">
        <f t="shared" si="0"/>
        <v>92.986873599999996</v>
      </c>
      <c r="E36" s="62">
        <f t="shared" si="1"/>
        <v>58.356999999999999</v>
      </c>
      <c r="Y36" s="7" t="s">
        <v>36</v>
      </c>
      <c r="Z36" t="str">
        <f t="shared" si="2"/>
        <v>93.0
(58.4)</v>
      </c>
    </row>
    <row r="37" spans="1:26" x14ac:dyDescent="0.15">
      <c r="A37" s="10" t="s">
        <v>37</v>
      </c>
      <c r="B37" s="75">
        <v>591224815.79999995</v>
      </c>
      <c r="C37" s="76">
        <v>338793</v>
      </c>
      <c r="D37" s="62">
        <f t="shared" si="0"/>
        <v>591.22481579999987</v>
      </c>
      <c r="E37" s="62">
        <f t="shared" si="1"/>
        <v>338.79300000000001</v>
      </c>
      <c r="F37" s="2"/>
      <c r="Y37" s="10" t="s">
        <v>37</v>
      </c>
      <c r="Z37" t="str">
        <f t="shared" si="2"/>
        <v>591.2
(338.8)</v>
      </c>
    </row>
    <row r="38" spans="1:26" x14ac:dyDescent="0.15">
      <c r="A38" s="7" t="s">
        <v>38</v>
      </c>
      <c r="B38" s="94">
        <v>467482115.69999999</v>
      </c>
      <c r="C38" s="95">
        <v>259508</v>
      </c>
      <c r="D38" s="62">
        <f t="shared" si="0"/>
        <v>467.48211569999995</v>
      </c>
      <c r="E38" s="62">
        <f t="shared" si="1"/>
        <v>259.50799999999998</v>
      </c>
      <c r="Y38" s="7" t="s">
        <v>38</v>
      </c>
      <c r="Z38" t="str">
        <f t="shared" si="2"/>
        <v>467.5
(259.5)</v>
      </c>
    </row>
    <row r="39" spans="1:26" x14ac:dyDescent="0.15">
      <c r="A39" s="7" t="s">
        <v>39</v>
      </c>
      <c r="B39" s="94">
        <v>81636936.200000003</v>
      </c>
      <c r="C39" s="95">
        <v>52801</v>
      </c>
      <c r="D39" s="62">
        <f t="shared" si="0"/>
        <v>81.636936199999994</v>
      </c>
      <c r="E39" s="62">
        <f t="shared" si="1"/>
        <v>52.801000000000002</v>
      </c>
      <c r="Y39" s="7" t="s">
        <v>39</v>
      </c>
      <c r="Z39" t="str">
        <f t="shared" si="2"/>
        <v>81.6
(52.8)</v>
      </c>
    </row>
    <row r="40" spans="1:26" x14ac:dyDescent="0.15">
      <c r="A40" s="7" t="s">
        <v>40</v>
      </c>
      <c r="B40" s="94">
        <v>42105763.899999999</v>
      </c>
      <c r="C40" s="95">
        <v>26484</v>
      </c>
      <c r="D40" s="62">
        <f t="shared" si="0"/>
        <v>42.105763899999999</v>
      </c>
      <c r="E40" s="62">
        <f t="shared" si="1"/>
        <v>26.484000000000002</v>
      </c>
      <c r="Y40" s="7" t="s">
        <v>40</v>
      </c>
      <c r="Z40" t="str">
        <f t="shared" si="2"/>
        <v>42.1
(26.5)</v>
      </c>
    </row>
    <row r="41" spans="1:26" x14ac:dyDescent="0.15">
      <c r="A41" s="7" t="s">
        <v>41</v>
      </c>
      <c r="B41" s="94">
        <v>673934318.20000005</v>
      </c>
      <c r="C41" s="95">
        <v>318875</v>
      </c>
      <c r="D41" s="62">
        <f t="shared" si="0"/>
        <v>673.93431820000001</v>
      </c>
      <c r="E41" s="62">
        <f t="shared" si="1"/>
        <v>318.875</v>
      </c>
      <c r="Y41" s="7" t="s">
        <v>41</v>
      </c>
      <c r="Z41" t="str">
        <f t="shared" si="2"/>
        <v>673.9
(318.9)</v>
      </c>
    </row>
    <row r="42" spans="1:26" x14ac:dyDescent="0.15">
      <c r="A42" s="7" t="s">
        <v>42</v>
      </c>
      <c r="B42" s="94">
        <v>461453807.60000002</v>
      </c>
      <c r="C42" s="95">
        <v>274006</v>
      </c>
      <c r="D42" s="62">
        <f t="shared" si="0"/>
        <v>461.4538076</v>
      </c>
      <c r="E42" s="62">
        <f t="shared" si="1"/>
        <v>274.00600000000003</v>
      </c>
      <c r="Y42" s="7" t="s">
        <v>42</v>
      </c>
      <c r="Z42" t="str">
        <f t="shared" si="2"/>
        <v>461.5
(274.0)</v>
      </c>
    </row>
    <row r="43" spans="1:26" x14ac:dyDescent="0.15">
      <c r="A43" s="7" t="s">
        <v>43</v>
      </c>
      <c r="B43" s="94">
        <v>553500802</v>
      </c>
      <c r="C43" s="95">
        <v>284643</v>
      </c>
      <c r="D43" s="62">
        <f t="shared" si="0"/>
        <v>553.50080200000002</v>
      </c>
      <c r="E43" s="62">
        <f t="shared" si="1"/>
        <v>284.64300000000003</v>
      </c>
      <c r="Y43" s="7" t="s">
        <v>43</v>
      </c>
      <c r="Z43" t="str">
        <f t="shared" si="2"/>
        <v>553.5
(284.6)</v>
      </c>
    </row>
    <row r="44" spans="1:26" x14ac:dyDescent="0.15">
      <c r="A44" s="7" t="s">
        <v>44</v>
      </c>
      <c r="B44" s="94">
        <v>276592028.80000001</v>
      </c>
      <c r="C44" s="95">
        <v>182974</v>
      </c>
      <c r="D44" s="62">
        <f t="shared" si="0"/>
        <v>276.59202879999998</v>
      </c>
      <c r="E44" s="62">
        <f t="shared" si="1"/>
        <v>182.97400000000002</v>
      </c>
      <c r="Y44" s="7" t="s">
        <v>44</v>
      </c>
      <c r="Z44" t="str">
        <f t="shared" si="2"/>
        <v>276.6
(183.0)</v>
      </c>
    </row>
    <row r="45" spans="1:26" x14ac:dyDescent="0.15">
      <c r="A45" s="7" t="s">
        <v>45</v>
      </c>
      <c r="B45" s="94">
        <v>700632743.79999995</v>
      </c>
      <c r="C45" s="95">
        <v>502512</v>
      </c>
      <c r="D45" s="62">
        <f t="shared" si="0"/>
        <v>700.63274379999996</v>
      </c>
      <c r="E45" s="62">
        <f t="shared" si="1"/>
        <v>502.512</v>
      </c>
      <c r="Y45" s="7" t="s">
        <v>45</v>
      </c>
      <c r="Z45" t="str">
        <f t="shared" si="2"/>
        <v>700.6
(502.5)</v>
      </c>
    </row>
    <row r="46" spans="1:26" x14ac:dyDescent="0.15">
      <c r="A46" s="7" t="s">
        <v>46</v>
      </c>
      <c r="B46" s="94">
        <v>430993373.5</v>
      </c>
      <c r="C46" s="95">
        <v>223745</v>
      </c>
      <c r="D46" s="62">
        <f t="shared" si="0"/>
        <v>430.99337349999996</v>
      </c>
      <c r="E46" s="62">
        <f t="shared" si="1"/>
        <v>223.745</v>
      </c>
      <c r="Y46" s="7" t="s">
        <v>46</v>
      </c>
      <c r="Z46" t="str">
        <f t="shared" si="2"/>
        <v>431.0
(223.7)</v>
      </c>
    </row>
    <row r="47" spans="1:26" x14ac:dyDescent="0.15">
      <c r="A47" s="7" t="s">
        <v>47</v>
      </c>
      <c r="B47" s="94">
        <v>310495787.60000002</v>
      </c>
      <c r="C47" s="95">
        <v>156065</v>
      </c>
      <c r="D47" s="62">
        <f t="shared" si="0"/>
        <v>310.49578760000003</v>
      </c>
      <c r="E47" s="62">
        <f t="shared" si="1"/>
        <v>156.065</v>
      </c>
      <c r="Y47" s="7" t="s">
        <v>47</v>
      </c>
      <c r="Z47" t="str">
        <f t="shared" si="2"/>
        <v>310.5
(156.1)</v>
      </c>
    </row>
    <row r="48" spans="1:26" x14ac:dyDescent="0.15">
      <c r="A48" s="7" t="s">
        <v>48</v>
      </c>
      <c r="B48" s="94">
        <v>827128931.70000005</v>
      </c>
      <c r="C48" s="95">
        <v>266525</v>
      </c>
      <c r="D48" s="62">
        <f t="shared" si="0"/>
        <v>827.12893170000007</v>
      </c>
      <c r="E48" s="62">
        <f t="shared" si="1"/>
        <v>266.52499999999998</v>
      </c>
      <c r="Y48" s="7" t="s">
        <v>48</v>
      </c>
      <c r="Z48" t="str">
        <f t="shared" si="2"/>
        <v>827.1
(266.5)</v>
      </c>
    </row>
    <row r="49" spans="1:26" x14ac:dyDescent="0.15">
      <c r="A49" s="7" t="s">
        <v>112</v>
      </c>
      <c r="B49" s="94">
        <v>608285220.5</v>
      </c>
      <c r="C49" s="95">
        <v>263389</v>
      </c>
      <c r="D49" s="62">
        <f t="shared" si="0"/>
        <v>608.28522049999992</v>
      </c>
      <c r="E49" s="62">
        <f t="shared" si="1"/>
        <v>263.38900000000001</v>
      </c>
      <c r="Y49" s="7" t="s">
        <v>111</v>
      </c>
      <c r="Z49" t="str">
        <f t="shared" si="2"/>
        <v>608.3
(263.4)</v>
      </c>
    </row>
    <row r="50" spans="1:26" x14ac:dyDescent="0.15">
      <c r="A50" s="7" t="s">
        <v>49</v>
      </c>
      <c r="B50" s="94">
        <v>677585770.79999995</v>
      </c>
      <c r="C50" s="95">
        <v>174846</v>
      </c>
      <c r="D50" s="62">
        <f t="shared" si="0"/>
        <v>677.58577079999998</v>
      </c>
      <c r="E50" s="62">
        <f t="shared" si="1"/>
        <v>174.846</v>
      </c>
      <c r="Y50" s="7" t="s">
        <v>49</v>
      </c>
      <c r="Z50" t="str">
        <f t="shared" si="2"/>
        <v>677.6
(174.8)</v>
      </c>
    </row>
    <row r="51" spans="1:26" x14ac:dyDescent="0.15">
      <c r="A51" s="7" t="s">
        <v>50</v>
      </c>
      <c r="B51" s="94">
        <v>843580706.5</v>
      </c>
      <c r="C51" s="95">
        <v>192774</v>
      </c>
      <c r="D51" s="62">
        <f t="shared" si="0"/>
        <v>843.58070649999991</v>
      </c>
      <c r="E51" s="62">
        <f t="shared" si="1"/>
        <v>192.774</v>
      </c>
      <c r="Y51" s="7" t="s">
        <v>50</v>
      </c>
      <c r="Z51" t="str">
        <f t="shared" si="2"/>
        <v>843.6
(192.8)</v>
      </c>
    </row>
    <row r="52" spans="1:26" ht="20.25" x14ac:dyDescent="0.25">
      <c r="A52" s="7" t="s">
        <v>51</v>
      </c>
      <c r="B52" s="94">
        <v>877779462.60000002</v>
      </c>
      <c r="C52" s="95">
        <v>332277</v>
      </c>
      <c r="D52" s="62">
        <f t="shared" si="0"/>
        <v>877.77946259999999</v>
      </c>
      <c r="E52" s="62">
        <f t="shared" si="1"/>
        <v>332.27699999999999</v>
      </c>
      <c r="P52" s="81"/>
      <c r="Y52" s="7" t="s">
        <v>51</v>
      </c>
      <c r="Z52" t="str">
        <f t="shared" si="2"/>
        <v>877.8
(332.3)</v>
      </c>
    </row>
    <row r="55" spans="1:26" x14ac:dyDescent="0.25">
      <c r="B55" s="124"/>
    </row>
  </sheetData>
  <mergeCells count="4">
    <mergeCell ref="A2:A3"/>
    <mergeCell ref="B2:C2"/>
    <mergeCell ref="A1:C1"/>
    <mergeCell ref="Y3:Z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zoomScaleNormal="100" workbookViewId="0">
      <selection activeCell="C7" sqref="C7"/>
    </sheetView>
  </sheetViews>
  <sheetFormatPr defaultRowHeight="13.5" x14ac:dyDescent="0.25"/>
  <cols>
    <col min="1" max="1" width="14.7109375" customWidth="1"/>
    <col min="2" max="2" width="18.28515625" customWidth="1"/>
    <col min="3" max="3" width="11.140625" customWidth="1"/>
    <col min="4" max="4" width="10.140625" style="83" customWidth="1"/>
    <col min="5" max="5" width="10.140625" style="1" customWidth="1"/>
    <col min="6" max="6" width="9.28515625" style="1" bestFit="1" customWidth="1"/>
    <col min="7" max="8" width="9.140625" style="3"/>
    <col min="31" max="31" width="13" bestFit="1" customWidth="1"/>
    <col min="32" max="32" width="14.5703125" bestFit="1" customWidth="1"/>
    <col min="33" max="33" width="13.5703125" bestFit="1" customWidth="1"/>
    <col min="34" max="34" width="9.140625" style="126"/>
  </cols>
  <sheetData>
    <row r="1" spans="1:33" x14ac:dyDescent="0.25">
      <c r="A1" s="152" t="s">
        <v>95</v>
      </c>
      <c r="B1" s="152"/>
      <c r="C1" s="152"/>
      <c r="D1" s="82"/>
      <c r="E1" s="63"/>
      <c r="F1" s="6"/>
      <c r="G1" s="11"/>
    </row>
    <row r="2" spans="1:33" x14ac:dyDescent="0.25">
      <c r="A2" s="148"/>
      <c r="B2" s="150" t="s">
        <v>2</v>
      </c>
      <c r="C2" s="151"/>
      <c r="D2" s="62"/>
      <c r="E2" s="6"/>
      <c r="F2" s="6"/>
      <c r="G2" s="11"/>
    </row>
    <row r="3" spans="1:33" ht="13.5" customHeight="1" x14ac:dyDescent="0.25">
      <c r="A3" s="149"/>
      <c r="B3" s="8" t="s">
        <v>3</v>
      </c>
      <c r="C3" s="9" t="s">
        <v>4</v>
      </c>
      <c r="D3" s="62"/>
      <c r="E3" s="6"/>
      <c r="F3" s="6"/>
      <c r="G3" s="11"/>
      <c r="AE3" s="153" t="s">
        <v>144</v>
      </c>
      <c r="AF3" s="153"/>
      <c r="AG3" s="153"/>
    </row>
    <row r="4" spans="1:33" x14ac:dyDescent="0.15">
      <c r="A4" s="10" t="s">
        <v>5</v>
      </c>
      <c r="B4" s="75">
        <v>10199543631.300001</v>
      </c>
      <c r="C4" s="76">
        <v>5131288</v>
      </c>
      <c r="D4" s="62">
        <f>B4*0.000001</f>
        <v>10199.543631300001</v>
      </c>
      <c r="E4" s="62">
        <f>SUM(E5,E10,E14:E15,E18,E19:E22,E25,E29:E37,E41:E52)</f>
        <v>99.999999999999986</v>
      </c>
      <c r="F4" s="62">
        <f>C4*0.001</f>
        <v>5131.2880000000005</v>
      </c>
      <c r="G4" s="62">
        <f>SUM(G5,G10,G14:G15,G18,G19:G22,G25,G29:G37,G41:G52)</f>
        <v>99.999999999999986</v>
      </c>
      <c r="AE4" s="10" t="s">
        <v>5</v>
      </c>
      <c r="AF4" t="str">
        <f>FIXED($D4,1)&amp;CHAR(10)&amp;"("&amp;FIXED($E4,1)&amp;")"</f>
        <v>10,199.5
(100.0)</v>
      </c>
      <c r="AG4" t="str">
        <f>FIXED($F4,1)&amp;CHAR(10)&amp;"("&amp;FIXED($G4,1)&amp;")"</f>
        <v>5,131.3
(100.0)</v>
      </c>
    </row>
    <row r="5" spans="1:33" x14ac:dyDescent="0.15">
      <c r="A5" s="10" t="s">
        <v>6</v>
      </c>
      <c r="B5" s="75">
        <v>121098919.90000001</v>
      </c>
      <c r="C5" s="76">
        <v>128493</v>
      </c>
      <c r="D5" s="62">
        <f t="shared" ref="D5:D52" si="0">B5*0.000001</f>
        <v>121.0989199</v>
      </c>
      <c r="E5" s="62">
        <f>B5/B4*100</f>
        <v>1.1872974348418481</v>
      </c>
      <c r="F5" s="62">
        <f t="shared" ref="F5:F52" si="1">C5*0.001</f>
        <v>128.49299999999999</v>
      </c>
      <c r="G5" s="61">
        <f>C5/C4*100</f>
        <v>2.504108130356355</v>
      </c>
      <c r="AE5" s="10" t="s">
        <v>6</v>
      </c>
      <c r="AF5" t="str">
        <f t="shared" ref="AF5:AF52" si="2">FIXED($D5,1)&amp;CHAR(10)&amp;"("&amp;FIXED($E5,1)&amp;")"</f>
        <v>121.1
(1.2)</v>
      </c>
      <c r="AG5" t="str">
        <f t="shared" ref="AG5:AG52" si="3">FIXED($F5,1)&amp;CHAR(10)&amp;"("&amp;FIXED($G5,1)&amp;")"</f>
        <v>128.5
(2.5)</v>
      </c>
    </row>
    <row r="6" spans="1:33" x14ac:dyDescent="0.15">
      <c r="A6" s="7" t="s">
        <v>7</v>
      </c>
      <c r="B6" s="110">
        <v>33343885.699999999</v>
      </c>
      <c r="C6" s="111">
        <v>30570</v>
      </c>
      <c r="D6" s="62">
        <f t="shared" si="0"/>
        <v>33.343885700000001</v>
      </c>
      <c r="E6" s="62">
        <f>B6/B4*100</f>
        <v>0.32691546705752061</v>
      </c>
      <c r="F6" s="62">
        <f t="shared" si="1"/>
        <v>30.57</v>
      </c>
      <c r="G6" s="61">
        <f>C6/C4*100</f>
        <v>0.59575685480916296</v>
      </c>
      <c r="H6" s="3" t="s">
        <v>118</v>
      </c>
      <c r="AE6" s="7" t="s">
        <v>7</v>
      </c>
      <c r="AF6" t="str">
        <f t="shared" si="2"/>
        <v>33.3
(0.3)</v>
      </c>
      <c r="AG6" t="str">
        <f t="shared" si="3"/>
        <v>30.6
(0.6)</v>
      </c>
    </row>
    <row r="7" spans="1:33" x14ac:dyDescent="0.15">
      <c r="A7" s="7" t="s">
        <v>8</v>
      </c>
      <c r="B7" s="110">
        <v>47180198.5</v>
      </c>
      <c r="C7" s="111">
        <v>46751</v>
      </c>
      <c r="D7" s="62">
        <f t="shared" si="0"/>
        <v>47.180198499999996</v>
      </c>
      <c r="E7" s="62">
        <f>B7/B4*100</f>
        <v>0.46257166208118433</v>
      </c>
      <c r="F7" s="62">
        <f t="shared" si="1"/>
        <v>46.750999999999998</v>
      </c>
      <c r="G7" s="61">
        <f>C7/C4*100</f>
        <v>0.91109678505669534</v>
      </c>
      <c r="H7" s="3" t="s">
        <v>119</v>
      </c>
      <c r="AE7" s="7" t="s">
        <v>8</v>
      </c>
      <c r="AF7" t="str">
        <f t="shared" si="2"/>
        <v>47.2
(0.5)</v>
      </c>
      <c r="AG7" t="str">
        <f t="shared" si="3"/>
        <v>46.8
(0.9)</v>
      </c>
    </row>
    <row r="8" spans="1:33" x14ac:dyDescent="0.15">
      <c r="A8" s="7" t="s">
        <v>9</v>
      </c>
      <c r="B8" s="110">
        <v>12860370.6</v>
      </c>
      <c r="C8" s="111">
        <v>35738</v>
      </c>
      <c r="D8" s="62">
        <f t="shared" si="0"/>
        <v>12.8603706</v>
      </c>
      <c r="E8" s="62">
        <f>B8/B4*100</f>
        <v>0.12608770612573827</v>
      </c>
      <c r="F8" s="62">
        <f t="shared" si="1"/>
        <v>35.738</v>
      </c>
      <c r="G8" s="61">
        <f>C8/C4*100</f>
        <v>0.6964723087068978</v>
      </c>
      <c r="H8" s="3" t="s">
        <v>121</v>
      </c>
      <c r="AE8" s="7" t="s">
        <v>9</v>
      </c>
      <c r="AF8" t="str">
        <f t="shared" si="2"/>
        <v>12.9
(0.1)</v>
      </c>
      <c r="AG8" t="str">
        <f t="shared" si="3"/>
        <v>35.7
(0.7)</v>
      </c>
    </row>
    <row r="9" spans="1:33" x14ac:dyDescent="0.15">
      <c r="A9" s="7" t="s">
        <v>10</v>
      </c>
      <c r="B9" s="110">
        <v>27714465.100000001</v>
      </c>
      <c r="C9" s="111">
        <v>15434</v>
      </c>
      <c r="D9" s="62">
        <f t="shared" si="0"/>
        <v>27.714465100000002</v>
      </c>
      <c r="E9" s="62">
        <f>B9/B4*100</f>
        <v>0.27172259957740486</v>
      </c>
      <c r="F9" s="62">
        <f t="shared" si="1"/>
        <v>15.434000000000001</v>
      </c>
      <c r="G9" s="61">
        <f>C9/C4*100</f>
        <v>0.300782181783599</v>
      </c>
      <c r="H9" s="3" t="s">
        <v>120</v>
      </c>
      <c r="AE9" s="7" t="s">
        <v>10</v>
      </c>
      <c r="AF9" t="str">
        <f t="shared" si="2"/>
        <v>27.7
(0.3)</v>
      </c>
      <c r="AG9" t="str">
        <f t="shared" si="3"/>
        <v>15.4
(0.3)</v>
      </c>
    </row>
    <row r="10" spans="1:33" ht="13.5" customHeight="1" x14ac:dyDescent="0.15">
      <c r="A10" s="10" t="s">
        <v>11</v>
      </c>
      <c r="B10" s="75">
        <v>141625861.10000002</v>
      </c>
      <c r="C10" s="76">
        <v>93619</v>
      </c>
      <c r="D10" s="62">
        <f t="shared" si="0"/>
        <v>141.62586110000001</v>
      </c>
      <c r="E10" s="62">
        <f>B10/B4*100</f>
        <v>1.388550960901658</v>
      </c>
      <c r="F10" s="62">
        <f t="shared" si="1"/>
        <v>93.619</v>
      </c>
      <c r="G10" s="61">
        <f>C10/C4*100</f>
        <v>1.8244736993908741</v>
      </c>
      <c r="AE10" s="10" t="s">
        <v>11</v>
      </c>
      <c r="AF10" t="str">
        <f t="shared" si="2"/>
        <v>141.6
(1.4)</v>
      </c>
      <c r="AG10" t="str">
        <f t="shared" si="3"/>
        <v>93.6
(1.8)</v>
      </c>
    </row>
    <row r="11" spans="1:33" x14ac:dyDescent="0.15">
      <c r="A11" s="7" t="s">
        <v>12</v>
      </c>
      <c r="B11" s="112">
        <v>45452706.700000003</v>
      </c>
      <c r="C11" s="113">
        <v>43394</v>
      </c>
      <c r="D11" s="62">
        <f t="shared" si="0"/>
        <v>45.4527067</v>
      </c>
      <c r="E11" s="62">
        <f>B11/B4*100</f>
        <v>0.44563471016993678</v>
      </c>
      <c r="F11" s="62">
        <f t="shared" si="1"/>
        <v>43.393999999999998</v>
      </c>
      <c r="G11" s="61">
        <f>C11/C4*100</f>
        <v>0.84567461424889823</v>
      </c>
      <c r="H11" s="3" t="s">
        <v>122</v>
      </c>
      <c r="AE11" s="7" t="s">
        <v>12</v>
      </c>
      <c r="AF11" t="str">
        <f t="shared" si="2"/>
        <v>45.5
(0.4)</v>
      </c>
      <c r="AG11" t="str">
        <f t="shared" si="3"/>
        <v>43.4
(0.8)</v>
      </c>
    </row>
    <row r="12" spans="1:33" x14ac:dyDescent="0.15">
      <c r="A12" s="7" t="s">
        <v>13</v>
      </c>
      <c r="B12" s="112">
        <v>26412709.5</v>
      </c>
      <c r="C12" s="113">
        <v>27262</v>
      </c>
      <c r="D12" s="62">
        <f t="shared" si="0"/>
        <v>26.412709499999998</v>
      </c>
      <c r="E12" s="62">
        <f>B12/B4*100</f>
        <v>0.25895971873629331</v>
      </c>
      <c r="F12" s="62">
        <f t="shared" si="1"/>
        <v>27.262</v>
      </c>
      <c r="G12" s="61">
        <f>C12/C4*100</f>
        <v>0.5312896099380896</v>
      </c>
      <c r="H12" s="3" t="s">
        <v>123</v>
      </c>
      <c r="AE12" s="7" t="s">
        <v>13</v>
      </c>
      <c r="AF12" t="str">
        <f t="shared" si="2"/>
        <v>26.4
(0.3)</v>
      </c>
      <c r="AG12" t="str">
        <f t="shared" si="3"/>
        <v>27.3
(0.5)</v>
      </c>
    </row>
    <row r="13" spans="1:33" x14ac:dyDescent="0.15">
      <c r="A13" s="7" t="s">
        <v>14</v>
      </c>
      <c r="B13" s="112">
        <v>69760444.900000006</v>
      </c>
      <c r="C13" s="113">
        <v>22963</v>
      </c>
      <c r="D13" s="62">
        <f t="shared" si="0"/>
        <v>69.760444899999996</v>
      </c>
      <c r="E13" s="62">
        <f>B13/B4*100</f>
        <v>0.68395653199542772</v>
      </c>
      <c r="F13" s="62">
        <f t="shared" si="1"/>
        <v>22.963000000000001</v>
      </c>
      <c r="G13" s="61">
        <f>C13/C4*100</f>
        <v>0.4475094752038864</v>
      </c>
      <c r="H13" s="3" t="s">
        <v>124</v>
      </c>
      <c r="AE13" s="7" t="s">
        <v>14</v>
      </c>
      <c r="AF13" t="str">
        <f t="shared" si="2"/>
        <v>69.8
(0.7)</v>
      </c>
      <c r="AG13" t="str">
        <f t="shared" si="3"/>
        <v>23.0
(0.4)</v>
      </c>
    </row>
    <row r="14" spans="1:33" x14ac:dyDescent="0.15">
      <c r="A14" s="7" t="s">
        <v>15</v>
      </c>
      <c r="B14" s="112">
        <v>81545309.799999997</v>
      </c>
      <c r="C14" s="113">
        <v>54800</v>
      </c>
      <c r="D14" s="62">
        <f t="shared" si="0"/>
        <v>81.545309799999998</v>
      </c>
      <c r="E14" s="62">
        <f>B14/B4*100</f>
        <v>0.79949959280292326</v>
      </c>
      <c r="F14" s="62">
        <f t="shared" si="1"/>
        <v>54.800000000000004</v>
      </c>
      <c r="G14" s="61">
        <f>C14/C4*100</f>
        <v>1.0679579863769095</v>
      </c>
      <c r="H14" s="3" t="s">
        <v>130</v>
      </c>
      <c r="AE14" s="7" t="s">
        <v>15</v>
      </c>
      <c r="AF14" t="str">
        <f t="shared" si="2"/>
        <v>81.5
(0.8)</v>
      </c>
      <c r="AG14" t="str">
        <f t="shared" si="3"/>
        <v>54.8
(1.1)</v>
      </c>
    </row>
    <row r="15" spans="1:33" ht="13.5" customHeight="1" x14ac:dyDescent="0.15">
      <c r="A15" s="10" t="s">
        <v>16</v>
      </c>
      <c r="B15" s="75">
        <v>58501118.299999997</v>
      </c>
      <c r="C15" s="76">
        <v>37904</v>
      </c>
      <c r="D15" s="62">
        <f t="shared" si="0"/>
        <v>58.501118299999995</v>
      </c>
      <c r="E15" s="62">
        <f>B15/B4*100</f>
        <v>0.57356603799873773</v>
      </c>
      <c r="F15" s="62">
        <f t="shared" si="1"/>
        <v>37.904000000000003</v>
      </c>
      <c r="G15" s="61">
        <f>C15/C4*100</f>
        <v>0.73868393276697775</v>
      </c>
      <c r="AE15" s="10" t="s">
        <v>16</v>
      </c>
      <c r="AF15" t="str">
        <f t="shared" si="2"/>
        <v>58.5
(0.6)</v>
      </c>
      <c r="AG15" t="str">
        <f t="shared" si="3"/>
        <v>37.9
(0.7)</v>
      </c>
    </row>
    <row r="16" spans="1:33" x14ac:dyDescent="0.15">
      <c r="A16" s="7" t="s">
        <v>17</v>
      </c>
      <c r="B16" s="114">
        <v>36562941.899999999</v>
      </c>
      <c r="C16" s="115">
        <v>24852</v>
      </c>
      <c r="D16" s="62">
        <f t="shared" si="0"/>
        <v>36.562941899999998</v>
      </c>
      <c r="E16" s="62">
        <f>B16/B4*100</f>
        <v>0.35847625366096703</v>
      </c>
      <c r="F16" s="62">
        <f t="shared" si="1"/>
        <v>24.852</v>
      </c>
      <c r="G16" s="61">
        <f>C16/C4*100</f>
        <v>0.48432284447881313</v>
      </c>
      <c r="H16" s="3" t="s">
        <v>125</v>
      </c>
      <c r="AE16" s="7" t="s">
        <v>17</v>
      </c>
      <c r="AF16" t="str">
        <f t="shared" si="2"/>
        <v>36.6
(0.4)</v>
      </c>
      <c r="AG16" t="str">
        <f t="shared" si="3"/>
        <v>24.9
(0.5)</v>
      </c>
    </row>
    <row r="17" spans="1:33" x14ac:dyDescent="0.15">
      <c r="A17" s="7" t="s">
        <v>18</v>
      </c>
      <c r="B17" s="114">
        <v>21938176.399999999</v>
      </c>
      <c r="C17" s="115">
        <v>13052</v>
      </c>
      <c r="D17" s="62">
        <f t="shared" si="0"/>
        <v>21.938176399999996</v>
      </c>
      <c r="E17" s="62">
        <f>B17/B4*100</f>
        <v>0.21508978433777068</v>
      </c>
      <c r="F17" s="62">
        <f t="shared" si="1"/>
        <v>13.052</v>
      </c>
      <c r="G17" s="61">
        <f>C17/C4*100</f>
        <v>0.25436108828816467</v>
      </c>
      <c r="H17" s="3" t="s">
        <v>127</v>
      </c>
      <c r="AE17" s="7" t="s">
        <v>18</v>
      </c>
      <c r="AF17" t="str">
        <f t="shared" si="2"/>
        <v>21.9
(0.2)</v>
      </c>
      <c r="AG17" t="str">
        <f t="shared" si="3"/>
        <v>13.1
(0.3)</v>
      </c>
    </row>
    <row r="18" spans="1:33" ht="13.5" customHeight="1" x14ac:dyDescent="0.25">
      <c r="A18" s="10" t="s">
        <v>113</v>
      </c>
      <c r="B18" s="114">
        <v>53457017</v>
      </c>
      <c r="C18" s="115">
        <v>61396</v>
      </c>
      <c r="D18" s="62">
        <f t="shared" si="0"/>
        <v>53.457017</v>
      </c>
      <c r="E18" s="62">
        <f>B18/B4*100</f>
        <v>0.52411185178867203</v>
      </c>
      <c r="F18" s="62">
        <f t="shared" si="1"/>
        <v>61.396000000000001</v>
      </c>
      <c r="G18" s="61">
        <f>C18/C4*100</f>
        <v>1.1965027104305974</v>
      </c>
      <c r="H18" s="3" t="s">
        <v>132</v>
      </c>
      <c r="AE18" s="10" t="s">
        <v>113</v>
      </c>
      <c r="AF18" t="str">
        <f t="shared" si="2"/>
        <v>53.5
(0.5)</v>
      </c>
      <c r="AG18" t="str">
        <f t="shared" si="3"/>
        <v>61.4
(1.2)</v>
      </c>
    </row>
    <row r="19" spans="1:33" x14ac:dyDescent="0.15">
      <c r="A19" s="7" t="s">
        <v>19</v>
      </c>
      <c r="B19" s="114">
        <v>38519461.200000003</v>
      </c>
      <c r="C19" s="115">
        <v>32399</v>
      </c>
      <c r="D19" s="62">
        <f t="shared" si="0"/>
        <v>38.519461200000002</v>
      </c>
      <c r="E19" s="62">
        <f>B19/B4*100</f>
        <v>0.37765867368607386</v>
      </c>
      <c r="F19" s="62">
        <f t="shared" si="1"/>
        <v>32.399000000000001</v>
      </c>
      <c r="G19" s="61">
        <f>C19/C4*100</f>
        <v>0.63140092701871342</v>
      </c>
      <c r="H19" s="3" t="s">
        <v>138</v>
      </c>
      <c r="AE19" s="7" t="s">
        <v>19</v>
      </c>
      <c r="AF19" t="str">
        <f t="shared" si="2"/>
        <v>38.5
(0.4)</v>
      </c>
      <c r="AG19" t="str">
        <f t="shared" si="3"/>
        <v>32.4
(0.6)</v>
      </c>
    </row>
    <row r="20" spans="1:33" x14ac:dyDescent="0.15">
      <c r="A20" s="7" t="s">
        <v>20</v>
      </c>
      <c r="B20" s="114">
        <v>457882392.19999999</v>
      </c>
      <c r="C20" s="115">
        <v>376267</v>
      </c>
      <c r="D20" s="62">
        <f t="shared" si="0"/>
        <v>457.88239219999997</v>
      </c>
      <c r="E20" s="62">
        <f>B20/B4*100</f>
        <v>4.4892439186677588</v>
      </c>
      <c r="F20" s="62">
        <f t="shared" si="1"/>
        <v>376.267</v>
      </c>
      <c r="G20" s="61">
        <f>C20/C4*100</f>
        <v>7.3327983149649754</v>
      </c>
      <c r="H20" s="3" t="s">
        <v>125</v>
      </c>
      <c r="AE20" s="7" t="s">
        <v>20</v>
      </c>
      <c r="AF20" t="str">
        <f t="shared" si="2"/>
        <v>457.9
(4.5)</v>
      </c>
      <c r="AG20" t="str">
        <f t="shared" si="3"/>
        <v>376.3
(7.3)</v>
      </c>
    </row>
    <row r="21" spans="1:33" x14ac:dyDescent="0.15">
      <c r="A21" s="7" t="s">
        <v>21</v>
      </c>
      <c r="B21" s="114">
        <v>95671816.400000006</v>
      </c>
      <c r="C21" s="115">
        <v>43037</v>
      </c>
      <c r="D21" s="62">
        <f t="shared" si="0"/>
        <v>95.671816399999997</v>
      </c>
      <c r="E21" s="62">
        <f>B21/B4*100</f>
        <v>0.93800095237992509</v>
      </c>
      <c r="F21" s="62">
        <f t="shared" si="1"/>
        <v>43.036999999999999</v>
      </c>
      <c r="G21" s="61">
        <f>C21/C4*100</f>
        <v>0.83871729670990991</v>
      </c>
      <c r="H21" s="3" t="s">
        <v>133</v>
      </c>
      <c r="AE21" s="7" t="s">
        <v>21</v>
      </c>
      <c r="AF21" t="str">
        <f t="shared" si="2"/>
        <v>95.7
(0.9)</v>
      </c>
      <c r="AG21" t="str">
        <f t="shared" si="3"/>
        <v>43.0
(0.8)</v>
      </c>
    </row>
    <row r="22" spans="1:33" ht="13.5" customHeight="1" x14ac:dyDescent="0.15">
      <c r="A22" s="10" t="s">
        <v>22</v>
      </c>
      <c r="B22" s="75">
        <v>156527951.59999999</v>
      </c>
      <c r="C22" s="76">
        <v>100054</v>
      </c>
      <c r="D22" s="62">
        <f t="shared" si="0"/>
        <v>156.52795159999999</v>
      </c>
      <c r="E22" s="62">
        <f>B22/B4*100</f>
        <v>1.5346564244271923</v>
      </c>
      <c r="F22" s="62">
        <f t="shared" si="1"/>
        <v>100.054</v>
      </c>
      <c r="G22" s="61">
        <f>C22/C4*100</f>
        <v>1.9498808096524693</v>
      </c>
      <c r="AE22" s="10" t="s">
        <v>22</v>
      </c>
      <c r="AF22" t="str">
        <f t="shared" si="2"/>
        <v>156.5
(1.5)</v>
      </c>
      <c r="AG22" t="str">
        <f t="shared" si="3"/>
        <v>100.1
(1.9)</v>
      </c>
    </row>
    <row r="23" spans="1:33" x14ac:dyDescent="0.15">
      <c r="A23" s="7" t="s">
        <v>23</v>
      </c>
      <c r="B23" s="116">
        <v>57992504.100000001</v>
      </c>
      <c r="C23" s="117">
        <v>40549</v>
      </c>
      <c r="D23" s="62">
        <f t="shared" si="0"/>
        <v>57.992504099999998</v>
      </c>
      <c r="E23" s="62">
        <f>B23/B4*100</f>
        <v>0.56857940116099548</v>
      </c>
      <c r="F23" s="62">
        <f t="shared" si="1"/>
        <v>40.548999999999999</v>
      </c>
      <c r="G23" s="61">
        <f>C23/C4*100</f>
        <v>0.79023044506564433</v>
      </c>
      <c r="H23" s="3" t="s">
        <v>125</v>
      </c>
      <c r="AE23" s="7" t="s">
        <v>23</v>
      </c>
      <c r="AF23" t="str">
        <f t="shared" si="2"/>
        <v>58.0
(0.6)</v>
      </c>
      <c r="AG23" t="str">
        <f t="shared" si="3"/>
        <v>40.5
(0.8)</v>
      </c>
    </row>
    <row r="24" spans="1:33" x14ac:dyDescent="0.15">
      <c r="A24" s="7" t="s">
        <v>24</v>
      </c>
      <c r="B24" s="116">
        <v>98535447.5</v>
      </c>
      <c r="C24" s="117">
        <v>59505</v>
      </c>
      <c r="D24" s="62">
        <f t="shared" si="0"/>
        <v>98.535447499999989</v>
      </c>
      <c r="E24" s="62">
        <f>B24/B4*100</f>
        <v>0.96607702326619671</v>
      </c>
      <c r="F24" s="62">
        <f t="shared" si="1"/>
        <v>59.505000000000003</v>
      </c>
      <c r="G24" s="61">
        <f>C24/C4*100</f>
        <v>1.159650364586825</v>
      </c>
      <c r="H24" s="3" t="s">
        <v>119</v>
      </c>
      <c r="AE24" s="7" t="s">
        <v>24</v>
      </c>
      <c r="AF24" t="str">
        <f t="shared" si="2"/>
        <v>98.5
(1.0)</v>
      </c>
      <c r="AG24" t="str">
        <f t="shared" si="3"/>
        <v>59.5
(1.2)</v>
      </c>
    </row>
    <row r="25" spans="1:33" ht="13.5" customHeight="1" x14ac:dyDescent="0.15">
      <c r="A25" s="10" t="s">
        <v>25</v>
      </c>
      <c r="B25" s="75">
        <v>268119143</v>
      </c>
      <c r="C25" s="76">
        <v>179692</v>
      </c>
      <c r="D25" s="62">
        <f t="shared" si="0"/>
        <v>268.11914300000001</v>
      </c>
      <c r="E25" s="62">
        <f>B25/B4*100</f>
        <v>2.6287366640327452</v>
      </c>
      <c r="F25" s="62">
        <f t="shared" si="1"/>
        <v>179.69200000000001</v>
      </c>
      <c r="G25" s="61">
        <f>C25/C4*100</f>
        <v>3.5018888045262706</v>
      </c>
      <c r="AE25" s="10" t="s">
        <v>25</v>
      </c>
      <c r="AF25" t="str">
        <f t="shared" si="2"/>
        <v>268.1
(2.6)</v>
      </c>
      <c r="AG25" t="str">
        <f t="shared" si="3"/>
        <v>179.7
(3.5)</v>
      </c>
    </row>
    <row r="26" spans="1:33" x14ac:dyDescent="0.15">
      <c r="A26" s="7" t="s">
        <v>26</v>
      </c>
      <c r="B26" s="118">
        <v>59959662.899999999</v>
      </c>
      <c r="C26" s="119">
        <v>49301</v>
      </c>
      <c r="D26" s="62">
        <f t="shared" si="0"/>
        <v>59.959662899999998</v>
      </c>
      <c r="E26" s="62">
        <f>B26/B4*100</f>
        <v>0.58786613467682902</v>
      </c>
      <c r="F26" s="62">
        <f t="shared" si="1"/>
        <v>49.301000000000002</v>
      </c>
      <c r="G26" s="61">
        <f>C26/C4*100</f>
        <v>0.96079191033518285</v>
      </c>
      <c r="H26" s="3" t="s">
        <v>129</v>
      </c>
      <c r="AE26" s="7" t="s">
        <v>26</v>
      </c>
      <c r="AF26" t="str">
        <f t="shared" si="2"/>
        <v>60.0
(0.6)</v>
      </c>
      <c r="AG26" t="str">
        <f t="shared" si="3"/>
        <v>49.3
(1.0)</v>
      </c>
    </row>
    <row r="27" spans="1:33" x14ac:dyDescent="0.15">
      <c r="A27" s="7" t="s">
        <v>27</v>
      </c>
      <c r="B27" s="118">
        <v>42563953.399999999</v>
      </c>
      <c r="C27" s="119">
        <v>27999</v>
      </c>
      <c r="D27" s="62">
        <f t="shared" si="0"/>
        <v>42.563953399999995</v>
      </c>
      <c r="E27" s="62">
        <f>B27/B4*100</f>
        <v>0.41731233218495417</v>
      </c>
      <c r="F27" s="62">
        <f t="shared" si="1"/>
        <v>27.999000000000002</v>
      </c>
      <c r="G27" s="61">
        <f>C27/C4*100</f>
        <v>0.54565247555779373</v>
      </c>
      <c r="H27" s="3" t="s">
        <v>121</v>
      </c>
      <c r="AE27" s="7" t="s">
        <v>27</v>
      </c>
      <c r="AF27" t="str">
        <f t="shared" si="2"/>
        <v>42.6
(0.4)</v>
      </c>
      <c r="AG27" t="str">
        <f t="shared" si="3"/>
        <v>28.0
(0.5)</v>
      </c>
    </row>
    <row r="28" spans="1:33" x14ac:dyDescent="0.15">
      <c r="A28" s="7" t="s">
        <v>28</v>
      </c>
      <c r="B28" s="118">
        <v>165595526.69999999</v>
      </c>
      <c r="C28" s="119">
        <v>102392</v>
      </c>
      <c r="D28" s="62">
        <f t="shared" si="0"/>
        <v>165.59552669999999</v>
      </c>
      <c r="E28" s="62">
        <f>B28/B4*100</f>
        <v>1.6235581971709621</v>
      </c>
      <c r="F28" s="62">
        <f t="shared" si="1"/>
        <v>102.392</v>
      </c>
      <c r="G28" s="61">
        <f>C28/C4*100</f>
        <v>1.9954444186332945</v>
      </c>
      <c r="H28" s="3" t="s">
        <v>128</v>
      </c>
      <c r="AE28" s="7" t="s">
        <v>28</v>
      </c>
      <c r="AF28" t="str">
        <f t="shared" si="2"/>
        <v>165.6
(1.6)</v>
      </c>
      <c r="AG28" t="str">
        <f t="shared" si="3"/>
        <v>102.4
(2.0)</v>
      </c>
    </row>
    <row r="29" spans="1:33" x14ac:dyDescent="0.15">
      <c r="A29" s="7" t="s">
        <v>29</v>
      </c>
      <c r="B29" s="118">
        <v>35870833.5</v>
      </c>
      <c r="C29" s="119">
        <v>17284</v>
      </c>
      <c r="D29" s="62">
        <f t="shared" si="0"/>
        <v>35.870833499999996</v>
      </c>
      <c r="E29" s="62">
        <f>B29/B4*100</f>
        <v>0.35169057358528127</v>
      </c>
      <c r="F29" s="62">
        <f t="shared" si="1"/>
        <v>17.283999999999999</v>
      </c>
      <c r="G29" s="61">
        <f>C29/C4*100</f>
        <v>0.33683550796603112</v>
      </c>
      <c r="H29" s="3" t="s">
        <v>141</v>
      </c>
      <c r="AE29" s="7" t="s">
        <v>29</v>
      </c>
      <c r="AF29" t="str">
        <f t="shared" si="2"/>
        <v>35.9
(0.4)</v>
      </c>
      <c r="AG29" t="str">
        <f t="shared" si="3"/>
        <v>17.3
(0.3)</v>
      </c>
    </row>
    <row r="30" spans="1:33" x14ac:dyDescent="0.15">
      <c r="A30" s="7" t="s">
        <v>30</v>
      </c>
      <c r="B30" s="118">
        <v>33333731.199999999</v>
      </c>
      <c r="C30" s="119">
        <v>25427</v>
      </c>
      <c r="D30" s="62">
        <f t="shared" si="0"/>
        <v>33.333731199999995</v>
      </c>
      <c r="E30" s="62">
        <f>B30/B4*100</f>
        <v>0.32681590868150823</v>
      </c>
      <c r="F30" s="62">
        <f t="shared" si="1"/>
        <v>25.427</v>
      </c>
      <c r="G30" s="61">
        <f>C30/C4*100</f>
        <v>0.49552860802200155</v>
      </c>
      <c r="H30" s="3" t="s">
        <v>129</v>
      </c>
      <c r="AE30" s="7" t="s">
        <v>30</v>
      </c>
      <c r="AF30" t="str">
        <f t="shared" si="2"/>
        <v>33.3
(0.3)</v>
      </c>
      <c r="AG30" t="str">
        <f t="shared" si="3"/>
        <v>25.4
(0.5)</v>
      </c>
    </row>
    <row r="31" spans="1:33" x14ac:dyDescent="0.15">
      <c r="A31" s="7" t="s">
        <v>31</v>
      </c>
      <c r="B31" s="118">
        <v>458121315.19999999</v>
      </c>
      <c r="C31" s="119">
        <v>222349</v>
      </c>
      <c r="D31" s="62">
        <f t="shared" si="0"/>
        <v>458.12131519999997</v>
      </c>
      <c r="E31" s="62">
        <f>B31/B4*100</f>
        <v>4.491586405828329</v>
      </c>
      <c r="F31" s="62">
        <f t="shared" si="1"/>
        <v>222.34900000000002</v>
      </c>
      <c r="G31" s="61">
        <f>C31/C4*100</f>
        <v>4.3332005531554652</v>
      </c>
      <c r="H31" s="3" t="s">
        <v>137</v>
      </c>
      <c r="AE31" s="7" t="s">
        <v>31</v>
      </c>
      <c r="AF31" t="str">
        <f t="shared" si="2"/>
        <v>458.1
(4.5)</v>
      </c>
      <c r="AG31" t="str">
        <f t="shared" si="3"/>
        <v>222.3
(4.3)</v>
      </c>
    </row>
    <row r="32" spans="1:33" x14ac:dyDescent="0.15">
      <c r="A32" s="7" t="s">
        <v>32</v>
      </c>
      <c r="B32" s="118">
        <v>42705752.899999999</v>
      </c>
      <c r="C32" s="119">
        <v>40580</v>
      </c>
      <c r="D32" s="62">
        <f t="shared" si="0"/>
        <v>42.705752899999993</v>
      </c>
      <c r="E32" s="62">
        <f>B32/B4*100</f>
        <v>0.41870258556418233</v>
      </c>
      <c r="F32" s="62">
        <f t="shared" si="1"/>
        <v>40.58</v>
      </c>
      <c r="G32" s="61">
        <f>C32/C4*100</f>
        <v>0.79083458188275535</v>
      </c>
      <c r="H32" s="3" t="s">
        <v>142</v>
      </c>
      <c r="AE32" s="7" t="s">
        <v>32</v>
      </c>
      <c r="AF32" t="str">
        <f t="shared" si="2"/>
        <v>42.7
(0.4)</v>
      </c>
      <c r="AG32" t="str">
        <f t="shared" si="3"/>
        <v>40.6
(0.8)</v>
      </c>
    </row>
    <row r="33" spans="1:33" x14ac:dyDescent="0.15">
      <c r="A33" s="7" t="s">
        <v>33</v>
      </c>
      <c r="B33" s="118">
        <v>139938363.19999999</v>
      </c>
      <c r="C33" s="119">
        <v>94886</v>
      </c>
      <c r="D33" s="62">
        <f t="shared" si="0"/>
        <v>139.93836319999997</v>
      </c>
      <c r="E33" s="62">
        <f>B33/B4*100</f>
        <v>1.3720061235932366</v>
      </c>
      <c r="F33" s="62">
        <f t="shared" si="1"/>
        <v>94.885999999999996</v>
      </c>
      <c r="G33" s="61">
        <f>C33/C4*100</f>
        <v>1.8491653557547345</v>
      </c>
      <c r="H33" s="3" t="s">
        <v>143</v>
      </c>
      <c r="AE33" s="7" t="s">
        <v>33</v>
      </c>
      <c r="AF33" t="str">
        <f t="shared" si="2"/>
        <v>139.9
(1.4)</v>
      </c>
      <c r="AG33" t="str">
        <f t="shared" si="3"/>
        <v>94.9
(1.8)</v>
      </c>
    </row>
    <row r="34" spans="1:33" x14ac:dyDescent="0.15">
      <c r="A34" s="7" t="s">
        <v>34</v>
      </c>
      <c r="B34" s="118">
        <v>36417304.399999999</v>
      </c>
      <c r="C34" s="119">
        <v>21945</v>
      </c>
      <c r="D34" s="62">
        <f t="shared" si="0"/>
        <v>36.417304399999999</v>
      </c>
      <c r="E34" s="62">
        <f>B34/B4*100</f>
        <v>0.3570483711471546</v>
      </c>
      <c r="F34" s="62">
        <f t="shared" si="1"/>
        <v>21.945</v>
      </c>
      <c r="G34" s="61">
        <f>C34/C4*100</f>
        <v>0.4276704016613373</v>
      </c>
      <c r="H34" s="3" t="s">
        <v>125</v>
      </c>
      <c r="AE34" s="7" t="s">
        <v>34</v>
      </c>
      <c r="AF34" t="str">
        <f t="shared" si="2"/>
        <v>36.4
(0.4)</v>
      </c>
      <c r="AG34" t="str">
        <f t="shared" si="3"/>
        <v>21.9
(0.4)</v>
      </c>
    </row>
    <row r="35" spans="1:33" x14ac:dyDescent="0.15">
      <c r="A35" s="7" t="s">
        <v>35</v>
      </c>
      <c r="B35" s="118">
        <v>54032697.399999999</v>
      </c>
      <c r="C35" s="119">
        <v>31375</v>
      </c>
      <c r="D35" s="62">
        <f t="shared" si="0"/>
        <v>54.032697399999996</v>
      </c>
      <c r="E35" s="62">
        <f>B35/B4*100</f>
        <v>0.52975602981084713</v>
      </c>
      <c r="F35" s="62">
        <f t="shared" si="1"/>
        <v>31.375</v>
      </c>
      <c r="G35" s="61">
        <f>C35/C4*100</f>
        <v>0.61144492376962667</v>
      </c>
      <c r="H35" s="3" t="s">
        <v>126</v>
      </c>
      <c r="AE35" s="7" t="s">
        <v>35</v>
      </c>
      <c r="AF35" t="str">
        <f t="shared" si="2"/>
        <v>54.0
(0.5)</v>
      </c>
      <c r="AG35" t="str">
        <f t="shared" si="3"/>
        <v>31.4
(0.6)</v>
      </c>
    </row>
    <row r="36" spans="1:33" x14ac:dyDescent="0.15">
      <c r="A36" s="7" t="s">
        <v>36</v>
      </c>
      <c r="B36" s="118">
        <v>92986873.599999994</v>
      </c>
      <c r="C36" s="119">
        <v>58357</v>
      </c>
      <c r="D36" s="62">
        <f t="shared" si="0"/>
        <v>92.986873599999996</v>
      </c>
      <c r="E36" s="62">
        <f>B36/B4*100</f>
        <v>0.91167680595674061</v>
      </c>
      <c r="F36" s="62">
        <f t="shared" si="1"/>
        <v>58.356999999999999</v>
      </c>
      <c r="G36" s="61">
        <f>C36/C4*100</f>
        <v>1.1372778140692941</v>
      </c>
      <c r="H36" s="3" t="s">
        <v>131</v>
      </c>
      <c r="AE36" s="7" t="s">
        <v>36</v>
      </c>
      <c r="AF36" t="str">
        <f t="shared" si="2"/>
        <v>93.0
(0.9)</v>
      </c>
      <c r="AG36" t="str">
        <f t="shared" si="3"/>
        <v>58.4
(1.1)</v>
      </c>
    </row>
    <row r="37" spans="1:33" ht="13.5" customHeight="1" x14ac:dyDescent="0.15">
      <c r="A37" s="10" t="s">
        <v>37</v>
      </c>
      <c r="B37" s="75">
        <v>591224815.79999995</v>
      </c>
      <c r="C37" s="76">
        <v>338793</v>
      </c>
      <c r="D37" s="62">
        <f t="shared" si="0"/>
        <v>591.22481579999987</v>
      </c>
      <c r="E37" s="62">
        <f>B37/B4*100</f>
        <v>5.7965810743303257</v>
      </c>
      <c r="F37" s="62">
        <f t="shared" si="1"/>
        <v>338.79300000000001</v>
      </c>
      <c r="G37" s="61">
        <f>C37/C4*100</f>
        <v>6.6024943444998607</v>
      </c>
      <c r="AE37" s="10" t="s">
        <v>37</v>
      </c>
      <c r="AF37" t="str">
        <f t="shared" si="2"/>
        <v>591.2
(5.8)</v>
      </c>
      <c r="AG37" t="str">
        <f t="shared" si="3"/>
        <v>338.8
(6.6)</v>
      </c>
    </row>
    <row r="38" spans="1:33" x14ac:dyDescent="0.15">
      <c r="A38" s="7" t="s">
        <v>38</v>
      </c>
      <c r="B38" s="120">
        <v>467482115.69999999</v>
      </c>
      <c r="C38" s="121">
        <v>259508</v>
      </c>
      <c r="D38" s="62">
        <f t="shared" si="0"/>
        <v>467.48211569999995</v>
      </c>
      <c r="E38" s="62">
        <f>B38/B4*100</f>
        <v>4.583363066023928</v>
      </c>
      <c r="F38" s="62">
        <f t="shared" si="1"/>
        <v>259.50799999999998</v>
      </c>
      <c r="G38" s="61">
        <f>C38/C4*100</f>
        <v>5.0573657140273554</v>
      </c>
      <c r="H38" s="3" t="s">
        <v>129</v>
      </c>
      <c r="AE38" s="7" t="s">
        <v>38</v>
      </c>
      <c r="AF38" t="str">
        <f t="shared" si="2"/>
        <v>467.5
(4.6)</v>
      </c>
      <c r="AG38" t="str">
        <f t="shared" si="3"/>
        <v>259.5
(5.1)</v>
      </c>
    </row>
    <row r="39" spans="1:33" x14ac:dyDescent="0.15">
      <c r="A39" s="7" t="s">
        <v>39</v>
      </c>
      <c r="B39" s="120">
        <v>81636936.200000003</v>
      </c>
      <c r="C39" s="121">
        <v>52801</v>
      </c>
      <c r="D39" s="62">
        <f t="shared" si="0"/>
        <v>81.636936199999994</v>
      </c>
      <c r="E39" s="62">
        <f>B39/B4*100</f>
        <v>0.80039793103561463</v>
      </c>
      <c r="F39" s="62">
        <f t="shared" si="1"/>
        <v>52.801000000000002</v>
      </c>
      <c r="G39" s="61">
        <f>C39/C4*100</f>
        <v>1.0290009058154601</v>
      </c>
      <c r="H39" s="3" t="s">
        <v>139</v>
      </c>
      <c r="AE39" s="7" t="s">
        <v>39</v>
      </c>
      <c r="AF39" t="str">
        <f t="shared" si="2"/>
        <v>81.6
(0.8)</v>
      </c>
      <c r="AG39" t="str">
        <f t="shared" si="3"/>
        <v>52.8
(1.0)</v>
      </c>
    </row>
    <row r="40" spans="1:33" x14ac:dyDescent="0.15">
      <c r="A40" s="7" t="s">
        <v>40</v>
      </c>
      <c r="B40" s="120">
        <v>42105763.899999999</v>
      </c>
      <c r="C40" s="121">
        <v>26484</v>
      </c>
      <c r="D40" s="62">
        <f t="shared" si="0"/>
        <v>42.105763899999999</v>
      </c>
      <c r="E40" s="62">
        <f>B40/B4*100</f>
        <v>0.41282007727078407</v>
      </c>
      <c r="F40" s="62">
        <f t="shared" si="1"/>
        <v>26.484000000000002</v>
      </c>
      <c r="G40" s="61">
        <f>C40/C4*100</f>
        <v>0.51612772465704526</v>
      </c>
      <c r="H40" s="3" t="s">
        <v>139</v>
      </c>
      <c r="AE40" s="7" t="s">
        <v>40</v>
      </c>
      <c r="AF40" t="str">
        <f t="shared" si="2"/>
        <v>42.1
(0.4)</v>
      </c>
      <c r="AG40" t="str">
        <f t="shared" si="3"/>
        <v>26.5
(0.5)</v>
      </c>
    </row>
    <row r="41" spans="1:33" x14ac:dyDescent="0.15">
      <c r="A41" s="7" t="s">
        <v>41</v>
      </c>
      <c r="B41" s="120">
        <v>673934318.20000005</v>
      </c>
      <c r="C41" s="121">
        <v>318875</v>
      </c>
      <c r="D41" s="62">
        <f t="shared" si="0"/>
        <v>673.93431820000001</v>
      </c>
      <c r="E41" s="62">
        <f>B41/B4*100</f>
        <v>6.6074948307672718</v>
      </c>
      <c r="F41" s="62">
        <f t="shared" si="1"/>
        <v>318.875</v>
      </c>
      <c r="G41" s="61">
        <f>C41/C4*100</f>
        <v>6.2143266953638152</v>
      </c>
      <c r="H41" s="3" t="s">
        <v>135</v>
      </c>
      <c r="AE41" s="7" t="s">
        <v>41</v>
      </c>
      <c r="AF41" t="str">
        <f t="shared" si="2"/>
        <v>673.9
(6.6)</v>
      </c>
      <c r="AG41" t="str">
        <f t="shared" si="3"/>
        <v>318.9
(6.2)</v>
      </c>
    </row>
    <row r="42" spans="1:33" x14ac:dyDescent="0.15">
      <c r="A42" s="7" t="s">
        <v>42</v>
      </c>
      <c r="B42" s="120">
        <v>461453807.60000002</v>
      </c>
      <c r="C42" s="121">
        <v>274006</v>
      </c>
      <c r="D42" s="62">
        <f t="shared" si="0"/>
        <v>461.4538076</v>
      </c>
      <c r="E42" s="62">
        <f>B42/B4*100</f>
        <v>4.5242593618003344</v>
      </c>
      <c r="F42" s="62">
        <f t="shared" si="1"/>
        <v>274.00600000000003</v>
      </c>
      <c r="G42" s="61">
        <f>C42/C4*100</f>
        <v>5.3399068615910856</v>
      </c>
      <c r="H42" s="3" t="s">
        <v>140</v>
      </c>
      <c r="AE42" s="7" t="s">
        <v>42</v>
      </c>
      <c r="AF42" t="str">
        <f t="shared" si="2"/>
        <v>461.5
(4.5)</v>
      </c>
      <c r="AG42" t="str">
        <f t="shared" si="3"/>
        <v>274.0
(5.3)</v>
      </c>
    </row>
    <row r="43" spans="1:33" x14ac:dyDescent="0.15">
      <c r="A43" s="7" t="s">
        <v>43</v>
      </c>
      <c r="B43" s="120">
        <v>553500802</v>
      </c>
      <c r="C43" s="121">
        <v>284643</v>
      </c>
      <c r="D43" s="62">
        <f t="shared" si="0"/>
        <v>553.50080200000002</v>
      </c>
      <c r="E43" s="62">
        <f>B43/B4*100</f>
        <v>5.4267212535023246</v>
      </c>
      <c r="F43" s="62">
        <f t="shared" si="1"/>
        <v>284.64300000000003</v>
      </c>
      <c r="G43" s="61">
        <f>C43/C4*100</f>
        <v>5.5472037429978593</v>
      </c>
      <c r="H43" s="3" t="s">
        <v>131</v>
      </c>
      <c r="AE43" s="7" t="s">
        <v>43</v>
      </c>
      <c r="AF43" t="str">
        <f t="shared" si="2"/>
        <v>553.5
(5.4)</v>
      </c>
      <c r="AG43" t="str">
        <f t="shared" si="3"/>
        <v>284.6
(5.5)</v>
      </c>
    </row>
    <row r="44" spans="1:33" x14ac:dyDescent="0.15">
      <c r="A44" s="7" t="s">
        <v>44</v>
      </c>
      <c r="B44" s="120">
        <v>276592028.80000001</v>
      </c>
      <c r="C44" s="121">
        <v>182974</v>
      </c>
      <c r="D44" s="62">
        <f t="shared" si="0"/>
        <v>276.59202879999998</v>
      </c>
      <c r="E44" s="62">
        <f>B44/B4*100</f>
        <v>2.7118078886510579</v>
      </c>
      <c r="F44" s="62">
        <f t="shared" si="1"/>
        <v>182.97400000000002</v>
      </c>
      <c r="G44" s="61">
        <f>C44/C4*100</f>
        <v>3.5658493540023475</v>
      </c>
      <c r="H44" s="3" t="s">
        <v>122</v>
      </c>
      <c r="AE44" s="7" t="s">
        <v>44</v>
      </c>
      <c r="AF44" t="str">
        <f t="shared" si="2"/>
        <v>276.6
(2.7)</v>
      </c>
      <c r="AG44" t="str">
        <f t="shared" si="3"/>
        <v>183.0
(3.6)</v>
      </c>
    </row>
    <row r="45" spans="1:33" x14ac:dyDescent="0.15">
      <c r="A45" s="7" t="s">
        <v>45</v>
      </c>
      <c r="B45" s="120">
        <v>700632743.79999995</v>
      </c>
      <c r="C45" s="121">
        <v>502512</v>
      </c>
      <c r="D45" s="62">
        <f t="shared" si="0"/>
        <v>700.63274379999996</v>
      </c>
      <c r="E45" s="62">
        <f>B45/B4*100</f>
        <v>6.8692558130730745</v>
      </c>
      <c r="F45" s="62">
        <f t="shared" si="1"/>
        <v>502.512</v>
      </c>
      <c r="G45" s="61">
        <f>C45/C4*100</f>
        <v>9.7930967819385693</v>
      </c>
      <c r="H45" s="3" t="s">
        <v>130</v>
      </c>
      <c r="AE45" s="7" t="s">
        <v>45</v>
      </c>
      <c r="AF45" t="str">
        <f t="shared" si="2"/>
        <v>700.6
(6.9)</v>
      </c>
      <c r="AG45" t="str">
        <f t="shared" si="3"/>
        <v>502.5
(9.8)</v>
      </c>
    </row>
    <row r="46" spans="1:33" x14ac:dyDescent="0.15">
      <c r="A46" s="7" t="s">
        <v>46</v>
      </c>
      <c r="B46" s="120">
        <v>430993373.5</v>
      </c>
      <c r="C46" s="121">
        <v>223745</v>
      </c>
      <c r="D46" s="62">
        <f t="shared" si="0"/>
        <v>430.99337349999996</v>
      </c>
      <c r="E46" s="62">
        <f>B46/B4*100</f>
        <v>4.2256142929511347</v>
      </c>
      <c r="F46" s="62">
        <f t="shared" si="1"/>
        <v>223.745</v>
      </c>
      <c r="G46" s="61">
        <f>C46/C4*100</f>
        <v>4.3604061982098843</v>
      </c>
      <c r="H46" s="3" t="s">
        <v>137</v>
      </c>
      <c r="AE46" s="7" t="s">
        <v>46</v>
      </c>
      <c r="AF46" t="str">
        <f t="shared" si="2"/>
        <v>431.0
(4.2)</v>
      </c>
      <c r="AG46" t="str">
        <f t="shared" si="3"/>
        <v>223.7
(4.4)</v>
      </c>
    </row>
    <row r="47" spans="1:33" x14ac:dyDescent="0.15">
      <c r="A47" s="7" t="s">
        <v>47</v>
      </c>
      <c r="B47" s="120">
        <v>310495787.60000002</v>
      </c>
      <c r="C47" s="121">
        <v>156065</v>
      </c>
      <c r="D47" s="62">
        <f t="shared" si="0"/>
        <v>310.49578760000003</v>
      </c>
      <c r="E47" s="62">
        <f>B47/B4*100</f>
        <v>3.0442125532672017</v>
      </c>
      <c r="F47" s="62">
        <f t="shared" si="1"/>
        <v>156.065</v>
      </c>
      <c r="G47" s="61">
        <f>C47/C4*100</f>
        <v>3.0414391084655548</v>
      </c>
      <c r="H47" s="3" t="s">
        <v>136</v>
      </c>
      <c r="AE47" s="7" t="s">
        <v>47</v>
      </c>
      <c r="AF47" t="str">
        <f t="shared" si="2"/>
        <v>310.5
(3.0)</v>
      </c>
      <c r="AG47" t="str">
        <f t="shared" si="3"/>
        <v>156.1
(3.0)</v>
      </c>
    </row>
    <row r="48" spans="1:33" x14ac:dyDescent="0.15">
      <c r="A48" s="7" t="s">
        <v>48</v>
      </c>
      <c r="B48" s="120">
        <v>827128931.70000005</v>
      </c>
      <c r="C48" s="121">
        <v>266525</v>
      </c>
      <c r="D48" s="62">
        <f t="shared" si="0"/>
        <v>827.12893170000007</v>
      </c>
      <c r="E48" s="62">
        <f>B48/B4*100</f>
        <v>8.109470007675009</v>
      </c>
      <c r="F48" s="62">
        <f t="shared" si="1"/>
        <v>266.52499999999998</v>
      </c>
      <c r="G48" s="61">
        <f>C48/C4*100</f>
        <v>5.1941150058230994</v>
      </c>
      <c r="H48" s="3" t="s">
        <v>126</v>
      </c>
      <c r="AE48" s="7" t="s">
        <v>48</v>
      </c>
      <c r="AF48" t="str">
        <f t="shared" si="2"/>
        <v>827.1
(8.1)</v>
      </c>
      <c r="AG48" t="str">
        <f t="shared" si="3"/>
        <v>266.5
(5.2)</v>
      </c>
    </row>
    <row r="49" spans="1:33" x14ac:dyDescent="0.15">
      <c r="A49" s="7" t="s">
        <v>116</v>
      </c>
      <c r="B49" s="120">
        <v>608285220.5</v>
      </c>
      <c r="C49" s="121">
        <v>263389</v>
      </c>
      <c r="D49" s="62">
        <f t="shared" si="0"/>
        <v>608.28522049999992</v>
      </c>
      <c r="E49" s="62">
        <f>B49/B4*100</f>
        <v>5.963847427774275</v>
      </c>
      <c r="F49" s="62">
        <f t="shared" si="1"/>
        <v>263.38900000000001</v>
      </c>
      <c r="G49" s="61">
        <f>C49/C4*100</f>
        <v>5.1329997458727714</v>
      </c>
      <c r="H49" s="3" t="s">
        <v>129</v>
      </c>
      <c r="AE49" s="7" t="s">
        <v>111</v>
      </c>
      <c r="AF49" t="str">
        <f t="shared" si="2"/>
        <v>608.3
(6.0)</v>
      </c>
      <c r="AG49" t="str">
        <f t="shared" si="3"/>
        <v>263.4
(5.1)</v>
      </c>
    </row>
    <row r="50" spans="1:33" x14ac:dyDescent="0.15">
      <c r="A50" s="7" t="s">
        <v>49</v>
      </c>
      <c r="B50" s="120">
        <v>677585770.79999995</v>
      </c>
      <c r="C50" s="121">
        <v>174846</v>
      </c>
      <c r="D50" s="62">
        <f t="shared" si="0"/>
        <v>677.58577079999998</v>
      </c>
      <c r="E50" s="62">
        <f>B50/B4*100</f>
        <v>6.6432949874408935</v>
      </c>
      <c r="F50" s="62">
        <f t="shared" si="1"/>
        <v>174.846</v>
      </c>
      <c r="G50" s="61">
        <f>C50/C4*100</f>
        <v>3.4074485782127217</v>
      </c>
      <c r="H50" s="3" t="s">
        <v>135</v>
      </c>
      <c r="AE50" s="7" t="s">
        <v>49</v>
      </c>
      <c r="AF50" t="str">
        <f t="shared" si="2"/>
        <v>677.6
(6.6)</v>
      </c>
      <c r="AG50" t="str">
        <f t="shared" si="3"/>
        <v>174.8
(3.4)</v>
      </c>
    </row>
    <row r="51" spans="1:33" x14ac:dyDescent="0.15">
      <c r="A51" s="7" t="s">
        <v>50</v>
      </c>
      <c r="B51" s="120">
        <v>843580706.5</v>
      </c>
      <c r="C51" s="121">
        <v>192774</v>
      </c>
      <c r="D51" s="62">
        <f t="shared" si="0"/>
        <v>843.58070649999991</v>
      </c>
      <c r="E51" s="62">
        <f>B51/B4*100</f>
        <v>8.270769134329198</v>
      </c>
      <c r="F51" s="62">
        <f t="shared" si="1"/>
        <v>192.774</v>
      </c>
      <c r="G51" s="61">
        <f>C51/C4*100</f>
        <v>3.756834541347124</v>
      </c>
      <c r="H51" s="3" t="s">
        <v>134</v>
      </c>
      <c r="AE51" s="7" t="s">
        <v>50</v>
      </c>
      <c r="AF51" t="str">
        <f t="shared" si="2"/>
        <v>843.6
(8.3)</v>
      </c>
      <c r="AG51" t="str">
        <f t="shared" si="3"/>
        <v>192.8
(3.8)</v>
      </c>
    </row>
    <row r="52" spans="1:33" x14ac:dyDescent="0.15">
      <c r="A52" s="7" t="s">
        <v>51</v>
      </c>
      <c r="B52" s="120">
        <v>877779462.60000002</v>
      </c>
      <c r="C52" s="121">
        <v>332277</v>
      </c>
      <c r="D52" s="62">
        <f t="shared" si="0"/>
        <v>877.77946259999999</v>
      </c>
      <c r="E52" s="62">
        <f>B52/B4*100</f>
        <v>8.6060660587430728</v>
      </c>
      <c r="F52" s="62">
        <f t="shared" si="1"/>
        <v>332.27699999999999</v>
      </c>
      <c r="G52" s="61">
        <f>C52/C4*100</f>
        <v>6.4755086832000073</v>
      </c>
      <c r="H52" s="3" t="s">
        <v>133</v>
      </c>
      <c r="AE52" s="7" t="s">
        <v>51</v>
      </c>
      <c r="AF52" t="str">
        <f t="shared" si="2"/>
        <v>877.8
(8.6)</v>
      </c>
      <c r="AG52" t="str">
        <f t="shared" si="3"/>
        <v>332.3
(6.5)</v>
      </c>
    </row>
    <row r="55" spans="1:33" x14ac:dyDescent="0.25">
      <c r="D55" s="125"/>
    </row>
  </sheetData>
  <mergeCells count="4">
    <mergeCell ref="A2:A3"/>
    <mergeCell ref="B2:C2"/>
    <mergeCell ref="A1:C1"/>
    <mergeCell ref="AE3:AG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D5" sqref="D5"/>
    </sheetView>
  </sheetViews>
  <sheetFormatPr defaultRowHeight="13.5" x14ac:dyDescent="0.25"/>
  <cols>
    <col min="4" max="4" width="18.28515625" bestFit="1" customWidth="1"/>
    <col min="5" max="5" width="12.42578125" bestFit="1" customWidth="1"/>
    <col min="6" max="6" width="9.140625" style="1"/>
  </cols>
  <sheetData>
    <row r="1" spans="1:8" x14ac:dyDescent="0.25">
      <c r="A1" s="16" t="s">
        <v>71</v>
      </c>
      <c r="B1" s="16"/>
      <c r="C1" s="16"/>
      <c r="D1" s="16"/>
      <c r="E1" s="16"/>
      <c r="F1" s="17"/>
    </row>
    <row r="2" spans="1:8" x14ac:dyDescent="0.25">
      <c r="A2" s="155"/>
      <c r="B2" s="156"/>
      <c r="C2" s="157"/>
      <c r="D2" s="150" t="s">
        <v>5</v>
      </c>
      <c r="E2" s="151"/>
      <c r="F2" s="17"/>
    </row>
    <row r="3" spans="1:8" x14ac:dyDescent="0.25">
      <c r="A3" s="158"/>
      <c r="B3" s="159"/>
      <c r="C3" s="160"/>
      <c r="D3" s="14" t="s">
        <v>3</v>
      </c>
      <c r="E3" s="15" t="s">
        <v>4</v>
      </c>
      <c r="F3" s="17"/>
      <c r="G3" s="154" t="s">
        <v>144</v>
      </c>
      <c r="H3" s="154"/>
    </row>
    <row r="4" spans="1:8" ht="21" x14ac:dyDescent="0.15">
      <c r="A4" s="164"/>
      <c r="B4" s="12" t="s">
        <v>96</v>
      </c>
      <c r="C4" s="18" t="s">
        <v>57</v>
      </c>
      <c r="D4" s="70">
        <v>5412180524.3000011</v>
      </c>
      <c r="E4" s="69">
        <v>4735405</v>
      </c>
      <c r="F4" s="17">
        <f>D4/(D4+D5)*100</f>
        <v>53.062967520343676</v>
      </c>
      <c r="G4" s="133" t="str">
        <f>B4&amp;CHAR(10)&amp;FIXED(D4,1)&amp;"㎡"&amp;CHAR(10)&amp;"("&amp;FIXED(F4,1)&amp;"%)"&amp;CHAR(10)&amp;FIXED(E4,0)&amp;"필"</f>
        <v>토지대장등록지
5,412,180,524.3㎡
(53.1%)
4,735,405필</v>
      </c>
    </row>
    <row r="5" spans="1:8" ht="21" x14ac:dyDescent="0.15">
      <c r="A5" s="164"/>
      <c r="B5" s="12" t="s">
        <v>58</v>
      </c>
      <c r="C5" s="18" t="s">
        <v>57</v>
      </c>
      <c r="D5" s="70">
        <v>4787363107</v>
      </c>
      <c r="E5" s="69">
        <v>395883</v>
      </c>
      <c r="F5" s="17">
        <f>D5/(D4+D5)*100</f>
        <v>46.937032479656324</v>
      </c>
      <c r="G5" s="133" t="str">
        <f>B5&amp;CHAR(10)&amp;FIXED(D5,1)&amp;"㎡"&amp;CHAR(10)&amp;"("&amp;FIXED(F5,1)&amp;"%)"&amp;CHAR(10)&amp;FIXED(E5,0)&amp;"필"</f>
        <v>임야대장등록지
4,787,363,107.0㎡
(46.9%)
395,883필</v>
      </c>
    </row>
    <row r="6" spans="1:8" x14ac:dyDescent="0.15">
      <c r="A6" s="164"/>
      <c r="B6" s="165" t="s">
        <v>57</v>
      </c>
      <c r="C6" s="58" t="s">
        <v>107</v>
      </c>
      <c r="D6" s="71">
        <v>4699267893.3000002</v>
      </c>
      <c r="E6" s="72">
        <v>3037106</v>
      </c>
      <c r="F6" s="73">
        <f>D6/D15*100</f>
        <v>46.073315269509244</v>
      </c>
      <c r="G6" s="133" t="str">
        <f>C6&amp;CHAR(10)&amp;FIXED(D6,1)&amp;"㎡"&amp;CHAR(10)&amp;"("&amp;FIXED(F6,1)&amp;"%)"&amp;CHAR(10)&amp;FIXED(E6,0)&amp;"필"</f>
        <v>개인
4,699,267,893.3㎡
(46.1%)
3,037,106필</v>
      </c>
    </row>
    <row r="7" spans="1:8" x14ac:dyDescent="0.15">
      <c r="A7" s="164"/>
      <c r="B7" s="166"/>
      <c r="C7" s="58" t="s">
        <v>52</v>
      </c>
      <c r="D7" s="71">
        <v>2214180349.4000001</v>
      </c>
      <c r="E7" s="72">
        <v>854107</v>
      </c>
      <c r="F7" s="73">
        <f>D7/D15*100</f>
        <v>21.708621772107545</v>
      </c>
      <c r="G7" s="133" t="str">
        <f t="shared" ref="G7:G14" si="0">C7&amp;CHAR(10)&amp;FIXED(D7,1)&amp;"㎡"&amp;CHAR(10)&amp;"("&amp;FIXED(F7,1)&amp;"%)"&amp;CHAR(10)&amp;FIXED(E7,0)&amp;"필"</f>
        <v>국유지
2,214,180,349.4㎡
(21.7%)
854,107필</v>
      </c>
    </row>
    <row r="8" spans="1:8" x14ac:dyDescent="0.15">
      <c r="A8" s="164"/>
      <c r="B8" s="166"/>
      <c r="C8" s="58" t="s">
        <v>53</v>
      </c>
      <c r="D8" s="71">
        <v>460651847.5</v>
      </c>
      <c r="E8" s="72">
        <v>143017</v>
      </c>
      <c r="F8" s="73">
        <f>D8/D15*100</f>
        <v>4.5163966560853552</v>
      </c>
      <c r="G8" s="133" t="str">
        <f t="shared" si="0"/>
        <v>도유지
460,651,847.5㎡
(4.5%)
143,017필</v>
      </c>
    </row>
    <row r="9" spans="1:8" x14ac:dyDescent="0.15">
      <c r="A9" s="164"/>
      <c r="B9" s="166"/>
      <c r="C9" s="58" t="s">
        <v>54</v>
      </c>
      <c r="D9" s="71">
        <v>516000245.5</v>
      </c>
      <c r="E9" s="72">
        <v>478823</v>
      </c>
      <c r="F9" s="73">
        <f>D9/D15*100</f>
        <v>5.0590522885407996</v>
      </c>
      <c r="G9" s="133" t="str">
        <f t="shared" si="0"/>
        <v>군유지
516,000,245.5㎡
(5.1%)
478,823필</v>
      </c>
    </row>
    <row r="10" spans="1:8" x14ac:dyDescent="0.15">
      <c r="A10" s="164"/>
      <c r="B10" s="166"/>
      <c r="C10" s="58" t="s">
        <v>55</v>
      </c>
      <c r="D10" s="71">
        <v>1355962259</v>
      </c>
      <c r="E10" s="72">
        <v>471998</v>
      </c>
      <c r="F10" s="73">
        <f>D10/D15*100</f>
        <v>13.29434245311595</v>
      </c>
      <c r="G10" s="133" t="str">
        <f t="shared" si="0"/>
        <v>법인
1,355,962,259.0㎡
(13.3%)
471,998필</v>
      </c>
    </row>
    <row r="11" spans="1:8" x14ac:dyDescent="0.15">
      <c r="A11" s="164"/>
      <c r="B11" s="166"/>
      <c r="C11" s="58" t="s">
        <v>108</v>
      </c>
      <c r="D11" s="71">
        <v>773417192.29999995</v>
      </c>
      <c r="E11" s="72">
        <v>88167</v>
      </c>
      <c r="F11" s="73">
        <f>D11/D15*100</f>
        <v>7.5828607657166609</v>
      </c>
      <c r="G11" s="133" t="str">
        <f t="shared" si="0"/>
        <v>종중
773,417,192.3㎡
(7.6%)
88,167필</v>
      </c>
    </row>
    <row r="12" spans="1:8" x14ac:dyDescent="0.15">
      <c r="A12" s="164"/>
      <c r="B12" s="166"/>
      <c r="C12" s="58" t="s">
        <v>109</v>
      </c>
      <c r="D12" s="71">
        <v>77195799.799999997</v>
      </c>
      <c r="E12" s="72">
        <v>17623</v>
      </c>
      <c r="F12" s="73">
        <f>D12/D15*100</f>
        <v>0.75685542991457233</v>
      </c>
      <c r="G12" s="133" t="str">
        <f t="shared" si="0"/>
        <v>종교단체
77,195,799.8㎡
(0.8%)
17,623필</v>
      </c>
    </row>
    <row r="13" spans="1:8" x14ac:dyDescent="0.15">
      <c r="A13" s="164"/>
      <c r="B13" s="166"/>
      <c r="C13" s="58" t="s">
        <v>110</v>
      </c>
      <c r="D13" s="71">
        <v>20891820.800000001</v>
      </c>
      <c r="E13" s="72">
        <v>16383</v>
      </c>
      <c r="F13" s="73">
        <f>D13/D15*100</f>
        <v>0.20483093710083181</v>
      </c>
      <c r="G13" s="133" t="str">
        <f t="shared" si="0"/>
        <v>기타단체
20,891,820.8㎡
(0.2%)
16,383필</v>
      </c>
    </row>
    <row r="14" spans="1:8" x14ac:dyDescent="0.15">
      <c r="A14" s="164"/>
      <c r="B14" s="166"/>
      <c r="C14" s="58" t="s">
        <v>56</v>
      </c>
      <c r="D14" s="71">
        <v>81976223.700000003</v>
      </c>
      <c r="E14" s="72">
        <v>24064</v>
      </c>
      <c r="F14" s="73">
        <f>D14/D15*100</f>
        <v>0.80372442790905141</v>
      </c>
      <c r="G14" s="133" t="str">
        <f t="shared" si="0"/>
        <v>기타
81,976,223.7㎡
(0.8%)
24,064필</v>
      </c>
    </row>
    <row r="15" spans="1:8" x14ac:dyDescent="0.15">
      <c r="A15" s="161" t="s">
        <v>59</v>
      </c>
      <c r="B15" s="162"/>
      <c r="C15" s="163"/>
      <c r="D15" s="68">
        <f>SUM(D6:D14)</f>
        <v>10199543631.299999</v>
      </c>
      <c r="E15" s="68">
        <f>SUM(E6:E14)</f>
        <v>5131288</v>
      </c>
      <c r="F15" s="17">
        <f>SUM(F6:F14)</f>
        <v>99.999999999999986</v>
      </c>
      <c r="G15" s="133" t="str">
        <f>"총계"&amp;CHAR(10)&amp;FIXED(D15,1)&amp;"㎡"&amp;"("&amp;FIXED(F15,1)&amp;"%)"&amp;CHAR(10)&amp;FIXED(E15,0)&amp;"필"</f>
        <v>총계
10,199,543,631.3㎡(100.0%)
5,131,288필</v>
      </c>
    </row>
    <row r="18" spans="4:21" x14ac:dyDescent="0.25">
      <c r="D18" s="64"/>
    </row>
    <row r="19" spans="4:21" x14ac:dyDescent="0.25">
      <c r="D19" s="64"/>
    </row>
    <row r="27" spans="4:21" x14ac:dyDescent="0.25">
      <c r="J27" s="123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</row>
    <row r="28" spans="4:21" x14ac:dyDescent="0.25"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3"/>
      <c r="U28" s="126"/>
    </row>
    <row r="29" spans="4:21" x14ac:dyDescent="0.25"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</row>
    <row r="30" spans="4:21" x14ac:dyDescent="0.25"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</row>
    <row r="31" spans="4:21" x14ac:dyDescent="0.25"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</row>
    <row r="36" spans="13:13" x14ac:dyDescent="0.25">
      <c r="M36" t="s">
        <v>115</v>
      </c>
    </row>
  </sheetData>
  <mergeCells count="6">
    <mergeCell ref="G3:H3"/>
    <mergeCell ref="D2:E2"/>
    <mergeCell ref="A2:C3"/>
    <mergeCell ref="A15:C15"/>
    <mergeCell ref="A4:A14"/>
    <mergeCell ref="B6:B1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J5" sqref="J5"/>
    </sheetView>
  </sheetViews>
  <sheetFormatPr defaultRowHeight="13.5" x14ac:dyDescent="0.25"/>
  <cols>
    <col min="2" max="2" width="18.140625" bestFit="1" customWidth="1"/>
    <col min="3" max="14" width="9.140625" customWidth="1"/>
    <col min="15" max="15" width="17" customWidth="1"/>
    <col min="16" max="16" width="9.140625" customWidth="1"/>
    <col min="19" max="19" width="15.7109375" bestFit="1" customWidth="1"/>
    <col min="20" max="20" width="13.28515625" bestFit="1" customWidth="1"/>
    <col min="21" max="22" width="14.85546875" bestFit="1" customWidth="1"/>
    <col min="23" max="25" width="13.28515625" bestFit="1" customWidth="1"/>
    <col min="26" max="26" width="16" bestFit="1" customWidth="1"/>
  </cols>
  <sheetData>
    <row r="1" spans="1:26" s="20" customFormat="1" ht="10.5" x14ac:dyDescent="0.15">
      <c r="A1" s="152" t="s">
        <v>105</v>
      </c>
      <c r="B1" s="152"/>
      <c r="C1" s="152"/>
      <c r="D1" s="152"/>
      <c r="E1" s="22"/>
      <c r="F1" s="22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6" s="20" customFormat="1" ht="10.5" x14ac:dyDescent="0.25">
      <c r="A2" s="148" t="s">
        <v>1</v>
      </c>
      <c r="B2" s="23" t="s">
        <v>2</v>
      </c>
      <c r="C2" s="23" t="s">
        <v>60</v>
      </c>
      <c r="D2" s="23"/>
      <c r="E2" s="23" t="s">
        <v>61</v>
      </c>
      <c r="F2" s="23"/>
      <c r="G2" s="23" t="s">
        <v>62</v>
      </c>
      <c r="H2" s="23"/>
      <c r="I2" s="23" t="s">
        <v>63</v>
      </c>
      <c r="J2" s="23"/>
      <c r="K2" s="23" t="s">
        <v>64</v>
      </c>
      <c r="L2" s="23"/>
      <c r="M2" s="23" t="s">
        <v>65</v>
      </c>
      <c r="N2" s="23"/>
      <c r="O2" s="23" t="s">
        <v>66</v>
      </c>
      <c r="P2" s="23"/>
      <c r="Q2" s="24"/>
      <c r="S2" s="25" t="s">
        <v>2</v>
      </c>
      <c r="T2" s="25" t="s">
        <v>60</v>
      </c>
      <c r="U2" s="25" t="s">
        <v>61</v>
      </c>
      <c r="V2" s="25" t="s">
        <v>62</v>
      </c>
      <c r="W2" s="25" t="s">
        <v>63</v>
      </c>
      <c r="X2" s="25" t="s">
        <v>64</v>
      </c>
      <c r="Y2" s="25" t="s">
        <v>65</v>
      </c>
      <c r="Z2" s="25" t="s">
        <v>66</v>
      </c>
    </row>
    <row r="3" spans="1:26" s="20" customFormat="1" ht="10.5" x14ac:dyDescent="0.25">
      <c r="A3" s="149"/>
      <c r="B3" s="14" t="s">
        <v>3</v>
      </c>
      <c r="C3" s="14" t="s">
        <v>3</v>
      </c>
      <c r="D3" s="14" t="s">
        <v>97</v>
      </c>
      <c r="E3" s="14" t="s">
        <v>3</v>
      </c>
      <c r="F3" s="14" t="s">
        <v>97</v>
      </c>
      <c r="G3" s="14" t="s">
        <v>3</v>
      </c>
      <c r="H3" s="14" t="s">
        <v>97</v>
      </c>
      <c r="I3" s="14" t="s">
        <v>3</v>
      </c>
      <c r="J3" s="14" t="s">
        <v>97</v>
      </c>
      <c r="K3" s="14" t="s">
        <v>3</v>
      </c>
      <c r="L3" s="14" t="s">
        <v>97</v>
      </c>
      <c r="M3" s="14" t="s">
        <v>3</v>
      </c>
      <c r="N3" s="14" t="s">
        <v>97</v>
      </c>
      <c r="O3" s="14" t="s">
        <v>3</v>
      </c>
      <c r="P3" s="14" t="s">
        <v>97</v>
      </c>
      <c r="Q3" s="24"/>
      <c r="S3" s="26" t="s">
        <v>3</v>
      </c>
      <c r="T3" s="26" t="s">
        <v>3</v>
      </c>
      <c r="U3" s="26" t="s">
        <v>3</v>
      </c>
      <c r="V3" s="26" t="s">
        <v>3</v>
      </c>
      <c r="W3" s="26" t="s">
        <v>3</v>
      </c>
      <c r="X3" s="26" t="s">
        <v>3</v>
      </c>
      <c r="Y3" s="26" t="s">
        <v>3</v>
      </c>
      <c r="Z3" s="26" t="s">
        <v>98</v>
      </c>
    </row>
    <row r="4" spans="1:26" s="20" customFormat="1" ht="10.5" x14ac:dyDescent="0.15">
      <c r="A4" s="10" t="s">
        <v>5</v>
      </c>
      <c r="B4" s="27">
        <f>S4*0.000001</f>
        <v>10199.543631300001</v>
      </c>
      <c r="C4" s="27">
        <f>T4*0.000001</f>
        <v>871.30562009999994</v>
      </c>
      <c r="D4" s="21">
        <f>T4/S4*100</f>
        <v>8.5425941747645258</v>
      </c>
      <c r="E4" s="21">
        <f>U4*0.000001</f>
        <v>1187.4250213</v>
      </c>
      <c r="F4" s="21">
        <f>U4/S4*100</f>
        <v>11.641942661591957</v>
      </c>
      <c r="G4" s="21">
        <f>V4*0.000001</f>
        <v>5265.8012812999996</v>
      </c>
      <c r="H4" s="21">
        <f>V4/S4*100</f>
        <v>51.627812690957022</v>
      </c>
      <c r="I4" s="21">
        <f>W4*0.000001</f>
        <v>643.12420239999994</v>
      </c>
      <c r="J4" s="21">
        <f>W4/S4*100</f>
        <v>6.3054213565634747</v>
      </c>
      <c r="K4" s="21">
        <f>X4*0.000001</f>
        <v>477.61923690000003</v>
      </c>
      <c r="L4" s="21">
        <f>X4/S4*100</f>
        <v>4.6827510540206809</v>
      </c>
      <c r="M4" s="21">
        <f>Y4*0.000001</f>
        <v>407.86096069999996</v>
      </c>
      <c r="N4" s="21">
        <f>Y4/S4*100</f>
        <v>3.9988157847412955</v>
      </c>
      <c r="O4" s="21">
        <f>Z4*0.000001</f>
        <v>1346.4073085999999</v>
      </c>
      <c r="P4" s="21">
        <f>Z4/S4*100</f>
        <v>13.200662277361042</v>
      </c>
      <c r="S4" s="78">
        <v>10199543631.300001</v>
      </c>
      <c r="T4" s="78">
        <v>871305620.10000002</v>
      </c>
      <c r="U4" s="78">
        <v>1187425021.3000002</v>
      </c>
      <c r="V4" s="78">
        <v>5265801281.3000002</v>
      </c>
      <c r="W4" s="78">
        <v>643124202.39999998</v>
      </c>
      <c r="X4" s="78">
        <v>477619236.90000004</v>
      </c>
      <c r="Y4" s="78">
        <v>407860960.69999999</v>
      </c>
      <c r="Z4" s="78">
        <v>1346407308.5999999</v>
      </c>
    </row>
    <row r="7" spans="1:26" x14ac:dyDescent="0.25">
      <c r="S7" s="154" t="s">
        <v>144</v>
      </c>
      <c r="T7" s="154"/>
    </row>
    <row r="8" spans="1:26" x14ac:dyDescent="0.25">
      <c r="R8" s="126"/>
      <c r="S8" s="129" t="s">
        <v>60</v>
      </c>
      <c r="T8" t="str">
        <f>S8&amp;CHAR(10)&amp;FIXED($C4,1)&amp;"㎢"&amp;CHAR(10)&amp;"("&amp;FIXED($D4,1)&amp;"%"&amp;")"</f>
        <v>전
871.3㎢
(8.5%)</v>
      </c>
    </row>
    <row r="9" spans="1:26" x14ac:dyDescent="0.25">
      <c r="M9" s="64"/>
      <c r="R9" s="126"/>
      <c r="S9" s="129" t="s">
        <v>61</v>
      </c>
      <c r="T9" t="str">
        <f>S9&amp;CHAR(10)&amp;FIXED($E4,1)&amp;"㎢"&amp;CHAR(10)&amp;"("&amp;FIXED($F4,1)&amp;"%"&amp;")"</f>
        <v>답
1,187.4㎢
(11.6%)</v>
      </c>
    </row>
    <row r="10" spans="1:26" x14ac:dyDescent="0.25">
      <c r="R10" s="126"/>
      <c r="S10" s="129" t="s">
        <v>62</v>
      </c>
      <c r="T10" t="str">
        <f>S10&amp;CHAR(10)&amp;FIXED($G4,1)&amp;"㎢"&amp;CHAR(10)&amp;"("&amp;FIXED($H4,1)&amp;"%"&amp;")"</f>
        <v>임야
5,265.8㎢
(51.6%)</v>
      </c>
    </row>
    <row r="11" spans="1:26" x14ac:dyDescent="0.25">
      <c r="O11" s="64"/>
      <c r="R11" s="126"/>
      <c r="S11" s="129" t="s">
        <v>63</v>
      </c>
      <c r="T11" t="str">
        <f>S11&amp;CHAR(10)&amp;FIXED($I4,1)&amp;"㎢"&amp;CHAR(10)&amp;"("&amp;FIXED($J4,1)&amp;"%"&amp;")"</f>
        <v>대
643.1㎢
(6.3%)</v>
      </c>
    </row>
    <row r="12" spans="1:26" x14ac:dyDescent="0.25">
      <c r="L12" s="64"/>
      <c r="R12" s="126"/>
      <c r="S12" s="129" t="s">
        <v>64</v>
      </c>
      <c r="T12" t="str">
        <f>S12&amp;CHAR(10)&amp;FIXED($K4,1)&amp;"㎢"&amp;CHAR(10)&amp;"("&amp;FIXED($L4,1)&amp;"%"&amp;")"</f>
        <v>도로
477.6㎢
(4.7%)</v>
      </c>
    </row>
    <row r="13" spans="1:26" x14ac:dyDescent="0.25">
      <c r="R13" s="126"/>
      <c r="S13" s="129" t="s">
        <v>65</v>
      </c>
      <c r="T13" t="str">
        <f>S13&amp;CHAR(10)&amp;FIXED($M4,1)&amp;"㎢"&amp;CHAR(10)&amp;"("&amp;FIXED($N4,1)&amp;"%"&amp;")"</f>
        <v>하천
407.9㎢
(4.0%)</v>
      </c>
    </row>
    <row r="14" spans="1:26" x14ac:dyDescent="0.25">
      <c r="R14" s="126"/>
      <c r="S14" s="129" t="s">
        <v>66</v>
      </c>
      <c r="T14" t="str">
        <f>S14&amp;CHAR(10)&amp;FIXED($O4,1)&amp;"㎢"&amp;CHAR(10)&amp;"("&amp;FIXED($P4,1)&amp;"%"&amp;")"</f>
        <v>기타
1,346.4㎢
(13.2%)</v>
      </c>
    </row>
    <row r="15" spans="1:26" x14ac:dyDescent="0.25">
      <c r="K15" s="123"/>
    </row>
    <row r="29" spans="1:12" s="20" customFormat="1" ht="10.5" x14ac:dyDescent="0.25">
      <c r="A29" s="20" t="s">
        <v>106</v>
      </c>
    </row>
    <row r="30" spans="1:12" x14ac:dyDescent="0.25">
      <c r="A30" s="167" t="s">
        <v>67</v>
      </c>
      <c r="B30" s="28">
        <v>2012</v>
      </c>
      <c r="C30" s="28">
        <v>2013</v>
      </c>
      <c r="D30" s="28">
        <v>2014</v>
      </c>
      <c r="E30" s="28">
        <v>2015</v>
      </c>
      <c r="F30" s="28">
        <v>2016</v>
      </c>
      <c r="G30" s="28">
        <v>2017</v>
      </c>
      <c r="H30" s="28">
        <v>2018</v>
      </c>
      <c r="I30" s="28">
        <v>2019</v>
      </c>
      <c r="J30" s="28">
        <v>2020</v>
      </c>
      <c r="K30" s="28">
        <v>2021</v>
      </c>
      <c r="L30" s="28">
        <v>2022</v>
      </c>
    </row>
    <row r="31" spans="1:12" x14ac:dyDescent="0.25">
      <c r="A31" s="167"/>
      <c r="B31" s="29" t="s">
        <v>68</v>
      </c>
      <c r="C31" s="29" t="s">
        <v>68</v>
      </c>
      <c r="D31" s="29" t="s">
        <v>68</v>
      </c>
      <c r="E31" s="29" t="s">
        <v>68</v>
      </c>
      <c r="F31" s="29" t="s">
        <v>68</v>
      </c>
      <c r="G31" s="29" t="s">
        <v>68</v>
      </c>
      <c r="H31" s="29" t="s">
        <v>68</v>
      </c>
      <c r="I31" s="29" t="s">
        <v>68</v>
      </c>
      <c r="J31" s="29" t="s">
        <v>68</v>
      </c>
      <c r="K31" s="29" t="s">
        <v>68</v>
      </c>
      <c r="L31" s="29" t="s">
        <v>68</v>
      </c>
    </row>
    <row r="32" spans="1:12" x14ac:dyDescent="0.25">
      <c r="A32" s="30" t="s">
        <v>60</v>
      </c>
      <c r="B32" s="57">
        <v>100</v>
      </c>
      <c r="C32" s="57">
        <v>99.179269650903223</v>
      </c>
      <c r="D32" s="57">
        <v>98.247226825548353</v>
      </c>
      <c r="E32" s="57">
        <v>97.427869497317303</v>
      </c>
      <c r="F32" s="57">
        <v>96.497140535122711</v>
      </c>
      <c r="G32" s="57">
        <v>95.849216658652082</v>
      </c>
      <c r="H32" s="57">
        <v>95.230660182312448</v>
      </c>
      <c r="I32" s="57">
        <v>94.379348765052313</v>
      </c>
      <c r="J32" s="57">
        <v>93.579591476090286</v>
      </c>
      <c r="K32" s="57">
        <v>92.874510722059838</v>
      </c>
      <c r="L32" s="57">
        <v>92.060084403593876</v>
      </c>
    </row>
    <row r="33" spans="1:12" x14ac:dyDescent="0.25">
      <c r="A33" s="30" t="s">
        <v>61</v>
      </c>
      <c r="B33" s="57">
        <v>100</v>
      </c>
      <c r="C33" s="57">
        <v>98.822304387815279</v>
      </c>
      <c r="D33" s="57">
        <v>97.265642289573677</v>
      </c>
      <c r="E33" s="57">
        <v>96.083495149287685</v>
      </c>
      <c r="F33" s="57">
        <v>94.861326188302257</v>
      </c>
      <c r="G33" s="57">
        <v>93.68874170386357</v>
      </c>
      <c r="H33" s="57">
        <v>92.462680400156188</v>
      </c>
      <c r="I33" s="57">
        <v>91.281945133809387</v>
      </c>
      <c r="J33" s="57">
        <v>90.376214147100171</v>
      </c>
      <c r="K33" s="57">
        <v>89.347307911762357</v>
      </c>
      <c r="L33" s="57">
        <v>88.282549449178077</v>
      </c>
    </row>
    <row r="34" spans="1:12" x14ac:dyDescent="0.25">
      <c r="A34" s="30" t="s">
        <v>62</v>
      </c>
      <c r="B34" s="57">
        <v>100</v>
      </c>
      <c r="C34" s="57">
        <v>99.703388016145993</v>
      </c>
      <c r="D34" s="57">
        <v>99.300369455370017</v>
      </c>
      <c r="E34" s="57">
        <v>99.028001095878366</v>
      </c>
      <c r="F34" s="57">
        <v>98.616752231906617</v>
      </c>
      <c r="G34" s="57">
        <v>98.318398641300192</v>
      </c>
      <c r="H34" s="57">
        <v>97.931372321888261</v>
      </c>
      <c r="I34" s="57">
        <v>97.566766445947934</v>
      </c>
      <c r="J34" s="57">
        <v>97.222202950091457</v>
      </c>
      <c r="K34" s="57">
        <v>96.931373083774147</v>
      </c>
      <c r="L34" s="57">
        <v>96.624348154556102</v>
      </c>
    </row>
    <row r="35" spans="1:12" x14ac:dyDescent="0.25">
      <c r="A35" s="30" t="s">
        <v>69</v>
      </c>
      <c r="B35" s="57">
        <v>100</v>
      </c>
      <c r="C35" s="57">
        <v>102.71363575454176</v>
      </c>
      <c r="D35" s="57">
        <v>105.195403547155</v>
      </c>
      <c r="E35" s="57">
        <v>107.37815263857652</v>
      </c>
      <c r="F35" s="57">
        <v>110.19708095049738</v>
      </c>
      <c r="G35" s="57">
        <v>112.93843121458337</v>
      </c>
      <c r="H35" s="57">
        <v>116.28768654796717</v>
      </c>
      <c r="I35" s="57">
        <v>120.19066482243129</v>
      </c>
      <c r="J35" s="57">
        <v>123.23555300730824</v>
      </c>
      <c r="K35" s="57">
        <v>125.95432540879972</v>
      </c>
      <c r="L35" s="57">
        <v>129.44401887615095</v>
      </c>
    </row>
    <row r="36" spans="1:12" x14ac:dyDescent="0.25">
      <c r="A36" s="30" t="s">
        <v>64</v>
      </c>
      <c r="B36" s="57">
        <v>100</v>
      </c>
      <c r="C36" s="57">
        <v>102.36960107769598</v>
      </c>
      <c r="D36" s="57">
        <v>105.38707993996776</v>
      </c>
      <c r="E36" s="57">
        <v>107.57348911989331</v>
      </c>
      <c r="F36" s="57">
        <v>110.74545895076926</v>
      </c>
      <c r="G36" s="57">
        <v>113.24026031993202</v>
      </c>
      <c r="H36" s="57">
        <v>115.87200006483246</v>
      </c>
      <c r="I36" s="57">
        <v>118.35272686333215</v>
      </c>
      <c r="J36" s="57">
        <v>120.32358239228019</v>
      </c>
      <c r="K36" s="57">
        <v>122.08287216544089</v>
      </c>
      <c r="L36" s="57">
        <v>124.26654428722837</v>
      </c>
    </row>
    <row r="37" spans="1:12" x14ac:dyDescent="0.25">
      <c r="A37" s="30" t="s">
        <v>65</v>
      </c>
      <c r="B37" s="57">
        <v>100</v>
      </c>
      <c r="C37" s="57">
        <v>100.00548832533249</v>
      </c>
      <c r="D37" s="57">
        <v>100.75490877490859</v>
      </c>
      <c r="E37" s="57">
        <v>100.12414776007317</v>
      </c>
      <c r="F37" s="57">
        <v>100.60900853744957</v>
      </c>
      <c r="G37" s="57">
        <v>100.77161191835124</v>
      </c>
      <c r="H37" s="57">
        <v>100.75742571692541</v>
      </c>
      <c r="I37" s="57">
        <v>100.88032424856888</v>
      </c>
      <c r="J37" s="57">
        <v>101.07121502050151</v>
      </c>
      <c r="K37" s="57">
        <v>101.27519375657465</v>
      </c>
      <c r="L37" s="57">
        <v>101.47205996137237</v>
      </c>
    </row>
    <row r="38" spans="1:12" x14ac:dyDescent="0.25">
      <c r="A38" s="31" t="s">
        <v>56</v>
      </c>
      <c r="B38" s="57">
        <v>100</v>
      </c>
      <c r="C38" s="57">
        <v>101.52445745391974</v>
      </c>
      <c r="D38" s="57">
        <v>103.68849522053148</v>
      </c>
      <c r="E38" s="57">
        <v>105.81759210547968</v>
      </c>
      <c r="F38" s="57">
        <v>108.22476785501945</v>
      </c>
      <c r="G38" s="57">
        <v>109.74346245189281</v>
      </c>
      <c r="H38" s="57">
        <v>111.30599596416262</v>
      </c>
      <c r="I38" s="57">
        <v>112.97116676676345</v>
      </c>
      <c r="J38" s="57">
        <v>114.52299587512653</v>
      </c>
      <c r="K38" s="57">
        <v>115.98087988318954</v>
      </c>
      <c r="L38" s="57">
        <v>117.29208381933036</v>
      </c>
    </row>
  </sheetData>
  <mergeCells count="4">
    <mergeCell ref="A1:D1"/>
    <mergeCell ref="A2:A3"/>
    <mergeCell ref="A30:A31"/>
    <mergeCell ref="S7:T7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zoomScaleNormal="100" workbookViewId="0">
      <selection activeCell="B6" sqref="B6"/>
    </sheetView>
  </sheetViews>
  <sheetFormatPr defaultRowHeight="12" x14ac:dyDescent="0.25"/>
  <cols>
    <col min="1" max="1" width="33.85546875" style="5" customWidth="1"/>
    <col min="2" max="2" width="17" style="5" bestFit="1" customWidth="1"/>
    <col min="3" max="3" width="9.140625" style="4"/>
    <col min="4" max="4" width="6.140625" style="4" bestFit="1" customWidth="1"/>
    <col min="5" max="5" width="13.5703125" style="5" bestFit="1" customWidth="1"/>
    <col min="6" max="6" width="9.140625" style="130"/>
    <col min="7" max="16384" width="9.140625" style="5"/>
  </cols>
  <sheetData>
    <row r="1" spans="1:32" x14ac:dyDescent="0.25">
      <c r="A1" s="13" t="s">
        <v>100</v>
      </c>
      <c r="B1" s="13"/>
      <c r="C1" s="6"/>
      <c r="D1" s="6"/>
    </row>
    <row r="2" spans="1:32" x14ac:dyDescent="0.25">
      <c r="A2" s="148" t="s">
        <v>1</v>
      </c>
      <c r="B2" s="23" t="s">
        <v>2</v>
      </c>
      <c r="C2" s="6"/>
      <c r="D2" s="6"/>
    </row>
    <row r="3" spans="1:32" x14ac:dyDescent="0.25">
      <c r="A3" s="149"/>
      <c r="B3" s="14" t="s">
        <v>3</v>
      </c>
      <c r="C3" s="62"/>
      <c r="D3" s="62"/>
      <c r="E3" s="139" t="s">
        <v>144</v>
      </c>
      <c r="W3" s="127"/>
      <c r="X3" s="130"/>
    </row>
    <row r="4" spans="1:32" x14ac:dyDescent="0.15">
      <c r="A4" s="10" t="s">
        <v>5</v>
      </c>
      <c r="B4" s="66">
        <v>5412180524.3000011</v>
      </c>
      <c r="C4" s="62">
        <f>SUM(C5:C46)</f>
        <v>4743.8563573000001</v>
      </c>
      <c r="D4" s="62">
        <f>SUM(D5:D52)</f>
        <v>116.31783078437178</v>
      </c>
      <c r="E4" s="20" t="str">
        <f>FIXED($C4,1)&amp;CHAR(10)&amp;"("&amp;FIXED($D4,1)&amp;")"</f>
        <v>4,743.9
(116.3)</v>
      </c>
    </row>
    <row r="5" spans="1:32" x14ac:dyDescent="0.25">
      <c r="A5" s="10" t="s">
        <v>6</v>
      </c>
      <c r="B5" s="98">
        <v>99096996.900000006</v>
      </c>
      <c r="C5" s="62">
        <f t="shared" ref="C5:C46" si="0">B5*0.000001</f>
        <v>99.096996900000008</v>
      </c>
      <c r="D5" s="62">
        <f>B5/B4*100</f>
        <v>1.8309994734112638</v>
      </c>
      <c r="E5" s="20" t="str">
        <f t="shared" ref="E5:E74" si="1">FIXED($C5,1)&amp;CHAR(10)&amp;"("&amp;FIXED($D5,1)&amp;")"</f>
        <v>99.1
(1.8)</v>
      </c>
    </row>
    <row r="6" spans="1:32" x14ac:dyDescent="0.15">
      <c r="A6" s="7" t="s">
        <v>7</v>
      </c>
      <c r="B6" s="98">
        <v>18481197.699999999</v>
      </c>
      <c r="C6" s="62">
        <f t="shared" si="0"/>
        <v>18.481197699999999</v>
      </c>
      <c r="D6" s="62">
        <f>B6/B4*100</f>
        <v>0.3414741547703698</v>
      </c>
      <c r="E6" s="20" t="str">
        <f t="shared" si="1"/>
        <v>18.5
(0.3)</v>
      </c>
    </row>
    <row r="7" spans="1:32" x14ac:dyDescent="0.15">
      <c r="A7" s="7" t="s">
        <v>8</v>
      </c>
      <c r="B7" s="98">
        <v>44048635.5</v>
      </c>
      <c r="C7" s="62">
        <f t="shared" si="0"/>
        <v>44.048635499999996</v>
      </c>
      <c r="D7" s="62">
        <f>B7/B4*100</f>
        <v>0.81387964245145261</v>
      </c>
      <c r="E7" s="20" t="str">
        <f t="shared" si="1"/>
        <v>44.0
(0.8)</v>
      </c>
    </row>
    <row r="8" spans="1:32" x14ac:dyDescent="0.15">
      <c r="A8" s="7" t="s">
        <v>9</v>
      </c>
      <c r="B8" s="98">
        <v>12259083.6</v>
      </c>
      <c r="C8" s="62">
        <f t="shared" si="0"/>
        <v>12.259083599999999</v>
      </c>
      <c r="D8" s="62">
        <f>B8/B4*100</f>
        <v>0.22650914072356373</v>
      </c>
      <c r="E8" s="20" t="str">
        <f t="shared" si="1"/>
        <v>12.3
(0.2)</v>
      </c>
    </row>
    <row r="9" spans="1:32" x14ac:dyDescent="0.15">
      <c r="A9" s="7" t="s">
        <v>10</v>
      </c>
      <c r="B9" s="99">
        <v>24308080.100000001</v>
      </c>
      <c r="C9" s="62">
        <f t="shared" si="0"/>
        <v>24.308080100000002</v>
      </c>
      <c r="D9" s="62">
        <f>B9/B4*100</f>
        <v>0.44913653546587767</v>
      </c>
      <c r="E9" s="20" t="str">
        <f t="shared" si="1"/>
        <v>24.3
(0.4)</v>
      </c>
    </row>
    <row r="10" spans="1:32" x14ac:dyDescent="0.25">
      <c r="A10" s="10" t="s">
        <v>11</v>
      </c>
      <c r="B10" s="99">
        <v>92549893.099999994</v>
      </c>
      <c r="C10" s="62">
        <f t="shared" si="0"/>
        <v>92.549893099999991</v>
      </c>
      <c r="D10" s="62">
        <f>B10/B4*100</f>
        <v>1.7100296762915201</v>
      </c>
      <c r="E10" s="20" t="str">
        <f t="shared" si="1"/>
        <v>92.5
(1.7)</v>
      </c>
    </row>
    <row r="11" spans="1:32" x14ac:dyDescent="0.15">
      <c r="A11" s="7" t="s">
        <v>12</v>
      </c>
      <c r="B11" s="99">
        <v>29219165.699999999</v>
      </c>
      <c r="C11" s="62">
        <f t="shared" si="0"/>
        <v>29.219165699999998</v>
      </c>
      <c r="D11" s="62">
        <f>B11/B4*100</f>
        <v>0.53987788413209181</v>
      </c>
      <c r="E11" s="20" t="str">
        <f t="shared" si="1"/>
        <v>29.2
(0.5)</v>
      </c>
    </row>
    <row r="12" spans="1:32" x14ac:dyDescent="0.15">
      <c r="A12" s="7" t="s">
        <v>13</v>
      </c>
      <c r="B12" s="99">
        <v>18155777.5</v>
      </c>
      <c r="C12" s="62">
        <f t="shared" si="0"/>
        <v>18.155777499999999</v>
      </c>
      <c r="D12" s="62">
        <f>B12/B4*100</f>
        <v>0.3354614174173029</v>
      </c>
      <c r="E12" s="20" t="str">
        <f t="shared" si="1"/>
        <v>18.2
(0.3)</v>
      </c>
    </row>
    <row r="13" spans="1:32" x14ac:dyDescent="0.15">
      <c r="A13" s="7" t="s">
        <v>14</v>
      </c>
      <c r="B13" s="100">
        <v>45174949.899999999</v>
      </c>
      <c r="C13" s="62">
        <f t="shared" si="0"/>
        <v>45.174949899999994</v>
      </c>
      <c r="D13" s="62">
        <f>B13/B4*100</f>
        <v>0.83469037474212526</v>
      </c>
      <c r="E13" s="20" t="str">
        <f t="shared" si="1"/>
        <v>45.2
(0.8)</v>
      </c>
    </row>
    <row r="14" spans="1:32" x14ac:dyDescent="0.15">
      <c r="A14" s="7" t="s">
        <v>15</v>
      </c>
      <c r="B14" s="100">
        <v>34975119.799999997</v>
      </c>
      <c r="C14" s="62">
        <f t="shared" si="0"/>
        <v>34.975119799999995</v>
      </c>
      <c r="D14" s="62">
        <f>B14/B4*100</f>
        <v>0.64622973389313543</v>
      </c>
      <c r="E14" s="20" t="str">
        <f t="shared" si="1"/>
        <v>35.0
(0.6)</v>
      </c>
    </row>
    <row r="15" spans="1:32" x14ac:dyDescent="0.25">
      <c r="A15" s="10" t="s">
        <v>16</v>
      </c>
      <c r="B15" s="100">
        <v>39057045.299999997</v>
      </c>
      <c r="C15" s="62">
        <f t="shared" si="0"/>
        <v>39.057045299999999</v>
      </c>
      <c r="D15" s="62">
        <f>B15/B4*100</f>
        <v>0.72165082307655548</v>
      </c>
      <c r="E15" s="20" t="str">
        <f t="shared" si="1"/>
        <v>39.1
(0.7)</v>
      </c>
    </row>
    <row r="16" spans="1:32" x14ac:dyDescent="0.15">
      <c r="A16" s="7" t="s">
        <v>17</v>
      </c>
      <c r="B16" s="100">
        <v>20771501.899999999</v>
      </c>
      <c r="C16" s="62">
        <f t="shared" si="0"/>
        <v>20.771501899999997</v>
      </c>
      <c r="D16" s="62">
        <f>B16/B4*100</f>
        <v>0.38379174173401281</v>
      </c>
      <c r="E16" s="20" t="str">
        <f t="shared" si="1"/>
        <v>20.8
(0.4)</v>
      </c>
      <c r="AF16" s="89" t="s">
        <v>117</v>
      </c>
    </row>
    <row r="17" spans="1:5" x14ac:dyDescent="0.15">
      <c r="A17" s="7" t="s">
        <v>18</v>
      </c>
      <c r="B17" s="100">
        <v>18285543.399999999</v>
      </c>
      <c r="C17" s="62">
        <f t="shared" si="0"/>
        <v>18.285543399999998</v>
      </c>
      <c r="D17" s="62">
        <f>B17/B4*100</f>
        <v>0.33785908134254278</v>
      </c>
      <c r="E17" s="20" t="str">
        <f t="shared" si="1"/>
        <v>18.3
(0.3)</v>
      </c>
    </row>
    <row r="18" spans="1:5" x14ac:dyDescent="0.25">
      <c r="A18" s="10" t="s">
        <v>113</v>
      </c>
      <c r="B18" s="100">
        <v>46695038</v>
      </c>
      <c r="C18" s="62">
        <f t="shared" si="0"/>
        <v>46.695037999999997</v>
      </c>
      <c r="D18" s="62">
        <f>B18/B4*100</f>
        <v>0.86277680114965183</v>
      </c>
      <c r="E18" s="20" t="str">
        <f t="shared" si="1"/>
        <v>46.7
(0.9)</v>
      </c>
    </row>
    <row r="19" spans="1:5" x14ac:dyDescent="0.15">
      <c r="A19" s="7" t="s">
        <v>19</v>
      </c>
      <c r="B19" s="101">
        <v>27814412.199999999</v>
      </c>
      <c r="C19" s="62">
        <f t="shared" si="0"/>
        <v>27.8144122</v>
      </c>
      <c r="D19" s="62">
        <f>B19/B4*100</f>
        <v>0.51392247681164427</v>
      </c>
      <c r="E19" s="20" t="str">
        <f t="shared" si="1"/>
        <v>27.8
(0.5)</v>
      </c>
    </row>
    <row r="20" spans="1:5" x14ac:dyDescent="0.15">
      <c r="A20" s="7" t="s">
        <v>20</v>
      </c>
      <c r="B20" s="101">
        <v>399118502.19999999</v>
      </c>
      <c r="C20" s="62">
        <f t="shared" si="0"/>
        <v>399.11850219999997</v>
      </c>
      <c r="D20" s="62">
        <f>B20/B4*100</f>
        <v>7.3744491782565031</v>
      </c>
      <c r="E20" s="20" t="str">
        <f t="shared" si="1"/>
        <v>399.1
(7.4)</v>
      </c>
    </row>
    <row r="21" spans="1:5" x14ac:dyDescent="0.15">
      <c r="A21" s="7" t="s">
        <v>21</v>
      </c>
      <c r="B21" s="102">
        <v>32141714.399999999</v>
      </c>
      <c r="C21" s="62">
        <f t="shared" si="0"/>
        <v>32.141714399999998</v>
      </c>
      <c r="D21" s="62">
        <f>B21/B4*100</f>
        <v>0.59387735231091787</v>
      </c>
      <c r="E21" s="20" t="str">
        <f t="shared" si="1"/>
        <v>32.1
(0.6)</v>
      </c>
    </row>
    <row r="22" spans="1:5" x14ac:dyDescent="0.25">
      <c r="A22" s="10" t="s">
        <v>22</v>
      </c>
      <c r="B22" s="102">
        <v>110622149.59999999</v>
      </c>
      <c r="C22" s="62">
        <f t="shared" si="0"/>
        <v>110.62214959999999</v>
      </c>
      <c r="D22" s="62">
        <f>B22/B4*100</f>
        <v>2.0439478894563963</v>
      </c>
      <c r="E22" s="20" t="str">
        <f t="shared" si="1"/>
        <v>110.6
(2.0)</v>
      </c>
    </row>
    <row r="23" spans="1:5" x14ac:dyDescent="0.15">
      <c r="A23" s="7" t="s">
        <v>23</v>
      </c>
      <c r="B23" s="102">
        <v>37482031.100000001</v>
      </c>
      <c r="C23" s="62">
        <f t="shared" si="0"/>
        <v>37.4820311</v>
      </c>
      <c r="D23" s="62">
        <f>B23/B4*100</f>
        <v>0.69254953584253987</v>
      </c>
      <c r="E23" s="20" t="str">
        <f t="shared" si="1"/>
        <v>37.5
(0.7)</v>
      </c>
    </row>
    <row r="24" spans="1:5" x14ac:dyDescent="0.15">
      <c r="A24" s="7" t="s">
        <v>24</v>
      </c>
      <c r="B24" s="102">
        <v>73140118.5</v>
      </c>
      <c r="C24" s="62">
        <f t="shared" si="0"/>
        <v>73.1401185</v>
      </c>
      <c r="D24" s="62">
        <f>B24/B4*100</f>
        <v>1.3513983536138565</v>
      </c>
      <c r="E24" s="20" t="str">
        <f t="shared" si="1"/>
        <v>73.1
(1.4)</v>
      </c>
    </row>
    <row r="25" spans="1:5" x14ac:dyDescent="0.25">
      <c r="A25" s="10" t="s">
        <v>25</v>
      </c>
      <c r="B25" s="102">
        <v>209891335</v>
      </c>
      <c r="C25" s="62">
        <f t="shared" si="0"/>
        <v>209.891335</v>
      </c>
      <c r="D25" s="62">
        <f>B25/B4*100</f>
        <v>3.8781288624356605</v>
      </c>
      <c r="E25" s="20" t="str">
        <f t="shared" si="1"/>
        <v>209.9
(3.9)</v>
      </c>
    </row>
    <row r="26" spans="1:5" x14ac:dyDescent="0.15">
      <c r="A26" s="7" t="s">
        <v>26</v>
      </c>
      <c r="B26" s="102">
        <v>53820398.899999999</v>
      </c>
      <c r="C26" s="62">
        <f t="shared" si="0"/>
        <v>53.820398899999994</v>
      </c>
      <c r="D26" s="62">
        <f>B26/B4*100</f>
        <v>0.99443096286890764</v>
      </c>
      <c r="E26" s="20" t="str">
        <f t="shared" si="1"/>
        <v>53.8
(1.0)</v>
      </c>
    </row>
    <row r="27" spans="1:5" x14ac:dyDescent="0.15">
      <c r="A27" s="7" t="s">
        <v>27</v>
      </c>
      <c r="B27" s="102">
        <v>42170214.399999999</v>
      </c>
      <c r="C27" s="62">
        <f t="shared" si="0"/>
        <v>42.170214399999999</v>
      </c>
      <c r="D27" s="62">
        <f>B27/B4*100</f>
        <v>0.77917235411237873</v>
      </c>
      <c r="E27" s="20" t="str">
        <f t="shared" si="1"/>
        <v>42.2
(0.8)</v>
      </c>
    </row>
    <row r="28" spans="1:5" x14ac:dyDescent="0.15">
      <c r="A28" s="7" t="s">
        <v>28</v>
      </c>
      <c r="B28" s="102">
        <v>113900721.7</v>
      </c>
      <c r="C28" s="62">
        <f t="shared" si="0"/>
        <v>113.90072169999999</v>
      </c>
      <c r="D28" s="62">
        <f>B28/B4*100</f>
        <v>2.1045255454543743</v>
      </c>
      <c r="E28" s="20" t="str">
        <f t="shared" si="1"/>
        <v>113.9
(2.1)</v>
      </c>
    </row>
    <row r="29" spans="1:5" x14ac:dyDescent="0.15">
      <c r="A29" s="7" t="s">
        <v>29</v>
      </c>
      <c r="B29" s="102">
        <v>14366352.5</v>
      </c>
      <c r="C29" s="62">
        <f t="shared" si="0"/>
        <v>14.3663525</v>
      </c>
      <c r="D29" s="62">
        <f>B29/B4*100</f>
        <v>0.2654448135182651</v>
      </c>
      <c r="E29" s="20" t="str">
        <f t="shared" si="1"/>
        <v>14.4
(0.3)</v>
      </c>
    </row>
    <row r="30" spans="1:5" x14ac:dyDescent="0.15">
      <c r="A30" s="7" t="s">
        <v>30</v>
      </c>
      <c r="B30" s="102">
        <v>24029692.199999999</v>
      </c>
      <c r="C30" s="62">
        <f t="shared" si="0"/>
        <v>24.0296922</v>
      </c>
      <c r="D30" s="62">
        <f>B30/B4*100</f>
        <v>0.44399280645037142</v>
      </c>
      <c r="E30" s="20" t="str">
        <f t="shared" si="1"/>
        <v>24.0
(0.4)</v>
      </c>
    </row>
    <row r="31" spans="1:5" x14ac:dyDescent="0.15">
      <c r="A31" s="7" t="s">
        <v>31</v>
      </c>
      <c r="B31" s="102">
        <v>168929755.19999999</v>
      </c>
      <c r="C31" s="62">
        <f t="shared" si="0"/>
        <v>168.92975519999999</v>
      </c>
      <c r="D31" s="62">
        <f>B31/B4*100</f>
        <v>3.1212882578754884</v>
      </c>
      <c r="E31" s="20" t="str">
        <f t="shared" si="1"/>
        <v>168.9
(3.1)</v>
      </c>
    </row>
    <row r="32" spans="1:5" x14ac:dyDescent="0.15">
      <c r="A32" s="7" t="s">
        <v>32</v>
      </c>
      <c r="B32" s="103">
        <v>34121931.899999999</v>
      </c>
      <c r="C32" s="62">
        <f t="shared" si="0"/>
        <v>34.1219319</v>
      </c>
      <c r="D32" s="62">
        <f>B32/B4*100</f>
        <v>0.63046551656576999</v>
      </c>
      <c r="E32" s="20" t="str">
        <f t="shared" si="1"/>
        <v>34.1
(0.6)</v>
      </c>
    </row>
    <row r="33" spans="1:16" x14ac:dyDescent="0.15">
      <c r="A33" s="7" t="s">
        <v>33</v>
      </c>
      <c r="B33" s="103">
        <v>108044737.2</v>
      </c>
      <c r="C33" s="62">
        <f t="shared" si="0"/>
        <v>108.0447372</v>
      </c>
      <c r="D33" s="62">
        <f>B33/B4*100</f>
        <v>1.996325449879081</v>
      </c>
      <c r="E33" s="20" t="str">
        <f t="shared" si="1"/>
        <v>108.0
(2.0)</v>
      </c>
    </row>
    <row r="34" spans="1:16" x14ac:dyDescent="0.15">
      <c r="A34" s="7" t="s">
        <v>34</v>
      </c>
      <c r="B34" s="103">
        <v>21514334.399999999</v>
      </c>
      <c r="C34" s="62">
        <f t="shared" si="0"/>
        <v>21.514334399999999</v>
      </c>
      <c r="D34" s="62">
        <f>B34/B4*100</f>
        <v>0.39751693986191661</v>
      </c>
      <c r="E34" s="20" t="str">
        <f t="shared" si="1"/>
        <v>21.5
(0.4)</v>
      </c>
    </row>
    <row r="35" spans="1:16" x14ac:dyDescent="0.15">
      <c r="A35" s="7" t="s">
        <v>35</v>
      </c>
      <c r="B35" s="103">
        <v>25028888.399999999</v>
      </c>
      <c r="C35" s="62">
        <f t="shared" si="0"/>
        <v>25.028888399999996</v>
      </c>
      <c r="D35" s="62">
        <f>B35/B4*100</f>
        <v>0.46245479594820388</v>
      </c>
      <c r="E35" s="20" t="str">
        <f t="shared" si="1"/>
        <v>25.0
(0.5)</v>
      </c>
    </row>
    <row r="36" spans="1:16" x14ac:dyDescent="0.15">
      <c r="A36" s="7" t="s">
        <v>36</v>
      </c>
      <c r="B36" s="103">
        <v>48323663.600000001</v>
      </c>
      <c r="C36" s="62">
        <f t="shared" si="0"/>
        <v>48.323663599999996</v>
      </c>
      <c r="D36" s="62">
        <f>B36/B4*100</f>
        <v>0.8928686577070537</v>
      </c>
      <c r="E36" s="20" t="str">
        <f t="shared" si="1"/>
        <v>48.3
(0.9)</v>
      </c>
    </row>
    <row r="37" spans="1:16" x14ac:dyDescent="0.25">
      <c r="A37" s="10" t="s">
        <v>37</v>
      </c>
      <c r="B37" s="103">
        <v>331933039.79999995</v>
      </c>
      <c r="C37" s="62">
        <f t="shared" si="0"/>
        <v>331.93303979999996</v>
      </c>
      <c r="D37" s="62">
        <f>B37/B4*100</f>
        <v>6.133074059700391</v>
      </c>
      <c r="E37" s="20" t="str">
        <f t="shared" si="1"/>
        <v>331.9
(6.1)</v>
      </c>
    </row>
    <row r="38" spans="1:16" x14ac:dyDescent="0.15">
      <c r="A38" s="7" t="s">
        <v>38</v>
      </c>
      <c r="B38" s="103">
        <v>248861607.69999999</v>
      </c>
      <c r="C38" s="62">
        <f t="shared" si="0"/>
        <v>248.86160769999998</v>
      </c>
      <c r="D38" s="62">
        <f>B38/B4*100</f>
        <v>4.5981764019629994</v>
      </c>
      <c r="E38" s="20" t="str">
        <f t="shared" si="1"/>
        <v>248.9
(4.6)</v>
      </c>
    </row>
    <row r="39" spans="1:16" x14ac:dyDescent="0.15">
      <c r="A39" s="7" t="s">
        <v>39</v>
      </c>
      <c r="B39" s="103">
        <v>57833562.200000003</v>
      </c>
      <c r="C39" s="62">
        <f t="shared" si="0"/>
        <v>57.833562200000003</v>
      </c>
      <c r="D39" s="62">
        <f>B39/B4*100</f>
        <v>1.0685815438035495</v>
      </c>
      <c r="E39" s="20" t="str">
        <f t="shared" si="1"/>
        <v>57.8
(1.1)</v>
      </c>
      <c r="P39" s="65"/>
    </row>
    <row r="40" spans="1:16" x14ac:dyDescent="0.15">
      <c r="A40" s="7" t="s">
        <v>40</v>
      </c>
      <c r="B40" s="103">
        <v>25237869.899999999</v>
      </c>
      <c r="C40" s="62">
        <f t="shared" si="0"/>
        <v>25.237869899999996</v>
      </c>
      <c r="D40" s="62">
        <f>B40/B4*100</f>
        <v>0.46631611393384198</v>
      </c>
      <c r="E40" s="20" t="str">
        <f t="shared" si="1"/>
        <v>25.2
(0.5)</v>
      </c>
      <c r="H40" s="65"/>
    </row>
    <row r="41" spans="1:16" x14ac:dyDescent="0.15">
      <c r="A41" s="7" t="s">
        <v>41</v>
      </c>
      <c r="B41" s="103">
        <v>413703854.19999999</v>
      </c>
      <c r="C41" s="62">
        <f t="shared" si="0"/>
        <v>413.70385419999997</v>
      </c>
      <c r="D41" s="62">
        <f>B41/B4*100</f>
        <v>7.6439404107553761</v>
      </c>
      <c r="E41" s="20" t="str">
        <f t="shared" si="1"/>
        <v>413.7
(7.6)</v>
      </c>
    </row>
    <row r="42" spans="1:16" x14ac:dyDescent="0.15">
      <c r="A42" s="7" t="s">
        <v>42</v>
      </c>
      <c r="B42" s="103">
        <v>331907797.60000002</v>
      </c>
      <c r="C42" s="62">
        <f t="shared" si="0"/>
        <v>331.90779759999998</v>
      </c>
      <c r="D42" s="62">
        <f>B42/B4*100</f>
        <v>6.1326076635798881</v>
      </c>
      <c r="E42" s="20" t="str">
        <f t="shared" si="1"/>
        <v>331.9
(6.1)</v>
      </c>
    </row>
    <row r="43" spans="1:16" x14ac:dyDescent="0.15">
      <c r="A43" s="7" t="s">
        <v>43</v>
      </c>
      <c r="B43" s="103">
        <v>309178877</v>
      </c>
      <c r="C43" s="62">
        <f t="shared" si="0"/>
        <v>309.178877</v>
      </c>
      <c r="D43" s="62">
        <f>B43/B4*100</f>
        <v>5.7126490073977809</v>
      </c>
      <c r="E43" s="20" t="str">
        <f t="shared" si="1"/>
        <v>309.2
(5.7)</v>
      </c>
    </row>
    <row r="44" spans="1:16" x14ac:dyDescent="0.15">
      <c r="A44" s="7" t="s">
        <v>44</v>
      </c>
      <c r="B44" s="120">
        <v>235490031.80000001</v>
      </c>
      <c r="C44" s="62">
        <f t="shared" si="0"/>
        <v>235.4900318</v>
      </c>
      <c r="D44" s="62">
        <f>B44/B4*100</f>
        <v>4.3511119176952757</v>
      </c>
      <c r="E44" s="20" t="str">
        <f t="shared" si="1"/>
        <v>235.5
(4.4)</v>
      </c>
    </row>
    <row r="45" spans="1:16" x14ac:dyDescent="0.15">
      <c r="A45" s="7" t="s">
        <v>45</v>
      </c>
      <c r="B45" s="120">
        <v>537646058.79999995</v>
      </c>
      <c r="C45" s="62">
        <f t="shared" si="0"/>
        <v>537.64605879999988</v>
      </c>
      <c r="D45" s="62">
        <f>B45/B4*100</f>
        <v>9.9340008409926011</v>
      </c>
      <c r="E45" s="20" t="str">
        <f t="shared" si="1"/>
        <v>537.6
(9.9)</v>
      </c>
    </row>
    <row r="46" spans="1:16" x14ac:dyDescent="0.15">
      <c r="A46" s="7" t="s">
        <v>46</v>
      </c>
      <c r="B46" s="120">
        <v>164524676.5</v>
      </c>
      <c r="C46" s="62">
        <f t="shared" si="0"/>
        <v>164.5246765</v>
      </c>
      <c r="D46" s="62">
        <f>B46/B4*100</f>
        <v>3.0398963183379633</v>
      </c>
      <c r="E46" s="20" t="str">
        <f t="shared" si="1"/>
        <v>164.5
(3.0)</v>
      </c>
    </row>
    <row r="47" spans="1:16" x14ac:dyDescent="0.15">
      <c r="A47" s="7" t="s">
        <v>47</v>
      </c>
      <c r="B47" s="120">
        <v>145622513.59999999</v>
      </c>
      <c r="C47" s="62">
        <f t="shared" ref="C47:C52" si="2">B47*0.000001</f>
        <v>145.62251359999999</v>
      </c>
      <c r="D47" s="62">
        <f>B47/B4*100</f>
        <v>2.690644056423718</v>
      </c>
      <c r="E47" s="20" t="str">
        <f t="shared" si="1"/>
        <v>145.6
(2.7)</v>
      </c>
    </row>
    <row r="48" spans="1:16" x14ac:dyDescent="0.15">
      <c r="A48" s="7" t="s">
        <v>48</v>
      </c>
      <c r="B48" s="120">
        <v>295158012.69999999</v>
      </c>
      <c r="C48" s="62">
        <f t="shared" si="2"/>
        <v>295.15801269999997</v>
      </c>
      <c r="D48" s="62">
        <f>B48/B4*100</f>
        <v>5.4535877244814381</v>
      </c>
      <c r="E48" s="20" t="str">
        <f t="shared" si="1"/>
        <v>295.2
(5.5)</v>
      </c>
    </row>
    <row r="49" spans="1:23" x14ac:dyDescent="0.15">
      <c r="A49" s="7" t="s">
        <v>111</v>
      </c>
      <c r="B49" s="120">
        <v>397810936.5</v>
      </c>
      <c r="C49" s="62">
        <f t="shared" si="2"/>
        <v>397.81093649999997</v>
      </c>
      <c r="D49" s="62">
        <f>B49/B4*100</f>
        <v>7.3502894944815598</v>
      </c>
      <c r="E49" s="20" t="str">
        <f t="shared" si="1"/>
        <v>397.8
(7.4)</v>
      </c>
    </row>
    <row r="50" spans="1:23" x14ac:dyDescent="0.15">
      <c r="A50" s="7" t="s">
        <v>49</v>
      </c>
      <c r="B50" s="120">
        <v>266727252.80000001</v>
      </c>
      <c r="C50" s="62">
        <f t="shared" si="2"/>
        <v>266.72725279999997</v>
      </c>
      <c r="D50" s="62">
        <f>B50/B4*100</f>
        <v>4.9282770891035259</v>
      </c>
      <c r="E50" s="20" t="str">
        <f t="shared" si="1"/>
        <v>266.7
(4.9)</v>
      </c>
    </row>
    <row r="51" spans="1:23" x14ac:dyDescent="0.15">
      <c r="A51" s="7" t="s">
        <v>50</v>
      </c>
      <c r="B51" s="120">
        <v>168703107.5</v>
      </c>
      <c r="C51" s="62">
        <f t="shared" si="2"/>
        <v>168.70310749999999</v>
      </c>
      <c r="D51" s="62">
        <f>B51/B4*100</f>
        <v>3.1171005243181478</v>
      </c>
      <c r="E51" s="20" t="str">
        <f t="shared" si="1"/>
        <v>168.7
(3.1)</v>
      </c>
    </row>
    <row r="52" spans="1:23" x14ac:dyDescent="0.15">
      <c r="A52" s="7" t="s">
        <v>51</v>
      </c>
      <c r="B52" s="120">
        <v>277452803.60000002</v>
      </c>
      <c r="C52" s="62">
        <f t="shared" si="2"/>
        <v>277.45280360000004</v>
      </c>
      <c r="D52" s="62">
        <f>B52/B4*100</f>
        <v>5.1264513878329128</v>
      </c>
      <c r="E52" s="20" t="str">
        <f t="shared" si="1"/>
        <v>277.5
(5.1)</v>
      </c>
    </row>
    <row r="53" spans="1:23" x14ac:dyDescent="0.25">
      <c r="A53" s="20" t="s">
        <v>145</v>
      </c>
      <c r="B53" s="20"/>
      <c r="C53" s="62"/>
      <c r="D53" s="62"/>
      <c r="E53" s="20"/>
    </row>
    <row r="54" spans="1:23" x14ac:dyDescent="0.25">
      <c r="A54" s="20"/>
      <c r="B54" s="6"/>
      <c r="C54" s="62"/>
      <c r="D54" s="62"/>
      <c r="E54" s="20"/>
      <c r="W54" s="127"/>
    </row>
    <row r="55" spans="1:23" x14ac:dyDescent="0.25">
      <c r="A55" s="138" t="s">
        <v>70</v>
      </c>
      <c r="B55" s="60"/>
      <c r="C55" s="62"/>
      <c r="D55" s="62"/>
      <c r="E55" s="20"/>
    </row>
    <row r="56" spans="1:23" x14ac:dyDescent="0.25">
      <c r="A56" s="148" t="s">
        <v>1</v>
      </c>
      <c r="B56" s="59" t="s">
        <v>2</v>
      </c>
      <c r="C56" s="62"/>
      <c r="D56" s="62"/>
      <c r="E56" s="20"/>
    </row>
    <row r="57" spans="1:23" x14ac:dyDescent="0.25">
      <c r="A57" s="149"/>
      <c r="B57" s="14" t="s">
        <v>3</v>
      </c>
      <c r="C57" s="62"/>
      <c r="D57" s="62"/>
      <c r="E57" s="139" t="s">
        <v>144</v>
      </c>
    </row>
    <row r="58" spans="1:23" x14ac:dyDescent="0.15">
      <c r="A58" s="10" t="s">
        <v>5</v>
      </c>
      <c r="B58" s="67">
        <v>4787363107</v>
      </c>
      <c r="C58" s="62">
        <f>SUM(C59:C100)</f>
        <v>2647.929204</v>
      </c>
      <c r="D58" s="62">
        <f>SUM(D59:D106)</f>
        <v>109.48220011421832</v>
      </c>
      <c r="E58" s="20" t="str">
        <f t="shared" si="1"/>
        <v>2,647.9
(109.5)</v>
      </c>
    </row>
    <row r="59" spans="1:23" x14ac:dyDescent="0.25">
      <c r="A59" s="10" t="s">
        <v>6</v>
      </c>
      <c r="B59" s="104">
        <v>22001923</v>
      </c>
      <c r="C59" s="62">
        <f t="shared" ref="C59:C100" si="3">B59*0.000001</f>
        <v>22.001922999999998</v>
      </c>
      <c r="D59" s="62">
        <f>B59/B58*100</f>
        <v>0.45958333446295657</v>
      </c>
      <c r="E59" s="20" t="str">
        <f t="shared" si="1"/>
        <v>22.0
(0.5)</v>
      </c>
    </row>
    <row r="60" spans="1:23" x14ac:dyDescent="0.15">
      <c r="A60" s="7" t="s">
        <v>7</v>
      </c>
      <c r="B60" s="104">
        <v>14862688</v>
      </c>
      <c r="C60" s="62">
        <f t="shared" si="3"/>
        <v>14.862687999999999</v>
      </c>
      <c r="D60" s="62">
        <f>B60/B58*100</f>
        <v>0.31045666827043122</v>
      </c>
      <c r="E60" s="20" t="str">
        <f t="shared" si="1"/>
        <v>14.9
(0.3)</v>
      </c>
    </row>
    <row r="61" spans="1:23" x14ac:dyDescent="0.15">
      <c r="A61" s="7" t="s">
        <v>8</v>
      </c>
      <c r="B61" s="104">
        <v>3131563</v>
      </c>
      <c r="C61" s="62">
        <f t="shared" si="3"/>
        <v>3.1315629999999999</v>
      </c>
      <c r="D61" s="62">
        <f>B61/B58*100</f>
        <v>6.5413108009732587E-2</v>
      </c>
      <c r="E61" s="20" t="str">
        <f t="shared" si="1"/>
        <v>3.1
(0.1)</v>
      </c>
    </row>
    <row r="62" spans="1:23" x14ac:dyDescent="0.15">
      <c r="A62" s="7" t="s">
        <v>9</v>
      </c>
      <c r="B62" s="104">
        <v>601287</v>
      </c>
      <c r="C62" s="62">
        <f t="shared" si="3"/>
        <v>0.60128700000000002</v>
      </c>
      <c r="D62" s="62">
        <f>B62/B58*100</f>
        <v>1.2559878717384284E-2</v>
      </c>
      <c r="E62" s="20" t="str">
        <f t="shared" si="1"/>
        <v>0.6
(0.0)</v>
      </c>
    </row>
    <row r="63" spans="1:23" x14ac:dyDescent="0.15">
      <c r="A63" s="7" t="s">
        <v>10</v>
      </c>
      <c r="B63" s="105">
        <v>3406385</v>
      </c>
      <c r="C63" s="62">
        <f t="shared" si="3"/>
        <v>3.4063849999999998</v>
      </c>
      <c r="D63" s="62">
        <f>B63/B58*100</f>
        <v>7.1153679465408473E-2</v>
      </c>
      <c r="E63" s="20" t="str">
        <f t="shared" si="1"/>
        <v>3.4
(0.1)</v>
      </c>
    </row>
    <row r="64" spans="1:23" x14ac:dyDescent="0.25">
      <c r="A64" s="10" t="s">
        <v>11</v>
      </c>
      <c r="B64" s="105">
        <v>49075968</v>
      </c>
      <c r="C64" s="62">
        <f t="shared" si="3"/>
        <v>49.075967999999996</v>
      </c>
      <c r="D64" s="62">
        <f>B64/B58*100</f>
        <v>1.0251148054393862</v>
      </c>
      <c r="E64" s="20" t="str">
        <f t="shared" si="1"/>
        <v>49.1
(1.0)</v>
      </c>
    </row>
    <row r="65" spans="1:32" x14ac:dyDescent="0.15">
      <c r="A65" s="7" t="s">
        <v>12</v>
      </c>
      <c r="B65" s="105">
        <v>16233541</v>
      </c>
      <c r="C65" s="62">
        <f t="shared" si="3"/>
        <v>16.233540999999999</v>
      </c>
      <c r="D65" s="62">
        <f>B65/B58*100</f>
        <v>0.33909149227188545</v>
      </c>
      <c r="E65" s="20" t="str">
        <f t="shared" si="1"/>
        <v>16.2
(0.3)</v>
      </c>
    </row>
    <row r="66" spans="1:32" x14ac:dyDescent="0.15">
      <c r="A66" s="7" t="s">
        <v>13</v>
      </c>
      <c r="B66" s="105">
        <v>8256932</v>
      </c>
      <c r="C66" s="62">
        <f t="shared" si="3"/>
        <v>8.2569319999999991</v>
      </c>
      <c r="D66" s="62">
        <f>B66/B58*100</f>
        <v>0.17247348520372011</v>
      </c>
      <c r="E66" s="20" t="str">
        <f t="shared" si="1"/>
        <v>8.3
(0.2)</v>
      </c>
      <c r="AF66" s="89" t="s">
        <v>117</v>
      </c>
    </row>
    <row r="67" spans="1:32" x14ac:dyDescent="0.15">
      <c r="A67" s="7" t="s">
        <v>14</v>
      </c>
      <c r="B67" s="106">
        <v>24585495</v>
      </c>
      <c r="C67" s="62">
        <f t="shared" si="3"/>
        <v>24.585494999999998</v>
      </c>
      <c r="D67" s="62">
        <f>B67/B58*100</f>
        <v>0.51354982796378057</v>
      </c>
      <c r="E67" s="20" t="str">
        <f t="shared" si="1"/>
        <v>24.6
(0.5)</v>
      </c>
    </row>
    <row r="68" spans="1:32" x14ac:dyDescent="0.15">
      <c r="A68" s="7" t="s">
        <v>15</v>
      </c>
      <c r="B68" s="106">
        <v>46570190</v>
      </c>
      <c r="C68" s="62">
        <f t="shared" si="3"/>
        <v>46.570189999999997</v>
      </c>
      <c r="D68" s="62">
        <f>B68/B58*100</f>
        <v>0.97277329835094117</v>
      </c>
      <c r="E68" s="20" t="str">
        <f t="shared" si="1"/>
        <v>46.6
(1.0)</v>
      </c>
    </row>
    <row r="69" spans="1:32" x14ac:dyDescent="0.25">
      <c r="A69" s="10" t="s">
        <v>16</v>
      </c>
      <c r="B69" s="106">
        <v>19444073</v>
      </c>
      <c r="C69" s="62">
        <f t="shared" si="3"/>
        <v>19.444072999999999</v>
      </c>
      <c r="D69" s="62">
        <f>B69/B58*100</f>
        <v>0.4061541304767381</v>
      </c>
      <c r="E69" s="20" t="str">
        <f t="shared" si="1"/>
        <v>19.4
(0.4)</v>
      </c>
    </row>
    <row r="70" spans="1:32" x14ac:dyDescent="0.15">
      <c r="A70" s="7" t="s">
        <v>17</v>
      </c>
      <c r="B70" s="106">
        <v>15791440</v>
      </c>
      <c r="C70" s="62">
        <f t="shared" si="3"/>
        <v>15.79144</v>
      </c>
      <c r="D70" s="62">
        <f>B70/B58*100</f>
        <v>0.32985674257526088</v>
      </c>
      <c r="E70" s="20" t="str">
        <f t="shared" si="1"/>
        <v>15.8
(0.3)</v>
      </c>
    </row>
    <row r="71" spans="1:32" x14ac:dyDescent="0.15">
      <c r="A71" s="7" t="s">
        <v>18</v>
      </c>
      <c r="B71" s="106">
        <v>3652633</v>
      </c>
      <c r="C71" s="62">
        <f t="shared" si="3"/>
        <v>3.6526329999999998</v>
      </c>
      <c r="D71" s="62">
        <f>B71/B58*100</f>
        <v>7.6297387901477179E-2</v>
      </c>
      <c r="E71" s="20" t="str">
        <f t="shared" si="1"/>
        <v>3.7
(0.1)</v>
      </c>
    </row>
    <row r="72" spans="1:32" x14ac:dyDescent="0.25">
      <c r="A72" s="10" t="s">
        <v>113</v>
      </c>
      <c r="B72" s="106">
        <v>6761979</v>
      </c>
      <c r="C72" s="62">
        <f t="shared" si="3"/>
        <v>6.7619789999999993</v>
      </c>
      <c r="D72" s="62">
        <f>B72/B58*100</f>
        <v>0.1412464199783123</v>
      </c>
      <c r="E72" s="20" t="str">
        <f t="shared" si="1"/>
        <v>6.8
(0.1)</v>
      </c>
    </row>
    <row r="73" spans="1:32" x14ac:dyDescent="0.15">
      <c r="A73" s="7" t="s">
        <v>19</v>
      </c>
      <c r="B73" s="107">
        <v>10705049</v>
      </c>
      <c r="C73" s="62">
        <f t="shared" si="3"/>
        <v>10.705048999999999</v>
      </c>
      <c r="D73" s="62">
        <f>B73/B58*100</f>
        <v>0.22361055054184756</v>
      </c>
      <c r="E73" s="20" t="str">
        <f t="shared" si="1"/>
        <v>10.7
(0.2)</v>
      </c>
    </row>
    <row r="74" spans="1:32" x14ac:dyDescent="0.15">
      <c r="A74" s="7" t="s">
        <v>20</v>
      </c>
      <c r="B74" s="107">
        <v>58763890</v>
      </c>
      <c r="C74" s="62">
        <f t="shared" si="3"/>
        <v>58.763889999999996</v>
      </c>
      <c r="D74" s="62">
        <f>B74/B58*100</f>
        <v>1.2274792758894026</v>
      </c>
      <c r="E74" s="20" t="str">
        <f t="shared" si="1"/>
        <v>58.8
(1.2)</v>
      </c>
    </row>
    <row r="75" spans="1:32" x14ac:dyDescent="0.15">
      <c r="A75" s="7" t="s">
        <v>21</v>
      </c>
      <c r="B75" s="108">
        <v>63530102</v>
      </c>
      <c r="C75" s="62">
        <f t="shared" si="3"/>
        <v>63.530101999999999</v>
      </c>
      <c r="D75" s="62">
        <f>B75/B58*100</f>
        <v>1.3270374646766896</v>
      </c>
      <c r="E75" s="20" t="str">
        <f t="shared" ref="E75:E106" si="4">FIXED($C75,1)&amp;CHAR(10)&amp;"("&amp;FIXED($D75,1)&amp;")"</f>
        <v>63.5
(1.3)</v>
      </c>
    </row>
    <row r="76" spans="1:32" x14ac:dyDescent="0.25">
      <c r="A76" s="10" t="s">
        <v>22</v>
      </c>
      <c r="B76" s="108">
        <v>45905802</v>
      </c>
      <c r="C76" s="62">
        <f t="shared" si="3"/>
        <v>45.905802000000001</v>
      </c>
      <c r="D76" s="62">
        <f>B76/B58*100</f>
        <v>0.95889534539123056</v>
      </c>
      <c r="E76" s="20" t="str">
        <f t="shared" si="4"/>
        <v>45.9
(1.0)</v>
      </c>
    </row>
    <row r="77" spans="1:32" x14ac:dyDescent="0.15">
      <c r="A77" s="7" t="s">
        <v>23</v>
      </c>
      <c r="B77" s="108">
        <v>20510473</v>
      </c>
      <c r="C77" s="62">
        <f t="shared" si="3"/>
        <v>20.510472999999998</v>
      </c>
      <c r="D77" s="62">
        <f>B77/B58*100</f>
        <v>0.42842944104260527</v>
      </c>
      <c r="E77" s="20" t="str">
        <f t="shared" si="4"/>
        <v>20.5
(0.4)</v>
      </c>
    </row>
    <row r="78" spans="1:32" x14ac:dyDescent="0.15">
      <c r="A78" s="7" t="s">
        <v>24</v>
      </c>
      <c r="B78" s="108">
        <v>25395329</v>
      </c>
      <c r="C78" s="62">
        <f t="shared" si="3"/>
        <v>25.395329</v>
      </c>
      <c r="D78" s="62">
        <f>B78/B58*100</f>
        <v>0.53046590434862539</v>
      </c>
      <c r="E78" s="20" t="str">
        <f t="shared" si="4"/>
        <v>25.4
(0.5)</v>
      </c>
    </row>
    <row r="79" spans="1:32" x14ac:dyDescent="0.25">
      <c r="A79" s="10" t="s">
        <v>25</v>
      </c>
      <c r="B79" s="108">
        <v>58227808</v>
      </c>
      <c r="C79" s="62">
        <f t="shared" si="3"/>
        <v>58.227807999999996</v>
      </c>
      <c r="D79" s="62">
        <f>B79/B58*100</f>
        <v>1.216281420451695</v>
      </c>
      <c r="E79" s="20" t="str">
        <f t="shared" si="4"/>
        <v>58.2
(1.2)</v>
      </c>
    </row>
    <row r="80" spans="1:32" x14ac:dyDescent="0.15">
      <c r="A80" s="7" t="s">
        <v>26</v>
      </c>
      <c r="B80" s="108">
        <v>6139264</v>
      </c>
      <c r="C80" s="62">
        <f t="shared" si="3"/>
        <v>6.1392639999999998</v>
      </c>
      <c r="D80" s="62">
        <f>B80/B58*100</f>
        <v>0.12823894621703696</v>
      </c>
      <c r="E80" s="20" t="str">
        <f t="shared" si="4"/>
        <v>6.1
(0.1)</v>
      </c>
    </row>
    <row r="81" spans="1:5" x14ac:dyDescent="0.15">
      <c r="A81" s="7" t="s">
        <v>27</v>
      </c>
      <c r="B81" s="108">
        <v>393739</v>
      </c>
      <c r="C81" s="62">
        <f t="shared" si="3"/>
        <v>0.39373900000000001</v>
      </c>
      <c r="D81" s="62">
        <f>B81/B58*100</f>
        <v>8.2245484873349501E-3</v>
      </c>
      <c r="E81" s="20" t="str">
        <f t="shared" si="4"/>
        <v>0.4
(0.0)</v>
      </c>
    </row>
    <row r="82" spans="1:5" x14ac:dyDescent="0.15">
      <c r="A82" s="7" t="s">
        <v>28</v>
      </c>
      <c r="B82" s="108">
        <v>51694805</v>
      </c>
      <c r="C82" s="62">
        <f t="shared" si="3"/>
        <v>51.694804999999995</v>
      </c>
      <c r="D82" s="62">
        <f>B82/B58*100</f>
        <v>1.0798179257473233</v>
      </c>
      <c r="E82" s="20" t="str">
        <f t="shared" si="4"/>
        <v>51.7
(1.1)</v>
      </c>
    </row>
    <row r="83" spans="1:5" x14ac:dyDescent="0.15">
      <c r="A83" s="7" t="s">
        <v>29</v>
      </c>
      <c r="B83" s="108">
        <v>21504481</v>
      </c>
      <c r="C83" s="62">
        <f t="shared" si="3"/>
        <v>21.504480999999998</v>
      </c>
      <c r="D83" s="62">
        <f>B83/B58*100</f>
        <v>0.44919260393172433</v>
      </c>
      <c r="E83" s="20" t="str">
        <f t="shared" si="4"/>
        <v>21.5
(0.4)</v>
      </c>
    </row>
    <row r="84" spans="1:5" x14ac:dyDescent="0.15">
      <c r="A84" s="7" t="s">
        <v>30</v>
      </c>
      <c r="B84" s="108">
        <v>9304039</v>
      </c>
      <c r="C84" s="62">
        <f t="shared" si="3"/>
        <v>9.3040389999999995</v>
      </c>
      <c r="D84" s="62">
        <f>B84/B58*100</f>
        <v>0.19434579730114462</v>
      </c>
      <c r="E84" s="20" t="str">
        <f t="shared" si="4"/>
        <v>9.3
(0.2)</v>
      </c>
    </row>
    <row r="85" spans="1:5" x14ac:dyDescent="0.15">
      <c r="A85" s="7" t="s">
        <v>31</v>
      </c>
      <c r="B85" s="108">
        <v>289191560</v>
      </c>
      <c r="C85" s="62">
        <f t="shared" si="3"/>
        <v>289.19155999999998</v>
      </c>
      <c r="D85" s="62">
        <f>B85/B58*100</f>
        <v>6.0407275056523098</v>
      </c>
      <c r="E85" s="20" t="str">
        <f t="shared" si="4"/>
        <v>289.2
(6.0)</v>
      </c>
    </row>
    <row r="86" spans="1:5" x14ac:dyDescent="0.15">
      <c r="A86" s="7" t="s">
        <v>32</v>
      </c>
      <c r="B86" s="109">
        <v>8583821</v>
      </c>
      <c r="C86" s="62">
        <f t="shared" si="3"/>
        <v>8.5838210000000004</v>
      </c>
      <c r="D86" s="62">
        <f>B86/B58*100</f>
        <v>0.17930164911554097</v>
      </c>
      <c r="E86" s="20" t="str">
        <f t="shared" si="4"/>
        <v>8.6
(0.2)</v>
      </c>
    </row>
    <row r="87" spans="1:5" x14ac:dyDescent="0.15">
      <c r="A87" s="7" t="s">
        <v>33</v>
      </c>
      <c r="B87" s="109">
        <v>31893626</v>
      </c>
      <c r="C87" s="62">
        <f t="shared" si="3"/>
        <v>31.893625999999998</v>
      </c>
      <c r="D87" s="62">
        <f>B87/B58*100</f>
        <v>0.66620444881997121</v>
      </c>
      <c r="E87" s="20" t="str">
        <f t="shared" si="4"/>
        <v>31.9
(0.7)</v>
      </c>
    </row>
    <row r="88" spans="1:5" x14ac:dyDescent="0.15">
      <c r="A88" s="7" t="s">
        <v>34</v>
      </c>
      <c r="B88" s="109">
        <v>14902970</v>
      </c>
      <c r="C88" s="62">
        <f t="shared" si="3"/>
        <v>14.90297</v>
      </c>
      <c r="D88" s="62">
        <f>B88/B58*100</f>
        <v>0.31129809180776641</v>
      </c>
      <c r="E88" s="20" t="str">
        <f t="shared" si="4"/>
        <v>14.9
(0.3)</v>
      </c>
    </row>
    <row r="89" spans="1:5" x14ac:dyDescent="0.15">
      <c r="A89" s="7" t="s">
        <v>35</v>
      </c>
      <c r="B89" s="109">
        <v>29003809</v>
      </c>
      <c r="C89" s="62">
        <f t="shared" si="3"/>
        <v>29.003809</v>
      </c>
      <c r="D89" s="62">
        <f>B89/B58*100</f>
        <v>0.60584101000383972</v>
      </c>
      <c r="E89" s="20" t="str">
        <f t="shared" si="4"/>
        <v>29.0
(0.6)</v>
      </c>
    </row>
    <row r="90" spans="1:5" x14ac:dyDescent="0.15">
      <c r="A90" s="7" t="s">
        <v>36</v>
      </c>
      <c r="B90" s="109">
        <v>44663210</v>
      </c>
      <c r="C90" s="62">
        <f t="shared" si="3"/>
        <v>44.663209999999999</v>
      </c>
      <c r="D90" s="62">
        <f>B90/B58*100</f>
        <v>0.93293967893712149</v>
      </c>
      <c r="E90" s="20" t="str">
        <f t="shared" si="4"/>
        <v>44.7
(0.9)</v>
      </c>
    </row>
    <row r="91" spans="1:5" x14ac:dyDescent="0.25">
      <c r="A91" s="10" t="s">
        <v>37</v>
      </c>
      <c r="B91" s="109">
        <v>259291776</v>
      </c>
      <c r="C91" s="62">
        <f t="shared" si="3"/>
        <v>259.29177599999997</v>
      </c>
      <c r="D91" s="62">
        <f>B91/B58*100</f>
        <v>5.416171077996319</v>
      </c>
      <c r="E91" s="20" t="str">
        <f t="shared" si="4"/>
        <v>259.3
(5.4)</v>
      </c>
    </row>
    <row r="92" spans="1:5" x14ac:dyDescent="0.15">
      <c r="A92" s="7" t="s">
        <v>38</v>
      </c>
      <c r="B92" s="109">
        <v>218620508</v>
      </c>
      <c r="C92" s="62">
        <f t="shared" si="3"/>
        <v>218.620508</v>
      </c>
      <c r="D92" s="62">
        <f>B92/B58*100</f>
        <v>4.5666163838781495</v>
      </c>
      <c r="E92" s="20" t="str">
        <f t="shared" si="4"/>
        <v>218.6
(4.6)</v>
      </c>
    </row>
    <row r="93" spans="1:5" x14ac:dyDescent="0.15">
      <c r="A93" s="7" t="s">
        <v>39</v>
      </c>
      <c r="B93" s="109">
        <v>23803374</v>
      </c>
      <c r="C93" s="62">
        <f t="shared" si="3"/>
        <v>23.803373999999998</v>
      </c>
      <c r="D93" s="62">
        <f>B93/B58*100</f>
        <v>0.4972126297500834</v>
      </c>
      <c r="E93" s="20" t="str">
        <f t="shared" si="4"/>
        <v>23.8
(0.5)</v>
      </c>
    </row>
    <row r="94" spans="1:5" x14ac:dyDescent="0.15">
      <c r="A94" s="7" t="s">
        <v>40</v>
      </c>
      <c r="B94" s="120">
        <v>16867894</v>
      </c>
      <c r="C94" s="62">
        <f t="shared" si="3"/>
        <v>16.867894</v>
      </c>
      <c r="D94" s="62">
        <f>B94/B58*100</f>
        <v>0.35234206436808724</v>
      </c>
      <c r="E94" s="20" t="str">
        <f t="shared" si="4"/>
        <v>16.9
(0.4)</v>
      </c>
    </row>
    <row r="95" spans="1:5" x14ac:dyDescent="0.15">
      <c r="A95" s="7" t="s">
        <v>41</v>
      </c>
      <c r="B95" s="120">
        <v>260230464</v>
      </c>
      <c r="C95" s="62">
        <f t="shared" si="3"/>
        <v>260.23046399999998</v>
      </c>
      <c r="D95" s="62">
        <f>B95/B58*100</f>
        <v>5.4357786987056711</v>
      </c>
      <c r="E95" s="20" t="str">
        <f t="shared" si="4"/>
        <v>260.2
(5.4)</v>
      </c>
    </row>
    <row r="96" spans="1:5" x14ac:dyDescent="0.15">
      <c r="A96" s="7" t="s">
        <v>42</v>
      </c>
      <c r="B96" s="120">
        <v>129546010</v>
      </c>
      <c r="C96" s="62">
        <f t="shared" si="3"/>
        <v>129.54601</v>
      </c>
      <c r="D96" s="62">
        <f>B96/B58*100</f>
        <v>2.7059992548002061</v>
      </c>
      <c r="E96" s="20" t="str">
        <f t="shared" si="4"/>
        <v>129.5
(2.7)</v>
      </c>
    </row>
    <row r="97" spans="1:5" x14ac:dyDescent="0.15">
      <c r="A97" s="142" t="s">
        <v>43</v>
      </c>
      <c r="B97" s="120">
        <v>244321925</v>
      </c>
      <c r="C97" s="143">
        <f t="shared" si="3"/>
        <v>244.32192499999999</v>
      </c>
      <c r="D97" s="143">
        <f>B97/B58*100</f>
        <v>5.1034759540749413</v>
      </c>
      <c r="E97" s="144" t="str">
        <f t="shared" si="4"/>
        <v>244.3
(5.1)</v>
      </c>
    </row>
    <row r="98" spans="1:5" x14ac:dyDescent="0.15">
      <c r="A98" s="7" t="s">
        <v>44</v>
      </c>
      <c r="B98" s="120">
        <v>41101997</v>
      </c>
      <c r="C98" s="143">
        <f t="shared" si="3"/>
        <v>41.101996999999997</v>
      </c>
      <c r="D98" s="143">
        <f>B98/B58*100</f>
        <v>0.8585519017745149</v>
      </c>
      <c r="E98" s="144" t="str">
        <f t="shared" si="4"/>
        <v>41.1
(0.9)</v>
      </c>
    </row>
    <row r="99" spans="1:5" x14ac:dyDescent="0.15">
      <c r="A99" s="7" t="s">
        <v>45</v>
      </c>
      <c r="B99" s="120">
        <v>162986685</v>
      </c>
      <c r="C99" s="143">
        <f t="shared" si="3"/>
        <v>162.98668499999999</v>
      </c>
      <c r="D99" s="143">
        <f>B99/B58*100</f>
        <v>3.404518967063177</v>
      </c>
      <c r="E99" s="144" t="str">
        <f t="shared" si="4"/>
        <v>163.0
(3.4)</v>
      </c>
    </row>
    <row r="100" spans="1:5" x14ac:dyDescent="0.15">
      <c r="A100" s="7" t="s">
        <v>46</v>
      </c>
      <c r="B100" s="120">
        <v>266468697</v>
      </c>
      <c r="C100" s="143">
        <f t="shared" si="3"/>
        <v>266.46869699999996</v>
      </c>
      <c r="D100" s="143">
        <f>B100/B58*100</f>
        <v>5.5660849416325675</v>
      </c>
      <c r="E100" s="144" t="str">
        <f t="shared" si="4"/>
        <v>266.5
(5.6)</v>
      </c>
    </row>
    <row r="101" spans="1:5" x14ac:dyDescent="0.15">
      <c r="A101" s="7" t="s">
        <v>47</v>
      </c>
      <c r="B101" s="120">
        <v>164873274</v>
      </c>
      <c r="C101" s="143">
        <f t="shared" ref="C101:C106" si="5">B101*0.000001</f>
        <v>164.87327399999998</v>
      </c>
      <c r="D101" s="143">
        <f>B101/B58*100</f>
        <v>3.443926652626895</v>
      </c>
      <c r="E101" s="144" t="str">
        <f t="shared" si="4"/>
        <v>164.9
(3.4)</v>
      </c>
    </row>
    <row r="102" spans="1:5" x14ac:dyDescent="0.15">
      <c r="A102" s="7" t="s">
        <v>48</v>
      </c>
      <c r="B102" s="120">
        <v>531970919</v>
      </c>
      <c r="C102" s="143">
        <f t="shared" si="5"/>
        <v>531.97091899999998</v>
      </c>
      <c r="D102" s="143">
        <f>B102/B58*100</f>
        <v>11.11198183864853</v>
      </c>
      <c r="E102" s="144" t="str">
        <f t="shared" si="4"/>
        <v>532.0
(11.1)</v>
      </c>
    </row>
    <row r="103" spans="1:5" x14ac:dyDescent="0.15">
      <c r="A103" s="7" t="s">
        <v>111</v>
      </c>
      <c r="B103" s="120">
        <v>210474284</v>
      </c>
      <c r="C103" s="143">
        <f t="shared" si="5"/>
        <v>210.47428399999998</v>
      </c>
      <c r="D103" s="143">
        <f>B103/B58*100</f>
        <v>4.3964554034401138</v>
      </c>
      <c r="E103" s="144" t="str">
        <f t="shared" si="4"/>
        <v>210.5
(4.4)</v>
      </c>
    </row>
    <row r="104" spans="1:5" x14ac:dyDescent="0.15">
      <c r="A104" s="7" t="s">
        <v>49</v>
      </c>
      <c r="B104" s="120">
        <v>410858518</v>
      </c>
      <c r="C104" s="143">
        <f t="shared" si="5"/>
        <v>410.858518</v>
      </c>
      <c r="D104" s="143">
        <f>B104/B58*100</f>
        <v>8.5821465557782677</v>
      </c>
      <c r="E104" s="144" t="str">
        <f t="shared" si="4"/>
        <v>410.9
(8.6)</v>
      </c>
    </row>
    <row r="105" spans="1:5" x14ac:dyDescent="0.15">
      <c r="A105" s="7" t="s">
        <v>50</v>
      </c>
      <c r="B105" s="120">
        <v>674877599</v>
      </c>
      <c r="C105" s="143">
        <f t="shared" si="5"/>
        <v>674.87759899999992</v>
      </c>
      <c r="D105" s="143">
        <f>B105/B58*100</f>
        <v>14.097063120472427</v>
      </c>
      <c r="E105" s="144" t="str">
        <f t="shared" si="4"/>
        <v>674.9
(14.1)</v>
      </c>
    </row>
    <row r="106" spans="1:5" x14ac:dyDescent="0.15">
      <c r="A106" s="7" t="s">
        <v>51</v>
      </c>
      <c r="B106" s="120">
        <v>600326659</v>
      </c>
      <c r="C106" s="143">
        <f t="shared" si="5"/>
        <v>600.32665899999995</v>
      </c>
      <c r="D106" s="143">
        <f>B106/B58*100</f>
        <v>12.539818801757749</v>
      </c>
      <c r="E106" s="144" t="str">
        <f t="shared" si="4"/>
        <v>600.3
(12.5)</v>
      </c>
    </row>
  </sheetData>
  <mergeCells count="2">
    <mergeCell ref="A2:A3"/>
    <mergeCell ref="A56:A5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9"/>
  <sheetViews>
    <sheetView topLeftCell="J1" zoomScale="90" zoomScaleNormal="90" workbookViewId="0">
      <selection activeCell="AA4" sqref="AA4:AH4"/>
    </sheetView>
  </sheetViews>
  <sheetFormatPr defaultRowHeight="13.5" x14ac:dyDescent="0.25"/>
  <cols>
    <col min="1" max="1" width="13.42578125" customWidth="1"/>
    <col min="2" max="2" width="9.85546875" bestFit="1" customWidth="1"/>
    <col min="3" max="3" width="7.140625" customWidth="1"/>
    <col min="4" max="5" width="8.85546875" customWidth="1"/>
    <col min="6" max="8" width="7.140625" customWidth="1"/>
    <col min="9" max="9" width="8.85546875" customWidth="1"/>
    <col min="10" max="10" width="12.5703125" style="126" customWidth="1"/>
    <col min="11" max="11" width="13.140625" customWidth="1"/>
    <col min="12" max="12" width="9.140625" style="1"/>
    <col min="13" max="18" width="9.140625" style="1" customWidth="1"/>
    <col min="19" max="20" width="9.140625" customWidth="1"/>
    <col min="22" max="22" width="9.140625" style="126"/>
    <col min="26" max="26" width="13" bestFit="1" customWidth="1"/>
    <col min="27" max="27" width="18.140625" bestFit="1" customWidth="1"/>
    <col min="28" max="28" width="15.85546875" customWidth="1"/>
    <col min="29" max="29" width="16.85546875" customWidth="1"/>
    <col min="30" max="30" width="17" bestFit="1" customWidth="1"/>
    <col min="31" max="31" width="15.140625" bestFit="1" customWidth="1"/>
    <col min="32" max="32" width="17" bestFit="1" customWidth="1"/>
    <col min="33" max="33" width="15.140625" bestFit="1" customWidth="1"/>
    <col min="34" max="34" width="14" bestFit="1" customWidth="1"/>
    <col min="35" max="35" width="15.140625" bestFit="1" customWidth="1"/>
    <col min="36" max="36" width="22.85546875" customWidth="1"/>
    <col min="37" max="37" width="14" bestFit="1" customWidth="1"/>
    <col min="38" max="38" width="15.140625" bestFit="1" customWidth="1"/>
    <col min="39" max="39" width="12.85546875" bestFit="1" customWidth="1"/>
    <col min="40" max="40" width="14" bestFit="1" customWidth="1"/>
    <col min="41" max="41" width="15.140625" bestFit="1" customWidth="1"/>
    <col min="42" max="43" width="14" bestFit="1" customWidth="1"/>
    <col min="44" max="45" width="15.140625" bestFit="1" customWidth="1"/>
    <col min="46" max="46" width="14" bestFit="1" customWidth="1"/>
    <col min="47" max="48" width="12.85546875" bestFit="1" customWidth="1"/>
    <col min="49" max="49" width="15.85546875" bestFit="1" customWidth="1"/>
    <col min="50" max="50" width="15.140625" bestFit="1" customWidth="1"/>
    <col min="51" max="52" width="14" bestFit="1" customWidth="1"/>
    <col min="53" max="53" width="12.85546875" bestFit="1" customWidth="1"/>
    <col min="54" max="54" width="14" bestFit="1" customWidth="1"/>
    <col min="55" max="55" width="15.140625" bestFit="1" customWidth="1"/>
  </cols>
  <sheetData>
    <row r="1" spans="1:49" x14ac:dyDescent="0.15">
      <c r="A1" s="152" t="s">
        <v>101</v>
      </c>
      <c r="B1" s="152"/>
      <c r="C1" s="152"/>
      <c r="D1" s="22"/>
      <c r="E1" s="19"/>
      <c r="F1" s="19"/>
      <c r="G1" s="19"/>
      <c r="H1" s="19"/>
      <c r="I1" s="19"/>
      <c r="J1" s="136"/>
    </row>
    <row r="2" spans="1:49" x14ac:dyDescent="0.25">
      <c r="A2" s="148"/>
      <c r="B2" s="23" t="s">
        <v>2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3" t="s">
        <v>65</v>
      </c>
      <c r="I2" s="23" t="s">
        <v>99</v>
      </c>
      <c r="J2" s="137"/>
      <c r="K2" s="23"/>
      <c r="L2" s="23" t="s">
        <v>2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23" t="s">
        <v>65</v>
      </c>
      <c r="S2" s="23" t="s">
        <v>66</v>
      </c>
      <c r="Z2" s="169"/>
      <c r="AA2" s="25" t="s">
        <v>2</v>
      </c>
      <c r="AB2" s="25" t="s">
        <v>60</v>
      </c>
      <c r="AC2" s="25" t="s">
        <v>61</v>
      </c>
      <c r="AD2" s="25" t="s">
        <v>62</v>
      </c>
      <c r="AE2" s="25" t="s">
        <v>63</v>
      </c>
      <c r="AF2" s="25" t="s">
        <v>64</v>
      </c>
      <c r="AG2" s="25" t="s">
        <v>65</v>
      </c>
      <c r="AH2" s="25" t="s">
        <v>66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</row>
    <row r="3" spans="1:49" x14ac:dyDescent="0.25">
      <c r="A3" s="149"/>
      <c r="B3" s="14" t="s">
        <v>3</v>
      </c>
      <c r="C3" s="14" t="s">
        <v>3</v>
      </c>
      <c r="D3" s="14" t="s">
        <v>3</v>
      </c>
      <c r="E3" s="14" t="s">
        <v>3</v>
      </c>
      <c r="F3" s="14" t="s">
        <v>3</v>
      </c>
      <c r="G3" s="14" t="s">
        <v>3</v>
      </c>
      <c r="H3" s="14" t="s">
        <v>3</v>
      </c>
      <c r="I3" s="8" t="s">
        <v>3</v>
      </c>
      <c r="J3" s="140" t="s">
        <v>144</v>
      </c>
      <c r="K3" s="14"/>
      <c r="L3" s="14" t="s">
        <v>3</v>
      </c>
      <c r="M3" s="14" t="s">
        <v>3</v>
      </c>
      <c r="N3" s="14" t="s">
        <v>3</v>
      </c>
      <c r="O3" s="14" t="s">
        <v>3</v>
      </c>
      <c r="P3" s="14" t="s">
        <v>3</v>
      </c>
      <c r="Q3" s="14" t="s">
        <v>3</v>
      </c>
      <c r="R3" s="14" t="s">
        <v>3</v>
      </c>
      <c r="S3" s="8" t="s">
        <v>3</v>
      </c>
      <c r="T3" s="140" t="s">
        <v>144</v>
      </c>
      <c r="X3" s="140" t="s">
        <v>144</v>
      </c>
      <c r="Z3" s="169"/>
      <c r="AA3" s="26" t="s">
        <v>3</v>
      </c>
      <c r="AB3" s="26" t="s">
        <v>3</v>
      </c>
      <c r="AC3" s="26" t="s">
        <v>3</v>
      </c>
      <c r="AD3" s="26" t="s">
        <v>3</v>
      </c>
      <c r="AE3" s="26" t="s">
        <v>3</v>
      </c>
      <c r="AF3" s="26" t="s">
        <v>3</v>
      </c>
      <c r="AG3" s="26" t="s">
        <v>3</v>
      </c>
      <c r="AH3" s="26" t="s">
        <v>98</v>
      </c>
      <c r="AI3" s="20"/>
      <c r="AJ3" s="20" t="s">
        <v>146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</row>
    <row r="4" spans="1:49" x14ac:dyDescent="0.15">
      <c r="A4" s="10" t="s">
        <v>5</v>
      </c>
      <c r="B4" s="32">
        <f>AA4*0.000001</f>
        <v>10199.543631300001</v>
      </c>
      <c r="C4" s="32">
        <f t="shared" ref="C4:I5" si="0">AB4*0.000001</f>
        <v>871.30562009999994</v>
      </c>
      <c r="D4" s="32">
        <f t="shared" si="0"/>
        <v>1187.4250213</v>
      </c>
      <c r="E4" s="32">
        <f t="shared" si="0"/>
        <v>5265.8012812999996</v>
      </c>
      <c r="F4" s="32">
        <f t="shared" si="0"/>
        <v>643.12420239999994</v>
      </c>
      <c r="G4" s="32">
        <f t="shared" si="0"/>
        <v>477.61923690000003</v>
      </c>
      <c r="H4" s="32">
        <f t="shared" si="0"/>
        <v>407.86096069999996</v>
      </c>
      <c r="I4" s="32">
        <f t="shared" si="0"/>
        <v>1346.4073085999999</v>
      </c>
      <c r="J4" s="132"/>
      <c r="K4" s="33" t="s">
        <v>7</v>
      </c>
      <c r="L4" s="86">
        <f>AA6*0.000001</f>
        <v>33.343885700000001</v>
      </c>
      <c r="M4" s="21">
        <f t="shared" ref="M4:S7" si="1">AB6*0.000001</f>
        <v>1.6027603999999998</v>
      </c>
      <c r="N4" s="21">
        <f t="shared" si="1"/>
        <v>1.0061669</v>
      </c>
      <c r="O4" s="21">
        <f t="shared" si="1"/>
        <v>15.548454399999999</v>
      </c>
      <c r="P4" s="21">
        <f t="shared" si="1"/>
        <v>7.0001745</v>
      </c>
      <c r="Q4" s="21">
        <f t="shared" si="1"/>
        <v>3.6001552999999995</v>
      </c>
      <c r="R4" s="21">
        <f t="shared" si="1"/>
        <v>0.51332690000000003</v>
      </c>
      <c r="S4" s="21">
        <f t="shared" si="1"/>
        <v>4.0728472999999994</v>
      </c>
      <c r="T4" s="131" t="str">
        <f>K4&amp;CHAR(10)&amp;FIXED($L4,1)</f>
        <v>수원시장안구
33.3</v>
      </c>
      <c r="U4" s="64"/>
      <c r="X4" s="1" t="str">
        <f>"총계"&amp;CHAR(10)&amp;FIXED($B4,1)</f>
        <v>총계
10,199.5</v>
      </c>
      <c r="Y4" s="126"/>
      <c r="Z4" s="36" t="s">
        <v>5</v>
      </c>
      <c r="AA4" s="75">
        <f t="shared" ref="AA4:AC6" si="2">AA111</f>
        <v>10199543631.300001</v>
      </c>
      <c r="AB4" s="75">
        <f t="shared" si="2"/>
        <v>871305620.10000002</v>
      </c>
      <c r="AC4" s="75">
        <f t="shared" si="2"/>
        <v>1187425021.3000002</v>
      </c>
      <c r="AD4" s="75">
        <f>AF111</f>
        <v>5265801281.3000002</v>
      </c>
      <c r="AE4" s="75">
        <f>AI111</f>
        <v>643124202.39999998</v>
      </c>
      <c r="AF4" s="75">
        <f>AO111</f>
        <v>477619236.90000004</v>
      </c>
      <c r="AG4" s="75">
        <f>AR111</f>
        <v>407860960.69999999</v>
      </c>
      <c r="AH4" s="21">
        <f>AW57</f>
        <v>1346407308.5999999</v>
      </c>
      <c r="AI4" s="56">
        <f>SUM(AB4:AH4)</f>
        <v>10199543631.300001</v>
      </c>
      <c r="AJ4" s="146">
        <f>'1.시구군별 면적 및 지번수'!B4</f>
        <v>10199543631.300001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</row>
    <row r="5" spans="1:49" x14ac:dyDescent="0.15">
      <c r="A5" s="10" t="s">
        <v>6</v>
      </c>
      <c r="B5" s="84">
        <f>AA5*0.000001</f>
        <v>121.0989199</v>
      </c>
      <c r="C5" s="32">
        <f t="shared" si="0"/>
        <v>7.6512329999999995</v>
      </c>
      <c r="D5" s="32">
        <f t="shared" si="0"/>
        <v>8.5176078999999998</v>
      </c>
      <c r="E5" s="32">
        <f t="shared" si="0"/>
        <v>25.3882966</v>
      </c>
      <c r="F5" s="32">
        <f t="shared" si="0"/>
        <v>33.271448199999995</v>
      </c>
      <c r="G5" s="32">
        <f t="shared" si="0"/>
        <v>15.907835900000002</v>
      </c>
      <c r="H5" s="32">
        <f t="shared" si="0"/>
        <v>2.6480567000000002</v>
      </c>
      <c r="I5" s="32">
        <f t="shared" si="0"/>
        <v>27.714441600000001</v>
      </c>
      <c r="J5" s="132"/>
      <c r="K5" s="33" t="s">
        <v>8</v>
      </c>
      <c r="L5" s="86">
        <f>AA7*0.000001</f>
        <v>47.180198499999996</v>
      </c>
      <c r="M5" s="21">
        <f t="shared" si="1"/>
        <v>5.1821261999999999</v>
      </c>
      <c r="N5" s="21">
        <f t="shared" si="1"/>
        <v>6.8174793999999999</v>
      </c>
      <c r="O5" s="21">
        <f t="shared" si="1"/>
        <v>4.9572101999999996</v>
      </c>
      <c r="P5" s="21">
        <f t="shared" si="1"/>
        <v>11.083239300000001</v>
      </c>
      <c r="Q5" s="21">
        <f t="shared" si="1"/>
        <v>5.7141839999999995</v>
      </c>
      <c r="R5" s="21">
        <f t="shared" si="1"/>
        <v>1.5223622999999999</v>
      </c>
      <c r="S5" s="21">
        <f t="shared" si="1"/>
        <v>11.903597100000001</v>
      </c>
      <c r="T5" s="131" t="str">
        <f t="shared" ref="T5:T20" si="3">K5&amp;CHAR(10)&amp;FIXED($L5,1)</f>
        <v>수원시권선구
47.2</v>
      </c>
      <c r="X5" t="str">
        <f>C2&amp;CHAR(10)&amp;FIXED($C4,1)</f>
        <v>전
871.3</v>
      </c>
      <c r="Y5" s="126"/>
      <c r="Z5" s="36" t="s">
        <v>6</v>
      </c>
      <c r="AA5" s="75">
        <f t="shared" si="2"/>
        <v>121098919.90000001</v>
      </c>
      <c r="AB5" s="75">
        <f t="shared" si="2"/>
        <v>7651233</v>
      </c>
      <c r="AC5" s="75">
        <f t="shared" si="2"/>
        <v>8517607.9000000004</v>
      </c>
      <c r="AD5" s="75">
        <f>AF112</f>
        <v>25388296.600000001</v>
      </c>
      <c r="AE5" s="75">
        <f t="shared" ref="AE5:AE52" si="4">AI112</f>
        <v>33271448.199999999</v>
      </c>
      <c r="AF5" s="75">
        <f t="shared" ref="AF5:AF52" si="5">AO112</f>
        <v>15907835.900000002</v>
      </c>
      <c r="AG5" s="75">
        <f t="shared" ref="AG5:AG52" si="6">AR112</f>
        <v>2648056.7000000002</v>
      </c>
      <c r="AH5" s="21">
        <f t="shared" ref="AH5:AH52" si="7">AW58</f>
        <v>27714441.600000001</v>
      </c>
      <c r="AI5" s="6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</row>
    <row r="6" spans="1:49" x14ac:dyDescent="0.15">
      <c r="A6" s="10" t="s">
        <v>11</v>
      </c>
      <c r="B6" s="84">
        <f>AA10*0.000001</f>
        <v>141.62586110000001</v>
      </c>
      <c r="C6" s="32">
        <f t="shared" ref="C6:I6" si="8">AB10*0.000001</f>
        <v>4.9967949999999997</v>
      </c>
      <c r="D6" s="32">
        <f t="shared" si="8"/>
        <v>4.2762848</v>
      </c>
      <c r="E6" s="32">
        <f t="shared" si="8"/>
        <v>62.0543063</v>
      </c>
      <c r="F6" s="32">
        <f t="shared" si="8"/>
        <v>24.324227399999998</v>
      </c>
      <c r="G6" s="32">
        <f t="shared" si="8"/>
        <v>16.4683563</v>
      </c>
      <c r="H6" s="32">
        <f t="shared" si="8"/>
        <v>3.5251940999999998</v>
      </c>
      <c r="I6" s="32">
        <f t="shared" si="8"/>
        <v>25.980697199999998</v>
      </c>
      <c r="J6" s="132"/>
      <c r="K6" s="33" t="s">
        <v>9</v>
      </c>
      <c r="L6" s="86">
        <f>AA8*0.000001</f>
        <v>12.8603706</v>
      </c>
      <c r="M6" s="21">
        <f t="shared" si="1"/>
        <v>0.33075470000000001</v>
      </c>
      <c r="N6" s="21">
        <f t="shared" si="1"/>
        <v>0.22216279999999997</v>
      </c>
      <c r="O6" s="21">
        <f t="shared" si="1"/>
        <v>1.1841578999999998</v>
      </c>
      <c r="P6" s="21">
        <f t="shared" si="1"/>
        <v>6.5584556999999997</v>
      </c>
      <c r="Q6" s="21">
        <f t="shared" si="1"/>
        <v>2.4284783999999999</v>
      </c>
      <c r="R6" s="21">
        <f t="shared" si="1"/>
        <v>0.1279362</v>
      </c>
      <c r="S6" s="21">
        <f t="shared" si="1"/>
        <v>2.0084249000000001</v>
      </c>
      <c r="T6" s="131" t="str">
        <f t="shared" si="3"/>
        <v>수원시팔달구
12.9</v>
      </c>
      <c r="X6" t="str">
        <f>D2&amp;CHAR(10)&amp;FIXED($D4,1)</f>
        <v>답
1,187.4</v>
      </c>
      <c r="Y6" s="126"/>
      <c r="Z6" s="34" t="s">
        <v>7</v>
      </c>
      <c r="AA6" s="88">
        <f t="shared" si="2"/>
        <v>33343885.699999999</v>
      </c>
      <c r="AB6" s="88">
        <f t="shared" si="2"/>
        <v>1602760.4</v>
      </c>
      <c r="AC6" s="88">
        <f t="shared" si="2"/>
        <v>1006166.9</v>
      </c>
      <c r="AD6" s="88">
        <f t="shared" ref="AD6:AD52" si="9">AF113</f>
        <v>15548454.4</v>
      </c>
      <c r="AE6" s="88">
        <f t="shared" si="4"/>
        <v>7000174.5</v>
      </c>
      <c r="AF6" s="88">
        <f t="shared" si="5"/>
        <v>3600155.3</v>
      </c>
      <c r="AG6" s="88">
        <f t="shared" si="6"/>
        <v>513326.9</v>
      </c>
      <c r="AH6" s="21">
        <f t="shared" si="7"/>
        <v>4072847.3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pans="1:49" x14ac:dyDescent="0.15">
      <c r="A7" s="7" t="s">
        <v>15</v>
      </c>
      <c r="B7" s="84">
        <f>AA14*0.000001</f>
        <v>81.545309799999998</v>
      </c>
      <c r="C7" s="32">
        <f t="shared" ref="C7:I7" si="10">AB14*0.000001</f>
        <v>3.9536218999999999</v>
      </c>
      <c r="D7" s="32">
        <f t="shared" si="10"/>
        <v>2.4751694</v>
      </c>
      <c r="E7" s="32">
        <f t="shared" si="10"/>
        <v>46.045617</v>
      </c>
      <c r="F7" s="32">
        <f t="shared" si="10"/>
        <v>11.591039599999998</v>
      </c>
      <c r="G7" s="32">
        <f t="shared" si="10"/>
        <v>7.3549625999999995</v>
      </c>
      <c r="H7" s="32">
        <f t="shared" si="10"/>
        <v>1.9910136000000001</v>
      </c>
      <c r="I7" s="32">
        <f t="shared" si="10"/>
        <v>8.1338857000000004</v>
      </c>
      <c r="J7" s="132" t="str">
        <f>A7&amp;" "&amp;FIXED($B7,1)</f>
        <v>의정부시 81.5</v>
      </c>
      <c r="K7" s="33" t="s">
        <v>10</v>
      </c>
      <c r="L7" s="86">
        <f>AA9*0.000001</f>
        <v>27.714465100000002</v>
      </c>
      <c r="M7" s="21">
        <f t="shared" si="1"/>
        <v>0.53559169999999989</v>
      </c>
      <c r="N7" s="21">
        <f t="shared" si="1"/>
        <v>0.47179879999999996</v>
      </c>
      <c r="O7" s="21">
        <f t="shared" si="1"/>
        <v>3.6984740999999999</v>
      </c>
      <c r="P7" s="21">
        <f t="shared" si="1"/>
        <v>8.6295786999999997</v>
      </c>
      <c r="Q7" s="21">
        <f t="shared" si="1"/>
        <v>4.1650181999999996</v>
      </c>
      <c r="R7" s="21">
        <f t="shared" si="1"/>
        <v>0.48443129999999995</v>
      </c>
      <c r="S7" s="21">
        <f t="shared" si="1"/>
        <v>9.729572300000001</v>
      </c>
      <c r="T7" s="131" t="str">
        <f t="shared" si="3"/>
        <v>수원시영통구
27.7</v>
      </c>
      <c r="X7" t="str">
        <f>E2&amp;CHAR(10)&amp;FIXED($E4,1)</f>
        <v>임야
5,265.8</v>
      </c>
      <c r="Y7" s="126"/>
      <c r="Z7" s="34" t="s">
        <v>8</v>
      </c>
      <c r="AA7" s="88">
        <f t="shared" ref="AA7:AC52" si="11">AA114</f>
        <v>47180198.5</v>
      </c>
      <c r="AB7" s="88">
        <f t="shared" si="11"/>
        <v>5182126.2</v>
      </c>
      <c r="AC7" s="88">
        <f t="shared" si="11"/>
        <v>6817479.4000000004</v>
      </c>
      <c r="AD7" s="88">
        <f t="shared" si="9"/>
        <v>4957210.2</v>
      </c>
      <c r="AE7" s="88">
        <f t="shared" si="4"/>
        <v>11083239.300000001</v>
      </c>
      <c r="AF7" s="88">
        <f t="shared" si="5"/>
        <v>5714184</v>
      </c>
      <c r="AG7" s="88">
        <f t="shared" si="6"/>
        <v>1522362.3</v>
      </c>
      <c r="AH7" s="21">
        <f t="shared" si="7"/>
        <v>11903597.100000001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pans="1:49" x14ac:dyDescent="0.15">
      <c r="A8" s="10" t="s">
        <v>16</v>
      </c>
      <c r="B8" s="84">
        <f>AA15*0.000001</f>
        <v>58.501118299999995</v>
      </c>
      <c r="C8" s="32">
        <f t="shared" ref="C8:I8" si="12">AB15*0.000001</f>
        <v>0.89545259999999993</v>
      </c>
      <c r="D8" s="32">
        <f t="shared" si="12"/>
        <v>0.46462929999999997</v>
      </c>
      <c r="E8" s="32">
        <f t="shared" si="12"/>
        <v>29.197116799999996</v>
      </c>
      <c r="F8" s="32">
        <f t="shared" si="12"/>
        <v>11.962557499999999</v>
      </c>
      <c r="G8" s="32">
        <f t="shared" si="12"/>
        <v>6.0041567999999996</v>
      </c>
      <c r="H8" s="32">
        <f t="shared" si="12"/>
        <v>1.7476806</v>
      </c>
      <c r="I8" s="32">
        <f t="shared" si="12"/>
        <v>8.2295247000000007</v>
      </c>
      <c r="J8" s="132"/>
      <c r="K8" s="33" t="s">
        <v>12</v>
      </c>
      <c r="L8" s="86">
        <f>AA11*0.000001</f>
        <v>45.4527067</v>
      </c>
      <c r="M8" s="21">
        <f t="shared" ref="M8:S8" si="13">AB11*0.000001</f>
        <v>2.5621820999999998</v>
      </c>
      <c r="N8" s="21">
        <f t="shared" si="13"/>
        <v>1.8408716999999999</v>
      </c>
      <c r="O8" s="21">
        <f t="shared" si="13"/>
        <v>20.807006300000001</v>
      </c>
      <c r="P8" s="21">
        <f t="shared" si="13"/>
        <v>6.1568782999999998</v>
      </c>
      <c r="Q8" s="21">
        <f t="shared" si="13"/>
        <v>4.3356850999999992</v>
      </c>
      <c r="R8" s="21">
        <f t="shared" si="13"/>
        <v>1.1655083999999998</v>
      </c>
      <c r="S8" s="21">
        <f t="shared" si="13"/>
        <v>8.5845748000000004</v>
      </c>
      <c r="T8" s="131" t="str">
        <f t="shared" si="3"/>
        <v>성남시수정구
45.5</v>
      </c>
      <c r="X8" t="str">
        <f>F2&amp;CHAR(10)&amp;FIXED($F4,1)</f>
        <v>대
643.1</v>
      </c>
      <c r="Y8" s="126"/>
      <c r="Z8" s="34" t="s">
        <v>9</v>
      </c>
      <c r="AA8" s="88">
        <f t="shared" si="11"/>
        <v>12860370.6</v>
      </c>
      <c r="AB8" s="88">
        <f t="shared" si="11"/>
        <v>330754.7</v>
      </c>
      <c r="AC8" s="88">
        <f t="shared" si="11"/>
        <v>222162.8</v>
      </c>
      <c r="AD8" s="88">
        <f t="shared" si="9"/>
        <v>1184157.8999999999</v>
      </c>
      <c r="AE8" s="88">
        <f t="shared" si="4"/>
        <v>6558455.7000000002</v>
      </c>
      <c r="AF8" s="88">
        <f t="shared" si="5"/>
        <v>2428478.4</v>
      </c>
      <c r="AG8" s="88">
        <f t="shared" si="6"/>
        <v>127936.2</v>
      </c>
      <c r="AH8" s="21">
        <f t="shared" si="7"/>
        <v>2008424.9000000001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pans="1:49" x14ac:dyDescent="0.15">
      <c r="A9" s="10" t="s">
        <v>113</v>
      </c>
      <c r="B9" s="84">
        <f>AA18*0.000001</f>
        <v>53.457017</v>
      </c>
      <c r="C9" s="32">
        <f t="shared" ref="C9:I9" si="14">AB18*0.000001</f>
        <v>3.0006807999999996</v>
      </c>
      <c r="D9" s="32">
        <f t="shared" si="14"/>
        <v>3.3405377999999994</v>
      </c>
      <c r="E9" s="32">
        <f t="shared" si="14"/>
        <v>8.0740701999999995</v>
      </c>
      <c r="F9" s="32">
        <f t="shared" si="14"/>
        <v>17.696753699999999</v>
      </c>
      <c r="G9" s="32">
        <f t="shared" si="14"/>
        <v>9.4636061999999992</v>
      </c>
      <c r="H9" s="32">
        <f t="shared" si="14"/>
        <v>0.41100399999999998</v>
      </c>
      <c r="I9" s="32">
        <f t="shared" si="14"/>
        <v>11.4703643</v>
      </c>
      <c r="J9" s="132" t="str">
        <f>A9&amp;" "&amp;FIXED($B9,1)</f>
        <v>부천시 53.5</v>
      </c>
      <c r="K9" s="33" t="s">
        <v>13</v>
      </c>
      <c r="L9" s="86">
        <f>AA12*0.000001</f>
        <v>26.412709499999998</v>
      </c>
      <c r="M9" s="21">
        <f t="shared" ref="M9:S10" si="15">AB12*0.000001</f>
        <v>0.58594219999999997</v>
      </c>
      <c r="N9" s="21">
        <f t="shared" si="15"/>
        <v>0.90180839999999995</v>
      </c>
      <c r="O9" s="21">
        <f t="shared" si="15"/>
        <v>12.8996549</v>
      </c>
      <c r="P9" s="21">
        <f t="shared" si="15"/>
        <v>4.2056889000000002</v>
      </c>
      <c r="Q9" s="21">
        <f t="shared" si="15"/>
        <v>3.7038872999999994</v>
      </c>
      <c r="R9" s="21">
        <f t="shared" si="15"/>
        <v>0.20856810000000001</v>
      </c>
      <c r="S9" s="21">
        <f t="shared" si="15"/>
        <v>3.9071597000000007</v>
      </c>
      <c r="T9" s="131" t="str">
        <f t="shared" si="3"/>
        <v>성남시중원구
26.4</v>
      </c>
      <c r="X9" t="str">
        <f>G2&amp;CHAR(10)&amp;FIXED($G4,1)</f>
        <v>도로
477.6</v>
      </c>
      <c r="Y9" s="126"/>
      <c r="Z9" s="34" t="s">
        <v>10</v>
      </c>
      <c r="AA9" s="88">
        <f t="shared" si="11"/>
        <v>27714465.100000001</v>
      </c>
      <c r="AB9" s="88">
        <f t="shared" si="11"/>
        <v>535591.69999999995</v>
      </c>
      <c r="AC9" s="88">
        <f t="shared" si="11"/>
        <v>471798.8</v>
      </c>
      <c r="AD9" s="88">
        <f t="shared" si="9"/>
        <v>3698474.1</v>
      </c>
      <c r="AE9" s="88">
        <f t="shared" si="4"/>
        <v>8629578.6999999993</v>
      </c>
      <c r="AF9" s="88">
        <f t="shared" si="5"/>
        <v>4165018.2</v>
      </c>
      <c r="AG9" s="88">
        <f t="shared" si="6"/>
        <v>484431.3</v>
      </c>
      <c r="AH9" s="21">
        <f t="shared" si="7"/>
        <v>9729572.3000000007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pans="1:49" x14ac:dyDescent="0.15">
      <c r="A10" s="7" t="s">
        <v>19</v>
      </c>
      <c r="B10" s="84">
        <f>AA19*0.000001</f>
        <v>38.519461200000002</v>
      </c>
      <c r="C10" s="32">
        <f t="shared" ref="C10:I10" si="16">AB19*0.000001</f>
        <v>4.7483147999999993</v>
      </c>
      <c r="D10" s="32">
        <f t="shared" si="16"/>
        <v>2.3067389999999999</v>
      </c>
      <c r="E10" s="32">
        <f t="shared" si="16"/>
        <v>13.802510499999999</v>
      </c>
      <c r="F10" s="32">
        <f t="shared" si="16"/>
        <v>7.5388332999999994</v>
      </c>
      <c r="G10" s="32">
        <f t="shared" si="16"/>
        <v>4.5807848</v>
      </c>
      <c r="H10" s="32">
        <f t="shared" si="16"/>
        <v>1.017957</v>
      </c>
      <c r="I10" s="32">
        <f t="shared" si="16"/>
        <v>4.5243217999999992</v>
      </c>
      <c r="J10" s="132" t="str">
        <f>A10&amp;" "&amp;FIXED($B10,1)</f>
        <v>광명시 38.5</v>
      </c>
      <c r="K10" s="33" t="s">
        <v>14</v>
      </c>
      <c r="L10" s="86">
        <f>AA13*0.000001</f>
        <v>69.760444899999996</v>
      </c>
      <c r="M10" s="21">
        <f t="shared" si="15"/>
        <v>1.8486706999999998</v>
      </c>
      <c r="N10" s="21">
        <f t="shared" si="15"/>
        <v>1.5336046999999999</v>
      </c>
      <c r="O10" s="21">
        <f t="shared" si="15"/>
        <v>28.347645100000001</v>
      </c>
      <c r="P10" s="21">
        <f t="shared" si="15"/>
        <v>13.961660199999999</v>
      </c>
      <c r="Q10" s="21">
        <f t="shared" si="15"/>
        <v>8.4287838999999991</v>
      </c>
      <c r="R10" s="21">
        <f t="shared" si="15"/>
        <v>2.1511176000000001</v>
      </c>
      <c r="S10" s="21">
        <f t="shared" si="15"/>
        <v>13.488962699999998</v>
      </c>
      <c r="T10" s="131" t="str">
        <f t="shared" si="3"/>
        <v>성남시분당구
69.8</v>
      </c>
      <c r="X10" t="str">
        <f>H2&amp;CHAR(10)&amp;FIXED($H4,1)</f>
        <v>하천
407.9</v>
      </c>
      <c r="Y10" s="126"/>
      <c r="Z10" s="36" t="s">
        <v>11</v>
      </c>
      <c r="AA10" s="145">
        <f t="shared" si="11"/>
        <v>141625861.10000002</v>
      </c>
      <c r="AB10" s="145">
        <f t="shared" si="11"/>
        <v>4996795</v>
      </c>
      <c r="AC10" s="145">
        <f t="shared" si="11"/>
        <v>4276284.8</v>
      </c>
      <c r="AD10" s="145">
        <f t="shared" si="9"/>
        <v>62054306.300000004</v>
      </c>
      <c r="AE10" s="145">
        <f t="shared" si="4"/>
        <v>24324227.399999999</v>
      </c>
      <c r="AF10" s="145">
        <f t="shared" si="5"/>
        <v>16468356.300000001</v>
      </c>
      <c r="AG10" s="145">
        <f t="shared" si="6"/>
        <v>3525194.1</v>
      </c>
      <c r="AH10" s="21">
        <f t="shared" si="7"/>
        <v>25980697.199999999</v>
      </c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49" x14ac:dyDescent="0.15">
      <c r="A11" s="7" t="s">
        <v>20</v>
      </c>
      <c r="B11" s="84">
        <f>AA20*0.000001</f>
        <v>457.88239219999997</v>
      </c>
      <c r="C11" s="32">
        <f t="shared" ref="C11:I11" si="17">AB20*0.000001</f>
        <v>37.249528799999993</v>
      </c>
      <c r="D11" s="32">
        <f t="shared" si="17"/>
        <v>147.98170359999997</v>
      </c>
      <c r="E11" s="32">
        <f t="shared" si="17"/>
        <v>74.211961700000003</v>
      </c>
      <c r="F11" s="32">
        <f t="shared" si="17"/>
        <v>37.747620699999999</v>
      </c>
      <c r="G11" s="32">
        <f t="shared" si="17"/>
        <v>32.218164799999997</v>
      </c>
      <c r="H11" s="32">
        <f t="shared" si="17"/>
        <v>17.047273699999998</v>
      </c>
      <c r="I11" s="32">
        <f t="shared" si="17"/>
        <v>111.4261389</v>
      </c>
      <c r="J11" s="132" t="str">
        <f>A11&amp;" "&amp;FIXED($B11,1)</f>
        <v>평택시 457.9</v>
      </c>
      <c r="K11" s="33" t="s">
        <v>114</v>
      </c>
      <c r="L11" s="86">
        <f>AA16*0.000001</f>
        <v>36.562941899999998</v>
      </c>
      <c r="M11" s="21">
        <f t="shared" ref="M11:S11" si="18">AB16*0.000001</f>
        <v>0.61995149999999999</v>
      </c>
      <c r="N11" s="21">
        <f t="shared" si="18"/>
        <v>0.24924549999999998</v>
      </c>
      <c r="O11" s="21">
        <f t="shared" si="18"/>
        <v>21.831240699999999</v>
      </c>
      <c r="P11" s="21">
        <f t="shared" si="18"/>
        <v>5.3092214999999996</v>
      </c>
      <c r="Q11" s="21">
        <f t="shared" si="18"/>
        <v>2.7914898999999997</v>
      </c>
      <c r="R11" s="21">
        <f t="shared" si="18"/>
        <v>1.2736046999999999</v>
      </c>
      <c r="S11" s="21">
        <f t="shared" si="18"/>
        <v>4.4881880999999995</v>
      </c>
      <c r="T11" s="131" t="str">
        <f t="shared" si="3"/>
        <v>안양시만안구
36.6</v>
      </c>
      <c r="X11" t="str">
        <f>I2&amp;CHAR(10)&amp;FIXED($I4,1)</f>
        <v>기타
1,346.4</v>
      </c>
      <c r="Y11" s="126"/>
      <c r="Z11" s="34" t="s">
        <v>12</v>
      </c>
      <c r="AA11" s="88">
        <f t="shared" si="11"/>
        <v>45452706.700000003</v>
      </c>
      <c r="AB11" s="88">
        <f t="shared" si="11"/>
        <v>2562182.1</v>
      </c>
      <c r="AC11" s="88">
        <f t="shared" si="11"/>
        <v>1840871.7</v>
      </c>
      <c r="AD11" s="88">
        <f t="shared" si="9"/>
        <v>20807006.300000001</v>
      </c>
      <c r="AE11" s="88">
        <f t="shared" si="4"/>
        <v>6156878.2999999998</v>
      </c>
      <c r="AF11" s="88">
        <f t="shared" si="5"/>
        <v>4335685.0999999996</v>
      </c>
      <c r="AG11" s="88">
        <f t="shared" si="6"/>
        <v>1165508.3999999999</v>
      </c>
      <c r="AH11" s="21">
        <f t="shared" si="7"/>
        <v>8584574.8000000007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49" x14ac:dyDescent="0.15">
      <c r="A12" s="7" t="s">
        <v>21</v>
      </c>
      <c r="B12" s="85">
        <f>AA21*0.000001</f>
        <v>95.671816399999997</v>
      </c>
      <c r="C12" s="74">
        <f t="shared" ref="C12:I13" si="19">AB21*0.000001</f>
        <v>6.5280517999999992</v>
      </c>
      <c r="D12" s="74">
        <f t="shared" si="19"/>
        <v>2.3670317000000001</v>
      </c>
      <c r="E12" s="74">
        <f t="shared" si="19"/>
        <v>63.527485200000001</v>
      </c>
      <c r="F12" s="74">
        <f t="shared" si="19"/>
        <v>5.4686054000000004</v>
      </c>
      <c r="G12" s="74">
        <f t="shared" si="19"/>
        <v>3.1843702</v>
      </c>
      <c r="H12" s="74">
        <f t="shared" si="19"/>
        <v>2.1886787000000001</v>
      </c>
      <c r="I12" s="74">
        <f t="shared" si="19"/>
        <v>12.407593399999998</v>
      </c>
      <c r="J12" s="132" t="str">
        <f>A12&amp;" "&amp;FIXED($B12,1)</f>
        <v>동두천시 95.7</v>
      </c>
      <c r="K12" s="33" t="s">
        <v>18</v>
      </c>
      <c r="L12" s="86">
        <f>AA17*0.000001</f>
        <v>21.938176399999996</v>
      </c>
      <c r="M12" s="21">
        <f t="shared" ref="M12:S12" si="20">AB17*0.000001</f>
        <v>0.27550109999999994</v>
      </c>
      <c r="N12" s="21">
        <f t="shared" si="20"/>
        <v>0.21538379999999999</v>
      </c>
      <c r="O12" s="21">
        <f t="shared" si="20"/>
        <v>7.3658760999999995</v>
      </c>
      <c r="P12" s="21">
        <f t="shared" si="20"/>
        <v>6.6533359999999995</v>
      </c>
      <c r="Q12" s="21">
        <f t="shared" si="20"/>
        <v>3.2126668999999999</v>
      </c>
      <c r="R12" s="21">
        <f t="shared" si="20"/>
        <v>0.47407589999999999</v>
      </c>
      <c r="S12" s="21">
        <f t="shared" si="20"/>
        <v>3.7413365999999999</v>
      </c>
      <c r="T12" s="131" t="str">
        <f t="shared" si="3"/>
        <v>안양시동안구
21.9</v>
      </c>
      <c r="Z12" s="34" t="s">
        <v>13</v>
      </c>
      <c r="AA12" s="88">
        <f t="shared" si="11"/>
        <v>26412709.5</v>
      </c>
      <c r="AB12" s="88">
        <f t="shared" si="11"/>
        <v>585942.19999999995</v>
      </c>
      <c r="AC12" s="88">
        <f t="shared" si="11"/>
        <v>901808.4</v>
      </c>
      <c r="AD12" s="88">
        <f t="shared" si="9"/>
        <v>12899654.9</v>
      </c>
      <c r="AE12" s="88">
        <f t="shared" si="4"/>
        <v>4205688.9000000004</v>
      </c>
      <c r="AF12" s="88">
        <f t="shared" si="5"/>
        <v>3703887.3</v>
      </c>
      <c r="AG12" s="88">
        <f t="shared" si="6"/>
        <v>208568.1</v>
      </c>
      <c r="AH12" s="21">
        <f t="shared" si="7"/>
        <v>3907159.7000000007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</row>
    <row r="13" spans="1:49" x14ac:dyDescent="0.15">
      <c r="A13" s="10" t="s">
        <v>22</v>
      </c>
      <c r="B13" s="85">
        <f>AA22*0.000001</f>
        <v>156.52795159999999</v>
      </c>
      <c r="C13" s="74">
        <f t="shared" si="19"/>
        <v>12.2526153</v>
      </c>
      <c r="D13" s="74">
        <f t="shared" si="19"/>
        <v>10.234569800000001</v>
      </c>
      <c r="E13" s="74">
        <f t="shared" si="19"/>
        <v>51.930964700000004</v>
      </c>
      <c r="F13" s="74">
        <f t="shared" si="19"/>
        <v>20.1414711</v>
      </c>
      <c r="G13" s="74">
        <f t="shared" si="19"/>
        <v>18.026769699999999</v>
      </c>
      <c r="H13" s="74">
        <f t="shared" si="19"/>
        <v>1.8491372000000001</v>
      </c>
      <c r="I13" s="74">
        <f t="shared" si="19"/>
        <v>42.092423799999992</v>
      </c>
      <c r="J13" s="132"/>
      <c r="K13" s="33" t="s">
        <v>23</v>
      </c>
      <c r="L13" s="86">
        <f>AA23*0.000001</f>
        <v>57.992504099999998</v>
      </c>
      <c r="M13" s="21">
        <f t="shared" ref="M13:S13" si="21">AB23*0.000001</f>
        <v>5.3788441999999996</v>
      </c>
      <c r="N13" s="21">
        <f t="shared" si="21"/>
        <v>3.6858959999999996</v>
      </c>
      <c r="O13" s="21">
        <f t="shared" si="21"/>
        <v>21.2607985</v>
      </c>
      <c r="P13" s="21">
        <f t="shared" si="21"/>
        <v>8.5434479000000003</v>
      </c>
      <c r="Q13" s="21">
        <f t="shared" si="21"/>
        <v>7.744853</v>
      </c>
      <c r="R13" s="21">
        <f t="shared" si="21"/>
        <v>0.86523090000000002</v>
      </c>
      <c r="S13" s="21">
        <f t="shared" si="21"/>
        <v>10.513433599999999</v>
      </c>
      <c r="T13" s="131" t="str">
        <f t="shared" si="3"/>
        <v>안산시상록구
58.0</v>
      </c>
      <c r="Z13" s="34" t="s">
        <v>14</v>
      </c>
      <c r="AA13" s="88">
        <f t="shared" si="11"/>
        <v>69760444.900000006</v>
      </c>
      <c r="AB13" s="88">
        <f t="shared" si="11"/>
        <v>1848670.7</v>
      </c>
      <c r="AC13" s="88">
        <f t="shared" si="11"/>
        <v>1533604.7</v>
      </c>
      <c r="AD13" s="88">
        <f t="shared" si="9"/>
        <v>28347645.100000001</v>
      </c>
      <c r="AE13" s="88">
        <f t="shared" si="4"/>
        <v>13961660.199999999</v>
      </c>
      <c r="AF13" s="88">
        <f t="shared" si="5"/>
        <v>8428783.9000000004</v>
      </c>
      <c r="AG13" s="88">
        <f t="shared" si="6"/>
        <v>2151117.6</v>
      </c>
      <c r="AH13" s="21">
        <f t="shared" si="7"/>
        <v>13488962.699999999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</row>
    <row r="14" spans="1:49" x14ac:dyDescent="0.15">
      <c r="A14" s="10" t="s">
        <v>25</v>
      </c>
      <c r="B14" s="85">
        <f>AA25*0.000001</f>
        <v>268.11914300000001</v>
      </c>
      <c r="C14" s="74">
        <f t="shared" ref="C14:I14" si="22">AB25*0.000001</f>
        <v>26.514817899999997</v>
      </c>
      <c r="D14" s="74">
        <f t="shared" si="22"/>
        <v>29.543052999999997</v>
      </c>
      <c r="E14" s="74">
        <f t="shared" si="22"/>
        <v>82.906053400000005</v>
      </c>
      <c r="F14" s="74">
        <f t="shared" si="22"/>
        <v>36.6537741</v>
      </c>
      <c r="G14" s="74">
        <f t="shared" si="22"/>
        <v>20.609432700000003</v>
      </c>
      <c r="H14" s="74">
        <f t="shared" si="22"/>
        <v>24.360024399999997</v>
      </c>
      <c r="I14" s="74">
        <f t="shared" si="22"/>
        <v>47.5319875</v>
      </c>
      <c r="J14" s="132"/>
      <c r="K14" s="33" t="s">
        <v>24</v>
      </c>
      <c r="L14" s="86">
        <f>AA24*0.000001</f>
        <v>98.535447499999989</v>
      </c>
      <c r="M14" s="21">
        <f t="shared" ref="M14:S14" si="23">AB24*0.000001</f>
        <v>6.873771099999999</v>
      </c>
      <c r="N14" s="21">
        <f t="shared" si="23"/>
        <v>6.5486737999999995</v>
      </c>
      <c r="O14" s="21">
        <f t="shared" si="23"/>
        <v>30.670166199999997</v>
      </c>
      <c r="P14" s="21">
        <f t="shared" si="23"/>
        <v>11.598023199999998</v>
      </c>
      <c r="Q14" s="21">
        <f t="shared" si="23"/>
        <v>10.281916699999998</v>
      </c>
      <c r="R14" s="21">
        <f t="shared" si="23"/>
        <v>0.98390630000000001</v>
      </c>
      <c r="S14" s="21">
        <f t="shared" si="23"/>
        <v>31.578990199999996</v>
      </c>
      <c r="T14" s="131" t="str">
        <f t="shared" si="3"/>
        <v>안산시단원구
98.5</v>
      </c>
      <c r="Z14" s="34" t="s">
        <v>15</v>
      </c>
      <c r="AA14" s="88">
        <f t="shared" si="11"/>
        <v>81545309.799999997</v>
      </c>
      <c r="AB14" s="88">
        <f t="shared" si="11"/>
        <v>3953621.9</v>
      </c>
      <c r="AC14" s="88">
        <f t="shared" si="11"/>
        <v>2475169.4</v>
      </c>
      <c r="AD14" s="88">
        <f t="shared" si="9"/>
        <v>46045617</v>
      </c>
      <c r="AE14" s="88">
        <f t="shared" si="4"/>
        <v>11591039.6</v>
      </c>
      <c r="AF14" s="88">
        <f t="shared" si="5"/>
        <v>7354962.5999999996</v>
      </c>
      <c r="AG14" s="88">
        <f t="shared" si="6"/>
        <v>1991013.6</v>
      </c>
      <c r="AH14" s="21">
        <f t="shared" si="7"/>
        <v>8133885.7000000002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</row>
    <row r="15" spans="1:49" x14ac:dyDescent="0.15">
      <c r="A15" s="7" t="s">
        <v>29</v>
      </c>
      <c r="B15" s="85">
        <f>AA29*0.000001</f>
        <v>35.870833499999996</v>
      </c>
      <c r="C15" s="74">
        <f t="shared" ref="C15:I22" si="24">AB29*0.000001</f>
        <v>2.6742140000000001</v>
      </c>
      <c r="D15" s="74">
        <f t="shared" si="24"/>
        <v>2.0413109999999999</v>
      </c>
      <c r="E15" s="74">
        <f t="shared" si="24"/>
        <v>22.686128899999996</v>
      </c>
      <c r="F15" s="74">
        <f t="shared" si="24"/>
        <v>3.0787037999999995</v>
      </c>
      <c r="G15" s="74">
        <f t="shared" si="24"/>
        <v>2.3203329999999998</v>
      </c>
      <c r="H15" s="74">
        <f t="shared" si="24"/>
        <v>0.56106659999999997</v>
      </c>
      <c r="I15" s="74">
        <f t="shared" si="24"/>
        <v>2.5090761999999995</v>
      </c>
      <c r="J15" s="132" t="str">
        <f>A15&amp;" "&amp;FIXED($B15,1)</f>
        <v>과천시 35.9</v>
      </c>
      <c r="K15" s="33" t="s">
        <v>26</v>
      </c>
      <c r="L15" s="86">
        <f>AA26*0.000001</f>
        <v>59.959662899999998</v>
      </c>
      <c r="M15" s="21">
        <f t="shared" ref="M15:S17" si="25">AB26*0.000001</f>
        <v>6.0536064999999999</v>
      </c>
      <c r="N15" s="21">
        <f t="shared" si="25"/>
        <v>6.0083950999999995</v>
      </c>
      <c r="O15" s="21">
        <f t="shared" si="25"/>
        <v>11.6858553</v>
      </c>
      <c r="P15" s="21">
        <f t="shared" si="25"/>
        <v>12.40837</v>
      </c>
      <c r="Q15" s="21">
        <f t="shared" si="25"/>
        <v>6.3356953999999996</v>
      </c>
      <c r="R15" s="21">
        <f t="shared" si="25"/>
        <v>3.3601958999999999</v>
      </c>
      <c r="S15" s="21">
        <f t="shared" si="25"/>
        <v>14.107544699999998</v>
      </c>
      <c r="T15" s="131" t="str">
        <f t="shared" si="3"/>
        <v>고양시덕양구
60.0</v>
      </c>
      <c r="Z15" s="36" t="s">
        <v>16</v>
      </c>
      <c r="AA15" s="145">
        <f t="shared" si="11"/>
        <v>58501118.299999997</v>
      </c>
      <c r="AB15" s="145">
        <f t="shared" si="11"/>
        <v>895452.6</v>
      </c>
      <c r="AC15" s="145">
        <f t="shared" si="11"/>
        <v>464629.3</v>
      </c>
      <c r="AD15" s="145">
        <f t="shared" si="9"/>
        <v>29197116.799999997</v>
      </c>
      <c r="AE15" s="145">
        <f t="shared" si="4"/>
        <v>11962557.5</v>
      </c>
      <c r="AF15" s="145">
        <f t="shared" si="5"/>
        <v>6004156.7999999998</v>
      </c>
      <c r="AG15" s="145">
        <f t="shared" si="6"/>
        <v>1747680.6</v>
      </c>
      <c r="AH15" s="21">
        <f t="shared" si="7"/>
        <v>8229524.7000000011</v>
      </c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</row>
    <row r="16" spans="1:49" x14ac:dyDescent="0.15">
      <c r="A16" s="7" t="s">
        <v>30</v>
      </c>
      <c r="B16" s="85">
        <f t="shared" ref="B16:B22" si="26">AA30*0.000001</f>
        <v>33.333731199999995</v>
      </c>
      <c r="C16" s="74">
        <f t="shared" si="24"/>
        <v>3.3178672999999996</v>
      </c>
      <c r="D16" s="74">
        <f t="shared" si="24"/>
        <v>0.73425469999999993</v>
      </c>
      <c r="E16" s="74">
        <f t="shared" si="24"/>
        <v>11.3650869</v>
      </c>
      <c r="F16" s="74">
        <f t="shared" si="24"/>
        <v>4.9806729000000001</v>
      </c>
      <c r="G16" s="74">
        <f t="shared" si="24"/>
        <v>3.9975779999999999</v>
      </c>
      <c r="H16" s="74">
        <f t="shared" si="24"/>
        <v>4.5631154</v>
      </c>
      <c r="I16" s="74">
        <f t="shared" si="24"/>
        <v>4.3751559999999996</v>
      </c>
      <c r="J16" s="132" t="str">
        <f>A16&amp;" "&amp;FIXED($B16,1)</f>
        <v>구리시 33.3</v>
      </c>
      <c r="K16" s="33" t="s">
        <v>27</v>
      </c>
      <c r="L16" s="86">
        <f>AA27*0.000001</f>
        <v>42.563953399999995</v>
      </c>
      <c r="M16" s="21">
        <f t="shared" si="25"/>
        <v>3.6468617000000001</v>
      </c>
      <c r="N16" s="21">
        <f t="shared" si="25"/>
        <v>9.0761774000000006</v>
      </c>
      <c r="O16" s="21">
        <f t="shared" si="25"/>
        <v>1.5057863999999999</v>
      </c>
      <c r="P16" s="21">
        <f t="shared" si="25"/>
        <v>8.8007341999999991</v>
      </c>
      <c r="Q16" s="21">
        <f t="shared" si="25"/>
        <v>5.3132779999999995</v>
      </c>
      <c r="R16" s="21">
        <f t="shared" si="25"/>
        <v>7.2874202999999991</v>
      </c>
      <c r="S16" s="21">
        <f t="shared" si="25"/>
        <v>6.9336954000000004</v>
      </c>
      <c r="T16" s="131" t="str">
        <f t="shared" si="3"/>
        <v>고양시일산동구
42.6</v>
      </c>
      <c r="Z16" s="34" t="s">
        <v>17</v>
      </c>
      <c r="AA16" s="88">
        <f t="shared" si="11"/>
        <v>36562941.899999999</v>
      </c>
      <c r="AB16" s="88">
        <f t="shared" si="11"/>
        <v>619951.5</v>
      </c>
      <c r="AC16" s="88">
        <f t="shared" si="11"/>
        <v>249245.5</v>
      </c>
      <c r="AD16" s="88">
        <f t="shared" si="9"/>
        <v>21831240.699999999</v>
      </c>
      <c r="AE16" s="88">
        <f t="shared" si="4"/>
        <v>5309221.5</v>
      </c>
      <c r="AF16" s="88">
        <f t="shared" si="5"/>
        <v>2791489.9</v>
      </c>
      <c r="AG16" s="88">
        <f t="shared" si="6"/>
        <v>1273604.7</v>
      </c>
      <c r="AH16" s="21">
        <f t="shared" si="7"/>
        <v>4488188.0999999996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</row>
    <row r="17" spans="1:49" x14ac:dyDescent="0.15">
      <c r="A17" s="7" t="s">
        <v>31</v>
      </c>
      <c r="B17" s="85">
        <f t="shared" si="26"/>
        <v>458.12131519999997</v>
      </c>
      <c r="C17" s="74">
        <f t="shared" si="24"/>
        <v>27.997377799999999</v>
      </c>
      <c r="D17" s="74">
        <f t="shared" si="24"/>
        <v>24.721573699999997</v>
      </c>
      <c r="E17" s="74">
        <f t="shared" si="24"/>
        <v>293.13886049999996</v>
      </c>
      <c r="F17" s="74">
        <f t="shared" si="24"/>
        <v>29.149091599999998</v>
      </c>
      <c r="G17" s="74">
        <f t="shared" si="24"/>
        <v>17.446819099999999</v>
      </c>
      <c r="H17" s="74">
        <f t="shared" si="24"/>
        <v>21.865671800000001</v>
      </c>
      <c r="I17" s="74">
        <f t="shared" si="24"/>
        <v>43.801920699999997</v>
      </c>
      <c r="J17" s="132" t="str">
        <f>A17&amp;" "&amp;FIXED($B17,1)</f>
        <v>남양주시 458.1</v>
      </c>
      <c r="K17" s="33" t="s">
        <v>28</v>
      </c>
      <c r="L17" s="86">
        <f>AA28*0.000001</f>
        <v>165.59552669999999</v>
      </c>
      <c r="M17" s="21">
        <f t="shared" si="25"/>
        <v>16.814349699999998</v>
      </c>
      <c r="N17" s="21">
        <f t="shared" si="25"/>
        <v>14.458480499999999</v>
      </c>
      <c r="O17" s="21">
        <f t="shared" si="25"/>
        <v>69.714411699999999</v>
      </c>
      <c r="P17" s="21">
        <f t="shared" si="25"/>
        <v>15.444669899999999</v>
      </c>
      <c r="Q17" s="21">
        <f t="shared" si="25"/>
        <v>8.9604593000000001</v>
      </c>
      <c r="R17" s="21">
        <f t="shared" si="25"/>
        <v>13.712408199999999</v>
      </c>
      <c r="S17" s="21">
        <f t="shared" si="25"/>
        <v>26.4907474</v>
      </c>
      <c r="T17" s="131" t="str">
        <f t="shared" si="3"/>
        <v>고양시일산서구
165.6</v>
      </c>
      <c r="Z17" s="34" t="s">
        <v>18</v>
      </c>
      <c r="AA17" s="88">
        <f t="shared" si="11"/>
        <v>21938176.399999999</v>
      </c>
      <c r="AB17" s="88">
        <f t="shared" si="11"/>
        <v>275501.09999999998</v>
      </c>
      <c r="AC17" s="88">
        <f t="shared" si="11"/>
        <v>215383.8</v>
      </c>
      <c r="AD17" s="88">
        <f t="shared" si="9"/>
        <v>7365876.0999999996</v>
      </c>
      <c r="AE17" s="88">
        <f t="shared" si="4"/>
        <v>6653336</v>
      </c>
      <c r="AF17" s="88">
        <f t="shared" si="5"/>
        <v>3212666.9</v>
      </c>
      <c r="AG17" s="88">
        <f t="shared" si="6"/>
        <v>474075.9</v>
      </c>
      <c r="AH17" s="21">
        <f t="shared" si="7"/>
        <v>3741336.6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</row>
    <row r="18" spans="1:49" x14ac:dyDescent="0.15">
      <c r="A18" s="7" t="s">
        <v>32</v>
      </c>
      <c r="B18" s="85">
        <f t="shared" si="26"/>
        <v>42.705752899999993</v>
      </c>
      <c r="C18" s="74">
        <f t="shared" si="24"/>
        <v>3.3762592000000002</v>
      </c>
      <c r="D18" s="74">
        <f t="shared" si="24"/>
        <v>5.1542411999999995</v>
      </c>
      <c r="E18" s="74">
        <f t="shared" si="24"/>
        <v>10.009030099999999</v>
      </c>
      <c r="F18" s="74">
        <f t="shared" si="24"/>
        <v>8.659202800000001</v>
      </c>
      <c r="G18" s="74">
        <f t="shared" si="24"/>
        <v>5.6982149999999994</v>
      </c>
      <c r="H18" s="74">
        <f t="shared" si="24"/>
        <v>0.88638249999999996</v>
      </c>
      <c r="I18" s="74">
        <f t="shared" si="24"/>
        <v>8.9224220999999986</v>
      </c>
      <c r="J18" s="132" t="str">
        <f>A18&amp;" "&amp;FIXED($B18,1)</f>
        <v>오산시 42.7</v>
      </c>
      <c r="K18" s="33" t="s">
        <v>38</v>
      </c>
      <c r="L18" s="86">
        <f>AA38*0.000001</f>
        <v>467.48211569999995</v>
      </c>
      <c r="M18" s="21">
        <f t="shared" ref="M18:S20" si="27">AB38*0.000001</f>
        <v>35.374770999999996</v>
      </c>
      <c r="N18" s="21">
        <f t="shared" si="27"/>
        <v>61.305300599999995</v>
      </c>
      <c r="O18" s="21">
        <f t="shared" si="27"/>
        <v>257.50409230000002</v>
      </c>
      <c r="P18" s="21">
        <f t="shared" si="27"/>
        <v>25.015929799999999</v>
      </c>
      <c r="Q18" s="21">
        <f t="shared" si="27"/>
        <v>13.985638199999999</v>
      </c>
      <c r="R18" s="21">
        <f t="shared" si="27"/>
        <v>10.551595599999999</v>
      </c>
      <c r="S18" s="21">
        <f t="shared" si="27"/>
        <v>63.744788199999988</v>
      </c>
      <c r="T18" s="131" t="str">
        <f t="shared" si="3"/>
        <v>용인시처인구
467.5</v>
      </c>
      <c r="Z18" s="36" t="s">
        <v>113</v>
      </c>
      <c r="AA18" s="88">
        <f t="shared" si="11"/>
        <v>53457017</v>
      </c>
      <c r="AB18" s="88">
        <f t="shared" si="11"/>
        <v>3000680.8</v>
      </c>
      <c r="AC18" s="88">
        <f t="shared" si="11"/>
        <v>3340537.8</v>
      </c>
      <c r="AD18" s="88">
        <f t="shared" si="9"/>
        <v>8074070.2000000002</v>
      </c>
      <c r="AE18" s="88">
        <f t="shared" si="4"/>
        <v>17696753.699999999</v>
      </c>
      <c r="AF18" s="88">
        <f t="shared" si="5"/>
        <v>9463606.1999999993</v>
      </c>
      <c r="AG18" s="88">
        <f t="shared" si="6"/>
        <v>411004</v>
      </c>
      <c r="AH18" s="21">
        <f t="shared" si="7"/>
        <v>11470364.300000001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</row>
    <row r="19" spans="1:49" x14ac:dyDescent="0.15">
      <c r="A19" s="7" t="s">
        <v>33</v>
      </c>
      <c r="B19" s="85">
        <f t="shared" si="26"/>
        <v>139.93836319999997</v>
      </c>
      <c r="C19" s="74">
        <f t="shared" si="24"/>
        <v>18.958742999999998</v>
      </c>
      <c r="D19" s="74">
        <f t="shared" si="24"/>
        <v>13.419409199999999</v>
      </c>
      <c r="E19" s="74">
        <f t="shared" si="24"/>
        <v>36.313906099999997</v>
      </c>
      <c r="F19" s="74">
        <f t="shared" si="24"/>
        <v>17.549160000000001</v>
      </c>
      <c r="G19" s="74">
        <f t="shared" si="24"/>
        <v>19.519742100000002</v>
      </c>
      <c r="H19" s="74">
        <f t="shared" si="24"/>
        <v>2.0592351999999998</v>
      </c>
      <c r="I19" s="74">
        <f t="shared" si="24"/>
        <v>32.118167599999992</v>
      </c>
      <c r="J19" s="132" t="str">
        <f t="shared" ref="J19:J25" si="28">A19&amp;CHAR(10)&amp;FIXED($B19,1)</f>
        <v>시흥시
139.9</v>
      </c>
      <c r="K19" s="33" t="s">
        <v>39</v>
      </c>
      <c r="L19" s="86">
        <f>AA39*0.000001</f>
        <v>81.636936199999994</v>
      </c>
      <c r="M19" s="21">
        <f t="shared" si="27"/>
        <v>2.5306544999999998</v>
      </c>
      <c r="N19" s="21">
        <f t="shared" si="27"/>
        <v>3.077585</v>
      </c>
      <c r="O19" s="21">
        <f t="shared" si="27"/>
        <v>30.0026595</v>
      </c>
      <c r="P19" s="21">
        <f t="shared" si="27"/>
        <v>17.167203799999999</v>
      </c>
      <c r="Q19" s="21">
        <f t="shared" si="27"/>
        <v>7.3430437</v>
      </c>
      <c r="R19" s="21">
        <f t="shared" si="27"/>
        <v>1.1030819999999999</v>
      </c>
      <c r="S19" s="21">
        <f t="shared" si="27"/>
        <v>20.412707700000002</v>
      </c>
      <c r="T19" s="131" t="str">
        <f t="shared" si="3"/>
        <v>용인시기흥구
81.6</v>
      </c>
      <c r="Z19" s="34" t="s">
        <v>19</v>
      </c>
      <c r="AA19" s="88">
        <f t="shared" si="11"/>
        <v>38519461.200000003</v>
      </c>
      <c r="AB19" s="88">
        <f t="shared" si="11"/>
        <v>4748314.8</v>
      </c>
      <c r="AC19" s="88">
        <f t="shared" si="11"/>
        <v>2306739</v>
      </c>
      <c r="AD19" s="88">
        <f t="shared" si="9"/>
        <v>13802510.5</v>
      </c>
      <c r="AE19" s="88">
        <f t="shared" si="4"/>
        <v>7538833.2999999998</v>
      </c>
      <c r="AF19" s="88">
        <f t="shared" si="5"/>
        <v>4580784.8</v>
      </c>
      <c r="AG19" s="88">
        <f t="shared" si="6"/>
        <v>1017957</v>
      </c>
      <c r="AH19" s="21">
        <f t="shared" si="7"/>
        <v>4524321.8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pans="1:49" x14ac:dyDescent="0.15">
      <c r="A20" s="7" t="s">
        <v>34</v>
      </c>
      <c r="B20" s="85">
        <f t="shared" si="26"/>
        <v>36.417304399999999</v>
      </c>
      <c r="C20" s="74">
        <f t="shared" si="24"/>
        <v>2.5203567999999996</v>
      </c>
      <c r="D20" s="74">
        <f t="shared" si="24"/>
        <v>1.0885739999999999</v>
      </c>
      <c r="E20" s="74">
        <f t="shared" si="24"/>
        <v>15.394928699999998</v>
      </c>
      <c r="F20" s="74">
        <f t="shared" si="24"/>
        <v>5.7434069000000001</v>
      </c>
      <c r="G20" s="74">
        <f t="shared" si="24"/>
        <v>4.1709624999999999</v>
      </c>
      <c r="H20" s="74">
        <f t="shared" si="24"/>
        <v>0.5725830999999999</v>
      </c>
      <c r="I20" s="74">
        <f t="shared" si="24"/>
        <v>6.926492399999999</v>
      </c>
      <c r="J20" s="132" t="str">
        <f>A20&amp;" "&amp;FIXED($B20,1)</f>
        <v>군포시 36.4</v>
      </c>
      <c r="K20" s="33" t="s">
        <v>40</v>
      </c>
      <c r="L20" s="86">
        <f>AA40*0.000001</f>
        <v>42.105763899999999</v>
      </c>
      <c r="M20" s="21">
        <f t="shared" si="27"/>
        <v>1.1754251</v>
      </c>
      <c r="N20" s="21">
        <f t="shared" si="27"/>
        <v>0.89610559999999995</v>
      </c>
      <c r="O20" s="21">
        <f t="shared" si="27"/>
        <v>20.836386399999999</v>
      </c>
      <c r="P20" s="21">
        <f t="shared" si="27"/>
        <v>10.7100808</v>
      </c>
      <c r="Q20" s="21">
        <f t="shared" si="27"/>
        <v>2.8852532999999996</v>
      </c>
      <c r="R20" s="21">
        <f t="shared" si="27"/>
        <v>0.71624719999999997</v>
      </c>
      <c r="S20" s="21">
        <f t="shared" si="27"/>
        <v>4.8862654999999986</v>
      </c>
      <c r="T20" s="131" t="str">
        <f t="shared" si="3"/>
        <v>용인시수지구
42.1</v>
      </c>
      <c r="Z20" s="34" t="s">
        <v>20</v>
      </c>
      <c r="AA20" s="88">
        <f t="shared" si="11"/>
        <v>457882392.19999999</v>
      </c>
      <c r="AB20" s="88">
        <f t="shared" si="11"/>
        <v>37249528.799999997</v>
      </c>
      <c r="AC20" s="88">
        <f t="shared" si="11"/>
        <v>147981703.59999999</v>
      </c>
      <c r="AD20" s="88">
        <f t="shared" si="9"/>
        <v>74211961.700000003</v>
      </c>
      <c r="AE20" s="88">
        <f t="shared" si="4"/>
        <v>37747620.700000003</v>
      </c>
      <c r="AF20" s="88">
        <f t="shared" si="5"/>
        <v>32218164.800000001</v>
      </c>
      <c r="AG20" s="88">
        <f t="shared" si="6"/>
        <v>17047273.699999999</v>
      </c>
      <c r="AH20" s="21">
        <f t="shared" si="7"/>
        <v>111426138.90000001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</row>
    <row r="21" spans="1:49" x14ac:dyDescent="0.15">
      <c r="A21" s="7" t="s">
        <v>35</v>
      </c>
      <c r="B21" s="85">
        <f t="shared" si="26"/>
        <v>54.032697399999996</v>
      </c>
      <c r="C21" s="74">
        <f t="shared" si="24"/>
        <v>4.6906235000000001</v>
      </c>
      <c r="D21" s="74">
        <f t="shared" si="24"/>
        <v>1.6302452999999999</v>
      </c>
      <c r="E21" s="74">
        <f t="shared" si="24"/>
        <v>30.254316299999999</v>
      </c>
      <c r="F21" s="74">
        <f t="shared" si="24"/>
        <v>4.8126310999999991</v>
      </c>
      <c r="G21" s="74">
        <f t="shared" si="24"/>
        <v>5.3392453</v>
      </c>
      <c r="H21" s="74">
        <f t="shared" si="24"/>
        <v>0.72236009999999995</v>
      </c>
      <c r="I21" s="74">
        <f t="shared" si="24"/>
        <v>6.5832758</v>
      </c>
      <c r="J21" s="132" t="str">
        <f>A21&amp;" "&amp;FIXED($B21,1)</f>
        <v>의왕시 54.0</v>
      </c>
      <c r="Z21" s="34" t="s">
        <v>21</v>
      </c>
      <c r="AA21" s="88">
        <f t="shared" si="11"/>
        <v>95671816.400000006</v>
      </c>
      <c r="AB21" s="88">
        <f t="shared" si="11"/>
        <v>6528051.7999999998</v>
      </c>
      <c r="AC21" s="88">
        <f t="shared" si="11"/>
        <v>2367031.7000000002</v>
      </c>
      <c r="AD21" s="88">
        <f t="shared" si="9"/>
        <v>63527485.200000003</v>
      </c>
      <c r="AE21" s="88">
        <f t="shared" si="4"/>
        <v>5468605.4000000004</v>
      </c>
      <c r="AF21" s="88">
        <f t="shared" si="5"/>
        <v>3184370.2</v>
      </c>
      <c r="AG21" s="88">
        <f t="shared" si="6"/>
        <v>2188678.7000000002</v>
      </c>
      <c r="AH21" s="21">
        <f t="shared" si="7"/>
        <v>12407593.399999999</v>
      </c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</row>
    <row r="22" spans="1:49" x14ac:dyDescent="0.15">
      <c r="A22" s="7" t="s">
        <v>36</v>
      </c>
      <c r="B22" s="85">
        <f t="shared" si="26"/>
        <v>92.986873599999996</v>
      </c>
      <c r="C22" s="74">
        <f t="shared" si="24"/>
        <v>5.6275407999999993</v>
      </c>
      <c r="D22" s="74">
        <f t="shared" si="24"/>
        <v>3.9526941</v>
      </c>
      <c r="E22" s="74">
        <f t="shared" si="24"/>
        <v>47.301975999999996</v>
      </c>
      <c r="F22" s="74">
        <f t="shared" si="24"/>
        <v>9.1633599999999991</v>
      </c>
      <c r="G22" s="74">
        <f t="shared" si="24"/>
        <v>6.0795434000000004</v>
      </c>
      <c r="H22" s="74">
        <f t="shared" si="24"/>
        <v>10.295314599999999</v>
      </c>
      <c r="I22" s="74">
        <f t="shared" si="24"/>
        <v>10.566444699999996</v>
      </c>
      <c r="J22" s="132" t="str">
        <f>A22&amp;" "&amp;FIXED($B22,1)</f>
        <v>하남시 93.0</v>
      </c>
      <c r="Z22" s="36" t="s">
        <v>22</v>
      </c>
      <c r="AA22" s="145">
        <f t="shared" si="11"/>
        <v>156527951.59999999</v>
      </c>
      <c r="AB22" s="145">
        <f t="shared" si="11"/>
        <v>12252615.300000001</v>
      </c>
      <c r="AC22" s="145">
        <f t="shared" si="11"/>
        <v>10234569.800000001</v>
      </c>
      <c r="AD22" s="145">
        <f t="shared" si="9"/>
        <v>51930964.700000003</v>
      </c>
      <c r="AE22" s="145">
        <f t="shared" si="4"/>
        <v>20141471.100000001</v>
      </c>
      <c r="AF22" s="145">
        <f t="shared" si="5"/>
        <v>18026769.699999999</v>
      </c>
      <c r="AG22" s="145">
        <f t="shared" si="6"/>
        <v>1849137.2000000002</v>
      </c>
      <c r="AH22" s="21">
        <f t="shared" si="7"/>
        <v>42092423.799999997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pans="1:49" x14ac:dyDescent="0.15">
      <c r="A23" s="10" t="s">
        <v>37</v>
      </c>
      <c r="B23" s="85">
        <f>AA37*0.000001</f>
        <v>591.22481579999987</v>
      </c>
      <c r="C23" s="74">
        <f t="shared" ref="C23:I23" si="29">AB37*0.000001</f>
        <v>39.080850599999998</v>
      </c>
      <c r="D23" s="74">
        <f t="shared" si="29"/>
        <v>65.278991199999993</v>
      </c>
      <c r="E23" s="74">
        <f t="shared" si="29"/>
        <v>308.3431382</v>
      </c>
      <c r="F23" s="74">
        <f t="shared" si="29"/>
        <v>52.893214400000005</v>
      </c>
      <c r="G23" s="74">
        <f t="shared" si="29"/>
        <v>24.213935199999998</v>
      </c>
      <c r="H23" s="74">
        <f t="shared" si="29"/>
        <v>12.370924799999999</v>
      </c>
      <c r="I23" s="74">
        <f t="shared" si="29"/>
        <v>89.043761400000008</v>
      </c>
      <c r="J23" s="132"/>
      <c r="Z23" s="34" t="s">
        <v>23</v>
      </c>
      <c r="AA23" s="88">
        <f t="shared" si="11"/>
        <v>57992504.100000001</v>
      </c>
      <c r="AB23" s="88">
        <f t="shared" si="11"/>
        <v>5378844.2000000002</v>
      </c>
      <c r="AC23" s="88">
        <f t="shared" si="11"/>
        <v>3685896</v>
      </c>
      <c r="AD23" s="88">
        <f t="shared" si="9"/>
        <v>21260798.5</v>
      </c>
      <c r="AE23" s="88">
        <f t="shared" si="4"/>
        <v>8543447.9000000004</v>
      </c>
      <c r="AF23" s="88">
        <f t="shared" si="5"/>
        <v>7744853</v>
      </c>
      <c r="AG23" s="88">
        <f t="shared" si="6"/>
        <v>865230.9</v>
      </c>
      <c r="AH23" s="21">
        <f t="shared" si="7"/>
        <v>10513433.6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</row>
    <row r="24" spans="1:49" x14ac:dyDescent="0.15">
      <c r="A24" s="7" t="s">
        <v>41</v>
      </c>
      <c r="B24" s="85">
        <f>AA41*0.000001</f>
        <v>673.93431820000001</v>
      </c>
      <c r="C24" s="74">
        <f t="shared" ref="C24:I24" si="30">AB41*0.000001</f>
        <v>70.521275099999997</v>
      </c>
      <c r="D24" s="74">
        <f t="shared" si="30"/>
        <v>106.24879909999999</v>
      </c>
      <c r="E24" s="74">
        <f t="shared" si="30"/>
        <v>301.53590389999994</v>
      </c>
      <c r="F24" s="74">
        <f t="shared" si="30"/>
        <v>35.3549249</v>
      </c>
      <c r="G24" s="74">
        <f t="shared" si="30"/>
        <v>25.758057300000001</v>
      </c>
      <c r="H24" s="74">
        <f t="shared" si="30"/>
        <v>47.785264599999998</v>
      </c>
      <c r="I24" s="74">
        <f t="shared" si="30"/>
        <v>86.730093300000007</v>
      </c>
      <c r="J24" s="132" t="str">
        <f t="shared" si="28"/>
        <v>파주시
673.9</v>
      </c>
      <c r="Z24" s="34" t="s">
        <v>24</v>
      </c>
      <c r="AA24" s="88">
        <f t="shared" si="11"/>
        <v>98535447.5</v>
      </c>
      <c r="AB24" s="88">
        <f t="shared" si="11"/>
        <v>6873771.0999999996</v>
      </c>
      <c r="AC24" s="88">
        <f t="shared" si="11"/>
        <v>6548673.7999999998</v>
      </c>
      <c r="AD24" s="88">
        <f t="shared" si="9"/>
        <v>30670166.199999999</v>
      </c>
      <c r="AE24" s="88">
        <f t="shared" si="4"/>
        <v>11598023.199999999</v>
      </c>
      <c r="AF24" s="88">
        <f t="shared" si="5"/>
        <v>10281916.699999999</v>
      </c>
      <c r="AG24" s="88">
        <f t="shared" si="6"/>
        <v>983906.3</v>
      </c>
      <c r="AH24" s="21">
        <f t="shared" si="7"/>
        <v>31578990.199999999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</row>
    <row r="25" spans="1:49" x14ac:dyDescent="0.15">
      <c r="A25" s="7" t="s">
        <v>42</v>
      </c>
      <c r="B25" s="85">
        <f t="shared" ref="B25:B35" si="31">AA42*0.000001</f>
        <v>461.4538076</v>
      </c>
      <c r="C25" s="74">
        <f t="shared" ref="C25:C35" si="32">AB42*0.000001</f>
        <v>67.181698400000002</v>
      </c>
      <c r="D25" s="74">
        <f t="shared" ref="D25:D35" si="33">AC42*0.000001</f>
        <v>101.32013609999998</v>
      </c>
      <c r="E25" s="74">
        <f t="shared" ref="E25:E35" si="34">AD42*0.000001</f>
        <v>160.54286809999999</v>
      </c>
      <c r="F25" s="74">
        <f t="shared" ref="F25:F35" si="35">AE42*0.000001</f>
        <v>22.9452547</v>
      </c>
      <c r="G25" s="74">
        <f t="shared" ref="G25:G35" si="36">AF42*0.000001</f>
        <v>25.356524399999998</v>
      </c>
      <c r="H25" s="74">
        <f t="shared" ref="H25:I35" si="37">AG42*0.000001</f>
        <v>15.2791993</v>
      </c>
      <c r="I25" s="74">
        <f t="shared" si="37"/>
        <v>68.82812659999999</v>
      </c>
      <c r="J25" s="132" t="str">
        <f t="shared" si="28"/>
        <v>이천시
461.5</v>
      </c>
      <c r="K25" s="64"/>
      <c r="Z25" s="36" t="s">
        <v>25</v>
      </c>
      <c r="AA25" s="145">
        <f t="shared" si="11"/>
        <v>268119143</v>
      </c>
      <c r="AB25" s="145">
        <f t="shared" si="11"/>
        <v>26514817.899999999</v>
      </c>
      <c r="AC25" s="145">
        <f t="shared" si="11"/>
        <v>29543053</v>
      </c>
      <c r="AD25" s="145">
        <f t="shared" si="9"/>
        <v>82906053.400000006</v>
      </c>
      <c r="AE25" s="145">
        <f t="shared" si="4"/>
        <v>36653774.100000001</v>
      </c>
      <c r="AF25" s="145">
        <f t="shared" si="5"/>
        <v>20609432.700000003</v>
      </c>
      <c r="AG25" s="145">
        <f t="shared" si="6"/>
        <v>24360024.399999999</v>
      </c>
      <c r="AH25" s="21">
        <f t="shared" si="7"/>
        <v>47531987.5</v>
      </c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</row>
    <row r="26" spans="1:49" x14ac:dyDescent="0.15">
      <c r="A26" s="7" t="s">
        <v>43</v>
      </c>
      <c r="B26" s="85">
        <f t="shared" si="31"/>
        <v>553.50080200000002</v>
      </c>
      <c r="C26" s="74">
        <f t="shared" si="32"/>
        <v>48.883547200000002</v>
      </c>
      <c r="D26" s="74">
        <f t="shared" si="33"/>
        <v>107.352223</v>
      </c>
      <c r="E26" s="74">
        <f t="shared" si="34"/>
        <v>258.9407951</v>
      </c>
      <c r="F26" s="74">
        <f t="shared" si="35"/>
        <v>23.405950600000001</v>
      </c>
      <c r="G26" s="74">
        <f t="shared" si="36"/>
        <v>23.588531999999997</v>
      </c>
      <c r="H26" s="74">
        <f t="shared" si="37"/>
        <v>12.9149388</v>
      </c>
      <c r="I26" s="74">
        <f t="shared" si="37"/>
        <v>78.414815299999972</v>
      </c>
      <c r="J26" s="132" t="str">
        <f t="shared" ref="J26:J35" si="38">A26&amp;" "&amp;FIXED($B26,1)</f>
        <v>안성시 553.5</v>
      </c>
      <c r="K26" s="79"/>
      <c r="Z26" s="34" t="s">
        <v>26</v>
      </c>
      <c r="AA26" s="88">
        <f t="shared" si="11"/>
        <v>59959662.899999999</v>
      </c>
      <c r="AB26" s="88">
        <f t="shared" si="11"/>
        <v>6053606.5</v>
      </c>
      <c r="AC26" s="88">
        <f t="shared" si="11"/>
        <v>6008395.0999999996</v>
      </c>
      <c r="AD26" s="88">
        <f t="shared" si="9"/>
        <v>11685855.300000001</v>
      </c>
      <c r="AE26" s="88">
        <f t="shared" si="4"/>
        <v>12408370</v>
      </c>
      <c r="AF26" s="88">
        <f t="shared" si="5"/>
        <v>6335695.4000000004</v>
      </c>
      <c r="AG26" s="88">
        <f t="shared" si="6"/>
        <v>3360195.9</v>
      </c>
      <c r="AH26" s="21">
        <f t="shared" si="7"/>
        <v>14107544.699999999</v>
      </c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</row>
    <row r="27" spans="1:49" x14ac:dyDescent="0.15">
      <c r="A27" s="7" t="s">
        <v>44</v>
      </c>
      <c r="B27" s="84">
        <f t="shared" si="31"/>
        <v>276.59202879999998</v>
      </c>
      <c r="C27" s="32">
        <f t="shared" si="32"/>
        <v>23.122261399999996</v>
      </c>
      <c r="D27" s="32">
        <f t="shared" si="33"/>
        <v>56.568324199999999</v>
      </c>
      <c r="E27" s="32">
        <f t="shared" si="34"/>
        <v>63.133238799999994</v>
      </c>
      <c r="F27" s="32">
        <f t="shared" si="35"/>
        <v>26.920680699999998</v>
      </c>
      <c r="G27" s="32">
        <f t="shared" si="36"/>
        <v>18.653578699999997</v>
      </c>
      <c r="H27" s="32">
        <f t="shared" si="37"/>
        <v>36.284126499999999</v>
      </c>
      <c r="I27" s="32">
        <f t="shared" si="37"/>
        <v>51.909818500000007</v>
      </c>
      <c r="J27" s="132" t="str">
        <f t="shared" si="38"/>
        <v>김포시 276.6</v>
      </c>
      <c r="Z27" s="34" t="s">
        <v>27</v>
      </c>
      <c r="AA27" s="88">
        <f t="shared" si="11"/>
        <v>42563953.399999999</v>
      </c>
      <c r="AB27" s="88">
        <f t="shared" si="11"/>
        <v>3646861.7</v>
      </c>
      <c r="AC27" s="88">
        <f t="shared" si="11"/>
        <v>9076177.4000000004</v>
      </c>
      <c r="AD27" s="88">
        <f t="shared" si="9"/>
        <v>1505786.4</v>
      </c>
      <c r="AE27" s="88">
        <f t="shared" si="4"/>
        <v>8800734.1999999993</v>
      </c>
      <c r="AF27" s="88">
        <f t="shared" si="5"/>
        <v>5313278</v>
      </c>
      <c r="AG27" s="88">
        <f t="shared" si="6"/>
        <v>7287420.2999999998</v>
      </c>
      <c r="AH27" s="21">
        <f t="shared" si="7"/>
        <v>6933695.4000000004</v>
      </c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 x14ac:dyDescent="0.15">
      <c r="A28" s="7" t="s">
        <v>45</v>
      </c>
      <c r="B28" s="84">
        <f t="shared" si="31"/>
        <v>700.63274379999996</v>
      </c>
      <c r="C28" s="32">
        <f t="shared" si="32"/>
        <v>73.805447099999995</v>
      </c>
      <c r="D28" s="32">
        <f t="shared" si="33"/>
        <v>141.34997039999999</v>
      </c>
      <c r="E28" s="32">
        <f t="shared" si="34"/>
        <v>217.04941790000001</v>
      </c>
      <c r="F28" s="32">
        <f t="shared" si="35"/>
        <v>53.529521399999993</v>
      </c>
      <c r="G28" s="32">
        <f t="shared" si="36"/>
        <v>46.279133399999999</v>
      </c>
      <c r="H28" s="32">
        <f t="shared" si="37"/>
        <v>10.4990258</v>
      </c>
      <c r="I28" s="32">
        <f t="shared" si="37"/>
        <v>158.12022780000001</v>
      </c>
      <c r="J28" s="132" t="str">
        <f t="shared" si="38"/>
        <v>화성시 700.6</v>
      </c>
      <c r="Z28" s="34" t="s">
        <v>28</v>
      </c>
      <c r="AA28" s="88">
        <f t="shared" si="11"/>
        <v>165595526.69999999</v>
      </c>
      <c r="AB28" s="88">
        <f t="shared" si="11"/>
        <v>16814349.699999999</v>
      </c>
      <c r="AC28" s="88">
        <f t="shared" si="11"/>
        <v>14458480.5</v>
      </c>
      <c r="AD28" s="88">
        <f t="shared" si="9"/>
        <v>69714411.700000003</v>
      </c>
      <c r="AE28" s="88">
        <f t="shared" si="4"/>
        <v>15444669.9</v>
      </c>
      <c r="AF28" s="88">
        <f t="shared" si="5"/>
        <v>8960459.3000000007</v>
      </c>
      <c r="AG28" s="88">
        <f t="shared" si="6"/>
        <v>13712408.199999999</v>
      </c>
      <c r="AH28" s="21">
        <f t="shared" si="7"/>
        <v>26490747.400000002</v>
      </c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 x14ac:dyDescent="0.15">
      <c r="A29" s="7" t="s">
        <v>46</v>
      </c>
      <c r="B29" s="84">
        <f t="shared" si="31"/>
        <v>430.99337349999996</v>
      </c>
      <c r="C29" s="32">
        <f t="shared" si="32"/>
        <v>25.293465999999999</v>
      </c>
      <c r="D29" s="32">
        <f t="shared" si="33"/>
        <v>22.444038699999997</v>
      </c>
      <c r="E29" s="32">
        <f t="shared" si="34"/>
        <v>281.63017769999999</v>
      </c>
      <c r="F29" s="32">
        <f t="shared" si="35"/>
        <v>23.007257499999998</v>
      </c>
      <c r="G29" s="32">
        <f t="shared" si="36"/>
        <v>15.407383599999999</v>
      </c>
      <c r="H29" s="32">
        <f t="shared" si="37"/>
        <v>14.387649999999999</v>
      </c>
      <c r="I29" s="32">
        <f t="shared" si="37"/>
        <v>48.823399999999999</v>
      </c>
      <c r="J29" s="132" t="str">
        <f t="shared" si="38"/>
        <v>광주시 431.0</v>
      </c>
      <c r="Z29" s="34" t="s">
        <v>29</v>
      </c>
      <c r="AA29" s="88">
        <f t="shared" si="11"/>
        <v>35870833.5</v>
      </c>
      <c r="AB29" s="88">
        <f t="shared" si="11"/>
        <v>2674214</v>
      </c>
      <c r="AC29" s="88">
        <f t="shared" si="11"/>
        <v>2041311</v>
      </c>
      <c r="AD29" s="88">
        <f t="shared" si="9"/>
        <v>22686128.899999999</v>
      </c>
      <c r="AE29" s="88">
        <f t="shared" si="4"/>
        <v>3078703.8</v>
      </c>
      <c r="AF29" s="88">
        <f t="shared" si="5"/>
        <v>2320333</v>
      </c>
      <c r="AG29" s="88">
        <f t="shared" si="6"/>
        <v>561066.6</v>
      </c>
      <c r="AH29" s="21">
        <f t="shared" si="7"/>
        <v>2509076.1999999997</v>
      </c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 x14ac:dyDescent="0.15">
      <c r="A30" s="7" t="s">
        <v>47</v>
      </c>
      <c r="B30" s="84">
        <f t="shared" si="31"/>
        <v>310.49578760000003</v>
      </c>
      <c r="C30" s="32">
        <f t="shared" si="32"/>
        <v>27.8627802</v>
      </c>
      <c r="D30" s="32">
        <f t="shared" si="33"/>
        <v>26.474686600000002</v>
      </c>
      <c r="E30" s="32">
        <f t="shared" si="34"/>
        <v>172.94337179999999</v>
      </c>
      <c r="F30" s="32">
        <f t="shared" si="35"/>
        <v>19.7166821</v>
      </c>
      <c r="G30" s="32">
        <f t="shared" si="36"/>
        <v>13.569809299999999</v>
      </c>
      <c r="H30" s="32">
        <f t="shared" si="37"/>
        <v>6.5670015999999993</v>
      </c>
      <c r="I30" s="32">
        <f t="shared" si="37"/>
        <v>43.361455999999997</v>
      </c>
      <c r="J30" s="132" t="str">
        <f t="shared" si="38"/>
        <v>양주시 310.5</v>
      </c>
      <c r="L30" s="125"/>
      <c r="Z30" s="34" t="s">
        <v>30</v>
      </c>
      <c r="AA30" s="88">
        <f t="shared" si="11"/>
        <v>33333731.199999999</v>
      </c>
      <c r="AB30" s="88">
        <f t="shared" si="11"/>
        <v>3317867.3</v>
      </c>
      <c r="AC30" s="88">
        <f t="shared" si="11"/>
        <v>734254.7</v>
      </c>
      <c r="AD30" s="88">
        <f t="shared" si="9"/>
        <v>11365086.9</v>
      </c>
      <c r="AE30" s="88">
        <f t="shared" si="4"/>
        <v>4980672.9000000004</v>
      </c>
      <c r="AF30" s="88">
        <f t="shared" si="5"/>
        <v>3997578</v>
      </c>
      <c r="AG30" s="88">
        <f t="shared" si="6"/>
        <v>4563115.4000000004</v>
      </c>
      <c r="AH30" s="21">
        <f t="shared" si="7"/>
        <v>4375156</v>
      </c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 x14ac:dyDescent="0.15">
      <c r="A31" s="7" t="s">
        <v>48</v>
      </c>
      <c r="B31" s="84">
        <f t="shared" si="31"/>
        <v>827.12893170000007</v>
      </c>
      <c r="C31" s="32">
        <f t="shared" si="32"/>
        <v>75.440948399999996</v>
      </c>
      <c r="D31" s="32">
        <f t="shared" si="33"/>
        <v>57.254417199999999</v>
      </c>
      <c r="E31" s="32">
        <f t="shared" si="34"/>
        <v>552.47588829999995</v>
      </c>
      <c r="F31" s="32">
        <f t="shared" si="35"/>
        <v>21.732250100000002</v>
      </c>
      <c r="G31" s="32">
        <f t="shared" si="36"/>
        <v>16.623722799999999</v>
      </c>
      <c r="H31" s="32">
        <f t="shared" si="37"/>
        <v>23.0063721</v>
      </c>
      <c r="I31" s="32">
        <f t="shared" si="37"/>
        <v>80.595332799999994</v>
      </c>
      <c r="J31" s="132" t="str">
        <f t="shared" si="38"/>
        <v>포천시 827.1</v>
      </c>
      <c r="Z31" s="34" t="s">
        <v>31</v>
      </c>
      <c r="AA31" s="88">
        <f t="shared" si="11"/>
        <v>458121315.19999999</v>
      </c>
      <c r="AB31" s="88">
        <f t="shared" si="11"/>
        <v>27997377.800000001</v>
      </c>
      <c r="AC31" s="88">
        <f t="shared" si="11"/>
        <v>24721573.699999999</v>
      </c>
      <c r="AD31" s="88">
        <f t="shared" si="9"/>
        <v>293138860.5</v>
      </c>
      <c r="AE31" s="88">
        <f t="shared" si="4"/>
        <v>29149091.600000001</v>
      </c>
      <c r="AF31" s="88">
        <f t="shared" si="5"/>
        <v>17446819.100000001</v>
      </c>
      <c r="AG31" s="88">
        <f t="shared" si="6"/>
        <v>21865671.800000001</v>
      </c>
      <c r="AH31" s="21">
        <f t="shared" si="7"/>
        <v>43801920.699999996</v>
      </c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 x14ac:dyDescent="0.15">
      <c r="A32" s="7" t="s">
        <v>116</v>
      </c>
      <c r="B32" s="84">
        <f t="shared" si="31"/>
        <v>608.28522049999992</v>
      </c>
      <c r="C32" s="32">
        <f t="shared" si="32"/>
        <v>68.595772699999998</v>
      </c>
      <c r="D32" s="32">
        <f t="shared" si="33"/>
        <v>96.516411799999986</v>
      </c>
      <c r="E32" s="32">
        <f t="shared" si="34"/>
        <v>293.4549753</v>
      </c>
      <c r="F32" s="32">
        <f t="shared" si="35"/>
        <v>20.030033399999997</v>
      </c>
      <c r="G32" s="32">
        <f t="shared" si="36"/>
        <v>24.858607799999998</v>
      </c>
      <c r="H32" s="32">
        <f t="shared" si="37"/>
        <v>42.691180899999999</v>
      </c>
      <c r="I32" s="32">
        <f t="shared" si="37"/>
        <v>62.138238599999994</v>
      </c>
      <c r="J32" s="132" t="str">
        <f t="shared" si="38"/>
        <v>여주시 608.3</v>
      </c>
      <c r="Z32" s="34" t="s">
        <v>32</v>
      </c>
      <c r="AA32" s="88">
        <f t="shared" si="11"/>
        <v>42705752.899999999</v>
      </c>
      <c r="AB32" s="88">
        <f t="shared" si="11"/>
        <v>3376259.2</v>
      </c>
      <c r="AC32" s="88">
        <f t="shared" si="11"/>
        <v>5154241.2</v>
      </c>
      <c r="AD32" s="88">
        <f t="shared" si="9"/>
        <v>10009030.1</v>
      </c>
      <c r="AE32" s="88">
        <f t="shared" si="4"/>
        <v>8659202.8000000007</v>
      </c>
      <c r="AF32" s="88">
        <f t="shared" si="5"/>
        <v>5698215</v>
      </c>
      <c r="AG32" s="88">
        <f t="shared" si="6"/>
        <v>886382.5</v>
      </c>
      <c r="AH32" s="21">
        <f t="shared" si="7"/>
        <v>8922422.0999999996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:49" x14ac:dyDescent="0.15">
      <c r="A33" s="7" t="s">
        <v>49</v>
      </c>
      <c r="B33" s="84">
        <f t="shared" si="31"/>
        <v>677.58577079999998</v>
      </c>
      <c r="C33" s="32">
        <f t="shared" si="32"/>
        <v>76.718159799999995</v>
      </c>
      <c r="D33" s="32">
        <f t="shared" si="33"/>
        <v>52.944122700000001</v>
      </c>
      <c r="E33" s="32">
        <f t="shared" si="34"/>
        <v>408.57744129999998</v>
      </c>
      <c r="F33" s="32">
        <f t="shared" si="35"/>
        <v>9.4702120000000001</v>
      </c>
      <c r="G33" s="32">
        <f t="shared" si="36"/>
        <v>12.155410499999999</v>
      </c>
      <c r="H33" s="32">
        <f t="shared" si="37"/>
        <v>25.950694499999997</v>
      </c>
      <c r="I33" s="32">
        <f t="shared" si="37"/>
        <v>91.769729999999996</v>
      </c>
      <c r="J33" s="132" t="str">
        <f t="shared" si="38"/>
        <v>연천군 677.6</v>
      </c>
      <c r="Z33" s="34" t="s">
        <v>33</v>
      </c>
      <c r="AA33" s="88">
        <f t="shared" si="11"/>
        <v>139938363.19999999</v>
      </c>
      <c r="AB33" s="88">
        <f t="shared" si="11"/>
        <v>18958743</v>
      </c>
      <c r="AC33" s="88">
        <f t="shared" si="11"/>
        <v>13419409.199999999</v>
      </c>
      <c r="AD33" s="88">
        <f t="shared" si="9"/>
        <v>36313906.100000001</v>
      </c>
      <c r="AE33" s="88">
        <f t="shared" si="4"/>
        <v>17549160</v>
      </c>
      <c r="AF33" s="88">
        <f t="shared" si="5"/>
        <v>19519742.100000001</v>
      </c>
      <c r="AG33" s="88">
        <f t="shared" si="6"/>
        <v>2059235.2</v>
      </c>
      <c r="AH33" s="21">
        <f t="shared" si="7"/>
        <v>32118167.599999994</v>
      </c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:49" x14ac:dyDescent="0.15">
      <c r="A34" s="7" t="s">
        <v>50</v>
      </c>
      <c r="B34" s="84">
        <f t="shared" si="31"/>
        <v>843.58070649999991</v>
      </c>
      <c r="C34" s="32">
        <f t="shared" si="32"/>
        <v>42.339466200000004</v>
      </c>
      <c r="D34" s="32">
        <f t="shared" si="33"/>
        <v>24.884088899999998</v>
      </c>
      <c r="E34" s="32">
        <f t="shared" si="34"/>
        <v>689.07410229999994</v>
      </c>
      <c r="F34" s="32">
        <f t="shared" si="35"/>
        <v>16.774117</v>
      </c>
      <c r="G34" s="32">
        <f t="shared" si="36"/>
        <v>11.338030999999999</v>
      </c>
      <c r="H34" s="32">
        <f t="shared" si="37"/>
        <v>26.079314199999999</v>
      </c>
      <c r="I34" s="32">
        <f t="shared" si="37"/>
        <v>33.091586900000003</v>
      </c>
      <c r="J34" s="132" t="str">
        <f t="shared" si="38"/>
        <v>가평군 843.6</v>
      </c>
      <c r="Z34" s="34" t="s">
        <v>34</v>
      </c>
      <c r="AA34" s="88">
        <f t="shared" si="11"/>
        <v>36417304.399999999</v>
      </c>
      <c r="AB34" s="88">
        <f t="shared" si="11"/>
        <v>2520356.7999999998</v>
      </c>
      <c r="AC34" s="88">
        <f t="shared" si="11"/>
        <v>1088574</v>
      </c>
      <c r="AD34" s="88">
        <f t="shared" si="9"/>
        <v>15394928.699999999</v>
      </c>
      <c r="AE34" s="88">
        <f t="shared" si="4"/>
        <v>5743406.9000000004</v>
      </c>
      <c r="AF34" s="88">
        <f t="shared" si="5"/>
        <v>4170962.5</v>
      </c>
      <c r="AG34" s="88">
        <f t="shared" si="6"/>
        <v>572583.1</v>
      </c>
      <c r="AH34" s="21">
        <f t="shared" si="7"/>
        <v>6926492.3999999994</v>
      </c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:49" x14ac:dyDescent="0.15">
      <c r="A35" s="7" t="s">
        <v>51</v>
      </c>
      <c r="B35" s="84">
        <f t="shared" si="31"/>
        <v>877.77946259999999</v>
      </c>
      <c r="C35" s="32">
        <f t="shared" si="32"/>
        <v>55.505852699999998</v>
      </c>
      <c r="D35" s="32">
        <f t="shared" si="33"/>
        <v>64.539181900000003</v>
      </c>
      <c r="E35" s="32">
        <f t="shared" si="34"/>
        <v>634.49734669999998</v>
      </c>
      <c r="F35" s="32">
        <f t="shared" si="35"/>
        <v>27.811543499999999</v>
      </c>
      <c r="G35" s="32">
        <f t="shared" si="36"/>
        <v>21.425632499999999</v>
      </c>
      <c r="H35" s="32">
        <f t="shared" si="37"/>
        <v>35.733518299999993</v>
      </c>
      <c r="I35" s="32">
        <f t="shared" si="37"/>
        <v>38.266387000000002</v>
      </c>
      <c r="J35" s="132" t="str">
        <f t="shared" si="38"/>
        <v>양평군 877.8</v>
      </c>
      <c r="Z35" s="34" t="s">
        <v>35</v>
      </c>
      <c r="AA35" s="88">
        <f t="shared" si="11"/>
        <v>54032697.399999999</v>
      </c>
      <c r="AB35" s="88">
        <f t="shared" si="11"/>
        <v>4690623.5</v>
      </c>
      <c r="AC35" s="88">
        <f t="shared" si="11"/>
        <v>1630245.3</v>
      </c>
      <c r="AD35" s="88">
        <f t="shared" si="9"/>
        <v>30254316.300000001</v>
      </c>
      <c r="AE35" s="88">
        <f t="shared" si="4"/>
        <v>4812631.0999999996</v>
      </c>
      <c r="AF35" s="88">
        <f t="shared" si="5"/>
        <v>5339245.3</v>
      </c>
      <c r="AG35" s="88">
        <f t="shared" si="6"/>
        <v>722360.1</v>
      </c>
      <c r="AH35" s="21">
        <f t="shared" si="7"/>
        <v>6583275.8000000007</v>
      </c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1:49" x14ac:dyDescent="0.15">
      <c r="Z36" s="34" t="s">
        <v>36</v>
      </c>
      <c r="AA36" s="88">
        <f t="shared" si="11"/>
        <v>92986873.599999994</v>
      </c>
      <c r="AB36" s="88">
        <f t="shared" si="11"/>
        <v>5627540.7999999998</v>
      </c>
      <c r="AC36" s="88">
        <f t="shared" si="11"/>
        <v>3952694.1</v>
      </c>
      <c r="AD36" s="88">
        <f t="shared" si="9"/>
        <v>47301976</v>
      </c>
      <c r="AE36" s="88">
        <f t="shared" si="4"/>
        <v>9163360</v>
      </c>
      <c r="AF36" s="88">
        <f t="shared" si="5"/>
        <v>6079543.4000000004</v>
      </c>
      <c r="AG36" s="88">
        <f t="shared" si="6"/>
        <v>10295314.6</v>
      </c>
      <c r="AH36" s="21">
        <f t="shared" si="7"/>
        <v>10566444.699999997</v>
      </c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1:49" x14ac:dyDescent="0.25">
      <c r="Z37" s="36" t="s">
        <v>37</v>
      </c>
      <c r="AA37" s="145">
        <f t="shared" si="11"/>
        <v>591224815.79999995</v>
      </c>
      <c r="AB37" s="145">
        <f t="shared" si="11"/>
        <v>39080850.600000001</v>
      </c>
      <c r="AC37" s="145">
        <f t="shared" si="11"/>
        <v>65278991.200000003</v>
      </c>
      <c r="AD37" s="145">
        <f t="shared" si="9"/>
        <v>308343138.19999999</v>
      </c>
      <c r="AE37" s="145">
        <f t="shared" si="4"/>
        <v>52893214.400000006</v>
      </c>
      <c r="AF37" s="145">
        <f t="shared" si="5"/>
        <v>24213935.199999999</v>
      </c>
      <c r="AG37" s="145">
        <f t="shared" si="6"/>
        <v>12370924.799999999</v>
      </c>
      <c r="AH37" s="21">
        <f t="shared" si="7"/>
        <v>89043761.400000006</v>
      </c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15">
      <c r="Z38" s="34" t="s">
        <v>38</v>
      </c>
      <c r="AA38" s="88">
        <f t="shared" si="11"/>
        <v>467482115.69999999</v>
      </c>
      <c r="AB38" s="88">
        <f t="shared" si="11"/>
        <v>35374771</v>
      </c>
      <c r="AC38" s="88">
        <f t="shared" si="11"/>
        <v>61305300.600000001</v>
      </c>
      <c r="AD38" s="88">
        <f t="shared" si="9"/>
        <v>257504092.30000001</v>
      </c>
      <c r="AE38" s="88">
        <f t="shared" si="4"/>
        <v>25015929.800000001</v>
      </c>
      <c r="AF38" s="88">
        <f t="shared" si="5"/>
        <v>13985638.199999999</v>
      </c>
      <c r="AG38" s="88">
        <f t="shared" si="6"/>
        <v>10551595.6</v>
      </c>
      <c r="AH38" s="21">
        <f t="shared" si="7"/>
        <v>63744788.199999988</v>
      </c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1:49" x14ac:dyDescent="0.15">
      <c r="Z39" s="34" t="s">
        <v>39</v>
      </c>
      <c r="AA39" s="88">
        <f t="shared" si="11"/>
        <v>81636936.200000003</v>
      </c>
      <c r="AB39" s="88">
        <f t="shared" si="11"/>
        <v>2530654.5</v>
      </c>
      <c r="AC39" s="88">
        <f t="shared" si="11"/>
        <v>3077585</v>
      </c>
      <c r="AD39" s="88">
        <f t="shared" si="9"/>
        <v>30002659.5</v>
      </c>
      <c r="AE39" s="88">
        <f t="shared" si="4"/>
        <v>17167203.800000001</v>
      </c>
      <c r="AF39" s="88">
        <f t="shared" si="5"/>
        <v>7343043.7000000002</v>
      </c>
      <c r="AG39" s="88">
        <f t="shared" si="6"/>
        <v>1103082</v>
      </c>
      <c r="AH39" s="21">
        <f t="shared" si="7"/>
        <v>20412707.700000003</v>
      </c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:49" x14ac:dyDescent="0.15">
      <c r="Z40" s="34" t="s">
        <v>40</v>
      </c>
      <c r="AA40" s="88">
        <f t="shared" si="11"/>
        <v>42105763.899999999</v>
      </c>
      <c r="AB40" s="88">
        <f t="shared" si="11"/>
        <v>1175425.1000000001</v>
      </c>
      <c r="AC40" s="88">
        <f t="shared" si="11"/>
        <v>896105.6</v>
      </c>
      <c r="AD40" s="88">
        <f t="shared" si="9"/>
        <v>20836386.399999999</v>
      </c>
      <c r="AE40" s="88">
        <f t="shared" si="4"/>
        <v>10710080.800000001</v>
      </c>
      <c r="AF40" s="88">
        <f t="shared" si="5"/>
        <v>2885253.3</v>
      </c>
      <c r="AG40" s="88">
        <f t="shared" si="6"/>
        <v>716247.2</v>
      </c>
      <c r="AH40" s="21">
        <f t="shared" si="7"/>
        <v>4886265.4999999991</v>
      </c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:49" x14ac:dyDescent="0.15">
      <c r="Z41" s="34" t="s">
        <v>41</v>
      </c>
      <c r="AA41" s="88">
        <f t="shared" si="11"/>
        <v>673934318.20000005</v>
      </c>
      <c r="AB41" s="88">
        <f t="shared" si="11"/>
        <v>70521275.099999994</v>
      </c>
      <c r="AC41" s="88">
        <f t="shared" si="11"/>
        <v>106248799.09999999</v>
      </c>
      <c r="AD41" s="88">
        <f t="shared" si="9"/>
        <v>301535903.89999998</v>
      </c>
      <c r="AE41" s="88">
        <f t="shared" si="4"/>
        <v>35354924.899999999</v>
      </c>
      <c r="AF41" s="88">
        <f t="shared" si="5"/>
        <v>25758057.300000001</v>
      </c>
      <c r="AG41" s="88">
        <f t="shared" si="6"/>
        <v>47785264.600000001</v>
      </c>
      <c r="AH41" s="21">
        <f t="shared" si="7"/>
        <v>86730093.300000012</v>
      </c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:49" x14ac:dyDescent="0.15">
      <c r="Z42" s="34" t="s">
        <v>42</v>
      </c>
      <c r="AA42" s="88">
        <f t="shared" si="11"/>
        <v>461453807.60000002</v>
      </c>
      <c r="AB42" s="88">
        <f t="shared" si="11"/>
        <v>67181698.400000006</v>
      </c>
      <c r="AC42" s="88">
        <f t="shared" si="11"/>
        <v>101320136.09999999</v>
      </c>
      <c r="AD42" s="88">
        <f t="shared" si="9"/>
        <v>160542868.09999999</v>
      </c>
      <c r="AE42" s="88">
        <f t="shared" si="4"/>
        <v>22945254.699999999</v>
      </c>
      <c r="AF42" s="88">
        <f t="shared" si="5"/>
        <v>25356524.399999999</v>
      </c>
      <c r="AG42" s="88">
        <f t="shared" si="6"/>
        <v>15279199.300000001</v>
      </c>
      <c r="AH42" s="21">
        <f t="shared" si="7"/>
        <v>68828126.599999994</v>
      </c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:49" x14ac:dyDescent="0.15">
      <c r="Z43" s="34" t="s">
        <v>43</v>
      </c>
      <c r="AA43" s="88">
        <f t="shared" si="11"/>
        <v>553500802</v>
      </c>
      <c r="AB43" s="88">
        <f t="shared" si="11"/>
        <v>48883547.200000003</v>
      </c>
      <c r="AC43" s="88">
        <f t="shared" si="11"/>
        <v>107352223</v>
      </c>
      <c r="AD43" s="88">
        <f t="shared" si="9"/>
        <v>258940795.09999999</v>
      </c>
      <c r="AE43" s="88">
        <f t="shared" si="4"/>
        <v>23405950.600000001</v>
      </c>
      <c r="AF43" s="88">
        <f t="shared" si="5"/>
        <v>23588532</v>
      </c>
      <c r="AG43" s="88">
        <f t="shared" si="6"/>
        <v>12914938.800000001</v>
      </c>
      <c r="AH43" s="21">
        <f t="shared" si="7"/>
        <v>78414815.299999982</v>
      </c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:49" x14ac:dyDescent="0.15">
      <c r="Z44" s="34" t="s">
        <v>44</v>
      </c>
      <c r="AA44" s="88">
        <f t="shared" si="11"/>
        <v>276592028.80000001</v>
      </c>
      <c r="AB44" s="88">
        <f t="shared" si="11"/>
        <v>23122261.399999999</v>
      </c>
      <c r="AC44" s="88">
        <f t="shared" si="11"/>
        <v>56568324.200000003</v>
      </c>
      <c r="AD44" s="88">
        <f t="shared" si="9"/>
        <v>63133238.799999997</v>
      </c>
      <c r="AE44" s="88">
        <f t="shared" si="4"/>
        <v>26920680.699999999</v>
      </c>
      <c r="AF44" s="88">
        <f t="shared" si="5"/>
        <v>18653578.699999999</v>
      </c>
      <c r="AG44" s="88">
        <f t="shared" si="6"/>
        <v>36284126.5</v>
      </c>
      <c r="AH44" s="21">
        <f t="shared" si="7"/>
        <v>51909818.500000007</v>
      </c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15">
      <c r="Z45" s="34" t="s">
        <v>45</v>
      </c>
      <c r="AA45" s="88">
        <f t="shared" si="11"/>
        <v>700632743.79999995</v>
      </c>
      <c r="AB45" s="88">
        <f t="shared" si="11"/>
        <v>73805447.099999994</v>
      </c>
      <c r="AC45" s="88">
        <f t="shared" si="11"/>
        <v>141349970.40000001</v>
      </c>
      <c r="AD45" s="88">
        <f t="shared" si="9"/>
        <v>217049417.90000001</v>
      </c>
      <c r="AE45" s="88">
        <f t="shared" si="4"/>
        <v>53529521.399999999</v>
      </c>
      <c r="AF45" s="88">
        <f t="shared" si="5"/>
        <v>46279133.399999999</v>
      </c>
      <c r="AG45" s="88">
        <f t="shared" si="6"/>
        <v>10499025.800000001</v>
      </c>
      <c r="AH45" s="21">
        <f t="shared" si="7"/>
        <v>158120227.80000001</v>
      </c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:49" x14ac:dyDescent="0.15">
      <c r="Z46" s="34" t="s">
        <v>46</v>
      </c>
      <c r="AA46" s="88">
        <f t="shared" si="11"/>
        <v>430993373.5</v>
      </c>
      <c r="AB46" s="88">
        <f t="shared" si="11"/>
        <v>25293466</v>
      </c>
      <c r="AC46" s="88">
        <f t="shared" si="11"/>
        <v>22444038.699999999</v>
      </c>
      <c r="AD46" s="88">
        <f t="shared" si="9"/>
        <v>281630177.69999999</v>
      </c>
      <c r="AE46" s="88">
        <f t="shared" si="4"/>
        <v>23007257.5</v>
      </c>
      <c r="AF46" s="88">
        <f t="shared" si="5"/>
        <v>15407383.6</v>
      </c>
      <c r="AG46" s="88">
        <f t="shared" si="6"/>
        <v>14387650</v>
      </c>
      <c r="AH46" s="21">
        <f t="shared" si="7"/>
        <v>48823400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:49" x14ac:dyDescent="0.15">
      <c r="Z47" s="34" t="s">
        <v>47</v>
      </c>
      <c r="AA47" s="88">
        <f t="shared" si="11"/>
        <v>310495787.60000002</v>
      </c>
      <c r="AB47" s="88">
        <f t="shared" si="11"/>
        <v>27862780.199999999</v>
      </c>
      <c r="AC47" s="88">
        <f t="shared" si="11"/>
        <v>26474686.600000001</v>
      </c>
      <c r="AD47" s="88">
        <f t="shared" si="9"/>
        <v>172943371.80000001</v>
      </c>
      <c r="AE47" s="88">
        <f t="shared" si="4"/>
        <v>19716682.100000001</v>
      </c>
      <c r="AF47" s="88">
        <f t="shared" si="5"/>
        <v>13569809.300000001</v>
      </c>
      <c r="AG47" s="88">
        <f t="shared" si="6"/>
        <v>6567001.5999999996</v>
      </c>
      <c r="AH47" s="21">
        <f t="shared" si="7"/>
        <v>43361456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:49" x14ac:dyDescent="0.15">
      <c r="Z48" s="34" t="s">
        <v>48</v>
      </c>
      <c r="AA48" s="88">
        <f t="shared" si="11"/>
        <v>827128931.70000005</v>
      </c>
      <c r="AB48" s="88">
        <f t="shared" si="11"/>
        <v>75440948.400000006</v>
      </c>
      <c r="AC48" s="88">
        <f t="shared" si="11"/>
        <v>57254417.200000003</v>
      </c>
      <c r="AD48" s="88">
        <f t="shared" si="9"/>
        <v>552475888.29999995</v>
      </c>
      <c r="AE48" s="88">
        <f t="shared" si="4"/>
        <v>21732250.100000001</v>
      </c>
      <c r="AF48" s="88">
        <f t="shared" si="5"/>
        <v>16623722.800000001</v>
      </c>
      <c r="AG48" s="88">
        <f t="shared" si="6"/>
        <v>23006372.100000001</v>
      </c>
      <c r="AH48" s="21">
        <f t="shared" si="7"/>
        <v>80595332.799999997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26:49" x14ac:dyDescent="0.15">
      <c r="Z49" s="34" t="s">
        <v>94</v>
      </c>
      <c r="AA49" s="88">
        <f t="shared" si="11"/>
        <v>608285220.5</v>
      </c>
      <c r="AB49" s="88">
        <f t="shared" si="11"/>
        <v>68595772.700000003</v>
      </c>
      <c r="AC49" s="88">
        <f t="shared" si="11"/>
        <v>96516411.799999997</v>
      </c>
      <c r="AD49" s="88">
        <f t="shared" si="9"/>
        <v>293454975.30000001</v>
      </c>
      <c r="AE49" s="88">
        <f t="shared" si="4"/>
        <v>20030033.399999999</v>
      </c>
      <c r="AF49" s="88">
        <f t="shared" si="5"/>
        <v>24858607.800000001</v>
      </c>
      <c r="AG49" s="88">
        <f t="shared" si="6"/>
        <v>42691180.899999999</v>
      </c>
      <c r="AH49" s="21">
        <f t="shared" si="7"/>
        <v>62138238.599999994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26:49" x14ac:dyDescent="0.15">
      <c r="Z50" s="34" t="s">
        <v>49</v>
      </c>
      <c r="AA50" s="88">
        <f t="shared" si="11"/>
        <v>677585770.79999995</v>
      </c>
      <c r="AB50" s="88">
        <f t="shared" si="11"/>
        <v>76718159.799999997</v>
      </c>
      <c r="AC50" s="88">
        <f t="shared" si="11"/>
        <v>52944122.700000003</v>
      </c>
      <c r="AD50" s="88">
        <f t="shared" si="9"/>
        <v>408577441.30000001</v>
      </c>
      <c r="AE50" s="88">
        <f t="shared" si="4"/>
        <v>9470212</v>
      </c>
      <c r="AF50" s="88">
        <f t="shared" si="5"/>
        <v>12155410.5</v>
      </c>
      <c r="AG50" s="88">
        <f t="shared" si="6"/>
        <v>25950694.5</v>
      </c>
      <c r="AH50" s="21">
        <f t="shared" si="7"/>
        <v>91769730</v>
      </c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26:49" x14ac:dyDescent="0.15">
      <c r="Z51" s="34" t="s">
        <v>50</v>
      </c>
      <c r="AA51" s="88">
        <f t="shared" si="11"/>
        <v>843580706.5</v>
      </c>
      <c r="AB51" s="88">
        <f t="shared" si="11"/>
        <v>42339466.200000003</v>
      </c>
      <c r="AC51" s="88">
        <f t="shared" si="11"/>
        <v>24884088.899999999</v>
      </c>
      <c r="AD51" s="88">
        <f t="shared" si="9"/>
        <v>689074102.29999995</v>
      </c>
      <c r="AE51" s="88">
        <f t="shared" si="4"/>
        <v>16774117</v>
      </c>
      <c r="AF51" s="88">
        <f t="shared" si="5"/>
        <v>11338031</v>
      </c>
      <c r="AG51" s="88">
        <f t="shared" si="6"/>
        <v>26079314.199999999</v>
      </c>
      <c r="AH51" s="21">
        <f t="shared" si="7"/>
        <v>33091586.900000002</v>
      </c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26:49" x14ac:dyDescent="0.15">
      <c r="Z52" s="34" t="s">
        <v>51</v>
      </c>
      <c r="AA52" s="88">
        <f t="shared" si="11"/>
        <v>877779462.60000002</v>
      </c>
      <c r="AB52" s="88">
        <f t="shared" si="11"/>
        <v>55505852.700000003</v>
      </c>
      <c r="AC52" s="88">
        <f t="shared" si="11"/>
        <v>64539181.899999999</v>
      </c>
      <c r="AD52" s="88">
        <f t="shared" si="9"/>
        <v>634497346.70000005</v>
      </c>
      <c r="AE52" s="88">
        <f t="shared" si="4"/>
        <v>27811543.5</v>
      </c>
      <c r="AF52" s="88">
        <f t="shared" si="5"/>
        <v>21425632.5</v>
      </c>
      <c r="AG52" s="88">
        <f t="shared" si="6"/>
        <v>35733518.299999997</v>
      </c>
      <c r="AH52" s="21">
        <f t="shared" si="7"/>
        <v>38266387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26:49" x14ac:dyDescent="0.25"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26:49" x14ac:dyDescent="0.25"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  <row r="55" spans="26:49" x14ac:dyDescent="0.25">
      <c r="Z55" s="168"/>
      <c r="AA55" s="37" t="s">
        <v>72</v>
      </c>
      <c r="AB55" s="37" t="s">
        <v>73</v>
      </c>
      <c r="AC55" s="37" t="s">
        <v>74</v>
      </c>
      <c r="AD55" s="37" t="s">
        <v>75</v>
      </c>
      <c r="AE55" s="37" t="s">
        <v>76</v>
      </c>
      <c r="AF55" s="37" t="s">
        <v>77</v>
      </c>
      <c r="AG55" s="37" t="s">
        <v>78</v>
      </c>
      <c r="AH55" s="37" t="s">
        <v>79</v>
      </c>
      <c r="AI55" s="37" t="s">
        <v>80</v>
      </c>
      <c r="AJ55" s="37" t="s">
        <v>81</v>
      </c>
      <c r="AK55" s="37" t="s">
        <v>82</v>
      </c>
      <c r="AL55" s="37" t="s">
        <v>83</v>
      </c>
      <c r="AM55" s="37" t="s">
        <v>84</v>
      </c>
      <c r="AN55" s="37" t="s">
        <v>85</v>
      </c>
      <c r="AO55" s="37" t="s">
        <v>86</v>
      </c>
      <c r="AP55" s="37" t="s">
        <v>87</v>
      </c>
      <c r="AQ55" s="37" t="s">
        <v>88</v>
      </c>
      <c r="AR55" s="37" t="s">
        <v>89</v>
      </c>
      <c r="AS55" s="37" t="s">
        <v>90</v>
      </c>
      <c r="AT55" s="37" t="s">
        <v>91</v>
      </c>
      <c r="AU55" s="37" t="s">
        <v>92</v>
      </c>
      <c r="AV55" s="37" t="s">
        <v>93</v>
      </c>
      <c r="AW55" s="37" t="s">
        <v>102</v>
      </c>
    </row>
    <row r="56" spans="26:49" x14ac:dyDescent="0.25">
      <c r="Z56" s="168"/>
      <c r="AA56" s="38" t="s">
        <v>3</v>
      </c>
      <c r="AB56" s="38" t="s">
        <v>3</v>
      </c>
      <c r="AC56" s="38" t="s">
        <v>3</v>
      </c>
      <c r="AD56" s="38" t="s">
        <v>3</v>
      </c>
      <c r="AE56" s="38" t="s">
        <v>3</v>
      </c>
      <c r="AF56" s="38" t="s">
        <v>3</v>
      </c>
      <c r="AG56" s="38" t="s">
        <v>3</v>
      </c>
      <c r="AH56" s="38" t="s">
        <v>3</v>
      </c>
      <c r="AI56" s="38" t="s">
        <v>3</v>
      </c>
      <c r="AJ56" s="38" t="s">
        <v>3</v>
      </c>
      <c r="AK56" s="38" t="s">
        <v>3</v>
      </c>
      <c r="AL56" s="38" t="s">
        <v>3</v>
      </c>
      <c r="AM56" s="38" t="s">
        <v>3</v>
      </c>
      <c r="AN56" s="38" t="s">
        <v>3</v>
      </c>
      <c r="AO56" s="38" t="s">
        <v>3</v>
      </c>
      <c r="AP56" s="38" t="s">
        <v>3</v>
      </c>
      <c r="AQ56" s="38" t="s">
        <v>3</v>
      </c>
      <c r="AR56" s="38" t="s">
        <v>3</v>
      </c>
      <c r="AS56" s="38" t="s">
        <v>3</v>
      </c>
      <c r="AT56" s="38" t="s">
        <v>3</v>
      </c>
      <c r="AU56" s="38" t="s">
        <v>3</v>
      </c>
      <c r="AV56" s="38" t="s">
        <v>3</v>
      </c>
      <c r="AW56" s="38" t="s">
        <v>3</v>
      </c>
    </row>
    <row r="57" spans="26:49" x14ac:dyDescent="0.15">
      <c r="Z57" s="39" t="s">
        <v>5</v>
      </c>
      <c r="AA57" s="75">
        <f t="shared" ref="AA57:AA88" si="39">AD111</f>
        <v>21509658</v>
      </c>
      <c r="AB57" s="75">
        <f t="shared" ref="AB57:AB88" si="40">AE111</f>
        <v>60316339.5</v>
      </c>
      <c r="AC57" s="75">
        <f t="shared" ref="AC57:AC88" si="41">AG111</f>
        <v>180</v>
      </c>
      <c r="AD57" s="75">
        <f t="shared" ref="AD57:AD88" si="42">AH111</f>
        <v>12569098</v>
      </c>
      <c r="AE57" s="75">
        <f>AJ111</f>
        <v>250294765.40000001</v>
      </c>
      <c r="AF57" s="75">
        <f>AK111</f>
        <v>52076685.299999975</v>
      </c>
      <c r="AG57" s="75">
        <f>AL111</f>
        <v>9425367.5000000019</v>
      </c>
      <c r="AH57" s="75">
        <f>AM111</f>
        <v>4275534.0999999996</v>
      </c>
      <c r="AI57" s="75">
        <f>AN111</f>
        <v>42459421</v>
      </c>
      <c r="AJ57" s="75">
        <f t="shared" ref="AJ57:AJ88" si="43">AP111</f>
        <v>24443334.499999993</v>
      </c>
      <c r="AK57" s="75">
        <f t="shared" ref="AK57:AK88" si="44">AQ111</f>
        <v>20336374</v>
      </c>
      <c r="AL57" s="75">
        <f>AS111</f>
        <v>178408168</v>
      </c>
      <c r="AM57" s="75">
        <f t="shared" ref="AM57:AV57" si="45">AT111</f>
        <v>87363733.200000003</v>
      </c>
      <c r="AN57" s="75">
        <f t="shared" si="45"/>
        <v>1180977.3</v>
      </c>
      <c r="AO57" s="75">
        <f t="shared" si="45"/>
        <v>9367818.2000000011</v>
      </c>
      <c r="AP57" s="75">
        <f t="shared" si="45"/>
        <v>92773289.400000021</v>
      </c>
      <c r="AQ57" s="75">
        <f t="shared" si="45"/>
        <v>125940753.99999999</v>
      </c>
      <c r="AR57" s="75">
        <f t="shared" si="45"/>
        <v>11471476.200000003</v>
      </c>
      <c r="AS57" s="75">
        <f t="shared" si="45"/>
        <v>12036891.6</v>
      </c>
      <c r="AT57" s="75">
        <f t="shared" si="45"/>
        <v>10064933.300000001</v>
      </c>
      <c r="AU57" s="75">
        <f t="shared" si="45"/>
        <v>34849736.899999999</v>
      </c>
      <c r="AV57" s="75">
        <f t="shared" si="45"/>
        <v>285242773.19999999</v>
      </c>
      <c r="AW57" s="75">
        <f>SUM(AA57:AV57)</f>
        <v>1346407308.5999999</v>
      </c>
    </row>
    <row r="58" spans="26:49" x14ac:dyDescent="0.15">
      <c r="Z58" s="39" t="s">
        <v>6</v>
      </c>
      <c r="AA58" s="75">
        <f t="shared" si="39"/>
        <v>75382</v>
      </c>
      <c r="AB58" s="75">
        <f t="shared" si="40"/>
        <v>492548</v>
      </c>
      <c r="AC58" s="75">
        <f t="shared" si="41"/>
        <v>0</v>
      </c>
      <c r="AD58" s="75">
        <f t="shared" si="42"/>
        <v>0</v>
      </c>
      <c r="AE58" s="75">
        <f t="shared" ref="AE58:AE105" si="46">AJ112</f>
        <v>3334948.5999999996</v>
      </c>
      <c r="AF58" s="75">
        <f t="shared" ref="AF58:AF105" si="47">AK112</f>
        <v>4588032.4000000004</v>
      </c>
      <c r="AG58" s="75">
        <f t="shared" ref="AG58:AG105" si="48">AL112</f>
        <v>501164.4</v>
      </c>
      <c r="AH58" s="75">
        <f t="shared" ref="AH58:AH105" si="49">AM112</f>
        <v>205325.7</v>
      </c>
      <c r="AI58" s="75">
        <f t="shared" ref="AI58:AI105" si="50">AN112</f>
        <v>103479.4</v>
      </c>
      <c r="AJ58" s="75">
        <f t="shared" si="43"/>
        <v>802226</v>
      </c>
      <c r="AK58" s="75">
        <f t="shared" si="44"/>
        <v>41316.1</v>
      </c>
      <c r="AL58" s="75">
        <f t="shared" ref="AL58:AL105" si="51">AS112</f>
        <v>1173551.3999999999</v>
      </c>
      <c r="AM58" s="75">
        <f t="shared" ref="AM58:AM105" si="52">AT112</f>
        <v>1650449.7</v>
      </c>
      <c r="AN58" s="75">
        <f t="shared" ref="AN58:AN105" si="53">AU112</f>
        <v>3078</v>
      </c>
      <c r="AO58" s="75">
        <f t="shared" ref="AO58:AO105" si="54">AV112</f>
        <v>319244.40000000002</v>
      </c>
      <c r="AP58" s="75">
        <f t="shared" ref="AP58:AP105" si="55">AW112</f>
        <v>6688329.7000000002</v>
      </c>
      <c r="AQ58" s="75">
        <f t="shared" ref="AQ58:AQ105" si="56">AX112</f>
        <v>517193.3</v>
      </c>
      <c r="AR58" s="75">
        <f t="shared" ref="AR58:AR105" si="57">AY112</f>
        <v>15821.7</v>
      </c>
      <c r="AS58" s="75">
        <f t="shared" ref="AS58:AS105" si="58">AZ112</f>
        <v>440598.4</v>
      </c>
      <c r="AT58" s="75">
        <f t="shared" ref="AT58:AT105" si="59">BA112</f>
        <v>31574.799999999999</v>
      </c>
      <c r="AU58" s="75">
        <f t="shared" ref="AU58:AU105" si="60">BB112</f>
        <v>132040.5</v>
      </c>
      <c r="AV58" s="75">
        <f t="shared" ref="AV58:AV105" si="61">BC112</f>
        <v>6598137.0999999996</v>
      </c>
      <c r="AW58" s="75">
        <f t="shared" ref="AW58:AW105" si="62">SUM(AA58:AV58)</f>
        <v>27714441.600000001</v>
      </c>
    </row>
    <row r="59" spans="26:49" x14ac:dyDescent="0.15">
      <c r="Z59" s="35" t="s">
        <v>7</v>
      </c>
      <c r="AA59" s="88">
        <f t="shared" si="39"/>
        <v>36285</v>
      </c>
      <c r="AB59" s="88">
        <f t="shared" si="40"/>
        <v>0</v>
      </c>
      <c r="AC59" s="88">
        <f t="shared" si="41"/>
        <v>0</v>
      </c>
      <c r="AD59" s="88">
        <f t="shared" si="42"/>
        <v>0</v>
      </c>
      <c r="AE59" s="88">
        <f t="shared" si="46"/>
        <v>228828.9</v>
      </c>
      <c r="AF59" s="88">
        <f t="shared" si="47"/>
        <v>1354897.3</v>
      </c>
      <c r="AG59" s="88">
        <f t="shared" si="48"/>
        <v>52986.9</v>
      </c>
      <c r="AH59" s="88">
        <f t="shared" si="49"/>
        <v>50590.2</v>
      </c>
      <c r="AI59" s="88">
        <f t="shared" si="50"/>
        <v>10935.2</v>
      </c>
      <c r="AJ59" s="88">
        <f t="shared" si="43"/>
        <v>140514</v>
      </c>
      <c r="AK59" s="88">
        <f t="shared" si="44"/>
        <v>9592</v>
      </c>
      <c r="AL59" s="88">
        <f t="shared" si="51"/>
        <v>339318.3</v>
      </c>
      <c r="AM59" s="88">
        <f t="shared" si="52"/>
        <v>524903</v>
      </c>
      <c r="AN59" s="88">
        <f t="shared" si="53"/>
        <v>3078</v>
      </c>
      <c r="AO59" s="88">
        <f t="shared" si="54"/>
        <v>127113</v>
      </c>
      <c r="AP59" s="88">
        <f t="shared" si="55"/>
        <v>613464.30000000005</v>
      </c>
      <c r="AQ59" s="88">
        <f t="shared" si="56"/>
        <v>207509.3</v>
      </c>
      <c r="AR59" s="88">
        <f t="shared" si="57"/>
        <v>9228.7000000000007</v>
      </c>
      <c r="AS59" s="88">
        <f t="shared" si="58"/>
        <v>142903.20000000001</v>
      </c>
      <c r="AT59" s="88">
        <f t="shared" si="59"/>
        <v>2228</v>
      </c>
      <c r="AU59" s="88">
        <f t="shared" si="60"/>
        <v>43806</v>
      </c>
      <c r="AV59" s="88">
        <f t="shared" si="61"/>
        <v>174666</v>
      </c>
      <c r="AW59" s="75">
        <f t="shared" si="62"/>
        <v>4072847.3</v>
      </c>
    </row>
    <row r="60" spans="26:49" x14ac:dyDescent="0.15">
      <c r="Z60" s="35" t="s">
        <v>8</v>
      </c>
      <c r="AA60" s="88">
        <f t="shared" si="39"/>
        <v>35831</v>
      </c>
      <c r="AB60" s="88">
        <f t="shared" si="40"/>
        <v>492548</v>
      </c>
      <c r="AC60" s="88">
        <f t="shared" si="41"/>
        <v>0</v>
      </c>
      <c r="AD60" s="88">
        <f t="shared" si="42"/>
        <v>0</v>
      </c>
      <c r="AE60" s="88">
        <f t="shared" si="46"/>
        <v>1025865.5</v>
      </c>
      <c r="AF60" s="88">
        <f t="shared" si="47"/>
        <v>1065076.3999999999</v>
      </c>
      <c r="AG60" s="88">
        <f t="shared" si="48"/>
        <v>285410.59999999998</v>
      </c>
      <c r="AH60" s="88">
        <f t="shared" si="49"/>
        <v>99251</v>
      </c>
      <c r="AI60" s="88">
        <f t="shared" si="50"/>
        <v>44269</v>
      </c>
      <c r="AJ60" s="88">
        <f t="shared" si="43"/>
        <v>299931</v>
      </c>
      <c r="AK60" s="88">
        <f t="shared" si="44"/>
        <v>15611</v>
      </c>
      <c r="AL60" s="88">
        <f t="shared" si="51"/>
        <v>661849.59999999998</v>
      </c>
      <c r="AM60" s="88">
        <f t="shared" si="52"/>
        <v>48982.7</v>
      </c>
      <c r="AN60" s="88">
        <f t="shared" si="53"/>
        <v>0</v>
      </c>
      <c r="AO60" s="88">
        <f t="shared" si="54"/>
        <v>36275</v>
      </c>
      <c r="AP60" s="88">
        <f t="shared" si="55"/>
        <v>1802977.9</v>
      </c>
      <c r="AQ60" s="88">
        <f t="shared" si="56"/>
        <v>20804.2</v>
      </c>
      <c r="AR60" s="88">
        <f t="shared" si="57"/>
        <v>6593</v>
      </c>
      <c r="AS60" s="88">
        <f t="shared" si="58"/>
        <v>110370.2</v>
      </c>
      <c r="AT60" s="88">
        <f t="shared" si="59"/>
        <v>0</v>
      </c>
      <c r="AU60" s="88">
        <f t="shared" si="60"/>
        <v>23542.5</v>
      </c>
      <c r="AV60" s="88">
        <f t="shared" si="61"/>
        <v>5828408.5</v>
      </c>
      <c r="AW60" s="75">
        <f t="shared" si="62"/>
        <v>11903597.100000001</v>
      </c>
    </row>
    <row r="61" spans="26:49" x14ac:dyDescent="0.15">
      <c r="Z61" s="35" t="s">
        <v>9</v>
      </c>
      <c r="AA61" s="88">
        <f t="shared" si="39"/>
        <v>0</v>
      </c>
      <c r="AB61" s="88">
        <f t="shared" si="40"/>
        <v>0</v>
      </c>
      <c r="AC61" s="88">
        <f t="shared" si="41"/>
        <v>0</v>
      </c>
      <c r="AD61" s="88">
        <f t="shared" si="42"/>
        <v>0</v>
      </c>
      <c r="AE61" s="88">
        <f t="shared" si="46"/>
        <v>0</v>
      </c>
      <c r="AF61" s="88">
        <f t="shared" si="47"/>
        <v>584089.30000000005</v>
      </c>
      <c r="AG61" s="88">
        <f t="shared" si="48"/>
        <v>42096.3</v>
      </c>
      <c r="AH61" s="88">
        <f t="shared" si="49"/>
        <v>17422.599999999999</v>
      </c>
      <c r="AI61" s="88">
        <f t="shared" si="50"/>
        <v>2947.7</v>
      </c>
      <c r="AJ61" s="88">
        <f t="shared" si="43"/>
        <v>222799.3</v>
      </c>
      <c r="AK61" s="88">
        <f t="shared" si="44"/>
        <v>83</v>
      </c>
      <c r="AL61" s="88">
        <f t="shared" si="51"/>
        <v>74861.899999999994</v>
      </c>
      <c r="AM61" s="88">
        <f t="shared" si="52"/>
        <v>364215</v>
      </c>
      <c r="AN61" s="88">
        <f t="shared" si="53"/>
        <v>0</v>
      </c>
      <c r="AO61" s="88">
        <f t="shared" si="54"/>
        <v>11129</v>
      </c>
      <c r="AP61" s="88">
        <f t="shared" si="55"/>
        <v>403003.4</v>
      </c>
      <c r="AQ61" s="88">
        <f t="shared" si="56"/>
        <v>3768</v>
      </c>
      <c r="AR61" s="88">
        <f t="shared" si="57"/>
        <v>0</v>
      </c>
      <c r="AS61" s="88">
        <f t="shared" si="58"/>
        <v>106645.1</v>
      </c>
      <c r="AT61" s="88">
        <f t="shared" si="59"/>
        <v>29346.799999999999</v>
      </c>
      <c r="AU61" s="88">
        <f t="shared" si="60"/>
        <v>14054</v>
      </c>
      <c r="AV61" s="88">
        <f t="shared" si="61"/>
        <v>131963.5</v>
      </c>
      <c r="AW61" s="75">
        <f t="shared" si="62"/>
        <v>2008424.9000000001</v>
      </c>
    </row>
    <row r="62" spans="26:49" x14ac:dyDescent="0.15">
      <c r="Z62" s="35" t="s">
        <v>10</v>
      </c>
      <c r="AA62" s="88">
        <f t="shared" si="39"/>
        <v>3266</v>
      </c>
      <c r="AB62" s="88">
        <f t="shared" si="40"/>
        <v>0</v>
      </c>
      <c r="AC62" s="88">
        <f t="shared" si="41"/>
        <v>0</v>
      </c>
      <c r="AD62" s="88">
        <f t="shared" si="42"/>
        <v>0</v>
      </c>
      <c r="AE62" s="88">
        <f t="shared" si="46"/>
        <v>2080254.2</v>
      </c>
      <c r="AF62" s="88">
        <f t="shared" si="47"/>
        <v>1583969.4</v>
      </c>
      <c r="AG62" s="88">
        <f t="shared" si="48"/>
        <v>120670.6</v>
      </c>
      <c r="AH62" s="88">
        <f t="shared" si="49"/>
        <v>38061.9</v>
      </c>
      <c r="AI62" s="88">
        <f t="shared" si="50"/>
        <v>45327.5</v>
      </c>
      <c r="AJ62" s="88">
        <f t="shared" si="43"/>
        <v>138981.70000000001</v>
      </c>
      <c r="AK62" s="88">
        <f t="shared" si="44"/>
        <v>16030.1</v>
      </c>
      <c r="AL62" s="88">
        <f t="shared" si="51"/>
        <v>97521.600000000006</v>
      </c>
      <c r="AM62" s="88">
        <f t="shared" si="52"/>
        <v>712349</v>
      </c>
      <c r="AN62" s="88">
        <f t="shared" si="53"/>
        <v>0</v>
      </c>
      <c r="AO62" s="88">
        <f t="shared" si="54"/>
        <v>144727.4</v>
      </c>
      <c r="AP62" s="88">
        <f t="shared" si="55"/>
        <v>3868884.1</v>
      </c>
      <c r="AQ62" s="88">
        <f t="shared" si="56"/>
        <v>285111.8</v>
      </c>
      <c r="AR62" s="88">
        <f t="shared" si="57"/>
        <v>0</v>
      </c>
      <c r="AS62" s="88">
        <f t="shared" si="58"/>
        <v>80679.899999999994</v>
      </c>
      <c r="AT62" s="88">
        <f t="shared" si="59"/>
        <v>0</v>
      </c>
      <c r="AU62" s="88">
        <f t="shared" si="60"/>
        <v>50638</v>
      </c>
      <c r="AV62" s="88">
        <f t="shared" si="61"/>
        <v>463099.1</v>
      </c>
      <c r="AW62" s="75">
        <f t="shared" si="62"/>
        <v>9729572.3000000007</v>
      </c>
    </row>
    <row r="63" spans="26:49" x14ac:dyDescent="0.15">
      <c r="Z63" s="39" t="s">
        <v>11</v>
      </c>
      <c r="AA63" s="145">
        <f t="shared" si="39"/>
        <v>108616</v>
      </c>
      <c r="AB63" s="145">
        <f t="shared" si="40"/>
        <v>35906</v>
      </c>
      <c r="AC63" s="145">
        <f t="shared" si="41"/>
        <v>0</v>
      </c>
      <c r="AD63" s="145">
        <f t="shared" si="42"/>
        <v>0</v>
      </c>
      <c r="AE63" s="145">
        <f t="shared" si="46"/>
        <v>1125388.5</v>
      </c>
      <c r="AF63" s="145">
        <f t="shared" si="47"/>
        <v>2803866.2</v>
      </c>
      <c r="AG63" s="145">
        <f t="shared" si="48"/>
        <v>524843.39999999991</v>
      </c>
      <c r="AH63" s="145">
        <f t="shared" si="49"/>
        <v>137475.20000000001</v>
      </c>
      <c r="AI63" s="145">
        <f t="shared" si="50"/>
        <v>19002.900000000001</v>
      </c>
      <c r="AJ63" s="145">
        <f t="shared" si="43"/>
        <v>159540</v>
      </c>
      <c r="AK63" s="145">
        <f t="shared" si="44"/>
        <v>74106.399999999994</v>
      </c>
      <c r="AL63" s="145">
        <f t="shared" si="51"/>
        <v>984423.8</v>
      </c>
      <c r="AM63" s="145">
        <f t="shared" si="52"/>
        <v>408367.3</v>
      </c>
      <c r="AN63" s="145">
        <f t="shared" si="53"/>
        <v>3279</v>
      </c>
      <c r="AO63" s="145">
        <f t="shared" si="54"/>
        <v>867538.9</v>
      </c>
      <c r="AP63" s="145">
        <f t="shared" si="55"/>
        <v>8398605.8999999985</v>
      </c>
      <c r="AQ63" s="145">
        <f t="shared" si="56"/>
        <v>955295.9</v>
      </c>
      <c r="AR63" s="145">
        <f t="shared" si="57"/>
        <v>347503.4</v>
      </c>
      <c r="AS63" s="145">
        <f t="shared" si="58"/>
        <v>270355.40000000002</v>
      </c>
      <c r="AT63" s="145">
        <f t="shared" si="59"/>
        <v>19350</v>
      </c>
      <c r="AU63" s="145">
        <f t="shared" si="60"/>
        <v>745514</v>
      </c>
      <c r="AV63" s="145">
        <f t="shared" si="61"/>
        <v>7991719</v>
      </c>
      <c r="AW63" s="75">
        <f t="shared" si="62"/>
        <v>25980697.199999999</v>
      </c>
    </row>
    <row r="64" spans="26:49" x14ac:dyDescent="0.15">
      <c r="Z64" s="35" t="s">
        <v>12</v>
      </c>
      <c r="AA64" s="88">
        <f t="shared" si="39"/>
        <v>100484</v>
      </c>
      <c r="AB64" s="88">
        <f t="shared" si="40"/>
        <v>1579</v>
      </c>
      <c r="AC64" s="88">
        <f t="shared" si="41"/>
        <v>0</v>
      </c>
      <c r="AD64" s="88">
        <f t="shared" si="42"/>
        <v>0</v>
      </c>
      <c r="AE64" s="88">
        <f t="shared" si="46"/>
        <v>35973.199999999997</v>
      </c>
      <c r="AF64" s="88">
        <f t="shared" si="47"/>
        <v>981238.1</v>
      </c>
      <c r="AG64" s="88">
        <f t="shared" si="48"/>
        <v>198301.8</v>
      </c>
      <c r="AH64" s="88">
        <f t="shared" si="49"/>
        <v>27435.200000000001</v>
      </c>
      <c r="AI64" s="88">
        <f t="shared" si="50"/>
        <v>8644</v>
      </c>
      <c r="AJ64" s="88">
        <f t="shared" si="43"/>
        <v>25215.1</v>
      </c>
      <c r="AK64" s="88">
        <f t="shared" si="44"/>
        <v>49586</v>
      </c>
      <c r="AL64" s="88">
        <f t="shared" si="51"/>
        <v>435872.5</v>
      </c>
      <c r="AM64" s="88">
        <f t="shared" si="52"/>
        <v>198202.3</v>
      </c>
      <c r="AN64" s="88">
        <f t="shared" si="53"/>
        <v>1959</v>
      </c>
      <c r="AO64" s="88">
        <f t="shared" si="54"/>
        <v>520169</v>
      </c>
      <c r="AP64" s="88">
        <f t="shared" si="55"/>
        <v>1378017.7</v>
      </c>
      <c r="AQ64" s="88">
        <f t="shared" si="56"/>
        <v>33707.199999999997</v>
      </c>
      <c r="AR64" s="88">
        <f t="shared" si="57"/>
        <v>14070</v>
      </c>
      <c r="AS64" s="88">
        <f t="shared" si="58"/>
        <v>54826.400000000001</v>
      </c>
      <c r="AT64" s="88">
        <f t="shared" si="59"/>
        <v>16221</v>
      </c>
      <c r="AU64" s="88">
        <f t="shared" si="60"/>
        <v>54065</v>
      </c>
      <c r="AV64" s="88">
        <f t="shared" si="61"/>
        <v>4449008.3</v>
      </c>
      <c r="AW64" s="75">
        <f t="shared" si="62"/>
        <v>8584574.8000000007</v>
      </c>
    </row>
    <row r="65" spans="26:49" x14ac:dyDescent="0.15">
      <c r="Z65" s="35" t="s">
        <v>13</v>
      </c>
      <c r="AA65" s="88">
        <f t="shared" si="39"/>
        <v>5533</v>
      </c>
      <c r="AB65" s="88">
        <f t="shared" si="40"/>
        <v>2075</v>
      </c>
      <c r="AC65" s="88">
        <f t="shared" si="41"/>
        <v>0</v>
      </c>
      <c r="AD65" s="88">
        <f t="shared" si="42"/>
        <v>0</v>
      </c>
      <c r="AE65" s="88">
        <f t="shared" si="46"/>
        <v>1039887.3</v>
      </c>
      <c r="AF65" s="88">
        <f t="shared" si="47"/>
        <v>558169.9</v>
      </c>
      <c r="AG65" s="88">
        <f t="shared" si="48"/>
        <v>182322.4</v>
      </c>
      <c r="AH65" s="88">
        <f t="shared" si="49"/>
        <v>28758</v>
      </c>
      <c r="AI65" s="88">
        <f t="shared" si="50"/>
        <v>4919.8999999999996</v>
      </c>
      <c r="AJ65" s="88">
        <f t="shared" si="43"/>
        <v>133305</v>
      </c>
      <c r="AK65" s="88">
        <f t="shared" si="44"/>
        <v>1697.4</v>
      </c>
      <c r="AL65" s="88">
        <f t="shared" si="51"/>
        <v>254465.9</v>
      </c>
      <c r="AM65" s="88">
        <f t="shared" si="52"/>
        <v>18715.7</v>
      </c>
      <c r="AN65" s="88">
        <f t="shared" si="53"/>
        <v>1320</v>
      </c>
      <c r="AO65" s="88">
        <f t="shared" si="54"/>
        <v>1237.7</v>
      </c>
      <c r="AP65" s="88">
        <f t="shared" si="55"/>
        <v>1035435.6</v>
      </c>
      <c r="AQ65" s="88">
        <f t="shared" si="56"/>
        <v>115327.2</v>
      </c>
      <c r="AR65" s="88">
        <f t="shared" si="57"/>
        <v>1384</v>
      </c>
      <c r="AS65" s="88">
        <f t="shared" si="58"/>
        <v>41653.199999999997</v>
      </c>
      <c r="AT65" s="88">
        <f t="shared" si="59"/>
        <v>3129</v>
      </c>
      <c r="AU65" s="88">
        <f t="shared" si="60"/>
        <v>45403</v>
      </c>
      <c r="AV65" s="88">
        <f t="shared" si="61"/>
        <v>432420.5</v>
      </c>
      <c r="AW65" s="75">
        <f t="shared" si="62"/>
        <v>3907159.7000000007</v>
      </c>
    </row>
    <row r="66" spans="26:49" x14ac:dyDescent="0.15">
      <c r="Z66" s="35" t="s">
        <v>14</v>
      </c>
      <c r="AA66" s="88">
        <f t="shared" si="39"/>
        <v>2599</v>
      </c>
      <c r="AB66" s="88">
        <f t="shared" si="40"/>
        <v>32252</v>
      </c>
      <c r="AC66" s="88">
        <f t="shared" si="41"/>
        <v>0</v>
      </c>
      <c r="AD66" s="88">
        <f t="shared" si="42"/>
        <v>0</v>
      </c>
      <c r="AE66" s="88">
        <f t="shared" si="46"/>
        <v>49528</v>
      </c>
      <c r="AF66" s="88">
        <f t="shared" si="47"/>
        <v>1264458.2</v>
      </c>
      <c r="AG66" s="88">
        <f t="shared" si="48"/>
        <v>144219.20000000001</v>
      </c>
      <c r="AH66" s="88">
        <f t="shared" si="49"/>
        <v>81282</v>
      </c>
      <c r="AI66" s="88">
        <f t="shared" si="50"/>
        <v>5439</v>
      </c>
      <c r="AJ66" s="88">
        <f t="shared" si="43"/>
        <v>1019.9</v>
      </c>
      <c r="AK66" s="88">
        <f t="shared" si="44"/>
        <v>22823</v>
      </c>
      <c r="AL66" s="88">
        <f t="shared" si="51"/>
        <v>294085.40000000002</v>
      </c>
      <c r="AM66" s="88">
        <f t="shared" si="52"/>
        <v>191449.3</v>
      </c>
      <c r="AN66" s="88">
        <f t="shared" si="53"/>
        <v>0</v>
      </c>
      <c r="AO66" s="88">
        <f t="shared" si="54"/>
        <v>346132.2</v>
      </c>
      <c r="AP66" s="88">
        <f t="shared" si="55"/>
        <v>5985152.5999999996</v>
      </c>
      <c r="AQ66" s="88">
        <f t="shared" si="56"/>
        <v>806261.5</v>
      </c>
      <c r="AR66" s="88">
        <f t="shared" si="57"/>
        <v>332049.40000000002</v>
      </c>
      <c r="AS66" s="88">
        <f t="shared" si="58"/>
        <v>173875.8</v>
      </c>
      <c r="AT66" s="88">
        <f t="shared" si="59"/>
        <v>0</v>
      </c>
      <c r="AU66" s="88">
        <f t="shared" si="60"/>
        <v>646046</v>
      </c>
      <c r="AV66" s="88">
        <f t="shared" si="61"/>
        <v>3110290.2</v>
      </c>
      <c r="AW66" s="75">
        <f t="shared" si="62"/>
        <v>13488962.699999999</v>
      </c>
    </row>
    <row r="67" spans="26:49" x14ac:dyDescent="0.15">
      <c r="Z67" s="35" t="s">
        <v>15</v>
      </c>
      <c r="AA67" s="88">
        <f t="shared" si="39"/>
        <v>206602.1</v>
      </c>
      <c r="AB67" s="88">
        <f t="shared" si="40"/>
        <v>15856</v>
      </c>
      <c r="AC67" s="88">
        <f t="shared" si="41"/>
        <v>0</v>
      </c>
      <c r="AD67" s="88">
        <f t="shared" si="42"/>
        <v>0</v>
      </c>
      <c r="AE67" s="88">
        <f t="shared" si="46"/>
        <v>226886.9</v>
      </c>
      <c r="AF67" s="88">
        <f t="shared" si="47"/>
        <v>1203537.3999999999</v>
      </c>
      <c r="AG67" s="88">
        <f t="shared" si="48"/>
        <v>114891.8</v>
      </c>
      <c r="AH67" s="88">
        <f t="shared" si="49"/>
        <v>67693.899999999994</v>
      </c>
      <c r="AI67" s="88">
        <f t="shared" si="50"/>
        <v>48233.599999999999</v>
      </c>
      <c r="AJ67" s="88">
        <f t="shared" si="43"/>
        <v>728669.2</v>
      </c>
      <c r="AK67" s="88">
        <f t="shared" si="44"/>
        <v>44013.2</v>
      </c>
      <c r="AL67" s="88">
        <f t="shared" si="51"/>
        <v>852689.8</v>
      </c>
      <c r="AM67" s="88">
        <f t="shared" si="52"/>
        <v>43564.800000000003</v>
      </c>
      <c r="AN67" s="88">
        <f t="shared" si="53"/>
        <v>2239</v>
      </c>
      <c r="AO67" s="88">
        <f t="shared" si="54"/>
        <v>110679.2</v>
      </c>
      <c r="AP67" s="88">
        <f t="shared" si="55"/>
        <v>1410881.5</v>
      </c>
      <c r="AQ67" s="88">
        <f t="shared" si="56"/>
        <v>334326.7</v>
      </c>
      <c r="AR67" s="88">
        <f t="shared" si="57"/>
        <v>6136</v>
      </c>
      <c r="AS67" s="88">
        <f t="shared" si="58"/>
        <v>144498.29999999999</v>
      </c>
      <c r="AT67" s="88">
        <f t="shared" si="59"/>
        <v>13007</v>
      </c>
      <c r="AU67" s="88">
        <f t="shared" si="60"/>
        <v>70126</v>
      </c>
      <c r="AV67" s="88">
        <f t="shared" si="61"/>
        <v>2489353.2999999998</v>
      </c>
      <c r="AW67" s="75">
        <f t="shared" si="62"/>
        <v>8133885.7000000002</v>
      </c>
    </row>
    <row r="68" spans="26:49" x14ac:dyDescent="0.15">
      <c r="Z68" s="39" t="s">
        <v>16</v>
      </c>
      <c r="AA68" s="145">
        <f t="shared" si="39"/>
        <v>24333</v>
      </c>
      <c r="AB68" s="145">
        <f t="shared" si="40"/>
        <v>3547</v>
      </c>
      <c r="AC68" s="145">
        <f t="shared" si="41"/>
        <v>0</v>
      </c>
      <c r="AD68" s="145">
        <f t="shared" si="42"/>
        <v>0</v>
      </c>
      <c r="AE68" s="145">
        <f t="shared" si="46"/>
        <v>1387211.9</v>
      </c>
      <c r="AF68" s="145">
        <f t="shared" si="47"/>
        <v>1849977.9000000001</v>
      </c>
      <c r="AG68" s="145">
        <f t="shared" si="48"/>
        <v>134762</v>
      </c>
      <c r="AH68" s="145">
        <f t="shared" si="49"/>
        <v>47034.3</v>
      </c>
      <c r="AI68" s="145">
        <f t="shared" si="50"/>
        <v>84898</v>
      </c>
      <c r="AJ68" s="145">
        <f t="shared" si="43"/>
        <v>301935.59999999998</v>
      </c>
      <c r="AK68" s="145">
        <f t="shared" si="44"/>
        <v>16865.7</v>
      </c>
      <c r="AL68" s="145">
        <f t="shared" si="51"/>
        <v>195386.5</v>
      </c>
      <c r="AM68" s="145">
        <f t="shared" si="52"/>
        <v>103</v>
      </c>
      <c r="AN68" s="145">
        <f t="shared" si="53"/>
        <v>0</v>
      </c>
      <c r="AO68" s="145">
        <f t="shared" si="54"/>
        <v>131635.70000000001</v>
      </c>
      <c r="AP68" s="145">
        <f t="shared" si="55"/>
        <v>1245797.1000000001</v>
      </c>
      <c r="AQ68" s="145">
        <f t="shared" si="56"/>
        <v>217248.90000000002</v>
      </c>
      <c r="AR68" s="145">
        <f t="shared" si="57"/>
        <v>9876.4</v>
      </c>
      <c r="AS68" s="145">
        <f t="shared" si="58"/>
        <v>171385.60000000001</v>
      </c>
      <c r="AT68" s="145">
        <f t="shared" si="59"/>
        <v>0</v>
      </c>
      <c r="AU68" s="145">
        <f t="shared" si="60"/>
        <v>25739.200000000001</v>
      </c>
      <c r="AV68" s="145">
        <f t="shared" si="61"/>
        <v>2381786.9</v>
      </c>
      <c r="AW68" s="75">
        <f t="shared" si="62"/>
        <v>8229524.7000000011</v>
      </c>
    </row>
    <row r="69" spans="26:49" x14ac:dyDescent="0.15">
      <c r="Z69" s="35" t="s">
        <v>17</v>
      </c>
      <c r="AA69" s="88">
        <f t="shared" si="39"/>
        <v>0</v>
      </c>
      <c r="AB69" s="88">
        <f t="shared" si="40"/>
        <v>3547</v>
      </c>
      <c r="AC69" s="88">
        <f t="shared" si="41"/>
        <v>0</v>
      </c>
      <c r="AD69" s="88">
        <f t="shared" si="42"/>
        <v>0</v>
      </c>
      <c r="AE69" s="88">
        <f t="shared" si="46"/>
        <v>489329.8</v>
      </c>
      <c r="AF69" s="88">
        <f t="shared" si="47"/>
        <v>1056957.1000000001</v>
      </c>
      <c r="AG69" s="88">
        <f t="shared" si="48"/>
        <v>67340.7</v>
      </c>
      <c r="AH69" s="88">
        <f t="shared" si="49"/>
        <v>25225.9</v>
      </c>
      <c r="AI69" s="88">
        <f t="shared" si="50"/>
        <v>42271.1</v>
      </c>
      <c r="AJ69" s="88">
        <f t="shared" si="43"/>
        <v>296660</v>
      </c>
      <c r="AK69" s="88">
        <f t="shared" si="44"/>
        <v>16360.4</v>
      </c>
      <c r="AL69" s="88">
        <f t="shared" si="51"/>
        <v>100932.8</v>
      </c>
      <c r="AM69" s="88">
        <f t="shared" si="52"/>
        <v>20</v>
      </c>
      <c r="AN69" s="88">
        <f t="shared" si="53"/>
        <v>0</v>
      </c>
      <c r="AO69" s="88">
        <f t="shared" si="54"/>
        <v>54914.1</v>
      </c>
      <c r="AP69" s="88">
        <f t="shared" si="55"/>
        <v>263119.2</v>
      </c>
      <c r="AQ69" s="88">
        <f t="shared" si="56"/>
        <v>77786.3</v>
      </c>
      <c r="AR69" s="88">
        <f t="shared" si="57"/>
        <v>0</v>
      </c>
      <c r="AS69" s="88">
        <f t="shared" si="58"/>
        <v>92918.3</v>
      </c>
      <c r="AT69" s="88">
        <f t="shared" si="59"/>
        <v>0</v>
      </c>
      <c r="AU69" s="88">
        <f t="shared" si="60"/>
        <v>25452.5</v>
      </c>
      <c r="AV69" s="88">
        <f t="shared" si="61"/>
        <v>1875352.9</v>
      </c>
      <c r="AW69" s="75">
        <f t="shared" si="62"/>
        <v>4488188.0999999996</v>
      </c>
    </row>
    <row r="70" spans="26:49" x14ac:dyDescent="0.15">
      <c r="Z70" s="35" t="s">
        <v>18</v>
      </c>
      <c r="AA70" s="88">
        <f t="shared" si="39"/>
        <v>24333</v>
      </c>
      <c r="AB70" s="88">
        <f t="shared" si="40"/>
        <v>0</v>
      </c>
      <c r="AC70" s="88">
        <f t="shared" si="41"/>
        <v>0</v>
      </c>
      <c r="AD70" s="88">
        <f t="shared" si="42"/>
        <v>0</v>
      </c>
      <c r="AE70" s="88">
        <f t="shared" si="46"/>
        <v>897882.1</v>
      </c>
      <c r="AF70" s="88">
        <f t="shared" si="47"/>
        <v>793020.8</v>
      </c>
      <c r="AG70" s="88">
        <f t="shared" si="48"/>
        <v>67421.3</v>
      </c>
      <c r="AH70" s="88">
        <f t="shared" si="49"/>
        <v>21808.400000000001</v>
      </c>
      <c r="AI70" s="88">
        <f t="shared" si="50"/>
        <v>42626.9</v>
      </c>
      <c r="AJ70" s="88">
        <f t="shared" si="43"/>
        <v>5275.6</v>
      </c>
      <c r="AK70" s="88">
        <f t="shared" si="44"/>
        <v>505.3</v>
      </c>
      <c r="AL70" s="88">
        <f t="shared" si="51"/>
        <v>94453.7</v>
      </c>
      <c r="AM70" s="88">
        <f t="shared" si="52"/>
        <v>83</v>
      </c>
      <c r="AN70" s="88">
        <f t="shared" si="53"/>
        <v>0</v>
      </c>
      <c r="AO70" s="88">
        <f t="shared" si="54"/>
        <v>76721.600000000006</v>
      </c>
      <c r="AP70" s="88">
        <f t="shared" si="55"/>
        <v>982677.9</v>
      </c>
      <c r="AQ70" s="88">
        <f t="shared" si="56"/>
        <v>139462.6</v>
      </c>
      <c r="AR70" s="88">
        <f t="shared" si="57"/>
        <v>9876.4</v>
      </c>
      <c r="AS70" s="88">
        <f t="shared" si="58"/>
        <v>78467.3</v>
      </c>
      <c r="AT70" s="88">
        <f t="shared" si="59"/>
        <v>0</v>
      </c>
      <c r="AU70" s="88">
        <f t="shared" si="60"/>
        <v>286.7</v>
      </c>
      <c r="AV70" s="88">
        <f t="shared" si="61"/>
        <v>506434</v>
      </c>
      <c r="AW70" s="75">
        <f t="shared" si="62"/>
        <v>3741336.6</v>
      </c>
    </row>
    <row r="71" spans="26:49" x14ac:dyDescent="0.15">
      <c r="Z71" s="39" t="s">
        <v>113</v>
      </c>
      <c r="AA71" s="88">
        <f t="shared" si="39"/>
        <v>50286</v>
      </c>
      <c r="AB71" s="88">
        <f t="shared" si="40"/>
        <v>22922</v>
      </c>
      <c r="AC71" s="88">
        <f t="shared" si="41"/>
        <v>0</v>
      </c>
      <c r="AD71" s="88">
        <f t="shared" si="42"/>
        <v>0</v>
      </c>
      <c r="AE71" s="88">
        <f t="shared" si="46"/>
        <v>2787626.6</v>
      </c>
      <c r="AF71" s="88">
        <f t="shared" si="47"/>
        <v>2008547.1</v>
      </c>
      <c r="AG71" s="88">
        <f t="shared" si="48"/>
        <v>213449.2</v>
      </c>
      <c r="AH71" s="88">
        <f t="shared" si="49"/>
        <v>87062.399999999994</v>
      </c>
      <c r="AI71" s="88">
        <f t="shared" si="50"/>
        <v>184370.1</v>
      </c>
      <c r="AJ71" s="88">
        <f t="shared" si="43"/>
        <v>315269.7</v>
      </c>
      <c r="AK71" s="88">
        <f t="shared" si="44"/>
        <v>3323.8</v>
      </c>
      <c r="AL71" s="88">
        <f t="shared" si="51"/>
        <v>733265.3</v>
      </c>
      <c r="AM71" s="88">
        <f t="shared" si="52"/>
        <v>54181.1</v>
      </c>
      <c r="AN71" s="88">
        <f t="shared" si="53"/>
        <v>1367</v>
      </c>
      <c r="AO71" s="88">
        <f t="shared" si="54"/>
        <v>251115</v>
      </c>
      <c r="AP71" s="88">
        <f t="shared" si="55"/>
        <v>2278564.2999999998</v>
      </c>
      <c r="AQ71" s="88">
        <f t="shared" si="56"/>
        <v>435882.3</v>
      </c>
      <c r="AR71" s="88">
        <f t="shared" si="57"/>
        <v>187827.4</v>
      </c>
      <c r="AS71" s="88">
        <f t="shared" si="58"/>
        <v>181313.6</v>
      </c>
      <c r="AT71" s="88">
        <f t="shared" si="59"/>
        <v>0</v>
      </c>
      <c r="AU71" s="88">
        <f t="shared" si="60"/>
        <v>56519.1</v>
      </c>
      <c r="AV71" s="88">
        <f t="shared" si="61"/>
        <v>1617472.3</v>
      </c>
      <c r="AW71" s="75">
        <f t="shared" si="62"/>
        <v>11470364.300000001</v>
      </c>
    </row>
    <row r="72" spans="26:49" x14ac:dyDescent="0.15">
      <c r="Z72" s="35" t="s">
        <v>19</v>
      </c>
      <c r="AA72" s="88">
        <f t="shared" si="39"/>
        <v>90</v>
      </c>
      <c r="AB72" s="88">
        <f t="shared" si="40"/>
        <v>66009</v>
      </c>
      <c r="AC72" s="88">
        <f t="shared" si="41"/>
        <v>0</v>
      </c>
      <c r="AD72" s="88">
        <f t="shared" si="42"/>
        <v>0</v>
      </c>
      <c r="AE72" s="88">
        <f t="shared" si="46"/>
        <v>111502.1</v>
      </c>
      <c r="AF72" s="88">
        <f t="shared" si="47"/>
        <v>635138.6</v>
      </c>
      <c r="AG72" s="88">
        <f t="shared" si="48"/>
        <v>87143.2</v>
      </c>
      <c r="AH72" s="88">
        <f t="shared" si="49"/>
        <v>46687.199999999997</v>
      </c>
      <c r="AI72" s="88">
        <f t="shared" si="50"/>
        <v>81756</v>
      </c>
      <c r="AJ72" s="88">
        <f t="shared" si="43"/>
        <v>494229.8</v>
      </c>
      <c r="AK72" s="88">
        <f t="shared" si="44"/>
        <v>191990.7</v>
      </c>
      <c r="AL72" s="88">
        <f t="shared" si="51"/>
        <v>309252.7</v>
      </c>
      <c r="AM72" s="88">
        <f t="shared" si="52"/>
        <v>158297.60000000001</v>
      </c>
      <c r="AN72" s="88">
        <f t="shared" si="53"/>
        <v>5830</v>
      </c>
      <c r="AO72" s="88">
        <f t="shared" si="54"/>
        <v>533595.1</v>
      </c>
      <c r="AP72" s="88">
        <f t="shared" si="55"/>
        <v>758563.1</v>
      </c>
      <c r="AQ72" s="88">
        <f t="shared" si="56"/>
        <v>263700.09999999998</v>
      </c>
      <c r="AR72" s="88">
        <f t="shared" si="57"/>
        <v>0</v>
      </c>
      <c r="AS72" s="88">
        <f t="shared" si="58"/>
        <v>79780.3</v>
      </c>
      <c r="AT72" s="88">
        <f t="shared" si="59"/>
        <v>343</v>
      </c>
      <c r="AU72" s="88">
        <f t="shared" si="60"/>
        <v>82523.199999999997</v>
      </c>
      <c r="AV72" s="88">
        <f t="shared" si="61"/>
        <v>617890.1</v>
      </c>
      <c r="AW72" s="75">
        <f t="shared" si="62"/>
        <v>4524321.8</v>
      </c>
    </row>
    <row r="73" spans="26:49" x14ac:dyDescent="0.15">
      <c r="Z73" s="35" t="s">
        <v>20</v>
      </c>
      <c r="AA73" s="88">
        <f t="shared" si="39"/>
        <v>1991274.8</v>
      </c>
      <c r="AB73" s="88">
        <f t="shared" si="40"/>
        <v>3426777.3</v>
      </c>
      <c r="AC73" s="88">
        <f t="shared" si="41"/>
        <v>0</v>
      </c>
      <c r="AD73" s="88">
        <f t="shared" si="42"/>
        <v>59215</v>
      </c>
      <c r="AE73" s="88">
        <f t="shared" si="46"/>
        <v>24797744.300000001</v>
      </c>
      <c r="AF73" s="88">
        <f t="shared" si="47"/>
        <v>2343843.4</v>
      </c>
      <c r="AG73" s="88">
        <f t="shared" si="48"/>
        <v>508619.1</v>
      </c>
      <c r="AH73" s="88">
        <f t="shared" si="49"/>
        <v>297461.5</v>
      </c>
      <c r="AI73" s="88">
        <f t="shared" si="50"/>
        <v>4225318.5</v>
      </c>
      <c r="AJ73" s="88">
        <f t="shared" si="43"/>
        <v>1383235.7</v>
      </c>
      <c r="AK73" s="88">
        <f t="shared" si="44"/>
        <v>1716319.7</v>
      </c>
      <c r="AL73" s="88">
        <f t="shared" si="51"/>
        <v>17340569.600000001</v>
      </c>
      <c r="AM73" s="88">
        <f t="shared" si="52"/>
        <v>18289787.100000001</v>
      </c>
      <c r="AN73" s="88">
        <f t="shared" si="53"/>
        <v>97231</v>
      </c>
      <c r="AO73" s="88">
        <f t="shared" si="54"/>
        <v>266624</v>
      </c>
      <c r="AP73" s="88">
        <f t="shared" si="55"/>
        <v>6475053.4000000004</v>
      </c>
      <c r="AQ73" s="88">
        <f t="shared" si="56"/>
        <v>1532428.4</v>
      </c>
      <c r="AR73" s="88">
        <f t="shared" si="57"/>
        <v>327408.2</v>
      </c>
      <c r="AS73" s="88">
        <f t="shared" si="58"/>
        <v>616747.30000000005</v>
      </c>
      <c r="AT73" s="88">
        <f t="shared" si="59"/>
        <v>0</v>
      </c>
      <c r="AU73" s="88">
        <f t="shared" si="60"/>
        <v>679094.7</v>
      </c>
      <c r="AV73" s="88">
        <f t="shared" si="61"/>
        <v>25051385.899999999</v>
      </c>
      <c r="AW73" s="75">
        <f t="shared" si="62"/>
        <v>111426138.90000001</v>
      </c>
    </row>
    <row r="74" spans="26:49" x14ac:dyDescent="0.15">
      <c r="Z74" s="35" t="s">
        <v>21</v>
      </c>
      <c r="AA74" s="88">
        <f t="shared" si="39"/>
        <v>51889</v>
      </c>
      <c r="AB74" s="88">
        <f t="shared" si="40"/>
        <v>275670.90000000002</v>
      </c>
      <c r="AC74" s="88">
        <f t="shared" si="41"/>
        <v>0</v>
      </c>
      <c r="AD74" s="88">
        <f t="shared" si="42"/>
        <v>0</v>
      </c>
      <c r="AE74" s="88">
        <f t="shared" si="46"/>
        <v>1065282.2</v>
      </c>
      <c r="AF74" s="88">
        <f t="shared" si="47"/>
        <v>499100.9</v>
      </c>
      <c r="AG74" s="88">
        <f t="shared" si="48"/>
        <v>90412.2</v>
      </c>
      <c r="AH74" s="88">
        <f t="shared" si="49"/>
        <v>50170.5</v>
      </c>
      <c r="AI74" s="88">
        <f t="shared" si="50"/>
        <v>120552.2</v>
      </c>
      <c r="AJ74" s="88">
        <f t="shared" si="43"/>
        <v>355244.1</v>
      </c>
      <c r="AK74" s="88">
        <f t="shared" si="44"/>
        <v>61423</v>
      </c>
      <c r="AL74" s="88">
        <f t="shared" si="51"/>
        <v>1345642</v>
      </c>
      <c r="AM74" s="88">
        <f t="shared" si="52"/>
        <v>24883.8</v>
      </c>
      <c r="AN74" s="88">
        <f t="shared" si="53"/>
        <v>0</v>
      </c>
      <c r="AO74" s="88">
        <f t="shared" si="54"/>
        <v>54334</v>
      </c>
      <c r="AP74" s="88">
        <f t="shared" si="55"/>
        <v>392595.6</v>
      </c>
      <c r="AQ74" s="88">
        <f t="shared" si="56"/>
        <v>1446019.9</v>
      </c>
      <c r="AR74" s="88">
        <f t="shared" si="57"/>
        <v>102622.6</v>
      </c>
      <c r="AS74" s="88">
        <f t="shared" si="58"/>
        <v>179742.3</v>
      </c>
      <c r="AT74" s="88">
        <f t="shared" si="59"/>
        <v>0</v>
      </c>
      <c r="AU74" s="88">
        <f t="shared" si="60"/>
        <v>335725.1</v>
      </c>
      <c r="AV74" s="88">
        <f t="shared" si="61"/>
        <v>5956283.0999999996</v>
      </c>
      <c r="AW74" s="75">
        <f t="shared" si="62"/>
        <v>12407593.399999999</v>
      </c>
    </row>
    <row r="75" spans="26:49" x14ac:dyDescent="0.15">
      <c r="Z75" s="39" t="s">
        <v>22</v>
      </c>
      <c r="AA75" s="145">
        <f t="shared" si="39"/>
        <v>618310.80000000005</v>
      </c>
      <c r="AB75" s="145">
        <f t="shared" si="40"/>
        <v>369649.4</v>
      </c>
      <c r="AC75" s="145">
        <f t="shared" si="41"/>
        <v>0</v>
      </c>
      <c r="AD75" s="145">
        <f t="shared" si="42"/>
        <v>1877380</v>
      </c>
      <c r="AE75" s="145">
        <f t="shared" si="46"/>
        <v>12819327.9</v>
      </c>
      <c r="AF75" s="145">
        <f t="shared" si="47"/>
        <v>3616186.8</v>
      </c>
      <c r="AG75" s="145">
        <f t="shared" si="48"/>
        <v>488885.1</v>
      </c>
      <c r="AH75" s="145">
        <f t="shared" si="49"/>
        <v>136684.20000000001</v>
      </c>
      <c r="AI75" s="145">
        <f t="shared" si="50"/>
        <v>276783</v>
      </c>
      <c r="AJ75" s="145">
        <f t="shared" si="43"/>
        <v>1023142.1</v>
      </c>
      <c r="AK75" s="145">
        <f t="shared" si="44"/>
        <v>1068949.6000000001</v>
      </c>
      <c r="AL75" s="145">
        <f t="shared" si="51"/>
        <v>1356792</v>
      </c>
      <c r="AM75" s="145">
        <f t="shared" si="52"/>
        <v>3961058.2</v>
      </c>
      <c r="AN75" s="145">
        <f t="shared" si="53"/>
        <v>56430</v>
      </c>
      <c r="AO75" s="145">
        <f t="shared" si="54"/>
        <v>407018.89999999997</v>
      </c>
      <c r="AP75" s="145">
        <f t="shared" si="55"/>
        <v>5579345.9000000004</v>
      </c>
      <c r="AQ75" s="145">
        <f t="shared" si="56"/>
        <v>2763622.3</v>
      </c>
      <c r="AR75" s="145">
        <f t="shared" si="57"/>
        <v>1011390.9</v>
      </c>
      <c r="AS75" s="145">
        <f t="shared" si="58"/>
        <v>200763.9</v>
      </c>
      <c r="AT75" s="145">
        <f t="shared" si="59"/>
        <v>0</v>
      </c>
      <c r="AU75" s="145">
        <f t="shared" si="60"/>
        <v>579000</v>
      </c>
      <c r="AV75" s="145">
        <f t="shared" si="61"/>
        <v>3881702.8</v>
      </c>
      <c r="AW75" s="75">
        <f t="shared" si="62"/>
        <v>42092423.799999997</v>
      </c>
    </row>
    <row r="76" spans="26:49" x14ac:dyDescent="0.15">
      <c r="Z76" s="35" t="s">
        <v>23</v>
      </c>
      <c r="AA76" s="88">
        <f t="shared" si="39"/>
        <v>58872</v>
      </c>
      <c r="AB76" s="88">
        <f t="shared" si="40"/>
        <v>229443.4</v>
      </c>
      <c r="AC76" s="88">
        <f t="shared" si="41"/>
        <v>0</v>
      </c>
      <c r="AD76" s="88">
        <f t="shared" si="42"/>
        <v>0</v>
      </c>
      <c r="AE76" s="88">
        <f t="shared" si="46"/>
        <v>614288.6</v>
      </c>
      <c r="AF76" s="88">
        <f t="shared" si="47"/>
        <v>2179122.9</v>
      </c>
      <c r="AG76" s="88">
        <f t="shared" si="48"/>
        <v>115848.8</v>
      </c>
      <c r="AH76" s="88">
        <f t="shared" si="49"/>
        <v>69650.600000000006</v>
      </c>
      <c r="AI76" s="88">
        <f t="shared" si="50"/>
        <v>92401.600000000006</v>
      </c>
      <c r="AJ76" s="88">
        <f t="shared" si="43"/>
        <v>649107.69999999995</v>
      </c>
      <c r="AK76" s="88">
        <f t="shared" si="44"/>
        <v>76888</v>
      </c>
      <c r="AL76" s="88">
        <f t="shared" si="51"/>
        <v>576580</v>
      </c>
      <c r="AM76" s="88">
        <f t="shared" si="52"/>
        <v>32924</v>
      </c>
      <c r="AN76" s="88">
        <f t="shared" si="53"/>
        <v>17355</v>
      </c>
      <c r="AO76" s="88">
        <f t="shared" si="54"/>
        <v>103591.8</v>
      </c>
      <c r="AP76" s="88">
        <f t="shared" si="55"/>
        <v>2475497.7000000002</v>
      </c>
      <c r="AQ76" s="88">
        <f t="shared" si="56"/>
        <v>1215701.3999999999</v>
      </c>
      <c r="AR76" s="88">
        <f t="shared" si="57"/>
        <v>25156.1</v>
      </c>
      <c r="AS76" s="88">
        <f t="shared" si="58"/>
        <v>111102.5</v>
      </c>
      <c r="AT76" s="88">
        <f t="shared" si="59"/>
        <v>0</v>
      </c>
      <c r="AU76" s="88">
        <f t="shared" si="60"/>
        <v>189314</v>
      </c>
      <c r="AV76" s="88">
        <f t="shared" si="61"/>
        <v>1680587.5</v>
      </c>
      <c r="AW76" s="75">
        <f t="shared" si="62"/>
        <v>10513433.6</v>
      </c>
    </row>
    <row r="77" spans="26:49" x14ac:dyDescent="0.15">
      <c r="Z77" s="35" t="s">
        <v>24</v>
      </c>
      <c r="AA77" s="88">
        <f t="shared" si="39"/>
        <v>559438.80000000005</v>
      </c>
      <c r="AB77" s="88">
        <f t="shared" si="40"/>
        <v>140206</v>
      </c>
      <c r="AC77" s="88">
        <f t="shared" si="41"/>
        <v>0</v>
      </c>
      <c r="AD77" s="88">
        <f t="shared" si="42"/>
        <v>1877380</v>
      </c>
      <c r="AE77" s="88">
        <f t="shared" si="46"/>
        <v>12205039.300000001</v>
      </c>
      <c r="AF77" s="88">
        <f t="shared" si="47"/>
        <v>1437063.9</v>
      </c>
      <c r="AG77" s="88">
        <f t="shared" si="48"/>
        <v>373036.3</v>
      </c>
      <c r="AH77" s="88">
        <f t="shared" si="49"/>
        <v>67033.600000000006</v>
      </c>
      <c r="AI77" s="88">
        <f t="shared" si="50"/>
        <v>184381.4</v>
      </c>
      <c r="AJ77" s="88">
        <f t="shared" si="43"/>
        <v>374034.4</v>
      </c>
      <c r="AK77" s="88">
        <f t="shared" si="44"/>
        <v>992061.6</v>
      </c>
      <c r="AL77" s="88">
        <f t="shared" si="51"/>
        <v>780212</v>
      </c>
      <c r="AM77" s="88">
        <f t="shared" si="52"/>
        <v>3928134.2</v>
      </c>
      <c r="AN77" s="88">
        <f t="shared" si="53"/>
        <v>39075</v>
      </c>
      <c r="AO77" s="88">
        <f t="shared" si="54"/>
        <v>303427.09999999998</v>
      </c>
      <c r="AP77" s="88">
        <f t="shared" si="55"/>
        <v>3103848.2</v>
      </c>
      <c r="AQ77" s="88">
        <f t="shared" si="56"/>
        <v>1547920.9</v>
      </c>
      <c r="AR77" s="88">
        <f t="shared" si="57"/>
        <v>986234.8</v>
      </c>
      <c r="AS77" s="88">
        <f t="shared" si="58"/>
        <v>89661.4</v>
      </c>
      <c r="AT77" s="88">
        <f t="shared" si="59"/>
        <v>0</v>
      </c>
      <c r="AU77" s="88">
        <f t="shared" si="60"/>
        <v>389686</v>
      </c>
      <c r="AV77" s="88">
        <f t="shared" si="61"/>
        <v>2201115.2999999998</v>
      </c>
      <c r="AW77" s="75">
        <f t="shared" si="62"/>
        <v>31578990.199999999</v>
      </c>
    </row>
    <row r="78" spans="26:49" x14ac:dyDescent="0.15">
      <c r="Z78" s="39" t="s">
        <v>25</v>
      </c>
      <c r="AA78" s="145">
        <f t="shared" si="39"/>
        <v>729924.9</v>
      </c>
      <c r="AB78" s="145">
        <f t="shared" si="40"/>
        <v>1502734.4</v>
      </c>
      <c r="AC78" s="145">
        <f t="shared" si="41"/>
        <v>0</v>
      </c>
      <c r="AD78" s="145">
        <f t="shared" si="42"/>
        <v>0</v>
      </c>
      <c r="AE78" s="145">
        <f t="shared" si="46"/>
        <v>3276477.9</v>
      </c>
      <c r="AF78" s="145">
        <f t="shared" si="47"/>
        <v>2503766.4</v>
      </c>
      <c r="AG78" s="145">
        <f t="shared" si="48"/>
        <v>310941.90000000002</v>
      </c>
      <c r="AH78" s="145">
        <f t="shared" si="49"/>
        <v>263738.90000000002</v>
      </c>
      <c r="AI78" s="145">
        <f t="shared" si="50"/>
        <v>2028443.4</v>
      </c>
      <c r="AJ78" s="145">
        <f t="shared" si="43"/>
        <v>3374643.7</v>
      </c>
      <c r="AK78" s="145">
        <f t="shared" si="44"/>
        <v>604191.4</v>
      </c>
      <c r="AL78" s="145">
        <f t="shared" si="51"/>
        <v>6614873</v>
      </c>
      <c r="AM78" s="145">
        <f t="shared" si="52"/>
        <v>295085.09999999998</v>
      </c>
      <c r="AN78" s="145">
        <f t="shared" si="53"/>
        <v>65831.899999999994</v>
      </c>
      <c r="AO78" s="145">
        <f t="shared" si="54"/>
        <v>444480.5</v>
      </c>
      <c r="AP78" s="145">
        <f t="shared" si="55"/>
        <v>7526998.7000000011</v>
      </c>
      <c r="AQ78" s="145">
        <f t="shared" si="56"/>
        <v>3929667.4</v>
      </c>
      <c r="AR78" s="145">
        <f t="shared" si="57"/>
        <v>386559.5</v>
      </c>
      <c r="AS78" s="145">
        <f t="shared" si="58"/>
        <v>463330.30000000005</v>
      </c>
      <c r="AT78" s="145">
        <f t="shared" si="59"/>
        <v>2162474</v>
      </c>
      <c r="AU78" s="145">
        <f t="shared" si="60"/>
        <v>1865245.7000000002</v>
      </c>
      <c r="AV78" s="145">
        <f t="shared" si="61"/>
        <v>9182578.5</v>
      </c>
      <c r="AW78" s="75">
        <f t="shared" si="62"/>
        <v>47531987.5</v>
      </c>
    </row>
    <row r="79" spans="26:49" x14ac:dyDescent="0.15">
      <c r="Z79" s="35" t="s">
        <v>26</v>
      </c>
      <c r="AA79" s="88">
        <f t="shared" si="39"/>
        <v>112613.9</v>
      </c>
      <c r="AB79" s="88">
        <f t="shared" si="40"/>
        <v>266659.7</v>
      </c>
      <c r="AC79" s="88">
        <f t="shared" si="41"/>
        <v>0</v>
      </c>
      <c r="AD79" s="88">
        <f t="shared" si="42"/>
        <v>0</v>
      </c>
      <c r="AE79" s="88">
        <f t="shared" si="46"/>
        <v>2051163.8</v>
      </c>
      <c r="AF79" s="88">
        <f t="shared" si="47"/>
        <v>671638.2</v>
      </c>
      <c r="AG79" s="88">
        <f t="shared" si="48"/>
        <v>99535.1</v>
      </c>
      <c r="AH79" s="88">
        <f t="shared" si="49"/>
        <v>74011.100000000006</v>
      </c>
      <c r="AI79" s="88">
        <f t="shared" si="50"/>
        <v>1144784.2</v>
      </c>
      <c r="AJ79" s="88">
        <f t="shared" si="43"/>
        <v>208515.8</v>
      </c>
      <c r="AK79" s="88">
        <f t="shared" si="44"/>
        <v>81613.7</v>
      </c>
      <c r="AL79" s="88">
        <f t="shared" si="51"/>
        <v>2141456.5</v>
      </c>
      <c r="AM79" s="88">
        <f t="shared" si="52"/>
        <v>41803.9</v>
      </c>
      <c r="AN79" s="88">
        <f t="shared" si="53"/>
        <v>13715.9</v>
      </c>
      <c r="AO79" s="88">
        <f t="shared" si="54"/>
        <v>205598.7</v>
      </c>
      <c r="AP79" s="88">
        <f t="shared" si="55"/>
        <v>3296489.2</v>
      </c>
      <c r="AQ79" s="88">
        <f t="shared" si="56"/>
        <v>429703.1</v>
      </c>
      <c r="AR79" s="88">
        <f t="shared" si="57"/>
        <v>359490.5</v>
      </c>
      <c r="AS79" s="88">
        <f t="shared" si="58"/>
        <v>142370.70000000001</v>
      </c>
      <c r="AT79" s="88">
        <f t="shared" si="59"/>
        <v>12336</v>
      </c>
      <c r="AU79" s="88">
        <f t="shared" si="60"/>
        <v>272992.90000000002</v>
      </c>
      <c r="AV79" s="88">
        <f t="shared" si="61"/>
        <v>2481051.7999999998</v>
      </c>
      <c r="AW79" s="75">
        <f t="shared" si="62"/>
        <v>14107544.699999999</v>
      </c>
    </row>
    <row r="80" spans="26:49" x14ac:dyDescent="0.15">
      <c r="Z80" s="35" t="s">
        <v>27</v>
      </c>
      <c r="AA80" s="88">
        <f t="shared" si="39"/>
        <v>132849</v>
      </c>
      <c r="AB80" s="88">
        <f t="shared" si="40"/>
        <v>89515.7</v>
      </c>
      <c r="AC80" s="88">
        <f t="shared" si="41"/>
        <v>0</v>
      </c>
      <c r="AD80" s="88">
        <f t="shared" si="42"/>
        <v>0</v>
      </c>
      <c r="AE80" s="88">
        <f t="shared" si="46"/>
        <v>528536.1</v>
      </c>
      <c r="AF80" s="88">
        <f t="shared" si="47"/>
        <v>615787.80000000005</v>
      </c>
      <c r="AG80" s="88">
        <f t="shared" si="48"/>
        <v>72946.3</v>
      </c>
      <c r="AH80" s="88">
        <f t="shared" si="49"/>
        <v>41838.9</v>
      </c>
      <c r="AI80" s="88">
        <f t="shared" si="50"/>
        <v>635527.30000000005</v>
      </c>
      <c r="AJ80" s="88">
        <f t="shared" si="43"/>
        <v>167716.29999999999</v>
      </c>
      <c r="AK80" s="88">
        <f t="shared" si="44"/>
        <v>58444.7</v>
      </c>
      <c r="AL80" s="88">
        <f t="shared" si="51"/>
        <v>1729105.3</v>
      </c>
      <c r="AM80" s="88">
        <f t="shared" si="52"/>
        <v>20887.3</v>
      </c>
      <c r="AN80" s="88">
        <f t="shared" si="53"/>
        <v>24166</v>
      </c>
      <c r="AO80" s="88">
        <f t="shared" si="54"/>
        <v>5143</v>
      </c>
      <c r="AP80" s="88">
        <f t="shared" si="55"/>
        <v>1202960.1000000001</v>
      </c>
      <c r="AQ80" s="88">
        <f t="shared" si="56"/>
        <v>244154.8</v>
      </c>
      <c r="AR80" s="88">
        <f t="shared" si="57"/>
        <v>0</v>
      </c>
      <c r="AS80" s="88">
        <f t="shared" si="58"/>
        <v>106035.6</v>
      </c>
      <c r="AT80" s="88">
        <f t="shared" si="59"/>
        <v>0</v>
      </c>
      <c r="AU80" s="88">
        <f t="shared" si="60"/>
        <v>22195</v>
      </c>
      <c r="AV80" s="88">
        <f t="shared" si="61"/>
        <v>1235886.2</v>
      </c>
      <c r="AW80" s="75">
        <f t="shared" si="62"/>
        <v>6933695.4000000004</v>
      </c>
    </row>
    <row r="81" spans="26:49" x14ac:dyDescent="0.15">
      <c r="Z81" s="35" t="s">
        <v>28</v>
      </c>
      <c r="AA81" s="88">
        <f t="shared" si="39"/>
        <v>484462</v>
      </c>
      <c r="AB81" s="88">
        <f t="shared" si="40"/>
        <v>1146559</v>
      </c>
      <c r="AC81" s="88">
        <f t="shared" si="41"/>
        <v>0</v>
      </c>
      <c r="AD81" s="88">
        <f t="shared" si="42"/>
        <v>0</v>
      </c>
      <c r="AE81" s="88">
        <f t="shared" si="46"/>
        <v>696778</v>
      </c>
      <c r="AF81" s="88">
        <f t="shared" si="47"/>
        <v>1216340.3999999999</v>
      </c>
      <c r="AG81" s="88">
        <f t="shared" si="48"/>
        <v>138460.5</v>
      </c>
      <c r="AH81" s="88">
        <f t="shared" si="49"/>
        <v>147888.9</v>
      </c>
      <c r="AI81" s="88">
        <f t="shared" si="50"/>
        <v>248131.9</v>
      </c>
      <c r="AJ81" s="88">
        <f t="shared" si="43"/>
        <v>2998411.6</v>
      </c>
      <c r="AK81" s="88">
        <f t="shared" si="44"/>
        <v>464133</v>
      </c>
      <c r="AL81" s="88">
        <f t="shared" si="51"/>
        <v>2744311.2</v>
      </c>
      <c r="AM81" s="88">
        <f t="shared" si="52"/>
        <v>232393.9</v>
      </c>
      <c r="AN81" s="88">
        <f t="shared" si="53"/>
        <v>27950</v>
      </c>
      <c r="AO81" s="88">
        <f t="shared" si="54"/>
        <v>233738.8</v>
      </c>
      <c r="AP81" s="88">
        <f t="shared" si="55"/>
        <v>3027549.4</v>
      </c>
      <c r="AQ81" s="88">
        <f t="shared" si="56"/>
        <v>3255809.5</v>
      </c>
      <c r="AR81" s="88">
        <f t="shared" si="57"/>
        <v>27069</v>
      </c>
      <c r="AS81" s="88">
        <f t="shared" si="58"/>
        <v>214924</v>
      </c>
      <c r="AT81" s="88">
        <f t="shared" si="59"/>
        <v>2150138</v>
      </c>
      <c r="AU81" s="88">
        <f t="shared" si="60"/>
        <v>1570057.8</v>
      </c>
      <c r="AV81" s="88">
        <f t="shared" si="61"/>
        <v>5465640.5</v>
      </c>
      <c r="AW81" s="75">
        <f t="shared" si="62"/>
        <v>26490747.400000002</v>
      </c>
    </row>
    <row r="82" spans="26:49" x14ac:dyDescent="0.15">
      <c r="Z82" s="35" t="s">
        <v>29</v>
      </c>
      <c r="AA82" s="88">
        <f t="shared" si="39"/>
        <v>44495</v>
      </c>
      <c r="AB82" s="88">
        <f t="shared" si="40"/>
        <v>22141</v>
      </c>
      <c r="AC82" s="88">
        <f t="shared" si="41"/>
        <v>0</v>
      </c>
      <c r="AD82" s="88">
        <f t="shared" si="42"/>
        <v>0</v>
      </c>
      <c r="AE82" s="88">
        <f t="shared" si="46"/>
        <v>0</v>
      </c>
      <c r="AF82" s="88">
        <f t="shared" si="47"/>
        <v>156286.39999999999</v>
      </c>
      <c r="AG82" s="88">
        <f t="shared" si="48"/>
        <v>60516.7</v>
      </c>
      <c r="AH82" s="88">
        <f t="shared" si="49"/>
        <v>12206.1</v>
      </c>
      <c r="AI82" s="88">
        <f t="shared" si="50"/>
        <v>21956</v>
      </c>
      <c r="AJ82" s="88">
        <f t="shared" si="43"/>
        <v>20621.5</v>
      </c>
      <c r="AK82" s="88">
        <f t="shared" si="44"/>
        <v>31537</v>
      </c>
      <c r="AL82" s="88">
        <f t="shared" si="51"/>
        <v>295248.7</v>
      </c>
      <c r="AM82" s="88">
        <f t="shared" si="52"/>
        <v>226950</v>
      </c>
      <c r="AN82" s="88">
        <f t="shared" si="53"/>
        <v>0</v>
      </c>
      <c r="AO82" s="88">
        <f t="shared" si="54"/>
        <v>138833.60000000001</v>
      </c>
      <c r="AP82" s="88">
        <f t="shared" si="55"/>
        <v>277915.09999999998</v>
      </c>
      <c r="AQ82" s="88">
        <f t="shared" si="56"/>
        <v>11690</v>
      </c>
      <c r="AR82" s="88">
        <f t="shared" si="57"/>
        <v>787423.3</v>
      </c>
      <c r="AS82" s="88">
        <f t="shared" si="58"/>
        <v>22281.4</v>
      </c>
      <c r="AT82" s="88">
        <f t="shared" si="59"/>
        <v>787</v>
      </c>
      <c r="AU82" s="88">
        <f t="shared" si="60"/>
        <v>37343</v>
      </c>
      <c r="AV82" s="88">
        <f t="shared" si="61"/>
        <v>340844.4</v>
      </c>
      <c r="AW82" s="75">
        <f t="shared" si="62"/>
        <v>2509076.1999999997</v>
      </c>
    </row>
    <row r="83" spans="26:49" x14ac:dyDescent="0.15">
      <c r="Z83" s="35" t="s">
        <v>30</v>
      </c>
      <c r="AA83" s="88">
        <f t="shared" si="39"/>
        <v>314521.59999999998</v>
      </c>
      <c r="AB83" s="88">
        <f t="shared" si="40"/>
        <v>86105</v>
      </c>
      <c r="AC83" s="88">
        <f t="shared" si="41"/>
        <v>0</v>
      </c>
      <c r="AD83" s="88">
        <f t="shared" si="42"/>
        <v>0</v>
      </c>
      <c r="AE83" s="88">
        <f t="shared" si="46"/>
        <v>61838.5</v>
      </c>
      <c r="AF83" s="88">
        <f t="shared" si="47"/>
        <v>511273.4</v>
      </c>
      <c r="AG83" s="88">
        <f t="shared" si="48"/>
        <v>44178.8</v>
      </c>
      <c r="AH83" s="88">
        <f t="shared" si="49"/>
        <v>31601.7</v>
      </c>
      <c r="AI83" s="88">
        <f t="shared" si="50"/>
        <v>95046</v>
      </c>
      <c r="AJ83" s="88">
        <f t="shared" si="43"/>
        <v>128488.9</v>
      </c>
      <c r="AK83" s="88">
        <f t="shared" si="44"/>
        <v>251490.9</v>
      </c>
      <c r="AL83" s="88">
        <f t="shared" si="51"/>
        <v>337996.7</v>
      </c>
      <c r="AM83" s="88">
        <f t="shared" si="52"/>
        <v>245452.1</v>
      </c>
      <c r="AN83" s="88">
        <f t="shared" si="53"/>
        <v>6940</v>
      </c>
      <c r="AO83" s="88">
        <f t="shared" si="54"/>
        <v>84099.6</v>
      </c>
      <c r="AP83" s="88">
        <f t="shared" si="55"/>
        <v>724054.5</v>
      </c>
      <c r="AQ83" s="88">
        <f t="shared" si="56"/>
        <v>88148.9</v>
      </c>
      <c r="AR83" s="88">
        <f t="shared" si="57"/>
        <v>2829</v>
      </c>
      <c r="AS83" s="88">
        <f t="shared" si="58"/>
        <v>70300.100000000006</v>
      </c>
      <c r="AT83" s="88">
        <f t="shared" si="59"/>
        <v>0</v>
      </c>
      <c r="AU83" s="88">
        <f t="shared" si="60"/>
        <v>232935</v>
      </c>
      <c r="AV83" s="88">
        <f t="shared" si="61"/>
        <v>1057855.3</v>
      </c>
      <c r="AW83" s="75">
        <f t="shared" si="62"/>
        <v>4375156</v>
      </c>
    </row>
    <row r="84" spans="26:49" x14ac:dyDescent="0.15">
      <c r="Z84" s="35" t="s">
        <v>31</v>
      </c>
      <c r="AA84" s="88">
        <f t="shared" si="39"/>
        <v>1766382.9</v>
      </c>
      <c r="AB84" s="88">
        <f t="shared" si="40"/>
        <v>2641348.1</v>
      </c>
      <c r="AC84" s="88">
        <f t="shared" si="41"/>
        <v>0</v>
      </c>
      <c r="AD84" s="88">
        <f t="shared" si="42"/>
        <v>0</v>
      </c>
      <c r="AE84" s="88">
        <f t="shared" si="46"/>
        <v>5669506.4000000004</v>
      </c>
      <c r="AF84" s="88">
        <f t="shared" si="47"/>
        <v>1930886.9</v>
      </c>
      <c r="AG84" s="88">
        <f t="shared" si="48"/>
        <v>258327.9</v>
      </c>
      <c r="AH84" s="88">
        <f t="shared" si="49"/>
        <v>137310.5</v>
      </c>
      <c r="AI84" s="88">
        <f t="shared" si="50"/>
        <v>1051493.1000000001</v>
      </c>
      <c r="AJ84" s="88">
        <f t="shared" si="43"/>
        <v>1736634.2</v>
      </c>
      <c r="AK84" s="88">
        <f t="shared" si="44"/>
        <v>283156</v>
      </c>
      <c r="AL84" s="88">
        <f t="shared" si="51"/>
        <v>5318887.9000000004</v>
      </c>
      <c r="AM84" s="88">
        <f t="shared" si="52"/>
        <v>613247.69999999995</v>
      </c>
      <c r="AN84" s="88">
        <f t="shared" si="53"/>
        <v>18966</v>
      </c>
      <c r="AO84" s="88">
        <f t="shared" si="54"/>
        <v>1256378.2</v>
      </c>
      <c r="AP84" s="88">
        <f t="shared" si="55"/>
        <v>3577673.2</v>
      </c>
      <c r="AQ84" s="88">
        <f t="shared" si="56"/>
        <v>5028102.4000000004</v>
      </c>
      <c r="AR84" s="88">
        <f t="shared" si="57"/>
        <v>177029</v>
      </c>
      <c r="AS84" s="88">
        <f t="shared" si="58"/>
        <v>688289.5</v>
      </c>
      <c r="AT84" s="88">
        <f t="shared" si="59"/>
        <v>3074357</v>
      </c>
      <c r="AU84" s="88">
        <f t="shared" si="60"/>
        <v>2482471</v>
      </c>
      <c r="AV84" s="88">
        <f t="shared" si="61"/>
        <v>6091472.7999999998</v>
      </c>
      <c r="AW84" s="75">
        <f t="shared" si="62"/>
        <v>43801920.699999996</v>
      </c>
    </row>
    <row r="85" spans="26:49" x14ac:dyDescent="0.15">
      <c r="Z85" s="35" t="s">
        <v>32</v>
      </c>
      <c r="AA85" s="88">
        <f t="shared" si="39"/>
        <v>180587.1</v>
      </c>
      <c r="AB85" s="88">
        <f t="shared" si="40"/>
        <v>97900</v>
      </c>
      <c r="AC85" s="88">
        <f t="shared" si="41"/>
        <v>0</v>
      </c>
      <c r="AD85" s="88">
        <f t="shared" si="42"/>
        <v>0</v>
      </c>
      <c r="AE85" s="88">
        <f t="shared" si="46"/>
        <v>2346919.1</v>
      </c>
      <c r="AF85" s="88">
        <f t="shared" si="47"/>
        <v>903999</v>
      </c>
      <c r="AG85" s="88">
        <f t="shared" si="48"/>
        <v>206125.9</v>
      </c>
      <c r="AH85" s="88">
        <f t="shared" si="49"/>
        <v>77108.5</v>
      </c>
      <c r="AI85" s="88">
        <f t="shared" si="50"/>
        <v>411080.9</v>
      </c>
      <c r="AJ85" s="88">
        <f t="shared" si="43"/>
        <v>545379.1</v>
      </c>
      <c r="AK85" s="88">
        <f t="shared" si="44"/>
        <v>161482.5</v>
      </c>
      <c r="AL85" s="88">
        <f t="shared" si="51"/>
        <v>627748.9</v>
      </c>
      <c r="AM85" s="88">
        <f t="shared" si="52"/>
        <v>288891.59999999998</v>
      </c>
      <c r="AN85" s="88">
        <f t="shared" si="53"/>
        <v>0</v>
      </c>
      <c r="AO85" s="88">
        <f t="shared" si="54"/>
        <v>23835.8</v>
      </c>
      <c r="AP85" s="88">
        <f t="shared" si="55"/>
        <v>1551255.6</v>
      </c>
      <c r="AQ85" s="88">
        <f t="shared" si="56"/>
        <v>124279.5</v>
      </c>
      <c r="AR85" s="88">
        <f t="shared" si="57"/>
        <v>304724</v>
      </c>
      <c r="AS85" s="88">
        <f t="shared" si="58"/>
        <v>142077.79999999999</v>
      </c>
      <c r="AT85" s="88">
        <f t="shared" si="59"/>
        <v>0</v>
      </c>
      <c r="AU85" s="88">
        <f t="shared" si="60"/>
        <v>112506.5</v>
      </c>
      <c r="AV85" s="88">
        <f t="shared" si="61"/>
        <v>816520.3</v>
      </c>
      <c r="AW85" s="75">
        <f t="shared" si="62"/>
        <v>8922422.0999999996</v>
      </c>
    </row>
    <row r="86" spans="26:49" x14ac:dyDescent="0.15">
      <c r="Z86" s="35" t="s">
        <v>33</v>
      </c>
      <c r="AA86" s="88">
        <f t="shared" si="39"/>
        <v>276035.40000000002</v>
      </c>
      <c r="AB86" s="88">
        <f t="shared" si="40"/>
        <v>1477348</v>
      </c>
      <c r="AC86" s="88">
        <f t="shared" si="41"/>
        <v>0</v>
      </c>
      <c r="AD86" s="88">
        <f t="shared" si="42"/>
        <v>3249650</v>
      </c>
      <c r="AE86" s="88">
        <f t="shared" si="46"/>
        <v>8917565.5999999996</v>
      </c>
      <c r="AF86" s="88">
        <f t="shared" si="47"/>
        <v>1864797.4</v>
      </c>
      <c r="AG86" s="88">
        <f t="shared" si="48"/>
        <v>363071.5</v>
      </c>
      <c r="AH86" s="88">
        <f t="shared" si="49"/>
        <v>159818.20000000001</v>
      </c>
      <c r="AI86" s="88">
        <f t="shared" si="50"/>
        <v>381958.3</v>
      </c>
      <c r="AJ86" s="88">
        <f t="shared" si="43"/>
        <v>734532</v>
      </c>
      <c r="AK86" s="88">
        <f t="shared" si="44"/>
        <v>784659.7</v>
      </c>
      <c r="AL86" s="88">
        <f t="shared" si="51"/>
        <v>2059249.3</v>
      </c>
      <c r="AM86" s="88">
        <f t="shared" si="52"/>
        <v>1823366</v>
      </c>
      <c r="AN86" s="88">
        <f t="shared" si="53"/>
        <v>80332</v>
      </c>
      <c r="AO86" s="88">
        <f t="shared" si="54"/>
        <v>569287.19999999995</v>
      </c>
      <c r="AP86" s="88">
        <f t="shared" si="55"/>
        <v>5614961.2000000002</v>
      </c>
      <c r="AQ86" s="88">
        <f t="shared" si="56"/>
        <v>935918.2</v>
      </c>
      <c r="AR86" s="88">
        <f t="shared" si="57"/>
        <v>35323</v>
      </c>
      <c r="AS86" s="88">
        <f t="shared" si="58"/>
        <v>115676</v>
      </c>
      <c r="AT86" s="88">
        <f t="shared" si="59"/>
        <v>4646</v>
      </c>
      <c r="AU86" s="88">
        <f t="shared" si="60"/>
        <v>271560.40000000002</v>
      </c>
      <c r="AV86" s="88">
        <f t="shared" si="61"/>
        <v>2398412.2000000002</v>
      </c>
      <c r="AW86" s="75">
        <f t="shared" si="62"/>
        <v>32118167.599999994</v>
      </c>
    </row>
    <row r="87" spans="26:49" x14ac:dyDescent="0.15">
      <c r="Z87" s="35" t="s">
        <v>34</v>
      </c>
      <c r="AA87" s="88">
        <f t="shared" si="39"/>
        <v>21469</v>
      </c>
      <c r="AB87" s="88">
        <f t="shared" si="40"/>
        <v>37851</v>
      </c>
      <c r="AC87" s="88">
        <f t="shared" si="41"/>
        <v>0</v>
      </c>
      <c r="AD87" s="88">
        <f t="shared" si="42"/>
        <v>0</v>
      </c>
      <c r="AE87" s="88">
        <f t="shared" si="46"/>
        <v>1565739.2</v>
      </c>
      <c r="AF87" s="88">
        <f t="shared" si="47"/>
        <v>673087.6</v>
      </c>
      <c r="AG87" s="88">
        <f t="shared" si="48"/>
        <v>86773.3</v>
      </c>
      <c r="AH87" s="88">
        <f t="shared" si="49"/>
        <v>23447.3</v>
      </c>
      <c r="AI87" s="88">
        <f t="shared" si="50"/>
        <v>672109.1</v>
      </c>
      <c r="AJ87" s="88">
        <f t="shared" si="43"/>
        <v>506229.8</v>
      </c>
      <c r="AK87" s="88">
        <f t="shared" si="44"/>
        <v>29079</v>
      </c>
      <c r="AL87" s="88">
        <f t="shared" si="51"/>
        <v>132109</v>
      </c>
      <c r="AM87" s="88">
        <f t="shared" si="52"/>
        <v>375342.2</v>
      </c>
      <c r="AN87" s="88">
        <f t="shared" si="53"/>
        <v>17874</v>
      </c>
      <c r="AO87" s="88">
        <f t="shared" si="54"/>
        <v>146389.79999999999</v>
      </c>
      <c r="AP87" s="88">
        <f t="shared" si="55"/>
        <v>1240107.3999999999</v>
      </c>
      <c r="AQ87" s="88">
        <f t="shared" si="56"/>
        <v>976001.9</v>
      </c>
      <c r="AR87" s="88">
        <f t="shared" si="57"/>
        <v>0</v>
      </c>
      <c r="AS87" s="88">
        <f t="shared" si="58"/>
        <v>62751.8</v>
      </c>
      <c r="AT87" s="88">
        <f t="shared" si="59"/>
        <v>5834.2</v>
      </c>
      <c r="AU87" s="88">
        <f t="shared" si="60"/>
        <v>11559</v>
      </c>
      <c r="AV87" s="88">
        <f t="shared" si="61"/>
        <v>342737.8</v>
      </c>
      <c r="AW87" s="75">
        <f t="shared" si="62"/>
        <v>6926492.3999999994</v>
      </c>
    </row>
    <row r="88" spans="26:49" x14ac:dyDescent="0.15">
      <c r="Z88" s="35" t="s">
        <v>35</v>
      </c>
      <c r="AA88" s="88">
        <f t="shared" si="39"/>
        <v>63724.7</v>
      </c>
      <c r="AB88" s="88">
        <f t="shared" si="40"/>
        <v>101955</v>
      </c>
      <c r="AC88" s="88">
        <f t="shared" si="41"/>
        <v>0</v>
      </c>
      <c r="AD88" s="88">
        <f t="shared" si="42"/>
        <v>0</v>
      </c>
      <c r="AE88" s="88">
        <f t="shared" si="46"/>
        <v>586724.69999999995</v>
      </c>
      <c r="AF88" s="88">
        <f t="shared" si="47"/>
        <v>420404</v>
      </c>
      <c r="AG88" s="88">
        <f t="shared" si="48"/>
        <v>124076.8</v>
      </c>
      <c r="AH88" s="88">
        <f t="shared" si="49"/>
        <v>48482</v>
      </c>
      <c r="AI88" s="88">
        <f t="shared" si="50"/>
        <v>84215.8</v>
      </c>
      <c r="AJ88" s="88">
        <f t="shared" si="43"/>
        <v>1831965.6</v>
      </c>
      <c r="AK88" s="88">
        <f t="shared" si="44"/>
        <v>55880.800000000003</v>
      </c>
      <c r="AL88" s="88">
        <f t="shared" si="51"/>
        <v>425648</v>
      </c>
      <c r="AM88" s="88">
        <f t="shared" si="52"/>
        <v>1224100.5</v>
      </c>
      <c r="AN88" s="88">
        <f t="shared" si="53"/>
        <v>6904</v>
      </c>
      <c r="AO88" s="88">
        <f t="shared" si="54"/>
        <v>240416.3</v>
      </c>
      <c r="AP88" s="88">
        <f t="shared" si="55"/>
        <v>705885.2</v>
      </c>
      <c r="AQ88" s="88">
        <f t="shared" si="56"/>
        <v>32598</v>
      </c>
      <c r="AR88" s="88">
        <f t="shared" si="57"/>
        <v>0</v>
      </c>
      <c r="AS88" s="88">
        <f t="shared" si="58"/>
        <v>136119.20000000001</v>
      </c>
      <c r="AT88" s="88">
        <f t="shared" si="59"/>
        <v>0</v>
      </c>
      <c r="AU88" s="88">
        <f t="shared" si="60"/>
        <v>175737</v>
      </c>
      <c r="AV88" s="88">
        <f t="shared" si="61"/>
        <v>318438.2</v>
      </c>
      <c r="AW88" s="75">
        <f t="shared" si="62"/>
        <v>6583275.8000000007</v>
      </c>
    </row>
    <row r="89" spans="26:49" x14ac:dyDescent="0.15">
      <c r="Z89" s="35" t="s">
        <v>36</v>
      </c>
      <c r="AA89" s="88">
        <f t="shared" ref="AA89:AA120" si="63">AD143</f>
        <v>247672</v>
      </c>
      <c r="AB89" s="88">
        <f t="shared" ref="AB89:AB120" si="64">AE143</f>
        <v>2044945.7</v>
      </c>
      <c r="AC89" s="88">
        <f t="shared" ref="AC89:AC120" si="65">AG143</f>
        <v>0</v>
      </c>
      <c r="AD89" s="88">
        <f t="shared" ref="AD89:AD120" si="66">AH143</f>
        <v>0</v>
      </c>
      <c r="AE89" s="88">
        <f t="shared" si="46"/>
        <v>328178</v>
      </c>
      <c r="AF89" s="88">
        <f t="shared" si="47"/>
        <v>635253.9</v>
      </c>
      <c r="AG89" s="88">
        <f t="shared" si="48"/>
        <v>135685.6</v>
      </c>
      <c r="AH89" s="88">
        <f t="shared" si="49"/>
        <v>49326.6</v>
      </c>
      <c r="AI89" s="88">
        <f t="shared" si="50"/>
        <v>344892</v>
      </c>
      <c r="AJ89" s="88">
        <f t="shared" ref="AJ89:AJ120" si="67">AP143</f>
        <v>0</v>
      </c>
      <c r="AK89" s="88">
        <f t="shared" ref="AK89:AK120" si="68">AQ143</f>
        <v>24897</v>
      </c>
      <c r="AL89" s="88">
        <f t="shared" si="51"/>
        <v>779313.4</v>
      </c>
      <c r="AM89" s="88">
        <f t="shared" si="52"/>
        <v>104768</v>
      </c>
      <c r="AN89" s="88">
        <f t="shared" si="53"/>
        <v>0</v>
      </c>
      <c r="AO89" s="88">
        <f t="shared" si="54"/>
        <v>1072334.3999999999</v>
      </c>
      <c r="AP89" s="88">
        <f t="shared" si="55"/>
        <v>2060532.6</v>
      </c>
      <c r="AQ89" s="88">
        <f t="shared" si="56"/>
        <v>779711.2</v>
      </c>
      <c r="AR89" s="88">
        <f t="shared" si="57"/>
        <v>10177</v>
      </c>
      <c r="AS89" s="88">
        <f t="shared" si="58"/>
        <v>125781.1</v>
      </c>
      <c r="AT89" s="88">
        <f t="shared" si="59"/>
        <v>4116</v>
      </c>
      <c r="AU89" s="88">
        <f t="shared" si="60"/>
        <v>167273.70000000001</v>
      </c>
      <c r="AV89" s="88">
        <f t="shared" si="61"/>
        <v>1651586.5</v>
      </c>
      <c r="AW89" s="75">
        <f t="shared" si="62"/>
        <v>10566444.699999997</v>
      </c>
    </row>
    <row r="90" spans="26:49" x14ac:dyDescent="0.15">
      <c r="Z90" s="39" t="s">
        <v>37</v>
      </c>
      <c r="AA90" s="145">
        <f t="shared" si="63"/>
        <v>240441.4</v>
      </c>
      <c r="AB90" s="145">
        <f t="shared" si="64"/>
        <v>2787920</v>
      </c>
      <c r="AC90" s="145">
        <f t="shared" si="65"/>
        <v>0</v>
      </c>
      <c r="AD90" s="145">
        <f t="shared" si="66"/>
        <v>0</v>
      </c>
      <c r="AE90" s="145">
        <f t="shared" si="46"/>
        <v>11220080.100000001</v>
      </c>
      <c r="AF90" s="145">
        <f t="shared" si="47"/>
        <v>5245464</v>
      </c>
      <c r="AG90" s="145">
        <f t="shared" si="48"/>
        <v>409535</v>
      </c>
      <c r="AH90" s="145">
        <f t="shared" si="49"/>
        <v>295002.49999999994</v>
      </c>
      <c r="AI90" s="145">
        <f t="shared" si="50"/>
        <v>4574534.4000000004</v>
      </c>
      <c r="AJ90" s="145">
        <f t="shared" si="67"/>
        <v>500468.10000000003</v>
      </c>
      <c r="AK90" s="145">
        <f t="shared" si="68"/>
        <v>671804.1</v>
      </c>
      <c r="AL90" s="145">
        <f t="shared" si="51"/>
        <v>9141964.5</v>
      </c>
      <c r="AM90" s="145">
        <f t="shared" si="52"/>
        <v>6448554.4000000004</v>
      </c>
      <c r="AN90" s="145">
        <f t="shared" si="53"/>
        <v>20725</v>
      </c>
      <c r="AO90" s="145">
        <f t="shared" si="54"/>
        <v>671886.8</v>
      </c>
      <c r="AP90" s="145">
        <f t="shared" si="55"/>
        <v>5811782.5999999996</v>
      </c>
      <c r="AQ90" s="145">
        <f t="shared" si="56"/>
        <v>25371998.099999998</v>
      </c>
      <c r="AR90" s="145">
        <f t="shared" si="57"/>
        <v>2248177</v>
      </c>
      <c r="AS90" s="145">
        <f t="shared" si="58"/>
        <v>1025326.7</v>
      </c>
      <c r="AT90" s="145">
        <f t="shared" si="59"/>
        <v>17846</v>
      </c>
      <c r="AU90" s="145">
        <f t="shared" si="60"/>
        <v>2309504.7999999998</v>
      </c>
      <c r="AV90" s="145">
        <f t="shared" si="61"/>
        <v>10030745.9</v>
      </c>
      <c r="AW90" s="75">
        <f t="shared" si="62"/>
        <v>89043761.400000006</v>
      </c>
    </row>
    <row r="91" spans="26:49" x14ac:dyDescent="0.15">
      <c r="Z91" s="35" t="s">
        <v>38</v>
      </c>
      <c r="AA91" s="88">
        <f t="shared" si="63"/>
        <v>213931.4</v>
      </c>
      <c r="AB91" s="88">
        <f t="shared" si="64"/>
        <v>2707188</v>
      </c>
      <c r="AC91" s="88">
        <f t="shared" si="65"/>
        <v>0</v>
      </c>
      <c r="AD91" s="88">
        <f t="shared" si="66"/>
        <v>0</v>
      </c>
      <c r="AE91" s="88">
        <f t="shared" si="46"/>
        <v>9452015.8000000007</v>
      </c>
      <c r="AF91" s="88">
        <f t="shared" si="47"/>
        <v>1620864.9</v>
      </c>
      <c r="AG91" s="88">
        <f t="shared" si="48"/>
        <v>173904.6</v>
      </c>
      <c r="AH91" s="88">
        <f t="shared" si="49"/>
        <v>163854.79999999999</v>
      </c>
      <c r="AI91" s="88">
        <f t="shared" si="50"/>
        <v>3861391.4</v>
      </c>
      <c r="AJ91" s="88">
        <f t="shared" si="67"/>
        <v>168252</v>
      </c>
      <c r="AK91" s="88">
        <f t="shared" si="68"/>
        <v>623665</v>
      </c>
      <c r="AL91" s="88">
        <f t="shared" si="51"/>
        <v>8279331.5</v>
      </c>
      <c r="AM91" s="88">
        <f t="shared" si="52"/>
        <v>4056998</v>
      </c>
      <c r="AN91" s="88">
        <f t="shared" si="53"/>
        <v>20725</v>
      </c>
      <c r="AO91" s="88">
        <f t="shared" si="54"/>
        <v>69729</v>
      </c>
      <c r="AP91" s="88">
        <f t="shared" si="55"/>
        <v>592023.5</v>
      </c>
      <c r="AQ91" s="88">
        <f t="shared" si="56"/>
        <v>19176091.399999999</v>
      </c>
      <c r="AR91" s="88">
        <f t="shared" si="57"/>
        <v>1941848</v>
      </c>
      <c r="AS91" s="88">
        <f t="shared" si="58"/>
        <v>573254.30000000005</v>
      </c>
      <c r="AT91" s="88">
        <f t="shared" si="59"/>
        <v>17657</v>
      </c>
      <c r="AU91" s="88">
        <f t="shared" si="60"/>
        <v>2223594.7999999998</v>
      </c>
      <c r="AV91" s="88">
        <f t="shared" si="61"/>
        <v>7808467.7999999998</v>
      </c>
      <c r="AW91" s="75">
        <f t="shared" si="62"/>
        <v>63744788.199999988</v>
      </c>
    </row>
    <row r="92" spans="26:49" x14ac:dyDescent="0.15">
      <c r="Z92" s="35" t="s">
        <v>39</v>
      </c>
      <c r="AA92" s="88">
        <f t="shared" si="63"/>
        <v>5895</v>
      </c>
      <c r="AB92" s="88">
        <f t="shared" si="64"/>
        <v>40202</v>
      </c>
      <c r="AC92" s="88">
        <f t="shared" si="65"/>
        <v>0</v>
      </c>
      <c r="AD92" s="88">
        <f t="shared" si="66"/>
        <v>0</v>
      </c>
      <c r="AE92" s="88">
        <f t="shared" si="46"/>
        <v>1636675.8</v>
      </c>
      <c r="AF92" s="88">
        <f t="shared" si="47"/>
        <v>2636508.6</v>
      </c>
      <c r="AG92" s="88">
        <f t="shared" si="48"/>
        <v>183475.9</v>
      </c>
      <c r="AH92" s="88">
        <f t="shared" si="49"/>
        <v>112210.9</v>
      </c>
      <c r="AI92" s="88">
        <f t="shared" si="50"/>
        <v>512156.3</v>
      </c>
      <c r="AJ92" s="88">
        <f t="shared" si="67"/>
        <v>313020.2</v>
      </c>
      <c r="AK92" s="88">
        <f t="shared" si="68"/>
        <v>43677.599999999999</v>
      </c>
      <c r="AL92" s="88">
        <f t="shared" si="51"/>
        <v>591118.6</v>
      </c>
      <c r="AM92" s="88">
        <f t="shared" si="52"/>
        <v>2271994</v>
      </c>
      <c r="AN92" s="88">
        <f t="shared" si="53"/>
        <v>0</v>
      </c>
      <c r="AO92" s="88">
        <f t="shared" si="54"/>
        <v>128249.5</v>
      </c>
      <c r="AP92" s="88">
        <f t="shared" si="55"/>
        <v>3599500.7</v>
      </c>
      <c r="AQ92" s="88">
        <f t="shared" si="56"/>
        <v>6124619.7000000002</v>
      </c>
      <c r="AR92" s="88">
        <f t="shared" si="57"/>
        <v>306329</v>
      </c>
      <c r="AS92" s="88">
        <f t="shared" si="58"/>
        <v>255470.6</v>
      </c>
      <c r="AT92" s="88">
        <f t="shared" si="59"/>
        <v>0</v>
      </c>
      <c r="AU92" s="88">
        <f t="shared" si="60"/>
        <v>56587</v>
      </c>
      <c r="AV92" s="88">
        <f t="shared" si="61"/>
        <v>1595016.3</v>
      </c>
      <c r="AW92" s="75">
        <f t="shared" si="62"/>
        <v>20412707.700000003</v>
      </c>
    </row>
    <row r="93" spans="26:49" x14ac:dyDescent="0.15">
      <c r="Z93" s="35" t="s">
        <v>40</v>
      </c>
      <c r="AA93" s="88">
        <f t="shared" si="63"/>
        <v>20615</v>
      </c>
      <c r="AB93" s="88">
        <f t="shared" si="64"/>
        <v>40530</v>
      </c>
      <c r="AC93" s="88">
        <f t="shared" si="65"/>
        <v>0</v>
      </c>
      <c r="AD93" s="88">
        <f t="shared" si="66"/>
        <v>0</v>
      </c>
      <c r="AE93" s="88">
        <f t="shared" si="46"/>
        <v>131388.5</v>
      </c>
      <c r="AF93" s="88">
        <f t="shared" si="47"/>
        <v>988090.5</v>
      </c>
      <c r="AG93" s="88">
        <f t="shared" si="48"/>
        <v>52154.5</v>
      </c>
      <c r="AH93" s="88">
        <f t="shared" si="49"/>
        <v>18936.8</v>
      </c>
      <c r="AI93" s="88">
        <f t="shared" si="50"/>
        <v>200986.7</v>
      </c>
      <c r="AJ93" s="88">
        <f t="shared" si="67"/>
        <v>19195.900000000001</v>
      </c>
      <c r="AK93" s="88">
        <f t="shared" si="68"/>
        <v>4461.5</v>
      </c>
      <c r="AL93" s="88">
        <f t="shared" si="51"/>
        <v>271514.40000000002</v>
      </c>
      <c r="AM93" s="88">
        <f t="shared" si="52"/>
        <v>119562.4</v>
      </c>
      <c r="AN93" s="88">
        <f t="shared" si="53"/>
        <v>0</v>
      </c>
      <c r="AO93" s="88">
        <f t="shared" si="54"/>
        <v>473908.3</v>
      </c>
      <c r="AP93" s="88">
        <f t="shared" si="55"/>
        <v>1620258.4</v>
      </c>
      <c r="AQ93" s="88">
        <f t="shared" si="56"/>
        <v>71287</v>
      </c>
      <c r="AR93" s="88">
        <f t="shared" si="57"/>
        <v>0</v>
      </c>
      <c r="AS93" s="88">
        <f t="shared" si="58"/>
        <v>196601.8</v>
      </c>
      <c r="AT93" s="88">
        <f t="shared" si="59"/>
        <v>189</v>
      </c>
      <c r="AU93" s="88">
        <f t="shared" si="60"/>
        <v>29323</v>
      </c>
      <c r="AV93" s="88">
        <f t="shared" si="61"/>
        <v>627261.80000000005</v>
      </c>
      <c r="AW93" s="75">
        <f t="shared" si="62"/>
        <v>4886265.4999999991</v>
      </c>
    </row>
    <row r="94" spans="26:49" x14ac:dyDescent="0.15">
      <c r="Z94" s="35" t="s">
        <v>41</v>
      </c>
      <c r="AA94" s="88">
        <f t="shared" si="63"/>
        <v>646809.19999999995</v>
      </c>
      <c r="AB94" s="88">
        <f t="shared" si="64"/>
        <v>2083413.1</v>
      </c>
      <c r="AC94" s="88">
        <f t="shared" si="65"/>
        <v>0</v>
      </c>
      <c r="AD94" s="88">
        <f t="shared" si="66"/>
        <v>0</v>
      </c>
      <c r="AE94" s="88">
        <f t="shared" si="46"/>
        <v>18551018.300000001</v>
      </c>
      <c r="AF94" s="88">
        <f t="shared" si="47"/>
        <v>1730866.9</v>
      </c>
      <c r="AG94" s="88">
        <f t="shared" si="48"/>
        <v>486046</v>
      </c>
      <c r="AH94" s="88">
        <f t="shared" si="49"/>
        <v>212132.9</v>
      </c>
      <c r="AI94" s="88">
        <f t="shared" si="50"/>
        <v>1742998.6</v>
      </c>
      <c r="AJ94" s="88">
        <f t="shared" si="67"/>
        <v>1793029.8</v>
      </c>
      <c r="AK94" s="88">
        <f t="shared" si="68"/>
        <v>2050368.6</v>
      </c>
      <c r="AL94" s="88">
        <f t="shared" si="51"/>
        <v>13557258.4</v>
      </c>
      <c r="AM94" s="88">
        <f t="shared" si="52"/>
        <v>1454837.6</v>
      </c>
      <c r="AN94" s="88">
        <f t="shared" si="53"/>
        <v>118395</v>
      </c>
      <c r="AO94" s="88">
        <f t="shared" si="54"/>
        <v>305661.5</v>
      </c>
      <c r="AP94" s="88">
        <f t="shared" si="55"/>
        <v>5430104</v>
      </c>
      <c r="AQ94" s="88">
        <f t="shared" si="56"/>
        <v>5476077.4000000004</v>
      </c>
      <c r="AR94" s="88">
        <f t="shared" si="57"/>
        <v>1055141.2</v>
      </c>
      <c r="AS94" s="88">
        <f t="shared" si="58"/>
        <v>506329.5</v>
      </c>
      <c r="AT94" s="88">
        <f t="shared" si="59"/>
        <v>24985.9</v>
      </c>
      <c r="AU94" s="88">
        <f t="shared" si="60"/>
        <v>6777614</v>
      </c>
      <c r="AV94" s="88">
        <f t="shared" si="61"/>
        <v>22727005.399999999</v>
      </c>
      <c r="AW94" s="75">
        <f t="shared" si="62"/>
        <v>86730093.300000012</v>
      </c>
    </row>
    <row r="95" spans="26:49" x14ac:dyDescent="0.15">
      <c r="Z95" s="35" t="s">
        <v>42</v>
      </c>
      <c r="AA95" s="88">
        <f t="shared" si="63"/>
        <v>2314544.7999999998</v>
      </c>
      <c r="AB95" s="88">
        <f t="shared" si="64"/>
        <v>6407737.5999999996</v>
      </c>
      <c r="AC95" s="88">
        <f t="shared" si="65"/>
        <v>8</v>
      </c>
      <c r="AD95" s="88">
        <f t="shared" si="66"/>
        <v>0</v>
      </c>
      <c r="AE95" s="88">
        <f t="shared" si="46"/>
        <v>10204008.199999999</v>
      </c>
      <c r="AF95" s="88">
        <f t="shared" si="47"/>
        <v>1392397.5</v>
      </c>
      <c r="AG95" s="88">
        <f t="shared" si="48"/>
        <v>673007.4</v>
      </c>
      <c r="AH95" s="88">
        <f t="shared" si="49"/>
        <v>169885.4</v>
      </c>
      <c r="AI95" s="88">
        <f t="shared" si="50"/>
        <v>6192188.5999999996</v>
      </c>
      <c r="AJ95" s="88">
        <f t="shared" si="67"/>
        <v>497654.4</v>
      </c>
      <c r="AK95" s="88">
        <f t="shared" si="68"/>
        <v>1683635.4</v>
      </c>
      <c r="AL95" s="88">
        <f t="shared" si="51"/>
        <v>11069620.1</v>
      </c>
      <c r="AM95" s="88">
        <f t="shared" si="52"/>
        <v>1321225.1000000001</v>
      </c>
      <c r="AN95" s="88">
        <f t="shared" si="53"/>
        <v>31845.4</v>
      </c>
      <c r="AO95" s="88">
        <f t="shared" si="54"/>
        <v>100981</v>
      </c>
      <c r="AP95" s="88">
        <f t="shared" si="55"/>
        <v>829787.7</v>
      </c>
      <c r="AQ95" s="88">
        <f t="shared" si="56"/>
        <v>10555828.6</v>
      </c>
      <c r="AR95" s="88">
        <f t="shared" si="57"/>
        <v>202806.2</v>
      </c>
      <c r="AS95" s="88">
        <f t="shared" si="58"/>
        <v>561859.9</v>
      </c>
      <c r="AT95" s="88">
        <f t="shared" si="59"/>
        <v>0</v>
      </c>
      <c r="AU95" s="88">
        <f t="shared" si="60"/>
        <v>1471946.3</v>
      </c>
      <c r="AV95" s="88">
        <f t="shared" si="61"/>
        <v>13147159</v>
      </c>
      <c r="AW95" s="75">
        <f t="shared" si="62"/>
        <v>68828126.599999994</v>
      </c>
    </row>
    <row r="96" spans="26:49" x14ac:dyDescent="0.15">
      <c r="Z96" s="35" t="s">
        <v>43</v>
      </c>
      <c r="AA96" s="88">
        <f t="shared" si="63"/>
        <v>2552896.2000000002</v>
      </c>
      <c r="AB96" s="88">
        <f t="shared" si="64"/>
        <v>11567750.6</v>
      </c>
      <c r="AC96" s="88">
        <f t="shared" si="65"/>
        <v>0</v>
      </c>
      <c r="AD96" s="88">
        <f t="shared" si="66"/>
        <v>0</v>
      </c>
      <c r="AE96" s="88">
        <f t="shared" si="46"/>
        <v>13964966.199999999</v>
      </c>
      <c r="AF96" s="88">
        <f t="shared" si="47"/>
        <v>2340958.2999999998</v>
      </c>
      <c r="AG96" s="88">
        <f t="shared" si="48"/>
        <v>399018.4</v>
      </c>
      <c r="AH96" s="88">
        <f t="shared" si="49"/>
        <v>290270.90000000002</v>
      </c>
      <c r="AI96" s="88">
        <f t="shared" si="50"/>
        <v>4791474</v>
      </c>
      <c r="AJ96" s="88">
        <f t="shared" si="67"/>
        <v>353697</v>
      </c>
      <c r="AK96" s="88">
        <f t="shared" si="68"/>
        <v>1622472.6</v>
      </c>
      <c r="AL96" s="88">
        <f t="shared" si="51"/>
        <v>13378678.1</v>
      </c>
      <c r="AM96" s="88">
        <f t="shared" si="52"/>
        <v>7508348.7999999998</v>
      </c>
      <c r="AN96" s="88">
        <f t="shared" si="53"/>
        <v>59816</v>
      </c>
      <c r="AO96" s="88">
        <f t="shared" si="54"/>
        <v>93708.3</v>
      </c>
      <c r="AP96" s="88">
        <f t="shared" si="55"/>
        <v>1429593.8</v>
      </c>
      <c r="AQ96" s="88">
        <f t="shared" si="56"/>
        <v>8420577.0999999996</v>
      </c>
      <c r="AR96" s="88">
        <f t="shared" si="57"/>
        <v>368031.5</v>
      </c>
      <c r="AS96" s="88">
        <f t="shared" si="58"/>
        <v>661141.6</v>
      </c>
      <c r="AT96" s="88">
        <f t="shared" si="59"/>
        <v>0</v>
      </c>
      <c r="AU96" s="88">
        <f t="shared" si="60"/>
        <v>2280536</v>
      </c>
      <c r="AV96" s="88">
        <f t="shared" si="61"/>
        <v>6330879.9000000004</v>
      </c>
      <c r="AW96" s="75">
        <f t="shared" si="62"/>
        <v>78414815.299999982</v>
      </c>
    </row>
    <row r="97" spans="26:55" x14ac:dyDescent="0.15">
      <c r="Z97" s="35" t="s">
        <v>44</v>
      </c>
      <c r="AA97" s="88">
        <f t="shared" si="63"/>
        <v>1707996.6</v>
      </c>
      <c r="AB97" s="88">
        <f t="shared" si="64"/>
        <v>721609.7</v>
      </c>
      <c r="AC97" s="88">
        <f t="shared" si="65"/>
        <v>0</v>
      </c>
      <c r="AD97" s="88">
        <f t="shared" si="66"/>
        <v>0</v>
      </c>
      <c r="AE97" s="88">
        <f t="shared" si="46"/>
        <v>19591670.800000001</v>
      </c>
      <c r="AF97" s="88">
        <f t="shared" si="47"/>
        <v>1458867.4</v>
      </c>
      <c r="AG97" s="88">
        <f t="shared" si="48"/>
        <v>392662.2</v>
      </c>
      <c r="AH97" s="88">
        <f t="shared" si="49"/>
        <v>189012.4</v>
      </c>
      <c r="AI97" s="88">
        <f t="shared" si="50"/>
        <v>1017077.3</v>
      </c>
      <c r="AJ97" s="88">
        <f t="shared" si="67"/>
        <v>21358</v>
      </c>
      <c r="AK97" s="88">
        <f t="shared" si="68"/>
        <v>1124954.3999999999</v>
      </c>
      <c r="AL97" s="88">
        <f t="shared" si="51"/>
        <v>8435489.0999999996</v>
      </c>
      <c r="AM97" s="88">
        <f t="shared" si="52"/>
        <v>993970.6</v>
      </c>
      <c r="AN97" s="88">
        <f t="shared" si="53"/>
        <v>77894.5</v>
      </c>
      <c r="AO97" s="88">
        <f t="shared" si="54"/>
        <v>145141.70000000001</v>
      </c>
      <c r="AP97" s="88">
        <f t="shared" si="55"/>
        <v>5261494.5999999996</v>
      </c>
      <c r="AQ97" s="88">
        <f t="shared" si="56"/>
        <v>1180714.5</v>
      </c>
      <c r="AR97" s="88">
        <f t="shared" si="57"/>
        <v>133542</v>
      </c>
      <c r="AS97" s="88">
        <f t="shared" si="58"/>
        <v>292692</v>
      </c>
      <c r="AT97" s="88">
        <f t="shared" si="59"/>
        <v>536738</v>
      </c>
      <c r="AU97" s="88">
        <f t="shared" si="60"/>
        <v>1164563</v>
      </c>
      <c r="AV97" s="88">
        <f t="shared" si="61"/>
        <v>7462369.7000000002</v>
      </c>
      <c r="AW97" s="75">
        <f t="shared" si="62"/>
        <v>51909818.500000007</v>
      </c>
    </row>
    <row r="98" spans="26:55" x14ac:dyDescent="0.15">
      <c r="Z98" s="35" t="s">
        <v>45</v>
      </c>
      <c r="AA98" s="88">
        <f t="shared" si="63"/>
        <v>1742650</v>
      </c>
      <c r="AB98" s="88">
        <f t="shared" si="64"/>
        <v>6820766.2999999998</v>
      </c>
      <c r="AC98" s="88">
        <f t="shared" si="65"/>
        <v>0</v>
      </c>
      <c r="AD98" s="88">
        <f t="shared" si="66"/>
        <v>7382853</v>
      </c>
      <c r="AE98" s="88">
        <f t="shared" si="46"/>
        <v>53850963.200000003</v>
      </c>
      <c r="AF98" s="88">
        <f t="shared" si="47"/>
        <v>3630389.1</v>
      </c>
      <c r="AG98" s="88">
        <f t="shared" si="48"/>
        <v>997380.3</v>
      </c>
      <c r="AH98" s="88">
        <f t="shared" si="49"/>
        <v>477758.2</v>
      </c>
      <c r="AI98" s="88">
        <f t="shared" si="50"/>
        <v>2311273.5</v>
      </c>
      <c r="AJ98" s="88">
        <f t="shared" si="67"/>
        <v>1584238.4</v>
      </c>
      <c r="AK98" s="88">
        <f t="shared" si="68"/>
        <v>3078077.1</v>
      </c>
      <c r="AL98" s="88">
        <f t="shared" si="51"/>
        <v>14320622.4</v>
      </c>
      <c r="AM98" s="88">
        <f t="shared" si="52"/>
        <v>17875216.199999999</v>
      </c>
      <c r="AN98" s="88">
        <f t="shared" si="53"/>
        <v>197435.8</v>
      </c>
      <c r="AO98" s="88">
        <f t="shared" si="54"/>
        <v>447434.1</v>
      </c>
      <c r="AP98" s="88">
        <f t="shared" si="55"/>
        <v>12671481.9</v>
      </c>
      <c r="AQ98" s="88">
        <f t="shared" si="56"/>
        <v>7401059.7999999998</v>
      </c>
      <c r="AR98" s="88">
        <f t="shared" si="57"/>
        <v>184931</v>
      </c>
      <c r="AS98" s="88">
        <f t="shared" si="58"/>
        <v>903100.5</v>
      </c>
      <c r="AT98" s="88">
        <f t="shared" si="59"/>
        <v>858983.5</v>
      </c>
      <c r="AU98" s="88">
        <f t="shared" si="60"/>
        <v>1516772</v>
      </c>
      <c r="AV98" s="88">
        <f t="shared" si="61"/>
        <v>19866841.5</v>
      </c>
      <c r="AW98" s="75">
        <f t="shared" si="62"/>
        <v>158120227.80000001</v>
      </c>
    </row>
    <row r="99" spans="26:55" x14ac:dyDescent="0.15">
      <c r="Z99" s="35" t="s">
        <v>46</v>
      </c>
      <c r="AA99" s="88">
        <f t="shared" si="63"/>
        <v>563401</v>
      </c>
      <c r="AB99" s="88">
        <f t="shared" si="64"/>
        <v>1047344</v>
      </c>
      <c r="AC99" s="88">
        <f t="shared" si="65"/>
        <v>0</v>
      </c>
      <c r="AD99" s="88">
        <f t="shared" si="66"/>
        <v>0</v>
      </c>
      <c r="AE99" s="88">
        <f t="shared" si="46"/>
        <v>11404790.800000001</v>
      </c>
      <c r="AF99" s="88">
        <f t="shared" si="47"/>
        <v>971821.3</v>
      </c>
      <c r="AG99" s="88">
        <f t="shared" si="48"/>
        <v>101912.5</v>
      </c>
      <c r="AH99" s="88">
        <f t="shared" si="49"/>
        <v>88344</v>
      </c>
      <c r="AI99" s="88">
        <f t="shared" si="50"/>
        <v>4299231.2</v>
      </c>
      <c r="AJ99" s="88">
        <f t="shared" si="67"/>
        <v>118300</v>
      </c>
      <c r="AK99" s="88">
        <f t="shared" si="68"/>
        <v>113157</v>
      </c>
      <c r="AL99" s="88">
        <f t="shared" si="51"/>
        <v>4560610.5</v>
      </c>
      <c r="AM99" s="88">
        <f t="shared" si="52"/>
        <v>8131775.4000000004</v>
      </c>
      <c r="AN99" s="88">
        <f t="shared" si="53"/>
        <v>7805</v>
      </c>
      <c r="AO99" s="88">
        <f t="shared" si="54"/>
        <v>85012</v>
      </c>
      <c r="AP99" s="88">
        <f t="shared" si="55"/>
        <v>638782.30000000005</v>
      </c>
      <c r="AQ99" s="88">
        <f t="shared" si="56"/>
        <v>8867815.6999999993</v>
      </c>
      <c r="AR99" s="88">
        <f t="shared" si="57"/>
        <v>24574</v>
      </c>
      <c r="AS99" s="88">
        <f t="shared" si="58"/>
        <v>771296.3</v>
      </c>
      <c r="AT99" s="88">
        <f t="shared" si="59"/>
        <v>187925</v>
      </c>
      <c r="AU99" s="88">
        <f t="shared" si="60"/>
        <v>2353044.4</v>
      </c>
      <c r="AV99" s="88">
        <f t="shared" si="61"/>
        <v>4486457.5999999996</v>
      </c>
      <c r="AW99" s="75">
        <f t="shared" si="62"/>
        <v>48823400</v>
      </c>
    </row>
    <row r="100" spans="26:55" x14ac:dyDescent="0.15">
      <c r="Z100" s="35" t="s">
        <v>47</v>
      </c>
      <c r="AA100" s="88">
        <f t="shared" si="63"/>
        <v>425920</v>
      </c>
      <c r="AB100" s="88">
        <f t="shared" si="64"/>
        <v>2087820.6</v>
      </c>
      <c r="AC100" s="88">
        <f t="shared" si="65"/>
        <v>0</v>
      </c>
      <c r="AD100" s="88">
        <f t="shared" si="66"/>
        <v>0</v>
      </c>
      <c r="AE100" s="88">
        <f t="shared" si="46"/>
        <v>11334142.800000001</v>
      </c>
      <c r="AF100" s="88">
        <f t="shared" si="47"/>
        <v>1201977.8</v>
      </c>
      <c r="AG100" s="88">
        <f t="shared" si="48"/>
        <v>267611.90000000002</v>
      </c>
      <c r="AH100" s="88">
        <f t="shared" si="49"/>
        <v>181176.6</v>
      </c>
      <c r="AI100" s="88">
        <f t="shared" si="50"/>
        <v>1246081.3</v>
      </c>
      <c r="AJ100" s="88">
        <f t="shared" si="67"/>
        <v>821701</v>
      </c>
      <c r="AK100" s="88">
        <f t="shared" si="68"/>
        <v>800371.8</v>
      </c>
      <c r="AL100" s="88">
        <f t="shared" si="51"/>
        <v>4416586.0999999996</v>
      </c>
      <c r="AM100" s="88">
        <f t="shared" si="52"/>
        <v>1453238.1</v>
      </c>
      <c r="AN100" s="88">
        <f t="shared" si="53"/>
        <v>29234</v>
      </c>
      <c r="AO100" s="88">
        <f t="shared" si="54"/>
        <v>265169.90000000002</v>
      </c>
      <c r="AP100" s="88">
        <f t="shared" si="55"/>
        <v>2645996.4</v>
      </c>
      <c r="AQ100" s="88">
        <f t="shared" si="56"/>
        <v>3234597.6</v>
      </c>
      <c r="AR100" s="88">
        <f t="shared" si="57"/>
        <v>289334</v>
      </c>
      <c r="AS100" s="88">
        <f t="shared" si="58"/>
        <v>421655.2</v>
      </c>
      <c r="AT100" s="88">
        <f t="shared" si="59"/>
        <v>210635.2</v>
      </c>
      <c r="AU100" s="88">
        <f t="shared" si="60"/>
        <v>953331.9</v>
      </c>
      <c r="AV100" s="88">
        <f t="shared" si="61"/>
        <v>11074873.800000001</v>
      </c>
      <c r="AW100" s="75">
        <f t="shared" si="62"/>
        <v>43361456</v>
      </c>
    </row>
    <row r="101" spans="26:55" x14ac:dyDescent="0.15">
      <c r="Z101" s="35" t="s">
        <v>48</v>
      </c>
      <c r="AA101" s="88">
        <f t="shared" si="63"/>
        <v>453198</v>
      </c>
      <c r="AB101" s="88">
        <f t="shared" si="64"/>
        <v>3681595</v>
      </c>
      <c r="AC101" s="88">
        <f t="shared" si="65"/>
        <v>172</v>
      </c>
      <c r="AD101" s="88">
        <f t="shared" si="66"/>
        <v>0</v>
      </c>
      <c r="AE101" s="88">
        <f t="shared" si="46"/>
        <v>20339439.399999999</v>
      </c>
      <c r="AF101" s="88">
        <f t="shared" si="47"/>
        <v>2002543.8</v>
      </c>
      <c r="AG101" s="88">
        <f t="shared" si="48"/>
        <v>217216.5</v>
      </c>
      <c r="AH101" s="88">
        <f t="shared" si="49"/>
        <v>245901</v>
      </c>
      <c r="AI101" s="88">
        <f t="shared" si="50"/>
        <v>1007580.7</v>
      </c>
      <c r="AJ101" s="88">
        <f t="shared" si="67"/>
        <v>0</v>
      </c>
      <c r="AK101" s="88">
        <f t="shared" si="68"/>
        <v>553840</v>
      </c>
      <c r="AL101" s="88">
        <f t="shared" si="51"/>
        <v>11479555.300000001</v>
      </c>
      <c r="AM101" s="88">
        <f t="shared" si="52"/>
        <v>2210333.7000000002</v>
      </c>
      <c r="AN101" s="88">
        <f t="shared" si="53"/>
        <v>80797</v>
      </c>
      <c r="AO101" s="88">
        <f t="shared" si="54"/>
        <v>62370.3</v>
      </c>
      <c r="AP101" s="88">
        <f t="shared" si="55"/>
        <v>287408.09999999998</v>
      </c>
      <c r="AQ101" s="88">
        <f t="shared" si="56"/>
        <v>9976542.1999999993</v>
      </c>
      <c r="AR101" s="88">
        <f t="shared" si="57"/>
        <v>1277612.5</v>
      </c>
      <c r="AS101" s="88">
        <f t="shared" si="58"/>
        <v>529341.5</v>
      </c>
      <c r="AT101" s="88">
        <f t="shared" si="59"/>
        <v>1881</v>
      </c>
      <c r="AU101" s="88">
        <f t="shared" si="60"/>
        <v>1961680.5</v>
      </c>
      <c r="AV101" s="88">
        <f t="shared" si="61"/>
        <v>24226324.300000001</v>
      </c>
      <c r="AW101" s="75">
        <f t="shared" si="62"/>
        <v>80595332.799999997</v>
      </c>
    </row>
    <row r="102" spans="26:55" x14ac:dyDescent="0.15">
      <c r="Z102" s="35" t="s">
        <v>94</v>
      </c>
      <c r="AA102" s="88">
        <f t="shared" si="63"/>
        <v>1444138.1</v>
      </c>
      <c r="AB102" s="88">
        <f t="shared" si="64"/>
        <v>4175400</v>
      </c>
      <c r="AC102" s="88">
        <f t="shared" si="65"/>
        <v>0</v>
      </c>
      <c r="AD102" s="88">
        <f t="shared" si="66"/>
        <v>0</v>
      </c>
      <c r="AE102" s="88">
        <f t="shared" si="46"/>
        <v>6507140.5</v>
      </c>
      <c r="AF102" s="88">
        <f t="shared" si="47"/>
        <v>1101808.2</v>
      </c>
      <c r="AG102" s="88">
        <f t="shared" si="48"/>
        <v>372644.4</v>
      </c>
      <c r="AH102" s="88">
        <f t="shared" si="49"/>
        <v>73719.100000000006</v>
      </c>
      <c r="AI102" s="88">
        <f t="shared" si="50"/>
        <v>2871264.6</v>
      </c>
      <c r="AJ102" s="88">
        <f t="shared" si="67"/>
        <v>216609</v>
      </c>
      <c r="AK102" s="88">
        <f t="shared" si="68"/>
        <v>1874021.9</v>
      </c>
      <c r="AL102" s="88">
        <f t="shared" si="51"/>
        <v>13997806.4</v>
      </c>
      <c r="AM102" s="88">
        <f t="shared" si="52"/>
        <v>559034.80000000005</v>
      </c>
      <c r="AN102" s="88">
        <f t="shared" si="53"/>
        <v>60346.9</v>
      </c>
      <c r="AO102" s="88">
        <f t="shared" si="54"/>
        <v>91922</v>
      </c>
      <c r="AP102" s="88">
        <f t="shared" si="55"/>
        <v>563735.1</v>
      </c>
      <c r="AQ102" s="88">
        <f t="shared" si="56"/>
        <v>17171668.399999999</v>
      </c>
      <c r="AR102" s="88">
        <f t="shared" si="57"/>
        <v>394136.3</v>
      </c>
      <c r="AS102" s="88">
        <f t="shared" si="58"/>
        <v>798547</v>
      </c>
      <c r="AT102" s="88">
        <f t="shared" si="59"/>
        <v>2123061.7000000002</v>
      </c>
      <c r="AU102" s="88">
        <f t="shared" si="60"/>
        <v>1472212</v>
      </c>
      <c r="AV102" s="88">
        <f t="shared" si="61"/>
        <v>6269022.2000000002</v>
      </c>
      <c r="AW102" s="75">
        <f t="shared" si="62"/>
        <v>62138238.599999994</v>
      </c>
    </row>
    <row r="103" spans="26:55" x14ac:dyDescent="0.15">
      <c r="Z103" s="35" t="s">
        <v>49</v>
      </c>
      <c r="AA103" s="88">
        <f t="shared" si="63"/>
        <v>109712</v>
      </c>
      <c r="AB103" s="88">
        <f t="shared" si="64"/>
        <v>1897254.8</v>
      </c>
      <c r="AC103" s="88">
        <f t="shared" si="65"/>
        <v>0</v>
      </c>
      <c r="AD103" s="88">
        <f t="shared" si="66"/>
        <v>0</v>
      </c>
      <c r="AE103" s="88">
        <f t="shared" si="46"/>
        <v>1734566.7</v>
      </c>
      <c r="AF103" s="88">
        <f t="shared" si="47"/>
        <v>508572</v>
      </c>
      <c r="AG103" s="88">
        <f t="shared" si="48"/>
        <v>482684.3</v>
      </c>
      <c r="AH103" s="88">
        <f t="shared" si="49"/>
        <v>48529.4</v>
      </c>
      <c r="AI103" s="88">
        <f t="shared" si="50"/>
        <v>456091.4</v>
      </c>
      <c r="AJ103" s="88">
        <f t="shared" si="67"/>
        <v>1089822</v>
      </c>
      <c r="AK103" s="88">
        <f t="shared" si="68"/>
        <v>368598.5</v>
      </c>
      <c r="AL103" s="88">
        <f t="shared" si="51"/>
        <v>10614530.9</v>
      </c>
      <c r="AM103" s="88">
        <f t="shared" si="52"/>
        <v>6205265.2000000002</v>
      </c>
      <c r="AN103" s="88">
        <f t="shared" si="53"/>
        <v>28952.799999999999</v>
      </c>
      <c r="AO103" s="88">
        <f t="shared" si="54"/>
        <v>79556</v>
      </c>
      <c r="AP103" s="88">
        <f t="shared" si="55"/>
        <v>578040.5</v>
      </c>
      <c r="AQ103" s="88">
        <f t="shared" si="56"/>
        <v>1500825.8</v>
      </c>
      <c r="AR103" s="88">
        <f t="shared" si="57"/>
        <v>378113.4</v>
      </c>
      <c r="AS103" s="88">
        <f t="shared" si="58"/>
        <v>199485.5</v>
      </c>
      <c r="AT103" s="88">
        <f t="shared" si="59"/>
        <v>783515</v>
      </c>
      <c r="AU103" s="88">
        <f t="shared" si="60"/>
        <v>1758769.3</v>
      </c>
      <c r="AV103" s="88">
        <f t="shared" si="61"/>
        <v>62946844.5</v>
      </c>
      <c r="AW103" s="75">
        <f t="shared" si="62"/>
        <v>91769730</v>
      </c>
    </row>
    <row r="104" spans="26:55" x14ac:dyDescent="0.15">
      <c r="Z104" s="35" t="s">
        <v>50</v>
      </c>
      <c r="AA104" s="88">
        <f t="shared" si="63"/>
        <v>1825024.4</v>
      </c>
      <c r="AB104" s="88">
        <f t="shared" si="64"/>
        <v>1125541</v>
      </c>
      <c r="AC104" s="88">
        <f t="shared" si="65"/>
        <v>0</v>
      </c>
      <c r="AD104" s="88">
        <f t="shared" si="66"/>
        <v>0</v>
      </c>
      <c r="AE104" s="88">
        <f t="shared" si="46"/>
        <v>618595</v>
      </c>
      <c r="AF104" s="88">
        <f t="shared" si="47"/>
        <v>538890</v>
      </c>
      <c r="AG104" s="88">
        <f t="shared" si="48"/>
        <v>207654.39999999999</v>
      </c>
      <c r="AH104" s="88">
        <f t="shared" si="49"/>
        <v>70231</v>
      </c>
      <c r="AI104" s="88">
        <f t="shared" si="50"/>
        <v>436133.7</v>
      </c>
      <c r="AJ104" s="88">
        <f t="shared" si="67"/>
        <v>817711.4</v>
      </c>
      <c r="AK104" s="88">
        <f t="shared" si="68"/>
        <v>375088</v>
      </c>
      <c r="AL104" s="88">
        <f t="shared" si="51"/>
        <v>9986561.3000000007</v>
      </c>
      <c r="AM104" s="88">
        <f t="shared" si="52"/>
        <v>2487793.7000000002</v>
      </c>
      <c r="AN104" s="88">
        <f t="shared" si="53"/>
        <v>57744</v>
      </c>
      <c r="AO104" s="88">
        <f t="shared" si="54"/>
        <v>10320</v>
      </c>
      <c r="AP104" s="88">
        <f t="shared" si="55"/>
        <v>100516.7</v>
      </c>
      <c r="AQ104" s="88">
        <f t="shared" si="56"/>
        <v>4316940.7</v>
      </c>
      <c r="AR104" s="88">
        <f t="shared" si="57"/>
        <v>783852.8</v>
      </c>
      <c r="AS104" s="88">
        <f t="shared" si="58"/>
        <v>523622</v>
      </c>
      <c r="AT104" s="88">
        <f t="shared" si="59"/>
        <v>0</v>
      </c>
      <c r="AU104" s="88">
        <f t="shared" si="60"/>
        <v>781272.6</v>
      </c>
      <c r="AV104" s="88">
        <f t="shared" si="61"/>
        <v>8028094.2000000002</v>
      </c>
      <c r="AW104" s="75">
        <f t="shared" si="62"/>
        <v>33091586.900000002</v>
      </c>
    </row>
    <row r="105" spans="26:55" x14ac:dyDescent="0.15">
      <c r="Z105" s="35" t="s">
        <v>51</v>
      </c>
      <c r="AA105" s="88">
        <f t="shared" si="63"/>
        <v>711330</v>
      </c>
      <c r="AB105" s="88">
        <f t="shared" si="64"/>
        <v>3190973</v>
      </c>
      <c r="AC105" s="88">
        <f t="shared" si="65"/>
        <v>0</v>
      </c>
      <c r="AD105" s="88">
        <f t="shared" si="66"/>
        <v>0</v>
      </c>
      <c r="AE105" s="88">
        <f t="shared" si="46"/>
        <v>564515</v>
      </c>
      <c r="AF105" s="88">
        <f t="shared" si="47"/>
        <v>804143.3</v>
      </c>
      <c r="AG105" s="88">
        <f t="shared" si="48"/>
        <v>164125.4</v>
      </c>
      <c r="AH105" s="88">
        <f t="shared" si="49"/>
        <v>54936</v>
      </c>
      <c r="AI105" s="88">
        <f t="shared" si="50"/>
        <v>1277903.3999999999</v>
      </c>
      <c r="AJ105" s="88">
        <f t="shared" si="67"/>
        <v>2186758.4</v>
      </c>
      <c r="AK105" s="88">
        <f t="shared" si="68"/>
        <v>575302.1</v>
      </c>
      <c r="AL105" s="88">
        <f t="shared" si="51"/>
        <v>12566236.9</v>
      </c>
      <c r="AM105" s="88">
        <f t="shared" si="52"/>
        <v>926243.8</v>
      </c>
      <c r="AN105" s="88">
        <f t="shared" si="53"/>
        <v>43684</v>
      </c>
      <c r="AO105" s="88">
        <f t="shared" si="54"/>
        <v>90814</v>
      </c>
      <c r="AP105" s="88">
        <f t="shared" si="55"/>
        <v>17445.7</v>
      </c>
      <c r="AQ105" s="88">
        <f t="shared" si="56"/>
        <v>2094272.8</v>
      </c>
      <c r="AR105" s="88">
        <f t="shared" si="57"/>
        <v>418572.9</v>
      </c>
      <c r="AS105" s="88">
        <f t="shared" si="58"/>
        <v>730701.6</v>
      </c>
      <c r="AT105" s="88">
        <f t="shared" si="59"/>
        <v>2873</v>
      </c>
      <c r="AU105" s="88">
        <f t="shared" si="60"/>
        <v>1985577</v>
      </c>
      <c r="AV105" s="88">
        <f t="shared" si="61"/>
        <v>9859978.6999999993</v>
      </c>
      <c r="AW105" s="75">
        <f t="shared" si="62"/>
        <v>38266387</v>
      </c>
    </row>
    <row r="109" spans="26:55" x14ac:dyDescent="0.25">
      <c r="Z109" s="170" t="s">
        <v>1</v>
      </c>
      <c r="AA109" s="52" t="s">
        <v>2</v>
      </c>
      <c r="AB109" s="52" t="s">
        <v>60</v>
      </c>
      <c r="AC109" s="52" t="s">
        <v>61</v>
      </c>
      <c r="AD109" s="52" t="s">
        <v>72</v>
      </c>
      <c r="AE109" s="52" t="s">
        <v>73</v>
      </c>
      <c r="AF109" s="52" t="s">
        <v>62</v>
      </c>
      <c r="AG109" s="52" t="s">
        <v>74</v>
      </c>
      <c r="AH109" s="52" t="s">
        <v>75</v>
      </c>
      <c r="AI109" s="52" t="s">
        <v>63</v>
      </c>
      <c r="AJ109" s="52" t="s">
        <v>76</v>
      </c>
      <c r="AK109" s="52" t="s">
        <v>77</v>
      </c>
      <c r="AL109" s="52" t="s">
        <v>78</v>
      </c>
      <c r="AM109" s="52" t="s">
        <v>79</v>
      </c>
      <c r="AN109" s="52" t="s">
        <v>80</v>
      </c>
      <c r="AO109" s="52" t="s">
        <v>64</v>
      </c>
      <c r="AP109" s="52" t="s">
        <v>81</v>
      </c>
      <c r="AQ109" s="52" t="s">
        <v>82</v>
      </c>
      <c r="AR109" s="52" t="s">
        <v>65</v>
      </c>
      <c r="AS109" s="52" t="s">
        <v>83</v>
      </c>
      <c r="AT109" s="52" t="s">
        <v>84</v>
      </c>
      <c r="AU109" s="52" t="s">
        <v>85</v>
      </c>
      <c r="AV109" s="52" t="s">
        <v>86</v>
      </c>
      <c r="AW109" s="52" t="s">
        <v>87</v>
      </c>
      <c r="AX109" s="52" t="s">
        <v>88</v>
      </c>
      <c r="AY109" s="52" t="s">
        <v>89</v>
      </c>
      <c r="AZ109" s="52" t="s">
        <v>90</v>
      </c>
      <c r="BA109" s="52" t="s">
        <v>91</v>
      </c>
      <c r="BB109" s="52" t="s">
        <v>92</v>
      </c>
      <c r="BC109" s="52" t="s">
        <v>93</v>
      </c>
    </row>
    <row r="110" spans="26:55" x14ac:dyDescent="0.25">
      <c r="Z110" s="171"/>
      <c r="AA110" s="53" t="s">
        <v>3</v>
      </c>
      <c r="AB110" s="53" t="s">
        <v>3</v>
      </c>
      <c r="AC110" s="53" t="s">
        <v>3</v>
      </c>
      <c r="AD110" s="53" t="s">
        <v>3</v>
      </c>
      <c r="AE110" s="53" t="s">
        <v>3</v>
      </c>
      <c r="AF110" s="53" t="s">
        <v>3</v>
      </c>
      <c r="AG110" s="53" t="s">
        <v>3</v>
      </c>
      <c r="AH110" s="53" t="s">
        <v>3</v>
      </c>
      <c r="AI110" s="53" t="s">
        <v>3</v>
      </c>
      <c r="AJ110" s="53" t="s">
        <v>3</v>
      </c>
      <c r="AK110" s="53" t="s">
        <v>3</v>
      </c>
      <c r="AL110" s="53" t="s">
        <v>3</v>
      </c>
      <c r="AM110" s="53" t="s">
        <v>3</v>
      </c>
      <c r="AN110" s="53" t="s">
        <v>3</v>
      </c>
      <c r="AO110" s="53" t="s">
        <v>3</v>
      </c>
      <c r="AP110" s="53" t="s">
        <v>3</v>
      </c>
      <c r="AQ110" s="53" t="s">
        <v>3</v>
      </c>
      <c r="AR110" s="53" t="s">
        <v>3</v>
      </c>
      <c r="AS110" s="53" t="s">
        <v>3</v>
      </c>
      <c r="AT110" s="53" t="s">
        <v>3</v>
      </c>
      <c r="AU110" s="53" t="s">
        <v>3</v>
      </c>
      <c r="AV110" s="53" t="s">
        <v>3</v>
      </c>
      <c r="AW110" s="53" t="s">
        <v>3</v>
      </c>
      <c r="AX110" s="53" t="s">
        <v>3</v>
      </c>
      <c r="AY110" s="53" t="s">
        <v>3</v>
      </c>
      <c r="AZ110" s="53" t="s">
        <v>3</v>
      </c>
      <c r="BA110" s="53" t="s">
        <v>3</v>
      </c>
      <c r="BB110" s="53" t="s">
        <v>3</v>
      </c>
      <c r="BC110" s="53" t="s">
        <v>3</v>
      </c>
    </row>
    <row r="111" spans="26:55" x14ac:dyDescent="0.15">
      <c r="Z111" s="50" t="s">
        <v>5</v>
      </c>
      <c r="AA111" s="68">
        <f>SUM(AA112,AA117,AA121,AA122,AA125:AA129,AA132,AA136:AA144,AA148:AA159)</f>
        <v>10199543631.300001</v>
      </c>
      <c r="AB111" s="68">
        <f t="shared" ref="AB111:BC111" si="69">SUM(AB112,AB117,AB121,AB122,AB125:AB129,AB132,AB136:AB144,AB148:AB159)</f>
        <v>871305620.10000002</v>
      </c>
      <c r="AC111" s="68">
        <f t="shared" si="69"/>
        <v>1187425021.3000002</v>
      </c>
      <c r="AD111" s="68">
        <f t="shared" si="69"/>
        <v>21509658</v>
      </c>
      <c r="AE111" s="68">
        <f t="shared" si="69"/>
        <v>60316339.5</v>
      </c>
      <c r="AF111" s="68">
        <f t="shared" si="69"/>
        <v>5265801281.3000002</v>
      </c>
      <c r="AG111" s="68">
        <f t="shared" si="69"/>
        <v>180</v>
      </c>
      <c r="AH111" s="68">
        <f t="shared" si="69"/>
        <v>12569098</v>
      </c>
      <c r="AI111" s="68">
        <f t="shared" si="69"/>
        <v>643124202.39999998</v>
      </c>
      <c r="AJ111" s="68">
        <f t="shared" si="69"/>
        <v>250294765.40000001</v>
      </c>
      <c r="AK111" s="68">
        <f t="shared" si="69"/>
        <v>52076685.299999975</v>
      </c>
      <c r="AL111" s="68">
        <f t="shared" si="69"/>
        <v>9425367.5000000019</v>
      </c>
      <c r="AM111" s="68">
        <f t="shared" si="69"/>
        <v>4275534.0999999996</v>
      </c>
      <c r="AN111" s="68">
        <f t="shared" si="69"/>
        <v>42459421</v>
      </c>
      <c r="AO111" s="68">
        <f t="shared" si="69"/>
        <v>477619236.90000004</v>
      </c>
      <c r="AP111" s="68">
        <f t="shared" si="69"/>
        <v>24443334.499999993</v>
      </c>
      <c r="AQ111" s="68">
        <f t="shared" si="69"/>
        <v>20336374</v>
      </c>
      <c r="AR111" s="68">
        <f t="shared" si="69"/>
        <v>407860960.69999999</v>
      </c>
      <c r="AS111" s="68">
        <f t="shared" si="69"/>
        <v>178408168</v>
      </c>
      <c r="AT111" s="68">
        <f t="shared" si="69"/>
        <v>87363733.200000003</v>
      </c>
      <c r="AU111" s="68">
        <f t="shared" si="69"/>
        <v>1180977.3</v>
      </c>
      <c r="AV111" s="68">
        <f t="shared" si="69"/>
        <v>9367818.2000000011</v>
      </c>
      <c r="AW111" s="68">
        <f t="shared" si="69"/>
        <v>92773289.400000021</v>
      </c>
      <c r="AX111" s="68">
        <f t="shared" si="69"/>
        <v>125940753.99999999</v>
      </c>
      <c r="AY111" s="68">
        <f t="shared" si="69"/>
        <v>11471476.200000003</v>
      </c>
      <c r="AZ111" s="68">
        <f t="shared" si="69"/>
        <v>12036891.6</v>
      </c>
      <c r="BA111" s="68">
        <f t="shared" si="69"/>
        <v>10064933.300000001</v>
      </c>
      <c r="BB111" s="68">
        <f t="shared" si="69"/>
        <v>34849736.899999999</v>
      </c>
      <c r="BC111" s="68">
        <f t="shared" si="69"/>
        <v>285242773.19999999</v>
      </c>
    </row>
    <row r="112" spans="26:55" x14ac:dyDescent="0.15">
      <c r="Z112" s="50" t="s">
        <v>6</v>
      </c>
      <c r="AA112" s="68">
        <f>SUM(AA113:AA116)</f>
        <v>121098919.90000001</v>
      </c>
      <c r="AB112" s="68">
        <f t="shared" ref="AB112:BC112" si="70">SUM(AB113:AB116)</f>
        <v>7651233</v>
      </c>
      <c r="AC112" s="68">
        <f t="shared" si="70"/>
        <v>8517607.9000000004</v>
      </c>
      <c r="AD112" s="68">
        <f t="shared" si="70"/>
        <v>75382</v>
      </c>
      <c r="AE112" s="68">
        <f t="shared" si="70"/>
        <v>492548</v>
      </c>
      <c r="AF112" s="68">
        <f t="shared" si="70"/>
        <v>25388296.600000001</v>
      </c>
      <c r="AG112" s="68">
        <f t="shared" si="70"/>
        <v>0</v>
      </c>
      <c r="AH112" s="68">
        <f t="shared" si="70"/>
        <v>0</v>
      </c>
      <c r="AI112" s="68">
        <f t="shared" si="70"/>
        <v>33271448.199999999</v>
      </c>
      <c r="AJ112" s="68">
        <f t="shared" si="70"/>
        <v>3334948.5999999996</v>
      </c>
      <c r="AK112" s="68">
        <f t="shared" si="70"/>
        <v>4588032.4000000004</v>
      </c>
      <c r="AL112" s="68">
        <f t="shared" si="70"/>
        <v>501164.4</v>
      </c>
      <c r="AM112" s="68">
        <f t="shared" si="70"/>
        <v>205325.7</v>
      </c>
      <c r="AN112" s="68">
        <f t="shared" si="70"/>
        <v>103479.4</v>
      </c>
      <c r="AO112" s="68">
        <f t="shared" si="70"/>
        <v>15907835.900000002</v>
      </c>
      <c r="AP112" s="68">
        <f t="shared" si="70"/>
        <v>802226</v>
      </c>
      <c r="AQ112" s="68">
        <f t="shared" si="70"/>
        <v>41316.1</v>
      </c>
      <c r="AR112" s="68">
        <f t="shared" si="70"/>
        <v>2648056.7000000002</v>
      </c>
      <c r="AS112" s="68">
        <f t="shared" si="70"/>
        <v>1173551.3999999999</v>
      </c>
      <c r="AT112" s="68">
        <f t="shared" si="70"/>
        <v>1650449.7</v>
      </c>
      <c r="AU112" s="68">
        <f t="shared" si="70"/>
        <v>3078</v>
      </c>
      <c r="AV112" s="68">
        <f t="shared" si="70"/>
        <v>319244.40000000002</v>
      </c>
      <c r="AW112" s="68">
        <f t="shared" si="70"/>
        <v>6688329.7000000002</v>
      </c>
      <c r="AX112" s="68">
        <f t="shared" si="70"/>
        <v>517193.3</v>
      </c>
      <c r="AY112" s="68">
        <f t="shared" si="70"/>
        <v>15821.7</v>
      </c>
      <c r="AZ112" s="68">
        <f t="shared" si="70"/>
        <v>440598.4</v>
      </c>
      <c r="BA112" s="68">
        <f t="shared" si="70"/>
        <v>31574.799999999999</v>
      </c>
      <c r="BB112" s="68">
        <f t="shared" si="70"/>
        <v>132040.5</v>
      </c>
      <c r="BC112" s="68">
        <f t="shared" si="70"/>
        <v>6598137.0999999996</v>
      </c>
    </row>
    <row r="113" spans="26:55" x14ac:dyDescent="0.15">
      <c r="Z113" s="51" t="s">
        <v>7</v>
      </c>
      <c r="AA113" s="120">
        <v>33343885.699999999</v>
      </c>
      <c r="AB113" s="120">
        <v>1602760.4</v>
      </c>
      <c r="AC113" s="120">
        <v>1006166.9</v>
      </c>
      <c r="AD113" s="120">
        <v>36285</v>
      </c>
      <c r="AE113" s="120">
        <v>0</v>
      </c>
      <c r="AF113" s="120">
        <v>15548454.4</v>
      </c>
      <c r="AG113" s="120">
        <v>0</v>
      </c>
      <c r="AH113" s="120">
        <v>0</v>
      </c>
      <c r="AI113" s="120">
        <v>7000174.5</v>
      </c>
      <c r="AJ113" s="120">
        <v>228828.9</v>
      </c>
      <c r="AK113" s="120">
        <v>1354897.3</v>
      </c>
      <c r="AL113" s="120">
        <v>52986.9</v>
      </c>
      <c r="AM113" s="120">
        <v>50590.2</v>
      </c>
      <c r="AN113" s="120">
        <v>10935.2</v>
      </c>
      <c r="AO113" s="120">
        <v>3600155.3</v>
      </c>
      <c r="AP113" s="120">
        <v>140514</v>
      </c>
      <c r="AQ113" s="120">
        <v>9592</v>
      </c>
      <c r="AR113" s="120">
        <v>513326.9</v>
      </c>
      <c r="AS113" s="120">
        <v>339318.3</v>
      </c>
      <c r="AT113" s="120">
        <v>524903</v>
      </c>
      <c r="AU113" s="120">
        <v>3078</v>
      </c>
      <c r="AV113" s="120">
        <v>127113</v>
      </c>
      <c r="AW113" s="120">
        <v>613464.30000000005</v>
      </c>
      <c r="AX113" s="120">
        <v>207509.3</v>
      </c>
      <c r="AY113" s="120">
        <v>9228.7000000000007</v>
      </c>
      <c r="AZ113" s="120">
        <v>142903.20000000001</v>
      </c>
      <c r="BA113" s="120">
        <v>2228</v>
      </c>
      <c r="BB113" s="120">
        <v>43806</v>
      </c>
      <c r="BC113" s="120">
        <v>174666</v>
      </c>
    </row>
    <row r="114" spans="26:55" x14ac:dyDescent="0.15">
      <c r="Z114" s="51" t="s">
        <v>8</v>
      </c>
      <c r="AA114" s="120">
        <v>47180198.5</v>
      </c>
      <c r="AB114" s="120">
        <v>5182126.2</v>
      </c>
      <c r="AC114" s="120">
        <v>6817479.4000000004</v>
      </c>
      <c r="AD114" s="120">
        <v>35831</v>
      </c>
      <c r="AE114" s="120">
        <v>492548</v>
      </c>
      <c r="AF114" s="120">
        <v>4957210.2</v>
      </c>
      <c r="AG114" s="120">
        <v>0</v>
      </c>
      <c r="AH114" s="120">
        <v>0</v>
      </c>
      <c r="AI114" s="120">
        <v>11083239.300000001</v>
      </c>
      <c r="AJ114" s="120">
        <v>1025865.5</v>
      </c>
      <c r="AK114" s="120">
        <v>1065076.3999999999</v>
      </c>
      <c r="AL114" s="120">
        <v>285410.59999999998</v>
      </c>
      <c r="AM114" s="120">
        <v>99251</v>
      </c>
      <c r="AN114" s="120">
        <v>44269</v>
      </c>
      <c r="AO114" s="120">
        <v>5714184</v>
      </c>
      <c r="AP114" s="120">
        <v>299931</v>
      </c>
      <c r="AQ114" s="120">
        <v>15611</v>
      </c>
      <c r="AR114" s="120">
        <v>1522362.3</v>
      </c>
      <c r="AS114" s="120">
        <v>661849.59999999998</v>
      </c>
      <c r="AT114" s="120">
        <v>48982.7</v>
      </c>
      <c r="AU114" s="120">
        <v>0</v>
      </c>
      <c r="AV114" s="120">
        <v>36275</v>
      </c>
      <c r="AW114" s="120">
        <v>1802977.9</v>
      </c>
      <c r="AX114" s="120">
        <v>20804.2</v>
      </c>
      <c r="AY114" s="120">
        <v>6593</v>
      </c>
      <c r="AZ114" s="120">
        <v>110370.2</v>
      </c>
      <c r="BA114" s="120">
        <v>0</v>
      </c>
      <c r="BB114" s="120">
        <v>23542.5</v>
      </c>
      <c r="BC114" s="120">
        <v>5828408.5</v>
      </c>
    </row>
    <row r="115" spans="26:55" x14ac:dyDescent="0.15">
      <c r="Z115" s="51" t="s">
        <v>9</v>
      </c>
      <c r="AA115" s="120">
        <v>12860370.6</v>
      </c>
      <c r="AB115" s="120">
        <v>330754.7</v>
      </c>
      <c r="AC115" s="120">
        <v>222162.8</v>
      </c>
      <c r="AD115" s="120">
        <v>0</v>
      </c>
      <c r="AE115" s="120">
        <v>0</v>
      </c>
      <c r="AF115" s="120">
        <v>1184157.8999999999</v>
      </c>
      <c r="AG115" s="120">
        <v>0</v>
      </c>
      <c r="AH115" s="120">
        <v>0</v>
      </c>
      <c r="AI115" s="120">
        <v>6558455.7000000002</v>
      </c>
      <c r="AJ115" s="120">
        <v>0</v>
      </c>
      <c r="AK115" s="120">
        <v>584089.30000000005</v>
      </c>
      <c r="AL115" s="120">
        <v>42096.3</v>
      </c>
      <c r="AM115" s="120">
        <v>17422.599999999999</v>
      </c>
      <c r="AN115" s="120">
        <v>2947.7</v>
      </c>
      <c r="AO115" s="120">
        <v>2428478.4</v>
      </c>
      <c r="AP115" s="120">
        <v>222799.3</v>
      </c>
      <c r="AQ115" s="120">
        <v>83</v>
      </c>
      <c r="AR115" s="120">
        <v>127936.2</v>
      </c>
      <c r="AS115" s="120">
        <v>74861.899999999994</v>
      </c>
      <c r="AT115" s="120">
        <v>364215</v>
      </c>
      <c r="AU115" s="120">
        <v>0</v>
      </c>
      <c r="AV115" s="120">
        <v>11129</v>
      </c>
      <c r="AW115" s="120">
        <v>403003.4</v>
      </c>
      <c r="AX115" s="120">
        <v>3768</v>
      </c>
      <c r="AY115" s="120">
        <v>0</v>
      </c>
      <c r="AZ115" s="120">
        <v>106645.1</v>
      </c>
      <c r="BA115" s="120">
        <v>29346.799999999999</v>
      </c>
      <c r="BB115" s="120">
        <v>14054</v>
      </c>
      <c r="BC115" s="120">
        <v>131963.5</v>
      </c>
    </row>
    <row r="116" spans="26:55" x14ac:dyDescent="0.15">
      <c r="Z116" s="51" t="s">
        <v>10</v>
      </c>
      <c r="AA116" s="120">
        <v>27714465.100000001</v>
      </c>
      <c r="AB116" s="120">
        <v>535591.69999999995</v>
      </c>
      <c r="AC116" s="120">
        <v>471798.8</v>
      </c>
      <c r="AD116" s="120">
        <v>3266</v>
      </c>
      <c r="AE116" s="120">
        <v>0</v>
      </c>
      <c r="AF116" s="120">
        <v>3698474.1</v>
      </c>
      <c r="AG116" s="120">
        <v>0</v>
      </c>
      <c r="AH116" s="120">
        <v>0</v>
      </c>
      <c r="AI116" s="120">
        <v>8629578.6999999993</v>
      </c>
      <c r="AJ116" s="120">
        <v>2080254.2</v>
      </c>
      <c r="AK116" s="120">
        <v>1583969.4</v>
      </c>
      <c r="AL116" s="120">
        <v>120670.6</v>
      </c>
      <c r="AM116" s="120">
        <v>38061.9</v>
      </c>
      <c r="AN116" s="120">
        <v>45327.5</v>
      </c>
      <c r="AO116" s="120">
        <v>4165018.2</v>
      </c>
      <c r="AP116" s="120">
        <v>138981.70000000001</v>
      </c>
      <c r="AQ116" s="120">
        <v>16030.1</v>
      </c>
      <c r="AR116" s="120">
        <v>484431.3</v>
      </c>
      <c r="AS116" s="120">
        <v>97521.600000000006</v>
      </c>
      <c r="AT116" s="120">
        <v>712349</v>
      </c>
      <c r="AU116" s="120">
        <v>0</v>
      </c>
      <c r="AV116" s="120">
        <v>144727.4</v>
      </c>
      <c r="AW116" s="120">
        <v>3868884.1</v>
      </c>
      <c r="AX116" s="120">
        <v>285111.8</v>
      </c>
      <c r="AY116" s="120">
        <v>0</v>
      </c>
      <c r="AZ116" s="120">
        <v>80679.899999999994</v>
      </c>
      <c r="BA116" s="120">
        <v>0</v>
      </c>
      <c r="BB116" s="120">
        <v>50638</v>
      </c>
      <c r="BC116" s="120">
        <v>463099.1</v>
      </c>
    </row>
    <row r="117" spans="26:55" x14ac:dyDescent="0.15">
      <c r="Z117" s="50" t="s">
        <v>11</v>
      </c>
      <c r="AA117" s="68">
        <f>SUM(AA118:AA120)</f>
        <v>141625861.10000002</v>
      </c>
      <c r="AB117" s="68">
        <f t="shared" ref="AB117:BC117" si="71">SUM(AB118:AB120)</f>
        <v>4996795</v>
      </c>
      <c r="AC117" s="68">
        <f t="shared" si="71"/>
        <v>4276284.8</v>
      </c>
      <c r="AD117" s="68">
        <f t="shared" si="71"/>
        <v>108616</v>
      </c>
      <c r="AE117" s="68">
        <f t="shared" si="71"/>
        <v>35906</v>
      </c>
      <c r="AF117" s="68">
        <f t="shared" si="71"/>
        <v>62054306.300000004</v>
      </c>
      <c r="AG117" s="68">
        <f t="shared" si="71"/>
        <v>0</v>
      </c>
      <c r="AH117" s="68">
        <f t="shared" si="71"/>
        <v>0</v>
      </c>
      <c r="AI117" s="68">
        <f t="shared" si="71"/>
        <v>24324227.399999999</v>
      </c>
      <c r="AJ117" s="68">
        <f t="shared" si="71"/>
        <v>1125388.5</v>
      </c>
      <c r="AK117" s="68">
        <f t="shared" si="71"/>
        <v>2803866.2</v>
      </c>
      <c r="AL117" s="68">
        <f t="shared" si="71"/>
        <v>524843.39999999991</v>
      </c>
      <c r="AM117" s="68">
        <f t="shared" si="71"/>
        <v>137475.20000000001</v>
      </c>
      <c r="AN117" s="68">
        <f t="shared" si="71"/>
        <v>19002.900000000001</v>
      </c>
      <c r="AO117" s="68">
        <f t="shared" si="71"/>
        <v>16468356.300000001</v>
      </c>
      <c r="AP117" s="68">
        <f t="shared" si="71"/>
        <v>159540</v>
      </c>
      <c r="AQ117" s="68">
        <f t="shared" si="71"/>
        <v>74106.399999999994</v>
      </c>
      <c r="AR117" s="68">
        <f t="shared" si="71"/>
        <v>3525194.1</v>
      </c>
      <c r="AS117" s="68">
        <f t="shared" si="71"/>
        <v>984423.8</v>
      </c>
      <c r="AT117" s="68">
        <f t="shared" si="71"/>
        <v>408367.3</v>
      </c>
      <c r="AU117" s="68">
        <f t="shared" si="71"/>
        <v>3279</v>
      </c>
      <c r="AV117" s="68">
        <f t="shared" si="71"/>
        <v>867538.9</v>
      </c>
      <c r="AW117" s="68">
        <f t="shared" si="71"/>
        <v>8398605.8999999985</v>
      </c>
      <c r="AX117" s="68">
        <f t="shared" si="71"/>
        <v>955295.9</v>
      </c>
      <c r="AY117" s="68">
        <f t="shared" si="71"/>
        <v>347503.4</v>
      </c>
      <c r="AZ117" s="68">
        <f t="shared" si="71"/>
        <v>270355.40000000002</v>
      </c>
      <c r="BA117" s="68">
        <f t="shared" si="71"/>
        <v>19350</v>
      </c>
      <c r="BB117" s="68">
        <f t="shared" si="71"/>
        <v>745514</v>
      </c>
      <c r="BC117" s="68">
        <f t="shared" si="71"/>
        <v>7991719</v>
      </c>
    </row>
    <row r="118" spans="26:55" x14ac:dyDescent="0.15">
      <c r="Z118" s="51" t="s">
        <v>12</v>
      </c>
      <c r="AA118" s="120">
        <v>45452706.700000003</v>
      </c>
      <c r="AB118" s="120">
        <v>2562182.1</v>
      </c>
      <c r="AC118" s="120">
        <v>1840871.7</v>
      </c>
      <c r="AD118" s="120">
        <v>100484</v>
      </c>
      <c r="AE118" s="120">
        <v>1579</v>
      </c>
      <c r="AF118" s="120">
        <v>20807006.300000001</v>
      </c>
      <c r="AG118" s="120">
        <v>0</v>
      </c>
      <c r="AH118" s="120">
        <v>0</v>
      </c>
      <c r="AI118" s="120">
        <v>6156878.2999999998</v>
      </c>
      <c r="AJ118" s="120">
        <v>35973.199999999997</v>
      </c>
      <c r="AK118" s="120">
        <v>981238.1</v>
      </c>
      <c r="AL118" s="120">
        <v>198301.8</v>
      </c>
      <c r="AM118" s="120">
        <v>27435.200000000001</v>
      </c>
      <c r="AN118" s="120">
        <v>8644</v>
      </c>
      <c r="AO118" s="120">
        <v>4335685.0999999996</v>
      </c>
      <c r="AP118" s="120">
        <v>25215.1</v>
      </c>
      <c r="AQ118" s="120">
        <v>49586</v>
      </c>
      <c r="AR118" s="120">
        <v>1165508.3999999999</v>
      </c>
      <c r="AS118" s="120">
        <v>435872.5</v>
      </c>
      <c r="AT118" s="120">
        <v>198202.3</v>
      </c>
      <c r="AU118" s="120">
        <v>1959</v>
      </c>
      <c r="AV118" s="120">
        <v>520169</v>
      </c>
      <c r="AW118" s="120">
        <v>1378017.7</v>
      </c>
      <c r="AX118" s="120">
        <v>33707.199999999997</v>
      </c>
      <c r="AY118" s="120">
        <v>14070</v>
      </c>
      <c r="AZ118" s="120">
        <v>54826.400000000001</v>
      </c>
      <c r="BA118" s="120">
        <v>16221</v>
      </c>
      <c r="BB118" s="120">
        <v>54065</v>
      </c>
      <c r="BC118" s="120">
        <v>4449008.3</v>
      </c>
    </row>
    <row r="119" spans="26:55" x14ac:dyDescent="0.15">
      <c r="Z119" s="51" t="s">
        <v>13</v>
      </c>
      <c r="AA119" s="120">
        <v>26412709.5</v>
      </c>
      <c r="AB119" s="120">
        <v>585942.19999999995</v>
      </c>
      <c r="AC119" s="120">
        <v>901808.4</v>
      </c>
      <c r="AD119" s="120">
        <v>5533</v>
      </c>
      <c r="AE119" s="120">
        <v>2075</v>
      </c>
      <c r="AF119" s="120">
        <v>12899654.9</v>
      </c>
      <c r="AG119" s="120">
        <v>0</v>
      </c>
      <c r="AH119" s="120">
        <v>0</v>
      </c>
      <c r="AI119" s="120">
        <v>4205688.9000000004</v>
      </c>
      <c r="AJ119" s="120">
        <v>1039887.3</v>
      </c>
      <c r="AK119" s="120">
        <v>558169.9</v>
      </c>
      <c r="AL119" s="120">
        <v>182322.4</v>
      </c>
      <c r="AM119" s="120">
        <v>28758</v>
      </c>
      <c r="AN119" s="120">
        <v>4919.8999999999996</v>
      </c>
      <c r="AO119" s="120">
        <v>3703887.3</v>
      </c>
      <c r="AP119" s="120">
        <v>133305</v>
      </c>
      <c r="AQ119" s="120">
        <v>1697.4</v>
      </c>
      <c r="AR119" s="120">
        <v>208568.1</v>
      </c>
      <c r="AS119" s="120">
        <v>254465.9</v>
      </c>
      <c r="AT119" s="120">
        <v>18715.7</v>
      </c>
      <c r="AU119" s="120">
        <v>1320</v>
      </c>
      <c r="AV119" s="120">
        <v>1237.7</v>
      </c>
      <c r="AW119" s="120">
        <v>1035435.6</v>
      </c>
      <c r="AX119" s="120">
        <v>115327.2</v>
      </c>
      <c r="AY119" s="120">
        <v>1384</v>
      </c>
      <c r="AZ119" s="120">
        <v>41653.199999999997</v>
      </c>
      <c r="BA119" s="120">
        <v>3129</v>
      </c>
      <c r="BB119" s="120">
        <v>45403</v>
      </c>
      <c r="BC119" s="120">
        <v>432420.5</v>
      </c>
    </row>
    <row r="120" spans="26:55" x14ac:dyDescent="0.15">
      <c r="Z120" s="51" t="s">
        <v>14</v>
      </c>
      <c r="AA120" s="120">
        <v>69760444.900000006</v>
      </c>
      <c r="AB120" s="120">
        <v>1848670.7</v>
      </c>
      <c r="AC120" s="120">
        <v>1533604.7</v>
      </c>
      <c r="AD120" s="120">
        <v>2599</v>
      </c>
      <c r="AE120" s="120">
        <v>32252</v>
      </c>
      <c r="AF120" s="120">
        <v>28347645.100000001</v>
      </c>
      <c r="AG120" s="120">
        <v>0</v>
      </c>
      <c r="AH120" s="120">
        <v>0</v>
      </c>
      <c r="AI120" s="120">
        <v>13961660.199999999</v>
      </c>
      <c r="AJ120" s="120">
        <v>49528</v>
      </c>
      <c r="AK120" s="120">
        <v>1264458.2</v>
      </c>
      <c r="AL120" s="120">
        <v>144219.20000000001</v>
      </c>
      <c r="AM120" s="120">
        <v>81282</v>
      </c>
      <c r="AN120" s="120">
        <v>5439</v>
      </c>
      <c r="AO120" s="120">
        <v>8428783.9000000004</v>
      </c>
      <c r="AP120" s="120">
        <v>1019.9</v>
      </c>
      <c r="AQ120" s="120">
        <v>22823</v>
      </c>
      <c r="AR120" s="120">
        <v>2151117.6</v>
      </c>
      <c r="AS120" s="120">
        <v>294085.40000000002</v>
      </c>
      <c r="AT120" s="120">
        <v>191449.3</v>
      </c>
      <c r="AU120" s="120">
        <v>0</v>
      </c>
      <c r="AV120" s="120">
        <v>346132.2</v>
      </c>
      <c r="AW120" s="120">
        <v>5985152.5999999996</v>
      </c>
      <c r="AX120" s="120">
        <v>806261.5</v>
      </c>
      <c r="AY120" s="120">
        <v>332049.40000000002</v>
      </c>
      <c r="AZ120" s="120">
        <v>173875.8</v>
      </c>
      <c r="BA120" s="120">
        <v>0</v>
      </c>
      <c r="BB120" s="120">
        <v>646046</v>
      </c>
      <c r="BC120" s="120">
        <v>3110290.2</v>
      </c>
    </row>
    <row r="121" spans="26:55" x14ac:dyDescent="0.15">
      <c r="Z121" s="51" t="s">
        <v>15</v>
      </c>
      <c r="AA121" s="120">
        <v>81545309.799999997</v>
      </c>
      <c r="AB121" s="120">
        <v>3953621.9</v>
      </c>
      <c r="AC121" s="120">
        <v>2475169.4</v>
      </c>
      <c r="AD121" s="120">
        <v>206602.1</v>
      </c>
      <c r="AE121" s="120">
        <v>15856</v>
      </c>
      <c r="AF121" s="120">
        <v>46045617</v>
      </c>
      <c r="AG121" s="120">
        <v>0</v>
      </c>
      <c r="AH121" s="120">
        <v>0</v>
      </c>
      <c r="AI121" s="120">
        <v>11591039.6</v>
      </c>
      <c r="AJ121" s="120">
        <v>226886.9</v>
      </c>
      <c r="AK121" s="120">
        <v>1203537.3999999999</v>
      </c>
      <c r="AL121" s="120">
        <v>114891.8</v>
      </c>
      <c r="AM121" s="120">
        <v>67693.899999999994</v>
      </c>
      <c r="AN121" s="120">
        <v>48233.599999999999</v>
      </c>
      <c r="AO121" s="120">
        <v>7354962.5999999996</v>
      </c>
      <c r="AP121" s="120">
        <v>728669.2</v>
      </c>
      <c r="AQ121" s="120">
        <v>44013.2</v>
      </c>
      <c r="AR121" s="120">
        <v>1991013.6</v>
      </c>
      <c r="AS121" s="120">
        <v>852689.8</v>
      </c>
      <c r="AT121" s="120">
        <v>43564.800000000003</v>
      </c>
      <c r="AU121" s="120">
        <v>2239</v>
      </c>
      <c r="AV121" s="120">
        <v>110679.2</v>
      </c>
      <c r="AW121" s="120">
        <v>1410881.5</v>
      </c>
      <c r="AX121" s="120">
        <v>334326.7</v>
      </c>
      <c r="AY121" s="120">
        <v>6136</v>
      </c>
      <c r="AZ121" s="120">
        <v>144498.29999999999</v>
      </c>
      <c r="BA121" s="120">
        <v>13007</v>
      </c>
      <c r="BB121" s="120">
        <v>70126</v>
      </c>
      <c r="BC121" s="120">
        <v>2489353.2999999998</v>
      </c>
    </row>
    <row r="122" spans="26:55" x14ac:dyDescent="0.15">
      <c r="Z122" s="50" t="s">
        <v>16</v>
      </c>
      <c r="AA122" s="68">
        <f>SUM(AA123:AA124)</f>
        <v>58501118.299999997</v>
      </c>
      <c r="AB122" s="68">
        <f t="shared" ref="AB122:BC122" si="72">SUM(AB123:AB124)</f>
        <v>895452.6</v>
      </c>
      <c r="AC122" s="68">
        <f t="shared" si="72"/>
        <v>464629.3</v>
      </c>
      <c r="AD122" s="68">
        <f t="shared" si="72"/>
        <v>24333</v>
      </c>
      <c r="AE122" s="68">
        <f t="shared" si="72"/>
        <v>3547</v>
      </c>
      <c r="AF122" s="68">
        <f t="shared" si="72"/>
        <v>29197116.799999997</v>
      </c>
      <c r="AG122" s="68">
        <f t="shared" si="72"/>
        <v>0</v>
      </c>
      <c r="AH122" s="68">
        <f t="shared" si="72"/>
        <v>0</v>
      </c>
      <c r="AI122" s="68">
        <f t="shared" si="72"/>
        <v>11962557.5</v>
      </c>
      <c r="AJ122" s="68">
        <f t="shared" si="72"/>
        <v>1387211.9</v>
      </c>
      <c r="AK122" s="68">
        <f t="shared" si="72"/>
        <v>1849977.9000000001</v>
      </c>
      <c r="AL122" s="68">
        <f t="shared" si="72"/>
        <v>134762</v>
      </c>
      <c r="AM122" s="68">
        <f t="shared" si="72"/>
        <v>47034.3</v>
      </c>
      <c r="AN122" s="68">
        <f t="shared" si="72"/>
        <v>84898</v>
      </c>
      <c r="AO122" s="68">
        <f t="shared" si="72"/>
        <v>6004156.7999999998</v>
      </c>
      <c r="AP122" s="68">
        <f t="shared" si="72"/>
        <v>301935.59999999998</v>
      </c>
      <c r="AQ122" s="68">
        <f t="shared" si="72"/>
        <v>16865.7</v>
      </c>
      <c r="AR122" s="68">
        <f t="shared" si="72"/>
        <v>1747680.6</v>
      </c>
      <c r="AS122" s="68">
        <f t="shared" si="72"/>
        <v>195386.5</v>
      </c>
      <c r="AT122" s="68">
        <f t="shared" si="72"/>
        <v>103</v>
      </c>
      <c r="AU122" s="68">
        <f t="shared" si="72"/>
        <v>0</v>
      </c>
      <c r="AV122" s="68">
        <f t="shared" si="72"/>
        <v>131635.70000000001</v>
      </c>
      <c r="AW122" s="68">
        <f t="shared" si="72"/>
        <v>1245797.1000000001</v>
      </c>
      <c r="AX122" s="68">
        <f t="shared" si="72"/>
        <v>217248.90000000002</v>
      </c>
      <c r="AY122" s="68">
        <f t="shared" si="72"/>
        <v>9876.4</v>
      </c>
      <c r="AZ122" s="68">
        <f t="shared" si="72"/>
        <v>171385.60000000001</v>
      </c>
      <c r="BA122" s="68">
        <f t="shared" si="72"/>
        <v>0</v>
      </c>
      <c r="BB122" s="68">
        <f t="shared" si="72"/>
        <v>25739.200000000001</v>
      </c>
      <c r="BC122" s="68">
        <f t="shared" si="72"/>
        <v>2381786.9</v>
      </c>
    </row>
    <row r="123" spans="26:55" x14ac:dyDescent="0.15">
      <c r="Z123" s="51" t="s">
        <v>17</v>
      </c>
      <c r="AA123" s="120">
        <v>36562941.899999999</v>
      </c>
      <c r="AB123" s="120">
        <v>619951.5</v>
      </c>
      <c r="AC123" s="120">
        <v>249245.5</v>
      </c>
      <c r="AD123" s="120">
        <v>0</v>
      </c>
      <c r="AE123" s="120">
        <v>3547</v>
      </c>
      <c r="AF123" s="120">
        <v>21831240.699999999</v>
      </c>
      <c r="AG123" s="120">
        <v>0</v>
      </c>
      <c r="AH123" s="120">
        <v>0</v>
      </c>
      <c r="AI123" s="120">
        <v>5309221.5</v>
      </c>
      <c r="AJ123" s="120">
        <v>489329.8</v>
      </c>
      <c r="AK123" s="120">
        <v>1056957.1000000001</v>
      </c>
      <c r="AL123" s="120">
        <v>67340.7</v>
      </c>
      <c r="AM123" s="120">
        <v>25225.9</v>
      </c>
      <c r="AN123" s="120">
        <v>42271.1</v>
      </c>
      <c r="AO123" s="120">
        <v>2791489.9</v>
      </c>
      <c r="AP123" s="120">
        <v>296660</v>
      </c>
      <c r="AQ123" s="120">
        <v>16360.4</v>
      </c>
      <c r="AR123" s="120">
        <v>1273604.7</v>
      </c>
      <c r="AS123" s="120">
        <v>100932.8</v>
      </c>
      <c r="AT123" s="120">
        <v>20</v>
      </c>
      <c r="AU123" s="120">
        <v>0</v>
      </c>
      <c r="AV123" s="120">
        <v>54914.1</v>
      </c>
      <c r="AW123" s="120">
        <v>263119.2</v>
      </c>
      <c r="AX123" s="120">
        <v>77786.3</v>
      </c>
      <c r="AY123" s="120">
        <v>0</v>
      </c>
      <c r="AZ123" s="120">
        <v>92918.3</v>
      </c>
      <c r="BA123" s="120">
        <v>0</v>
      </c>
      <c r="BB123" s="120">
        <v>25452.5</v>
      </c>
      <c r="BC123" s="120">
        <v>1875352.9</v>
      </c>
    </row>
    <row r="124" spans="26:55" x14ac:dyDescent="0.15">
      <c r="Z124" s="51" t="s">
        <v>18</v>
      </c>
      <c r="AA124" s="120">
        <v>21938176.399999999</v>
      </c>
      <c r="AB124" s="120">
        <v>275501.09999999998</v>
      </c>
      <c r="AC124" s="120">
        <v>215383.8</v>
      </c>
      <c r="AD124" s="120">
        <v>24333</v>
      </c>
      <c r="AE124" s="120">
        <v>0</v>
      </c>
      <c r="AF124" s="120">
        <v>7365876.0999999996</v>
      </c>
      <c r="AG124" s="120">
        <v>0</v>
      </c>
      <c r="AH124" s="120">
        <v>0</v>
      </c>
      <c r="AI124" s="120">
        <v>6653336</v>
      </c>
      <c r="AJ124" s="120">
        <v>897882.1</v>
      </c>
      <c r="AK124" s="120">
        <v>793020.8</v>
      </c>
      <c r="AL124" s="120">
        <v>67421.3</v>
      </c>
      <c r="AM124" s="120">
        <v>21808.400000000001</v>
      </c>
      <c r="AN124" s="120">
        <v>42626.9</v>
      </c>
      <c r="AO124" s="120">
        <v>3212666.9</v>
      </c>
      <c r="AP124" s="120">
        <v>5275.6</v>
      </c>
      <c r="AQ124" s="120">
        <v>505.3</v>
      </c>
      <c r="AR124" s="120">
        <v>474075.9</v>
      </c>
      <c r="AS124" s="120">
        <v>94453.7</v>
      </c>
      <c r="AT124" s="120">
        <v>83</v>
      </c>
      <c r="AU124" s="120">
        <v>0</v>
      </c>
      <c r="AV124" s="120">
        <v>76721.600000000006</v>
      </c>
      <c r="AW124" s="120">
        <v>982677.9</v>
      </c>
      <c r="AX124" s="120">
        <v>139462.6</v>
      </c>
      <c r="AY124" s="120">
        <v>9876.4</v>
      </c>
      <c r="AZ124" s="120">
        <v>78467.3</v>
      </c>
      <c r="BA124" s="120">
        <v>0</v>
      </c>
      <c r="BB124" s="120">
        <v>286.7</v>
      </c>
      <c r="BC124" s="120">
        <v>506434</v>
      </c>
    </row>
    <row r="125" spans="26:55" x14ac:dyDescent="0.25">
      <c r="Z125" s="77" t="s">
        <v>113</v>
      </c>
      <c r="AA125" s="120">
        <v>53457017</v>
      </c>
      <c r="AB125" s="120">
        <v>3000680.8</v>
      </c>
      <c r="AC125" s="120">
        <v>3340537.8</v>
      </c>
      <c r="AD125" s="120">
        <v>50286</v>
      </c>
      <c r="AE125" s="120">
        <v>22922</v>
      </c>
      <c r="AF125" s="120">
        <v>8074070.2000000002</v>
      </c>
      <c r="AG125" s="120">
        <v>0</v>
      </c>
      <c r="AH125" s="120">
        <v>0</v>
      </c>
      <c r="AI125" s="120">
        <v>17696753.699999999</v>
      </c>
      <c r="AJ125" s="120">
        <v>2787626.6</v>
      </c>
      <c r="AK125" s="120">
        <v>2008547.1</v>
      </c>
      <c r="AL125" s="120">
        <v>213449.2</v>
      </c>
      <c r="AM125" s="120">
        <v>87062.399999999994</v>
      </c>
      <c r="AN125" s="120">
        <v>184370.1</v>
      </c>
      <c r="AO125" s="120">
        <v>9463606.1999999993</v>
      </c>
      <c r="AP125" s="120">
        <v>315269.7</v>
      </c>
      <c r="AQ125" s="120">
        <v>3323.8</v>
      </c>
      <c r="AR125" s="120">
        <v>411004</v>
      </c>
      <c r="AS125" s="120">
        <v>733265.3</v>
      </c>
      <c r="AT125" s="120">
        <v>54181.1</v>
      </c>
      <c r="AU125" s="120">
        <v>1367</v>
      </c>
      <c r="AV125" s="120">
        <v>251115</v>
      </c>
      <c r="AW125" s="120">
        <v>2278564.2999999998</v>
      </c>
      <c r="AX125" s="120">
        <v>435882.3</v>
      </c>
      <c r="AY125" s="120">
        <v>187827.4</v>
      </c>
      <c r="AZ125" s="120">
        <v>181313.6</v>
      </c>
      <c r="BA125" s="120">
        <v>0</v>
      </c>
      <c r="BB125" s="120">
        <v>56519.1</v>
      </c>
      <c r="BC125" s="120">
        <v>1617472.3</v>
      </c>
    </row>
    <row r="126" spans="26:55" x14ac:dyDescent="0.15">
      <c r="Z126" s="51" t="s">
        <v>19</v>
      </c>
      <c r="AA126" s="120">
        <v>38519461.200000003</v>
      </c>
      <c r="AB126" s="120">
        <v>4748314.8</v>
      </c>
      <c r="AC126" s="120">
        <v>2306739</v>
      </c>
      <c r="AD126" s="120">
        <v>90</v>
      </c>
      <c r="AE126" s="120">
        <v>66009</v>
      </c>
      <c r="AF126" s="120">
        <v>13802510.5</v>
      </c>
      <c r="AG126" s="120">
        <v>0</v>
      </c>
      <c r="AH126" s="120">
        <v>0</v>
      </c>
      <c r="AI126" s="120">
        <v>7538833.2999999998</v>
      </c>
      <c r="AJ126" s="120">
        <v>111502.1</v>
      </c>
      <c r="AK126" s="120">
        <v>635138.6</v>
      </c>
      <c r="AL126" s="120">
        <v>87143.2</v>
      </c>
      <c r="AM126" s="120">
        <v>46687.199999999997</v>
      </c>
      <c r="AN126" s="120">
        <v>81756</v>
      </c>
      <c r="AO126" s="120">
        <v>4580784.8</v>
      </c>
      <c r="AP126" s="120">
        <v>494229.8</v>
      </c>
      <c r="AQ126" s="120">
        <v>191990.7</v>
      </c>
      <c r="AR126" s="120">
        <v>1017957</v>
      </c>
      <c r="AS126" s="120">
        <v>309252.7</v>
      </c>
      <c r="AT126" s="120">
        <v>158297.60000000001</v>
      </c>
      <c r="AU126" s="120">
        <v>5830</v>
      </c>
      <c r="AV126" s="120">
        <v>533595.1</v>
      </c>
      <c r="AW126" s="120">
        <v>758563.1</v>
      </c>
      <c r="AX126" s="120">
        <v>263700.09999999998</v>
      </c>
      <c r="AY126" s="120">
        <v>0</v>
      </c>
      <c r="AZ126" s="120">
        <v>79780.3</v>
      </c>
      <c r="BA126" s="120">
        <v>343</v>
      </c>
      <c r="BB126" s="120">
        <v>82523.199999999997</v>
      </c>
      <c r="BC126" s="120">
        <v>617890.1</v>
      </c>
    </row>
    <row r="127" spans="26:55" x14ac:dyDescent="0.15">
      <c r="Z127" s="51" t="s">
        <v>20</v>
      </c>
      <c r="AA127" s="120">
        <v>457882392.19999999</v>
      </c>
      <c r="AB127" s="120">
        <v>37249528.799999997</v>
      </c>
      <c r="AC127" s="120">
        <v>147981703.59999999</v>
      </c>
      <c r="AD127" s="120">
        <v>1991274.8</v>
      </c>
      <c r="AE127" s="120">
        <v>3426777.3</v>
      </c>
      <c r="AF127" s="120">
        <v>74211961.700000003</v>
      </c>
      <c r="AG127" s="120">
        <v>0</v>
      </c>
      <c r="AH127" s="120">
        <v>59215</v>
      </c>
      <c r="AI127" s="120">
        <v>37747620.700000003</v>
      </c>
      <c r="AJ127" s="120">
        <v>24797744.300000001</v>
      </c>
      <c r="AK127" s="120">
        <v>2343843.4</v>
      </c>
      <c r="AL127" s="120">
        <v>508619.1</v>
      </c>
      <c r="AM127" s="120">
        <v>297461.5</v>
      </c>
      <c r="AN127" s="120">
        <v>4225318.5</v>
      </c>
      <c r="AO127" s="120">
        <v>32218164.800000001</v>
      </c>
      <c r="AP127" s="120">
        <v>1383235.7</v>
      </c>
      <c r="AQ127" s="120">
        <v>1716319.7</v>
      </c>
      <c r="AR127" s="120">
        <v>17047273.699999999</v>
      </c>
      <c r="AS127" s="120">
        <v>17340569.600000001</v>
      </c>
      <c r="AT127" s="120">
        <v>18289787.100000001</v>
      </c>
      <c r="AU127" s="120">
        <v>97231</v>
      </c>
      <c r="AV127" s="120">
        <v>266624</v>
      </c>
      <c r="AW127" s="120">
        <v>6475053.4000000004</v>
      </c>
      <c r="AX127" s="120">
        <v>1532428.4</v>
      </c>
      <c r="AY127" s="120">
        <v>327408.2</v>
      </c>
      <c r="AZ127" s="120">
        <v>616747.30000000005</v>
      </c>
      <c r="BA127" s="120">
        <v>0</v>
      </c>
      <c r="BB127" s="120">
        <v>679094.7</v>
      </c>
      <c r="BC127" s="120">
        <v>25051385.899999999</v>
      </c>
    </row>
    <row r="128" spans="26:55" x14ac:dyDescent="0.15">
      <c r="Z128" s="51" t="s">
        <v>21</v>
      </c>
      <c r="AA128" s="120">
        <v>95671816.400000006</v>
      </c>
      <c r="AB128" s="120">
        <v>6528051.7999999998</v>
      </c>
      <c r="AC128" s="120">
        <v>2367031.7000000002</v>
      </c>
      <c r="AD128" s="120">
        <v>51889</v>
      </c>
      <c r="AE128" s="120">
        <v>275670.90000000002</v>
      </c>
      <c r="AF128" s="120">
        <v>63527485.200000003</v>
      </c>
      <c r="AG128" s="120">
        <v>0</v>
      </c>
      <c r="AH128" s="120">
        <v>0</v>
      </c>
      <c r="AI128" s="120">
        <v>5468605.4000000004</v>
      </c>
      <c r="AJ128" s="120">
        <v>1065282.2</v>
      </c>
      <c r="AK128" s="120">
        <v>499100.9</v>
      </c>
      <c r="AL128" s="120">
        <v>90412.2</v>
      </c>
      <c r="AM128" s="120">
        <v>50170.5</v>
      </c>
      <c r="AN128" s="120">
        <v>120552.2</v>
      </c>
      <c r="AO128" s="120">
        <v>3184370.2</v>
      </c>
      <c r="AP128" s="120">
        <v>355244.1</v>
      </c>
      <c r="AQ128" s="120">
        <v>61423</v>
      </c>
      <c r="AR128" s="120">
        <v>2188678.7000000002</v>
      </c>
      <c r="AS128" s="120">
        <v>1345642</v>
      </c>
      <c r="AT128" s="120">
        <v>24883.8</v>
      </c>
      <c r="AU128" s="120">
        <v>0</v>
      </c>
      <c r="AV128" s="120">
        <v>54334</v>
      </c>
      <c r="AW128" s="120">
        <v>392595.6</v>
      </c>
      <c r="AX128" s="120">
        <v>1446019.9</v>
      </c>
      <c r="AY128" s="120">
        <v>102622.6</v>
      </c>
      <c r="AZ128" s="120">
        <v>179742.3</v>
      </c>
      <c r="BA128" s="120">
        <v>0</v>
      </c>
      <c r="BB128" s="120">
        <v>335725.1</v>
      </c>
      <c r="BC128" s="120">
        <v>5956283.0999999996</v>
      </c>
    </row>
    <row r="129" spans="26:55" x14ac:dyDescent="0.15">
      <c r="Z129" s="50" t="s">
        <v>22</v>
      </c>
      <c r="AA129" s="68">
        <f>SUM(AA130:AA131)</f>
        <v>156527951.59999999</v>
      </c>
      <c r="AB129" s="68">
        <f t="shared" ref="AB129:BC129" si="73">SUM(AB130:AB131)</f>
        <v>12252615.300000001</v>
      </c>
      <c r="AC129" s="68">
        <f t="shared" si="73"/>
        <v>10234569.800000001</v>
      </c>
      <c r="AD129" s="68">
        <f t="shared" si="73"/>
        <v>618310.80000000005</v>
      </c>
      <c r="AE129" s="68">
        <f t="shared" si="73"/>
        <v>369649.4</v>
      </c>
      <c r="AF129" s="68">
        <f t="shared" si="73"/>
        <v>51930964.700000003</v>
      </c>
      <c r="AG129" s="68">
        <f t="shared" si="73"/>
        <v>0</v>
      </c>
      <c r="AH129" s="68">
        <f t="shared" si="73"/>
        <v>1877380</v>
      </c>
      <c r="AI129" s="68">
        <f t="shared" si="73"/>
        <v>20141471.100000001</v>
      </c>
      <c r="AJ129" s="68">
        <f t="shared" si="73"/>
        <v>12819327.9</v>
      </c>
      <c r="AK129" s="68">
        <f t="shared" si="73"/>
        <v>3616186.8</v>
      </c>
      <c r="AL129" s="68">
        <f t="shared" si="73"/>
        <v>488885.1</v>
      </c>
      <c r="AM129" s="68">
        <f t="shared" si="73"/>
        <v>136684.20000000001</v>
      </c>
      <c r="AN129" s="68">
        <f t="shared" si="73"/>
        <v>276783</v>
      </c>
      <c r="AO129" s="68">
        <f t="shared" si="73"/>
        <v>18026769.699999999</v>
      </c>
      <c r="AP129" s="68">
        <f t="shared" si="73"/>
        <v>1023142.1</v>
      </c>
      <c r="AQ129" s="68">
        <f t="shared" si="73"/>
        <v>1068949.6000000001</v>
      </c>
      <c r="AR129" s="68">
        <f t="shared" si="73"/>
        <v>1849137.2000000002</v>
      </c>
      <c r="AS129" s="68">
        <f t="shared" si="73"/>
        <v>1356792</v>
      </c>
      <c r="AT129" s="68">
        <f t="shared" si="73"/>
        <v>3961058.2</v>
      </c>
      <c r="AU129" s="68">
        <f t="shared" si="73"/>
        <v>56430</v>
      </c>
      <c r="AV129" s="68">
        <f t="shared" si="73"/>
        <v>407018.89999999997</v>
      </c>
      <c r="AW129" s="68">
        <f t="shared" si="73"/>
        <v>5579345.9000000004</v>
      </c>
      <c r="AX129" s="68">
        <f t="shared" si="73"/>
        <v>2763622.3</v>
      </c>
      <c r="AY129" s="68">
        <f t="shared" si="73"/>
        <v>1011390.9</v>
      </c>
      <c r="AZ129" s="68">
        <f t="shared" si="73"/>
        <v>200763.9</v>
      </c>
      <c r="BA129" s="68">
        <f t="shared" si="73"/>
        <v>0</v>
      </c>
      <c r="BB129" s="68">
        <f t="shared" si="73"/>
        <v>579000</v>
      </c>
      <c r="BC129" s="68">
        <f t="shared" si="73"/>
        <v>3881702.8</v>
      </c>
    </row>
    <row r="130" spans="26:55" x14ac:dyDescent="0.15">
      <c r="Z130" s="51" t="s">
        <v>23</v>
      </c>
      <c r="AA130" s="120">
        <v>57992504.100000001</v>
      </c>
      <c r="AB130" s="120">
        <v>5378844.2000000002</v>
      </c>
      <c r="AC130" s="120">
        <v>3685896</v>
      </c>
      <c r="AD130" s="120">
        <v>58872</v>
      </c>
      <c r="AE130" s="120">
        <v>229443.4</v>
      </c>
      <c r="AF130" s="120">
        <v>21260798.5</v>
      </c>
      <c r="AG130" s="120">
        <v>0</v>
      </c>
      <c r="AH130" s="120">
        <v>0</v>
      </c>
      <c r="AI130" s="120">
        <v>8543447.9000000004</v>
      </c>
      <c r="AJ130" s="120">
        <v>614288.6</v>
      </c>
      <c r="AK130" s="120">
        <v>2179122.9</v>
      </c>
      <c r="AL130" s="120">
        <v>115848.8</v>
      </c>
      <c r="AM130" s="120">
        <v>69650.600000000006</v>
      </c>
      <c r="AN130" s="120">
        <v>92401.600000000006</v>
      </c>
      <c r="AO130" s="120">
        <v>7744853</v>
      </c>
      <c r="AP130" s="120">
        <v>649107.69999999995</v>
      </c>
      <c r="AQ130" s="120">
        <v>76888</v>
      </c>
      <c r="AR130" s="120">
        <v>865230.9</v>
      </c>
      <c r="AS130" s="120">
        <v>576580</v>
      </c>
      <c r="AT130" s="120">
        <v>32924</v>
      </c>
      <c r="AU130" s="120">
        <v>17355</v>
      </c>
      <c r="AV130" s="120">
        <v>103591.8</v>
      </c>
      <c r="AW130" s="120">
        <v>2475497.7000000002</v>
      </c>
      <c r="AX130" s="120">
        <v>1215701.3999999999</v>
      </c>
      <c r="AY130" s="120">
        <v>25156.1</v>
      </c>
      <c r="AZ130" s="120">
        <v>111102.5</v>
      </c>
      <c r="BA130" s="120">
        <v>0</v>
      </c>
      <c r="BB130" s="120">
        <v>189314</v>
      </c>
      <c r="BC130" s="120">
        <v>1680587.5</v>
      </c>
    </row>
    <row r="131" spans="26:55" x14ac:dyDescent="0.15">
      <c r="Z131" s="51" t="s">
        <v>24</v>
      </c>
      <c r="AA131" s="120">
        <v>98535447.5</v>
      </c>
      <c r="AB131" s="120">
        <v>6873771.0999999996</v>
      </c>
      <c r="AC131" s="120">
        <v>6548673.7999999998</v>
      </c>
      <c r="AD131" s="120">
        <v>559438.80000000005</v>
      </c>
      <c r="AE131" s="120">
        <v>140206</v>
      </c>
      <c r="AF131" s="120">
        <v>30670166.199999999</v>
      </c>
      <c r="AG131" s="120">
        <v>0</v>
      </c>
      <c r="AH131" s="120">
        <v>1877380</v>
      </c>
      <c r="AI131" s="120">
        <v>11598023.199999999</v>
      </c>
      <c r="AJ131" s="120">
        <v>12205039.300000001</v>
      </c>
      <c r="AK131" s="120">
        <v>1437063.9</v>
      </c>
      <c r="AL131" s="120">
        <v>373036.3</v>
      </c>
      <c r="AM131" s="120">
        <v>67033.600000000006</v>
      </c>
      <c r="AN131" s="120">
        <v>184381.4</v>
      </c>
      <c r="AO131" s="120">
        <v>10281916.699999999</v>
      </c>
      <c r="AP131" s="120">
        <v>374034.4</v>
      </c>
      <c r="AQ131" s="120">
        <v>992061.6</v>
      </c>
      <c r="AR131" s="120">
        <v>983906.3</v>
      </c>
      <c r="AS131" s="120">
        <v>780212</v>
      </c>
      <c r="AT131" s="120">
        <v>3928134.2</v>
      </c>
      <c r="AU131" s="120">
        <v>39075</v>
      </c>
      <c r="AV131" s="120">
        <v>303427.09999999998</v>
      </c>
      <c r="AW131" s="120">
        <v>3103848.2</v>
      </c>
      <c r="AX131" s="120">
        <v>1547920.9</v>
      </c>
      <c r="AY131" s="120">
        <v>986234.8</v>
      </c>
      <c r="AZ131" s="120">
        <v>89661.4</v>
      </c>
      <c r="BA131" s="120">
        <v>0</v>
      </c>
      <c r="BB131" s="120">
        <v>389686</v>
      </c>
      <c r="BC131" s="120">
        <v>2201115.2999999998</v>
      </c>
    </row>
    <row r="132" spans="26:55" x14ac:dyDescent="0.15">
      <c r="Z132" s="50" t="s">
        <v>25</v>
      </c>
      <c r="AA132" s="68">
        <f>SUM(AA133:AA135)</f>
        <v>268119143</v>
      </c>
      <c r="AB132" s="68">
        <f t="shared" ref="AB132:BC132" si="74">SUM(AB133:AB135)</f>
        <v>26514817.899999999</v>
      </c>
      <c r="AC132" s="68">
        <f t="shared" si="74"/>
        <v>29543053</v>
      </c>
      <c r="AD132" s="68">
        <f t="shared" si="74"/>
        <v>729924.9</v>
      </c>
      <c r="AE132" s="68">
        <f t="shared" si="74"/>
        <v>1502734.4</v>
      </c>
      <c r="AF132" s="68">
        <f t="shared" si="74"/>
        <v>82906053.400000006</v>
      </c>
      <c r="AG132" s="68">
        <f t="shared" si="74"/>
        <v>0</v>
      </c>
      <c r="AH132" s="68">
        <f t="shared" si="74"/>
        <v>0</v>
      </c>
      <c r="AI132" s="68">
        <f t="shared" si="74"/>
        <v>36653774.100000001</v>
      </c>
      <c r="AJ132" s="68">
        <f t="shared" si="74"/>
        <v>3276477.9</v>
      </c>
      <c r="AK132" s="68">
        <f t="shared" si="74"/>
        <v>2503766.4</v>
      </c>
      <c r="AL132" s="68">
        <f t="shared" si="74"/>
        <v>310941.90000000002</v>
      </c>
      <c r="AM132" s="68">
        <f t="shared" si="74"/>
        <v>263738.90000000002</v>
      </c>
      <c r="AN132" s="68">
        <f t="shared" si="74"/>
        <v>2028443.4</v>
      </c>
      <c r="AO132" s="68">
        <f t="shared" si="74"/>
        <v>20609432.700000003</v>
      </c>
      <c r="AP132" s="68">
        <f t="shared" si="74"/>
        <v>3374643.7</v>
      </c>
      <c r="AQ132" s="68">
        <f t="shared" si="74"/>
        <v>604191.4</v>
      </c>
      <c r="AR132" s="68">
        <f t="shared" si="74"/>
        <v>24360024.399999999</v>
      </c>
      <c r="AS132" s="68">
        <f t="shared" si="74"/>
        <v>6614873</v>
      </c>
      <c r="AT132" s="68">
        <f t="shared" si="74"/>
        <v>295085.09999999998</v>
      </c>
      <c r="AU132" s="68">
        <f t="shared" si="74"/>
        <v>65831.899999999994</v>
      </c>
      <c r="AV132" s="68">
        <f t="shared" si="74"/>
        <v>444480.5</v>
      </c>
      <c r="AW132" s="68">
        <f t="shared" si="74"/>
        <v>7526998.7000000011</v>
      </c>
      <c r="AX132" s="68">
        <f t="shared" si="74"/>
        <v>3929667.4</v>
      </c>
      <c r="AY132" s="68">
        <f t="shared" si="74"/>
        <v>386559.5</v>
      </c>
      <c r="AZ132" s="68">
        <f t="shared" si="74"/>
        <v>463330.30000000005</v>
      </c>
      <c r="BA132" s="68">
        <f t="shared" si="74"/>
        <v>2162474</v>
      </c>
      <c r="BB132" s="68">
        <f t="shared" si="74"/>
        <v>1865245.7000000002</v>
      </c>
      <c r="BC132" s="68">
        <f t="shared" si="74"/>
        <v>9182578.5</v>
      </c>
    </row>
    <row r="133" spans="26:55" x14ac:dyDescent="0.15">
      <c r="Z133" s="51" t="s">
        <v>26</v>
      </c>
      <c r="AA133" s="120">
        <v>59959662.899999999</v>
      </c>
      <c r="AB133" s="120">
        <v>6053606.5</v>
      </c>
      <c r="AC133" s="120">
        <v>6008395.0999999996</v>
      </c>
      <c r="AD133" s="120">
        <v>112613.9</v>
      </c>
      <c r="AE133" s="120">
        <v>266659.7</v>
      </c>
      <c r="AF133" s="120">
        <v>11685855.300000001</v>
      </c>
      <c r="AG133" s="120">
        <v>0</v>
      </c>
      <c r="AH133" s="120">
        <v>0</v>
      </c>
      <c r="AI133" s="120">
        <v>12408370</v>
      </c>
      <c r="AJ133" s="120">
        <v>2051163.8</v>
      </c>
      <c r="AK133" s="120">
        <v>671638.2</v>
      </c>
      <c r="AL133" s="120">
        <v>99535.1</v>
      </c>
      <c r="AM133" s="120">
        <v>74011.100000000006</v>
      </c>
      <c r="AN133" s="120">
        <v>1144784.2</v>
      </c>
      <c r="AO133" s="120">
        <v>6335695.4000000004</v>
      </c>
      <c r="AP133" s="120">
        <v>208515.8</v>
      </c>
      <c r="AQ133" s="120">
        <v>81613.7</v>
      </c>
      <c r="AR133" s="120">
        <v>3360195.9</v>
      </c>
      <c r="AS133" s="120">
        <v>2141456.5</v>
      </c>
      <c r="AT133" s="120">
        <v>41803.9</v>
      </c>
      <c r="AU133" s="120">
        <v>13715.9</v>
      </c>
      <c r="AV133" s="120">
        <v>205598.7</v>
      </c>
      <c r="AW133" s="120">
        <v>3296489.2</v>
      </c>
      <c r="AX133" s="120">
        <v>429703.1</v>
      </c>
      <c r="AY133" s="120">
        <v>359490.5</v>
      </c>
      <c r="AZ133" s="120">
        <v>142370.70000000001</v>
      </c>
      <c r="BA133" s="120">
        <v>12336</v>
      </c>
      <c r="BB133" s="120">
        <v>272992.90000000002</v>
      </c>
      <c r="BC133" s="120">
        <v>2481051.7999999998</v>
      </c>
    </row>
    <row r="134" spans="26:55" x14ac:dyDescent="0.15">
      <c r="Z134" s="51" t="s">
        <v>27</v>
      </c>
      <c r="AA134" s="120">
        <v>42563953.399999999</v>
      </c>
      <c r="AB134" s="120">
        <v>3646861.7</v>
      </c>
      <c r="AC134" s="120">
        <v>9076177.4000000004</v>
      </c>
      <c r="AD134" s="120">
        <v>132849</v>
      </c>
      <c r="AE134" s="120">
        <v>89515.7</v>
      </c>
      <c r="AF134" s="120">
        <v>1505786.4</v>
      </c>
      <c r="AG134" s="120">
        <v>0</v>
      </c>
      <c r="AH134" s="120">
        <v>0</v>
      </c>
      <c r="AI134" s="120">
        <v>8800734.1999999993</v>
      </c>
      <c r="AJ134" s="120">
        <v>528536.1</v>
      </c>
      <c r="AK134" s="120">
        <v>615787.80000000005</v>
      </c>
      <c r="AL134" s="120">
        <v>72946.3</v>
      </c>
      <c r="AM134" s="120">
        <v>41838.9</v>
      </c>
      <c r="AN134" s="120">
        <v>635527.30000000005</v>
      </c>
      <c r="AO134" s="120">
        <v>5313278</v>
      </c>
      <c r="AP134" s="120">
        <v>167716.29999999999</v>
      </c>
      <c r="AQ134" s="120">
        <v>58444.7</v>
      </c>
      <c r="AR134" s="120">
        <v>7287420.2999999998</v>
      </c>
      <c r="AS134" s="120">
        <v>1729105.3</v>
      </c>
      <c r="AT134" s="120">
        <v>20887.3</v>
      </c>
      <c r="AU134" s="120">
        <v>24166</v>
      </c>
      <c r="AV134" s="120">
        <v>5143</v>
      </c>
      <c r="AW134" s="120">
        <v>1202960.1000000001</v>
      </c>
      <c r="AX134" s="120">
        <v>244154.8</v>
      </c>
      <c r="AY134" s="120">
        <v>0</v>
      </c>
      <c r="AZ134" s="120">
        <v>106035.6</v>
      </c>
      <c r="BA134" s="120">
        <v>0</v>
      </c>
      <c r="BB134" s="120">
        <v>22195</v>
      </c>
      <c r="BC134" s="120">
        <v>1235886.2</v>
      </c>
    </row>
    <row r="135" spans="26:55" x14ac:dyDescent="0.15">
      <c r="Z135" s="51" t="s">
        <v>28</v>
      </c>
      <c r="AA135" s="120">
        <v>165595526.69999999</v>
      </c>
      <c r="AB135" s="120">
        <v>16814349.699999999</v>
      </c>
      <c r="AC135" s="120">
        <v>14458480.5</v>
      </c>
      <c r="AD135" s="120">
        <v>484462</v>
      </c>
      <c r="AE135" s="120">
        <v>1146559</v>
      </c>
      <c r="AF135" s="120">
        <v>69714411.700000003</v>
      </c>
      <c r="AG135" s="120">
        <v>0</v>
      </c>
      <c r="AH135" s="120">
        <v>0</v>
      </c>
      <c r="AI135" s="120">
        <v>15444669.9</v>
      </c>
      <c r="AJ135" s="120">
        <v>696778</v>
      </c>
      <c r="AK135" s="120">
        <v>1216340.3999999999</v>
      </c>
      <c r="AL135" s="120">
        <v>138460.5</v>
      </c>
      <c r="AM135" s="120">
        <v>147888.9</v>
      </c>
      <c r="AN135" s="120">
        <v>248131.9</v>
      </c>
      <c r="AO135" s="120">
        <v>8960459.3000000007</v>
      </c>
      <c r="AP135" s="120">
        <v>2998411.6</v>
      </c>
      <c r="AQ135" s="120">
        <v>464133</v>
      </c>
      <c r="AR135" s="120">
        <v>13712408.199999999</v>
      </c>
      <c r="AS135" s="120">
        <v>2744311.2</v>
      </c>
      <c r="AT135" s="120">
        <v>232393.9</v>
      </c>
      <c r="AU135" s="120">
        <v>27950</v>
      </c>
      <c r="AV135" s="120">
        <v>233738.8</v>
      </c>
      <c r="AW135" s="120">
        <v>3027549.4</v>
      </c>
      <c r="AX135" s="120">
        <v>3255809.5</v>
      </c>
      <c r="AY135" s="120">
        <v>27069</v>
      </c>
      <c r="AZ135" s="120">
        <v>214924</v>
      </c>
      <c r="BA135" s="120">
        <v>2150138</v>
      </c>
      <c r="BB135" s="120">
        <v>1570057.8</v>
      </c>
      <c r="BC135" s="120">
        <v>5465640.5</v>
      </c>
    </row>
    <row r="136" spans="26:55" x14ac:dyDescent="0.15">
      <c r="Z136" s="51" t="s">
        <v>29</v>
      </c>
      <c r="AA136" s="120">
        <v>35870833.5</v>
      </c>
      <c r="AB136" s="120">
        <v>2674214</v>
      </c>
      <c r="AC136" s="120">
        <v>2041311</v>
      </c>
      <c r="AD136" s="120">
        <v>44495</v>
      </c>
      <c r="AE136" s="120">
        <v>22141</v>
      </c>
      <c r="AF136" s="120">
        <v>22686128.899999999</v>
      </c>
      <c r="AG136" s="120">
        <v>0</v>
      </c>
      <c r="AH136" s="120">
        <v>0</v>
      </c>
      <c r="AI136" s="120">
        <v>3078703.8</v>
      </c>
      <c r="AJ136" s="120">
        <v>0</v>
      </c>
      <c r="AK136" s="120">
        <v>156286.39999999999</v>
      </c>
      <c r="AL136" s="120">
        <v>60516.7</v>
      </c>
      <c r="AM136" s="120">
        <v>12206.1</v>
      </c>
      <c r="AN136" s="120">
        <v>21956</v>
      </c>
      <c r="AO136" s="120">
        <v>2320333</v>
      </c>
      <c r="AP136" s="120">
        <v>20621.5</v>
      </c>
      <c r="AQ136" s="120">
        <v>31537</v>
      </c>
      <c r="AR136" s="120">
        <v>561066.6</v>
      </c>
      <c r="AS136" s="120">
        <v>295248.7</v>
      </c>
      <c r="AT136" s="120">
        <v>226950</v>
      </c>
      <c r="AU136" s="120">
        <v>0</v>
      </c>
      <c r="AV136" s="120">
        <v>138833.60000000001</v>
      </c>
      <c r="AW136" s="120">
        <v>277915.09999999998</v>
      </c>
      <c r="AX136" s="120">
        <v>11690</v>
      </c>
      <c r="AY136" s="120">
        <v>787423.3</v>
      </c>
      <c r="AZ136" s="120">
        <v>22281.4</v>
      </c>
      <c r="BA136" s="120">
        <v>787</v>
      </c>
      <c r="BB136" s="120">
        <v>37343</v>
      </c>
      <c r="BC136" s="120">
        <v>340844.4</v>
      </c>
    </row>
    <row r="137" spans="26:55" x14ac:dyDescent="0.15">
      <c r="Z137" s="51" t="s">
        <v>30</v>
      </c>
      <c r="AA137" s="120">
        <v>33333731.199999999</v>
      </c>
      <c r="AB137" s="120">
        <v>3317867.3</v>
      </c>
      <c r="AC137" s="120">
        <v>734254.7</v>
      </c>
      <c r="AD137" s="120">
        <v>314521.59999999998</v>
      </c>
      <c r="AE137" s="120">
        <v>86105</v>
      </c>
      <c r="AF137" s="120">
        <v>11365086.9</v>
      </c>
      <c r="AG137" s="120">
        <v>0</v>
      </c>
      <c r="AH137" s="120">
        <v>0</v>
      </c>
      <c r="AI137" s="120">
        <v>4980672.9000000004</v>
      </c>
      <c r="AJ137" s="120">
        <v>61838.5</v>
      </c>
      <c r="AK137" s="120">
        <v>511273.4</v>
      </c>
      <c r="AL137" s="120">
        <v>44178.8</v>
      </c>
      <c r="AM137" s="120">
        <v>31601.7</v>
      </c>
      <c r="AN137" s="120">
        <v>95046</v>
      </c>
      <c r="AO137" s="120">
        <v>3997578</v>
      </c>
      <c r="AP137" s="120">
        <v>128488.9</v>
      </c>
      <c r="AQ137" s="120">
        <v>251490.9</v>
      </c>
      <c r="AR137" s="120">
        <v>4563115.4000000004</v>
      </c>
      <c r="AS137" s="120">
        <v>337996.7</v>
      </c>
      <c r="AT137" s="120">
        <v>245452.1</v>
      </c>
      <c r="AU137" s="120">
        <v>6940</v>
      </c>
      <c r="AV137" s="120">
        <v>84099.6</v>
      </c>
      <c r="AW137" s="120">
        <v>724054.5</v>
      </c>
      <c r="AX137" s="120">
        <v>88148.9</v>
      </c>
      <c r="AY137" s="120">
        <v>2829</v>
      </c>
      <c r="AZ137" s="120">
        <v>70300.100000000006</v>
      </c>
      <c r="BA137" s="120">
        <v>0</v>
      </c>
      <c r="BB137" s="120">
        <v>232935</v>
      </c>
      <c r="BC137" s="120">
        <v>1057855.3</v>
      </c>
    </row>
    <row r="138" spans="26:55" x14ac:dyDescent="0.15">
      <c r="Z138" s="51" t="s">
        <v>31</v>
      </c>
      <c r="AA138" s="120">
        <v>458121315.19999999</v>
      </c>
      <c r="AB138" s="120">
        <v>27997377.800000001</v>
      </c>
      <c r="AC138" s="120">
        <v>24721573.699999999</v>
      </c>
      <c r="AD138" s="120">
        <v>1766382.9</v>
      </c>
      <c r="AE138" s="120">
        <v>2641348.1</v>
      </c>
      <c r="AF138" s="120">
        <v>293138860.5</v>
      </c>
      <c r="AG138" s="120">
        <v>0</v>
      </c>
      <c r="AH138" s="120">
        <v>0</v>
      </c>
      <c r="AI138" s="120">
        <v>29149091.600000001</v>
      </c>
      <c r="AJ138" s="120">
        <v>5669506.4000000004</v>
      </c>
      <c r="AK138" s="120">
        <v>1930886.9</v>
      </c>
      <c r="AL138" s="120">
        <v>258327.9</v>
      </c>
      <c r="AM138" s="120">
        <v>137310.5</v>
      </c>
      <c r="AN138" s="120">
        <v>1051493.1000000001</v>
      </c>
      <c r="AO138" s="120">
        <v>17446819.100000001</v>
      </c>
      <c r="AP138" s="120">
        <v>1736634.2</v>
      </c>
      <c r="AQ138" s="120">
        <v>283156</v>
      </c>
      <c r="AR138" s="120">
        <v>21865671.800000001</v>
      </c>
      <c r="AS138" s="120">
        <v>5318887.9000000004</v>
      </c>
      <c r="AT138" s="120">
        <v>613247.69999999995</v>
      </c>
      <c r="AU138" s="120">
        <v>18966</v>
      </c>
      <c r="AV138" s="120">
        <v>1256378.2</v>
      </c>
      <c r="AW138" s="120">
        <v>3577673.2</v>
      </c>
      <c r="AX138" s="120">
        <v>5028102.4000000004</v>
      </c>
      <c r="AY138" s="120">
        <v>177029</v>
      </c>
      <c r="AZ138" s="120">
        <v>688289.5</v>
      </c>
      <c r="BA138" s="120">
        <v>3074357</v>
      </c>
      <c r="BB138" s="120">
        <v>2482471</v>
      </c>
      <c r="BC138" s="120">
        <v>6091472.7999999998</v>
      </c>
    </row>
    <row r="139" spans="26:55" x14ac:dyDescent="0.15">
      <c r="Z139" s="51" t="s">
        <v>32</v>
      </c>
      <c r="AA139" s="120">
        <v>42705752.899999999</v>
      </c>
      <c r="AB139" s="120">
        <v>3376259.2</v>
      </c>
      <c r="AC139" s="120">
        <v>5154241.2</v>
      </c>
      <c r="AD139" s="120">
        <v>180587.1</v>
      </c>
      <c r="AE139" s="120">
        <v>97900</v>
      </c>
      <c r="AF139" s="120">
        <v>10009030.1</v>
      </c>
      <c r="AG139" s="120">
        <v>0</v>
      </c>
      <c r="AH139" s="120">
        <v>0</v>
      </c>
      <c r="AI139" s="120">
        <v>8659202.8000000007</v>
      </c>
      <c r="AJ139" s="120">
        <v>2346919.1</v>
      </c>
      <c r="AK139" s="120">
        <v>903999</v>
      </c>
      <c r="AL139" s="120">
        <v>206125.9</v>
      </c>
      <c r="AM139" s="120">
        <v>77108.5</v>
      </c>
      <c r="AN139" s="120">
        <v>411080.9</v>
      </c>
      <c r="AO139" s="120">
        <v>5698215</v>
      </c>
      <c r="AP139" s="120">
        <v>545379.1</v>
      </c>
      <c r="AQ139" s="120">
        <v>161482.5</v>
      </c>
      <c r="AR139" s="120">
        <v>886382.5</v>
      </c>
      <c r="AS139" s="120">
        <v>627748.9</v>
      </c>
      <c r="AT139" s="120">
        <v>288891.59999999998</v>
      </c>
      <c r="AU139" s="120">
        <v>0</v>
      </c>
      <c r="AV139" s="120">
        <v>23835.8</v>
      </c>
      <c r="AW139" s="120">
        <v>1551255.6</v>
      </c>
      <c r="AX139" s="120">
        <v>124279.5</v>
      </c>
      <c r="AY139" s="120">
        <v>304724</v>
      </c>
      <c r="AZ139" s="120">
        <v>142077.79999999999</v>
      </c>
      <c r="BA139" s="120">
        <v>0</v>
      </c>
      <c r="BB139" s="120">
        <v>112506.5</v>
      </c>
      <c r="BC139" s="120">
        <v>816520.3</v>
      </c>
    </row>
    <row r="140" spans="26:55" x14ac:dyDescent="0.15">
      <c r="Z140" s="51" t="s">
        <v>33</v>
      </c>
      <c r="AA140" s="120">
        <v>139938363.19999999</v>
      </c>
      <c r="AB140" s="120">
        <v>18958743</v>
      </c>
      <c r="AC140" s="120">
        <v>13419409.199999999</v>
      </c>
      <c r="AD140" s="120">
        <v>276035.40000000002</v>
      </c>
      <c r="AE140" s="120">
        <v>1477348</v>
      </c>
      <c r="AF140" s="120">
        <v>36313906.100000001</v>
      </c>
      <c r="AG140" s="120">
        <v>0</v>
      </c>
      <c r="AH140" s="120">
        <v>3249650</v>
      </c>
      <c r="AI140" s="120">
        <v>17549160</v>
      </c>
      <c r="AJ140" s="120">
        <v>8917565.5999999996</v>
      </c>
      <c r="AK140" s="120">
        <v>1864797.4</v>
      </c>
      <c r="AL140" s="120">
        <v>363071.5</v>
      </c>
      <c r="AM140" s="120">
        <v>159818.20000000001</v>
      </c>
      <c r="AN140" s="120">
        <v>381958.3</v>
      </c>
      <c r="AO140" s="120">
        <v>19519742.100000001</v>
      </c>
      <c r="AP140" s="120">
        <v>734532</v>
      </c>
      <c r="AQ140" s="120">
        <v>784659.7</v>
      </c>
      <c r="AR140" s="120">
        <v>2059235.2</v>
      </c>
      <c r="AS140" s="120">
        <v>2059249.3</v>
      </c>
      <c r="AT140" s="120">
        <v>1823366</v>
      </c>
      <c r="AU140" s="120">
        <v>80332</v>
      </c>
      <c r="AV140" s="120">
        <v>569287.19999999995</v>
      </c>
      <c r="AW140" s="120">
        <v>5614961.2000000002</v>
      </c>
      <c r="AX140" s="120">
        <v>935918.2</v>
      </c>
      <c r="AY140" s="120">
        <v>35323</v>
      </c>
      <c r="AZ140" s="120">
        <v>115676</v>
      </c>
      <c r="BA140" s="120">
        <v>4646</v>
      </c>
      <c r="BB140" s="120">
        <v>271560.40000000002</v>
      </c>
      <c r="BC140" s="120">
        <v>2398412.2000000002</v>
      </c>
    </row>
    <row r="141" spans="26:55" x14ac:dyDescent="0.15">
      <c r="Z141" s="51" t="s">
        <v>34</v>
      </c>
      <c r="AA141" s="120">
        <v>36417304.399999999</v>
      </c>
      <c r="AB141" s="120">
        <v>2520356.7999999998</v>
      </c>
      <c r="AC141" s="120">
        <v>1088574</v>
      </c>
      <c r="AD141" s="120">
        <v>21469</v>
      </c>
      <c r="AE141" s="120">
        <v>37851</v>
      </c>
      <c r="AF141" s="120">
        <v>15394928.699999999</v>
      </c>
      <c r="AG141" s="120">
        <v>0</v>
      </c>
      <c r="AH141" s="120">
        <v>0</v>
      </c>
      <c r="AI141" s="120">
        <v>5743406.9000000004</v>
      </c>
      <c r="AJ141" s="120">
        <v>1565739.2</v>
      </c>
      <c r="AK141" s="120">
        <v>673087.6</v>
      </c>
      <c r="AL141" s="120">
        <v>86773.3</v>
      </c>
      <c r="AM141" s="120">
        <v>23447.3</v>
      </c>
      <c r="AN141" s="120">
        <v>672109.1</v>
      </c>
      <c r="AO141" s="120">
        <v>4170962.5</v>
      </c>
      <c r="AP141" s="120">
        <v>506229.8</v>
      </c>
      <c r="AQ141" s="120">
        <v>29079</v>
      </c>
      <c r="AR141" s="120">
        <v>572583.1</v>
      </c>
      <c r="AS141" s="120">
        <v>132109</v>
      </c>
      <c r="AT141" s="120">
        <v>375342.2</v>
      </c>
      <c r="AU141" s="120">
        <v>17874</v>
      </c>
      <c r="AV141" s="120">
        <v>146389.79999999999</v>
      </c>
      <c r="AW141" s="120">
        <v>1240107.3999999999</v>
      </c>
      <c r="AX141" s="120">
        <v>976001.9</v>
      </c>
      <c r="AY141" s="120">
        <v>0</v>
      </c>
      <c r="AZ141" s="120">
        <v>62751.8</v>
      </c>
      <c r="BA141" s="120">
        <v>5834.2</v>
      </c>
      <c r="BB141" s="120">
        <v>11559</v>
      </c>
      <c r="BC141" s="120">
        <v>342737.8</v>
      </c>
    </row>
    <row r="142" spans="26:55" x14ac:dyDescent="0.15">
      <c r="Z142" s="51" t="s">
        <v>35</v>
      </c>
      <c r="AA142" s="120">
        <v>54032697.399999999</v>
      </c>
      <c r="AB142" s="120">
        <v>4690623.5</v>
      </c>
      <c r="AC142" s="120">
        <v>1630245.3</v>
      </c>
      <c r="AD142" s="120">
        <v>63724.7</v>
      </c>
      <c r="AE142" s="120">
        <v>101955</v>
      </c>
      <c r="AF142" s="120">
        <v>30254316.300000001</v>
      </c>
      <c r="AG142" s="120">
        <v>0</v>
      </c>
      <c r="AH142" s="120">
        <v>0</v>
      </c>
      <c r="AI142" s="120">
        <v>4812631.0999999996</v>
      </c>
      <c r="AJ142" s="120">
        <v>586724.69999999995</v>
      </c>
      <c r="AK142" s="120">
        <v>420404</v>
      </c>
      <c r="AL142" s="120">
        <v>124076.8</v>
      </c>
      <c r="AM142" s="120">
        <v>48482</v>
      </c>
      <c r="AN142" s="120">
        <v>84215.8</v>
      </c>
      <c r="AO142" s="120">
        <v>5339245.3</v>
      </c>
      <c r="AP142" s="120">
        <v>1831965.6</v>
      </c>
      <c r="AQ142" s="120">
        <v>55880.800000000003</v>
      </c>
      <c r="AR142" s="120">
        <v>722360.1</v>
      </c>
      <c r="AS142" s="120">
        <v>425648</v>
      </c>
      <c r="AT142" s="120">
        <v>1224100.5</v>
      </c>
      <c r="AU142" s="120">
        <v>6904</v>
      </c>
      <c r="AV142" s="120">
        <v>240416.3</v>
      </c>
      <c r="AW142" s="120">
        <v>705885.2</v>
      </c>
      <c r="AX142" s="120">
        <v>32598</v>
      </c>
      <c r="AY142" s="120">
        <v>0</v>
      </c>
      <c r="AZ142" s="120">
        <v>136119.20000000001</v>
      </c>
      <c r="BA142" s="120">
        <v>0</v>
      </c>
      <c r="BB142" s="120">
        <v>175737</v>
      </c>
      <c r="BC142" s="120">
        <v>318438.2</v>
      </c>
    </row>
    <row r="143" spans="26:55" x14ac:dyDescent="0.15">
      <c r="Z143" s="51" t="s">
        <v>36</v>
      </c>
      <c r="AA143" s="120">
        <v>92986873.599999994</v>
      </c>
      <c r="AB143" s="120">
        <v>5627540.7999999998</v>
      </c>
      <c r="AC143" s="120">
        <v>3952694.1</v>
      </c>
      <c r="AD143" s="120">
        <v>247672</v>
      </c>
      <c r="AE143" s="120">
        <v>2044945.7</v>
      </c>
      <c r="AF143" s="120">
        <v>47301976</v>
      </c>
      <c r="AG143" s="120">
        <v>0</v>
      </c>
      <c r="AH143" s="120">
        <v>0</v>
      </c>
      <c r="AI143" s="120">
        <v>9163360</v>
      </c>
      <c r="AJ143" s="120">
        <v>328178</v>
      </c>
      <c r="AK143" s="120">
        <v>635253.9</v>
      </c>
      <c r="AL143" s="120">
        <v>135685.6</v>
      </c>
      <c r="AM143" s="120">
        <v>49326.6</v>
      </c>
      <c r="AN143" s="120">
        <v>344892</v>
      </c>
      <c r="AO143" s="120">
        <v>6079543.4000000004</v>
      </c>
      <c r="AP143" s="120">
        <v>0</v>
      </c>
      <c r="AQ143" s="120">
        <v>24897</v>
      </c>
      <c r="AR143" s="120">
        <v>10295314.6</v>
      </c>
      <c r="AS143" s="120">
        <v>779313.4</v>
      </c>
      <c r="AT143" s="120">
        <v>104768</v>
      </c>
      <c r="AU143" s="120">
        <v>0</v>
      </c>
      <c r="AV143" s="120">
        <v>1072334.3999999999</v>
      </c>
      <c r="AW143" s="120">
        <v>2060532.6</v>
      </c>
      <c r="AX143" s="120">
        <v>779711.2</v>
      </c>
      <c r="AY143" s="120">
        <v>10177</v>
      </c>
      <c r="AZ143" s="120">
        <v>125781.1</v>
      </c>
      <c r="BA143" s="120">
        <v>4116</v>
      </c>
      <c r="BB143" s="120">
        <v>167273.70000000001</v>
      </c>
      <c r="BC143" s="120">
        <v>1651586.5</v>
      </c>
    </row>
    <row r="144" spans="26:55" x14ac:dyDescent="0.15">
      <c r="Z144" s="50" t="s">
        <v>37</v>
      </c>
      <c r="AA144" s="68">
        <f>SUM(AA145:AA147)</f>
        <v>591224815.79999995</v>
      </c>
      <c r="AB144" s="68">
        <f t="shared" ref="AB144:BC144" si="75">SUM(AB145:AB147)</f>
        <v>39080850.600000001</v>
      </c>
      <c r="AC144" s="68">
        <f t="shared" si="75"/>
        <v>65278991.200000003</v>
      </c>
      <c r="AD144" s="68">
        <f t="shared" si="75"/>
        <v>240441.4</v>
      </c>
      <c r="AE144" s="68">
        <f t="shared" si="75"/>
        <v>2787920</v>
      </c>
      <c r="AF144" s="68">
        <f t="shared" si="75"/>
        <v>308343138.19999999</v>
      </c>
      <c r="AG144" s="68">
        <f t="shared" si="75"/>
        <v>0</v>
      </c>
      <c r="AH144" s="68">
        <f t="shared" si="75"/>
        <v>0</v>
      </c>
      <c r="AI144" s="68">
        <f t="shared" si="75"/>
        <v>52893214.400000006</v>
      </c>
      <c r="AJ144" s="68">
        <f t="shared" si="75"/>
        <v>11220080.100000001</v>
      </c>
      <c r="AK144" s="68">
        <f t="shared" si="75"/>
        <v>5245464</v>
      </c>
      <c r="AL144" s="68">
        <f t="shared" si="75"/>
        <v>409535</v>
      </c>
      <c r="AM144" s="68">
        <f t="shared" si="75"/>
        <v>295002.49999999994</v>
      </c>
      <c r="AN144" s="68">
        <f t="shared" si="75"/>
        <v>4574534.4000000004</v>
      </c>
      <c r="AO144" s="68">
        <f t="shared" si="75"/>
        <v>24213935.199999999</v>
      </c>
      <c r="AP144" s="68">
        <f t="shared" si="75"/>
        <v>500468.10000000003</v>
      </c>
      <c r="AQ144" s="68">
        <f t="shared" si="75"/>
        <v>671804.1</v>
      </c>
      <c r="AR144" s="68">
        <f t="shared" si="75"/>
        <v>12370924.799999999</v>
      </c>
      <c r="AS144" s="68">
        <f t="shared" si="75"/>
        <v>9141964.5</v>
      </c>
      <c r="AT144" s="68">
        <f t="shared" si="75"/>
        <v>6448554.4000000004</v>
      </c>
      <c r="AU144" s="68">
        <f t="shared" si="75"/>
        <v>20725</v>
      </c>
      <c r="AV144" s="68">
        <f t="shared" si="75"/>
        <v>671886.8</v>
      </c>
      <c r="AW144" s="68">
        <f t="shared" si="75"/>
        <v>5811782.5999999996</v>
      </c>
      <c r="AX144" s="68">
        <f t="shared" si="75"/>
        <v>25371998.099999998</v>
      </c>
      <c r="AY144" s="68">
        <f t="shared" si="75"/>
        <v>2248177</v>
      </c>
      <c r="AZ144" s="68">
        <f t="shared" si="75"/>
        <v>1025326.7</v>
      </c>
      <c r="BA144" s="68">
        <f t="shared" si="75"/>
        <v>17846</v>
      </c>
      <c r="BB144" s="68">
        <f t="shared" si="75"/>
        <v>2309504.7999999998</v>
      </c>
      <c r="BC144" s="68">
        <f t="shared" si="75"/>
        <v>10030745.9</v>
      </c>
    </row>
    <row r="145" spans="26:55" x14ac:dyDescent="0.15">
      <c r="Z145" s="51" t="s">
        <v>38</v>
      </c>
      <c r="AA145" s="120">
        <v>467482115.69999999</v>
      </c>
      <c r="AB145" s="120">
        <v>35374771</v>
      </c>
      <c r="AC145" s="120">
        <v>61305300.600000001</v>
      </c>
      <c r="AD145" s="120">
        <v>213931.4</v>
      </c>
      <c r="AE145" s="120">
        <v>2707188</v>
      </c>
      <c r="AF145" s="120">
        <v>257504092.30000001</v>
      </c>
      <c r="AG145" s="120">
        <v>0</v>
      </c>
      <c r="AH145" s="120">
        <v>0</v>
      </c>
      <c r="AI145" s="120">
        <v>25015929.800000001</v>
      </c>
      <c r="AJ145" s="120">
        <v>9452015.8000000007</v>
      </c>
      <c r="AK145" s="120">
        <v>1620864.9</v>
      </c>
      <c r="AL145" s="120">
        <v>173904.6</v>
      </c>
      <c r="AM145" s="120">
        <v>163854.79999999999</v>
      </c>
      <c r="AN145" s="120">
        <v>3861391.4</v>
      </c>
      <c r="AO145" s="120">
        <v>13985638.199999999</v>
      </c>
      <c r="AP145" s="120">
        <v>168252</v>
      </c>
      <c r="AQ145" s="120">
        <v>623665</v>
      </c>
      <c r="AR145" s="120">
        <v>10551595.6</v>
      </c>
      <c r="AS145" s="120">
        <v>8279331.5</v>
      </c>
      <c r="AT145" s="120">
        <v>4056998</v>
      </c>
      <c r="AU145" s="120">
        <v>20725</v>
      </c>
      <c r="AV145" s="120">
        <v>69729</v>
      </c>
      <c r="AW145" s="120">
        <v>592023.5</v>
      </c>
      <c r="AX145" s="120">
        <v>19176091.399999999</v>
      </c>
      <c r="AY145" s="120">
        <v>1941848</v>
      </c>
      <c r="AZ145" s="120">
        <v>573254.30000000005</v>
      </c>
      <c r="BA145" s="120">
        <v>17657</v>
      </c>
      <c r="BB145" s="120">
        <v>2223594.7999999998</v>
      </c>
      <c r="BC145" s="120">
        <v>7808467.7999999998</v>
      </c>
    </row>
    <row r="146" spans="26:55" x14ac:dyDescent="0.15">
      <c r="Z146" s="51" t="s">
        <v>39</v>
      </c>
      <c r="AA146" s="120">
        <v>81636936.200000003</v>
      </c>
      <c r="AB146" s="120">
        <v>2530654.5</v>
      </c>
      <c r="AC146" s="120">
        <v>3077585</v>
      </c>
      <c r="AD146" s="120">
        <v>5895</v>
      </c>
      <c r="AE146" s="120">
        <v>40202</v>
      </c>
      <c r="AF146" s="120">
        <v>30002659.5</v>
      </c>
      <c r="AG146" s="120">
        <v>0</v>
      </c>
      <c r="AH146" s="120">
        <v>0</v>
      </c>
      <c r="AI146" s="120">
        <v>17167203.800000001</v>
      </c>
      <c r="AJ146" s="120">
        <v>1636675.8</v>
      </c>
      <c r="AK146" s="120">
        <v>2636508.6</v>
      </c>
      <c r="AL146" s="120">
        <v>183475.9</v>
      </c>
      <c r="AM146" s="120">
        <v>112210.9</v>
      </c>
      <c r="AN146" s="120">
        <v>512156.3</v>
      </c>
      <c r="AO146" s="120">
        <v>7343043.7000000002</v>
      </c>
      <c r="AP146" s="120">
        <v>313020.2</v>
      </c>
      <c r="AQ146" s="120">
        <v>43677.599999999999</v>
      </c>
      <c r="AR146" s="120">
        <v>1103082</v>
      </c>
      <c r="AS146" s="120">
        <v>591118.6</v>
      </c>
      <c r="AT146" s="120">
        <v>2271994</v>
      </c>
      <c r="AU146" s="120">
        <v>0</v>
      </c>
      <c r="AV146" s="120">
        <v>128249.5</v>
      </c>
      <c r="AW146" s="120">
        <v>3599500.7</v>
      </c>
      <c r="AX146" s="120">
        <v>6124619.7000000002</v>
      </c>
      <c r="AY146" s="120">
        <v>306329</v>
      </c>
      <c r="AZ146" s="120">
        <v>255470.6</v>
      </c>
      <c r="BA146" s="120">
        <v>0</v>
      </c>
      <c r="BB146" s="120">
        <v>56587</v>
      </c>
      <c r="BC146" s="120">
        <v>1595016.3</v>
      </c>
    </row>
    <row r="147" spans="26:55" x14ac:dyDescent="0.15">
      <c r="Z147" s="51" t="s">
        <v>40</v>
      </c>
      <c r="AA147" s="120">
        <v>42105763.899999999</v>
      </c>
      <c r="AB147" s="120">
        <v>1175425.1000000001</v>
      </c>
      <c r="AC147" s="120">
        <v>896105.6</v>
      </c>
      <c r="AD147" s="120">
        <v>20615</v>
      </c>
      <c r="AE147" s="120">
        <v>40530</v>
      </c>
      <c r="AF147" s="120">
        <v>20836386.399999999</v>
      </c>
      <c r="AG147" s="120">
        <v>0</v>
      </c>
      <c r="AH147" s="120">
        <v>0</v>
      </c>
      <c r="AI147" s="120">
        <v>10710080.800000001</v>
      </c>
      <c r="AJ147" s="120">
        <v>131388.5</v>
      </c>
      <c r="AK147" s="120">
        <v>988090.5</v>
      </c>
      <c r="AL147" s="120">
        <v>52154.5</v>
      </c>
      <c r="AM147" s="120">
        <v>18936.8</v>
      </c>
      <c r="AN147" s="120">
        <v>200986.7</v>
      </c>
      <c r="AO147" s="120">
        <v>2885253.3</v>
      </c>
      <c r="AP147" s="120">
        <v>19195.900000000001</v>
      </c>
      <c r="AQ147" s="120">
        <v>4461.5</v>
      </c>
      <c r="AR147" s="120">
        <v>716247.2</v>
      </c>
      <c r="AS147" s="120">
        <v>271514.40000000002</v>
      </c>
      <c r="AT147" s="120">
        <v>119562.4</v>
      </c>
      <c r="AU147" s="120">
        <v>0</v>
      </c>
      <c r="AV147" s="120">
        <v>473908.3</v>
      </c>
      <c r="AW147" s="120">
        <v>1620258.4</v>
      </c>
      <c r="AX147" s="120">
        <v>71287</v>
      </c>
      <c r="AY147" s="120">
        <v>0</v>
      </c>
      <c r="AZ147" s="120">
        <v>196601.8</v>
      </c>
      <c r="BA147" s="120">
        <v>189</v>
      </c>
      <c r="BB147" s="120">
        <v>29323</v>
      </c>
      <c r="BC147" s="120">
        <v>627261.80000000005</v>
      </c>
    </row>
    <row r="148" spans="26:55" x14ac:dyDescent="0.15">
      <c r="Z148" s="51" t="s">
        <v>41</v>
      </c>
      <c r="AA148" s="120">
        <v>673934318.20000005</v>
      </c>
      <c r="AB148" s="120">
        <v>70521275.099999994</v>
      </c>
      <c r="AC148" s="120">
        <v>106248799.09999999</v>
      </c>
      <c r="AD148" s="120">
        <v>646809.19999999995</v>
      </c>
      <c r="AE148" s="120">
        <v>2083413.1</v>
      </c>
      <c r="AF148" s="120">
        <v>301535903.89999998</v>
      </c>
      <c r="AG148" s="120">
        <v>0</v>
      </c>
      <c r="AH148" s="120">
        <v>0</v>
      </c>
      <c r="AI148" s="120">
        <v>35354924.899999999</v>
      </c>
      <c r="AJ148" s="120">
        <v>18551018.300000001</v>
      </c>
      <c r="AK148" s="120">
        <v>1730866.9</v>
      </c>
      <c r="AL148" s="120">
        <v>486046</v>
      </c>
      <c r="AM148" s="120">
        <v>212132.9</v>
      </c>
      <c r="AN148" s="120">
        <v>1742998.6</v>
      </c>
      <c r="AO148" s="120">
        <v>25758057.300000001</v>
      </c>
      <c r="AP148" s="120">
        <v>1793029.8</v>
      </c>
      <c r="AQ148" s="120">
        <v>2050368.6</v>
      </c>
      <c r="AR148" s="120">
        <v>47785264.600000001</v>
      </c>
      <c r="AS148" s="120">
        <v>13557258.4</v>
      </c>
      <c r="AT148" s="120">
        <v>1454837.6</v>
      </c>
      <c r="AU148" s="120">
        <v>118395</v>
      </c>
      <c r="AV148" s="120">
        <v>305661.5</v>
      </c>
      <c r="AW148" s="120">
        <v>5430104</v>
      </c>
      <c r="AX148" s="120">
        <v>5476077.4000000004</v>
      </c>
      <c r="AY148" s="120">
        <v>1055141.2</v>
      </c>
      <c r="AZ148" s="120">
        <v>506329.5</v>
      </c>
      <c r="BA148" s="120">
        <v>24985.9</v>
      </c>
      <c r="BB148" s="120">
        <v>6777614</v>
      </c>
      <c r="BC148" s="120">
        <v>22727005.399999999</v>
      </c>
    </row>
    <row r="149" spans="26:55" x14ac:dyDescent="0.15">
      <c r="Z149" s="51" t="s">
        <v>42</v>
      </c>
      <c r="AA149" s="120">
        <v>461453807.60000002</v>
      </c>
      <c r="AB149" s="120">
        <v>67181698.400000006</v>
      </c>
      <c r="AC149" s="120">
        <v>101320136.09999999</v>
      </c>
      <c r="AD149" s="120">
        <v>2314544.7999999998</v>
      </c>
      <c r="AE149" s="120">
        <v>6407737.5999999996</v>
      </c>
      <c r="AF149" s="120">
        <v>160542868.09999999</v>
      </c>
      <c r="AG149" s="120">
        <v>8</v>
      </c>
      <c r="AH149" s="120">
        <v>0</v>
      </c>
      <c r="AI149" s="120">
        <v>22945254.699999999</v>
      </c>
      <c r="AJ149" s="120">
        <v>10204008.199999999</v>
      </c>
      <c r="AK149" s="120">
        <v>1392397.5</v>
      </c>
      <c r="AL149" s="120">
        <v>673007.4</v>
      </c>
      <c r="AM149" s="120">
        <v>169885.4</v>
      </c>
      <c r="AN149" s="120">
        <v>6192188.5999999996</v>
      </c>
      <c r="AO149" s="120">
        <v>25356524.399999999</v>
      </c>
      <c r="AP149" s="120">
        <v>497654.4</v>
      </c>
      <c r="AQ149" s="120">
        <v>1683635.4</v>
      </c>
      <c r="AR149" s="120">
        <v>15279199.300000001</v>
      </c>
      <c r="AS149" s="120">
        <v>11069620.1</v>
      </c>
      <c r="AT149" s="120">
        <v>1321225.1000000001</v>
      </c>
      <c r="AU149" s="120">
        <v>31845.4</v>
      </c>
      <c r="AV149" s="120">
        <v>100981</v>
      </c>
      <c r="AW149" s="120">
        <v>829787.7</v>
      </c>
      <c r="AX149" s="120">
        <v>10555828.6</v>
      </c>
      <c r="AY149" s="120">
        <v>202806.2</v>
      </c>
      <c r="AZ149" s="120">
        <v>561859.9</v>
      </c>
      <c r="BA149" s="120">
        <v>0</v>
      </c>
      <c r="BB149" s="120">
        <v>1471946.3</v>
      </c>
      <c r="BC149" s="120">
        <v>13147159</v>
      </c>
    </row>
    <row r="150" spans="26:55" x14ac:dyDescent="0.15">
      <c r="Z150" s="51" t="s">
        <v>43</v>
      </c>
      <c r="AA150" s="120">
        <v>553500802</v>
      </c>
      <c r="AB150" s="120">
        <v>48883547.200000003</v>
      </c>
      <c r="AC150" s="120">
        <v>107352223</v>
      </c>
      <c r="AD150" s="120">
        <v>2552896.2000000002</v>
      </c>
      <c r="AE150" s="120">
        <v>11567750.6</v>
      </c>
      <c r="AF150" s="120">
        <v>258940795.09999999</v>
      </c>
      <c r="AG150" s="120">
        <v>0</v>
      </c>
      <c r="AH150" s="120">
        <v>0</v>
      </c>
      <c r="AI150" s="120">
        <v>23405950.600000001</v>
      </c>
      <c r="AJ150" s="120">
        <v>13964966.199999999</v>
      </c>
      <c r="AK150" s="120">
        <v>2340958.2999999998</v>
      </c>
      <c r="AL150" s="120">
        <v>399018.4</v>
      </c>
      <c r="AM150" s="120">
        <v>290270.90000000002</v>
      </c>
      <c r="AN150" s="120">
        <v>4791474</v>
      </c>
      <c r="AO150" s="120">
        <v>23588532</v>
      </c>
      <c r="AP150" s="120">
        <v>353697</v>
      </c>
      <c r="AQ150" s="120">
        <v>1622472.6</v>
      </c>
      <c r="AR150" s="120">
        <v>12914938.800000001</v>
      </c>
      <c r="AS150" s="120">
        <v>13378678.1</v>
      </c>
      <c r="AT150" s="120">
        <v>7508348.7999999998</v>
      </c>
      <c r="AU150" s="120">
        <v>59816</v>
      </c>
      <c r="AV150" s="120">
        <v>93708.3</v>
      </c>
      <c r="AW150" s="120">
        <v>1429593.8</v>
      </c>
      <c r="AX150" s="120">
        <v>8420577.0999999996</v>
      </c>
      <c r="AY150" s="120">
        <v>368031.5</v>
      </c>
      <c r="AZ150" s="120">
        <v>661141.6</v>
      </c>
      <c r="BA150" s="120">
        <v>0</v>
      </c>
      <c r="BB150" s="120">
        <v>2280536</v>
      </c>
      <c r="BC150" s="120">
        <v>6330879.9000000004</v>
      </c>
    </row>
    <row r="151" spans="26:55" x14ac:dyDescent="0.15">
      <c r="Z151" s="51" t="s">
        <v>44</v>
      </c>
      <c r="AA151" s="120">
        <v>276592028.80000001</v>
      </c>
      <c r="AB151" s="120">
        <v>23122261.399999999</v>
      </c>
      <c r="AC151" s="120">
        <v>56568324.200000003</v>
      </c>
      <c r="AD151" s="120">
        <v>1707996.6</v>
      </c>
      <c r="AE151" s="120">
        <v>721609.7</v>
      </c>
      <c r="AF151" s="120">
        <v>63133238.799999997</v>
      </c>
      <c r="AG151" s="120">
        <v>0</v>
      </c>
      <c r="AH151" s="120">
        <v>0</v>
      </c>
      <c r="AI151" s="120">
        <v>26920680.699999999</v>
      </c>
      <c r="AJ151" s="120">
        <v>19591670.800000001</v>
      </c>
      <c r="AK151" s="120">
        <v>1458867.4</v>
      </c>
      <c r="AL151" s="120">
        <v>392662.2</v>
      </c>
      <c r="AM151" s="120">
        <v>189012.4</v>
      </c>
      <c r="AN151" s="120">
        <v>1017077.3</v>
      </c>
      <c r="AO151" s="120">
        <v>18653578.699999999</v>
      </c>
      <c r="AP151" s="120">
        <v>21358</v>
      </c>
      <c r="AQ151" s="120">
        <v>1124954.3999999999</v>
      </c>
      <c r="AR151" s="120">
        <v>36284126.5</v>
      </c>
      <c r="AS151" s="120">
        <v>8435489.0999999996</v>
      </c>
      <c r="AT151" s="120">
        <v>993970.6</v>
      </c>
      <c r="AU151" s="120">
        <v>77894.5</v>
      </c>
      <c r="AV151" s="120">
        <v>145141.70000000001</v>
      </c>
      <c r="AW151" s="120">
        <v>5261494.5999999996</v>
      </c>
      <c r="AX151" s="120">
        <v>1180714.5</v>
      </c>
      <c r="AY151" s="120">
        <v>133542</v>
      </c>
      <c r="AZ151" s="120">
        <v>292692</v>
      </c>
      <c r="BA151" s="120">
        <v>536738</v>
      </c>
      <c r="BB151" s="120">
        <v>1164563</v>
      </c>
      <c r="BC151" s="120">
        <v>7462369.7000000002</v>
      </c>
    </row>
    <row r="152" spans="26:55" x14ac:dyDescent="0.15">
      <c r="Z152" s="51" t="s">
        <v>45</v>
      </c>
      <c r="AA152" s="120">
        <v>700632743.79999995</v>
      </c>
      <c r="AB152" s="120">
        <v>73805447.099999994</v>
      </c>
      <c r="AC152" s="120">
        <v>141349970.40000001</v>
      </c>
      <c r="AD152" s="120">
        <v>1742650</v>
      </c>
      <c r="AE152" s="120">
        <v>6820766.2999999998</v>
      </c>
      <c r="AF152" s="120">
        <v>217049417.90000001</v>
      </c>
      <c r="AG152" s="120">
        <v>0</v>
      </c>
      <c r="AH152" s="120">
        <v>7382853</v>
      </c>
      <c r="AI152" s="120">
        <v>53529521.399999999</v>
      </c>
      <c r="AJ152" s="120">
        <v>53850963.200000003</v>
      </c>
      <c r="AK152" s="120">
        <v>3630389.1</v>
      </c>
      <c r="AL152" s="120">
        <v>997380.3</v>
      </c>
      <c r="AM152" s="120">
        <v>477758.2</v>
      </c>
      <c r="AN152" s="120">
        <v>2311273.5</v>
      </c>
      <c r="AO152" s="120">
        <v>46279133.399999999</v>
      </c>
      <c r="AP152" s="120">
        <v>1584238.4</v>
      </c>
      <c r="AQ152" s="120">
        <v>3078077.1</v>
      </c>
      <c r="AR152" s="120">
        <v>10499025.800000001</v>
      </c>
      <c r="AS152" s="120">
        <v>14320622.4</v>
      </c>
      <c r="AT152" s="120">
        <v>17875216.199999999</v>
      </c>
      <c r="AU152" s="120">
        <v>197435.8</v>
      </c>
      <c r="AV152" s="120">
        <v>447434.1</v>
      </c>
      <c r="AW152" s="120">
        <v>12671481.9</v>
      </c>
      <c r="AX152" s="120">
        <v>7401059.7999999998</v>
      </c>
      <c r="AY152" s="120">
        <v>184931</v>
      </c>
      <c r="AZ152" s="120">
        <v>903100.5</v>
      </c>
      <c r="BA152" s="120">
        <v>858983.5</v>
      </c>
      <c r="BB152" s="120">
        <v>1516772</v>
      </c>
      <c r="BC152" s="120">
        <v>19866841.5</v>
      </c>
    </row>
    <row r="153" spans="26:55" x14ac:dyDescent="0.15">
      <c r="Z153" s="51" t="s">
        <v>46</v>
      </c>
      <c r="AA153" s="120">
        <v>430993373.5</v>
      </c>
      <c r="AB153" s="120">
        <v>25293466</v>
      </c>
      <c r="AC153" s="120">
        <v>22444038.699999999</v>
      </c>
      <c r="AD153" s="120">
        <v>563401</v>
      </c>
      <c r="AE153" s="120">
        <v>1047344</v>
      </c>
      <c r="AF153" s="120">
        <v>281630177.69999999</v>
      </c>
      <c r="AG153" s="120">
        <v>0</v>
      </c>
      <c r="AH153" s="120">
        <v>0</v>
      </c>
      <c r="AI153" s="120">
        <v>23007257.5</v>
      </c>
      <c r="AJ153" s="120">
        <v>11404790.800000001</v>
      </c>
      <c r="AK153" s="120">
        <v>971821.3</v>
      </c>
      <c r="AL153" s="120">
        <v>101912.5</v>
      </c>
      <c r="AM153" s="120">
        <v>88344</v>
      </c>
      <c r="AN153" s="120">
        <v>4299231.2</v>
      </c>
      <c r="AO153" s="120">
        <v>15407383.6</v>
      </c>
      <c r="AP153" s="120">
        <v>118300</v>
      </c>
      <c r="AQ153" s="120">
        <v>113157</v>
      </c>
      <c r="AR153" s="120">
        <v>14387650</v>
      </c>
      <c r="AS153" s="120">
        <v>4560610.5</v>
      </c>
      <c r="AT153" s="120">
        <v>8131775.4000000004</v>
      </c>
      <c r="AU153" s="120">
        <v>7805</v>
      </c>
      <c r="AV153" s="120">
        <v>85012</v>
      </c>
      <c r="AW153" s="120">
        <v>638782.30000000005</v>
      </c>
      <c r="AX153" s="120">
        <v>8867815.6999999993</v>
      </c>
      <c r="AY153" s="120">
        <v>24574</v>
      </c>
      <c r="AZ153" s="120">
        <v>771296.3</v>
      </c>
      <c r="BA153" s="120">
        <v>187925</v>
      </c>
      <c r="BB153" s="120">
        <v>2353044.4</v>
      </c>
      <c r="BC153" s="120">
        <v>4486457.5999999996</v>
      </c>
    </row>
    <row r="154" spans="26:55" x14ac:dyDescent="0.15">
      <c r="Z154" s="51" t="s">
        <v>47</v>
      </c>
      <c r="AA154" s="120">
        <v>310495787.60000002</v>
      </c>
      <c r="AB154" s="120">
        <v>27862780.199999999</v>
      </c>
      <c r="AC154" s="120">
        <v>26474686.600000001</v>
      </c>
      <c r="AD154" s="120">
        <v>425920</v>
      </c>
      <c r="AE154" s="120">
        <v>2087820.6</v>
      </c>
      <c r="AF154" s="120">
        <v>172943371.80000001</v>
      </c>
      <c r="AG154" s="120">
        <v>0</v>
      </c>
      <c r="AH154" s="120">
        <v>0</v>
      </c>
      <c r="AI154" s="120">
        <v>19716682.100000001</v>
      </c>
      <c r="AJ154" s="120">
        <v>11334142.800000001</v>
      </c>
      <c r="AK154" s="120">
        <v>1201977.8</v>
      </c>
      <c r="AL154" s="120">
        <v>267611.90000000002</v>
      </c>
      <c r="AM154" s="120">
        <v>181176.6</v>
      </c>
      <c r="AN154" s="120">
        <v>1246081.3</v>
      </c>
      <c r="AO154" s="120">
        <v>13569809.300000001</v>
      </c>
      <c r="AP154" s="120">
        <v>821701</v>
      </c>
      <c r="AQ154" s="120">
        <v>800371.8</v>
      </c>
      <c r="AR154" s="120">
        <v>6567001.5999999996</v>
      </c>
      <c r="AS154" s="120">
        <v>4416586.0999999996</v>
      </c>
      <c r="AT154" s="120">
        <v>1453238.1</v>
      </c>
      <c r="AU154" s="120">
        <v>29234</v>
      </c>
      <c r="AV154" s="120">
        <v>265169.90000000002</v>
      </c>
      <c r="AW154" s="120">
        <v>2645996.4</v>
      </c>
      <c r="AX154" s="120">
        <v>3234597.6</v>
      </c>
      <c r="AY154" s="120">
        <v>289334</v>
      </c>
      <c r="AZ154" s="120">
        <v>421655.2</v>
      </c>
      <c r="BA154" s="120">
        <v>210635.2</v>
      </c>
      <c r="BB154" s="120">
        <v>953331.9</v>
      </c>
      <c r="BC154" s="120">
        <v>11074873.800000001</v>
      </c>
    </row>
    <row r="155" spans="26:55" x14ac:dyDescent="0.15">
      <c r="Z155" s="51" t="s">
        <v>48</v>
      </c>
      <c r="AA155" s="120">
        <v>827128931.70000005</v>
      </c>
      <c r="AB155" s="120">
        <v>75440948.400000006</v>
      </c>
      <c r="AC155" s="120">
        <v>57254417.200000003</v>
      </c>
      <c r="AD155" s="120">
        <v>453198</v>
      </c>
      <c r="AE155" s="120">
        <v>3681595</v>
      </c>
      <c r="AF155" s="120">
        <v>552475888.29999995</v>
      </c>
      <c r="AG155" s="120">
        <v>172</v>
      </c>
      <c r="AH155" s="120">
        <v>0</v>
      </c>
      <c r="AI155" s="120">
        <v>21732250.100000001</v>
      </c>
      <c r="AJ155" s="120">
        <v>20339439.399999999</v>
      </c>
      <c r="AK155" s="120">
        <v>2002543.8</v>
      </c>
      <c r="AL155" s="120">
        <v>217216.5</v>
      </c>
      <c r="AM155" s="120">
        <v>245901</v>
      </c>
      <c r="AN155" s="120">
        <v>1007580.7</v>
      </c>
      <c r="AO155" s="120">
        <v>16623722.800000001</v>
      </c>
      <c r="AP155" s="120">
        <v>0</v>
      </c>
      <c r="AQ155" s="120">
        <v>553840</v>
      </c>
      <c r="AR155" s="120">
        <v>23006372.100000001</v>
      </c>
      <c r="AS155" s="120">
        <v>11479555.300000001</v>
      </c>
      <c r="AT155" s="120">
        <v>2210333.7000000002</v>
      </c>
      <c r="AU155" s="120">
        <v>80797</v>
      </c>
      <c r="AV155" s="120">
        <v>62370.3</v>
      </c>
      <c r="AW155" s="120">
        <v>287408.09999999998</v>
      </c>
      <c r="AX155" s="120">
        <v>9976542.1999999993</v>
      </c>
      <c r="AY155" s="120">
        <v>1277612.5</v>
      </c>
      <c r="AZ155" s="120">
        <v>529341.5</v>
      </c>
      <c r="BA155" s="120">
        <v>1881</v>
      </c>
      <c r="BB155" s="120">
        <v>1961680.5</v>
      </c>
      <c r="BC155" s="120">
        <v>24226324.300000001</v>
      </c>
    </row>
    <row r="156" spans="26:55" x14ac:dyDescent="0.15">
      <c r="Z156" s="51" t="s">
        <v>94</v>
      </c>
      <c r="AA156" s="120">
        <v>608285220.5</v>
      </c>
      <c r="AB156" s="120">
        <v>68595772.700000003</v>
      </c>
      <c r="AC156" s="120">
        <v>96516411.799999997</v>
      </c>
      <c r="AD156" s="120">
        <v>1444138.1</v>
      </c>
      <c r="AE156" s="120">
        <v>4175400</v>
      </c>
      <c r="AF156" s="120">
        <v>293454975.30000001</v>
      </c>
      <c r="AG156" s="120">
        <v>0</v>
      </c>
      <c r="AH156" s="120">
        <v>0</v>
      </c>
      <c r="AI156" s="120">
        <v>20030033.399999999</v>
      </c>
      <c r="AJ156" s="120">
        <v>6507140.5</v>
      </c>
      <c r="AK156" s="120">
        <v>1101808.2</v>
      </c>
      <c r="AL156" s="120">
        <v>372644.4</v>
      </c>
      <c r="AM156" s="120">
        <v>73719.100000000006</v>
      </c>
      <c r="AN156" s="120">
        <v>2871264.6</v>
      </c>
      <c r="AO156" s="120">
        <v>24858607.800000001</v>
      </c>
      <c r="AP156" s="120">
        <v>216609</v>
      </c>
      <c r="AQ156" s="120">
        <v>1874021.9</v>
      </c>
      <c r="AR156" s="120">
        <v>42691180.899999999</v>
      </c>
      <c r="AS156" s="120">
        <v>13997806.4</v>
      </c>
      <c r="AT156" s="120">
        <v>559034.80000000005</v>
      </c>
      <c r="AU156" s="120">
        <v>60346.9</v>
      </c>
      <c r="AV156" s="120">
        <v>91922</v>
      </c>
      <c r="AW156" s="120">
        <v>563735.1</v>
      </c>
      <c r="AX156" s="120">
        <v>17171668.399999999</v>
      </c>
      <c r="AY156" s="120">
        <v>394136.3</v>
      </c>
      <c r="AZ156" s="120">
        <v>798547</v>
      </c>
      <c r="BA156" s="120">
        <v>2123061.7000000002</v>
      </c>
      <c r="BB156" s="120">
        <v>1472212</v>
      </c>
      <c r="BC156" s="120">
        <v>6269022.2000000002</v>
      </c>
    </row>
    <row r="157" spans="26:55" x14ac:dyDescent="0.15">
      <c r="Z157" s="51" t="s">
        <v>49</v>
      </c>
      <c r="AA157" s="120">
        <v>677585770.79999995</v>
      </c>
      <c r="AB157" s="120">
        <v>76718159.799999997</v>
      </c>
      <c r="AC157" s="120">
        <v>52944122.700000003</v>
      </c>
      <c r="AD157" s="120">
        <v>109712</v>
      </c>
      <c r="AE157" s="120">
        <v>1897254.8</v>
      </c>
      <c r="AF157" s="120">
        <v>408577441.30000001</v>
      </c>
      <c r="AG157" s="120">
        <v>0</v>
      </c>
      <c r="AH157" s="120">
        <v>0</v>
      </c>
      <c r="AI157" s="120">
        <v>9470212</v>
      </c>
      <c r="AJ157" s="120">
        <v>1734566.7</v>
      </c>
      <c r="AK157" s="120">
        <v>508572</v>
      </c>
      <c r="AL157" s="120">
        <v>482684.3</v>
      </c>
      <c r="AM157" s="120">
        <v>48529.4</v>
      </c>
      <c r="AN157" s="120">
        <v>456091.4</v>
      </c>
      <c r="AO157" s="120">
        <v>12155410.5</v>
      </c>
      <c r="AP157" s="120">
        <v>1089822</v>
      </c>
      <c r="AQ157" s="120">
        <v>368598.5</v>
      </c>
      <c r="AR157" s="120">
        <v>25950694.5</v>
      </c>
      <c r="AS157" s="120">
        <v>10614530.9</v>
      </c>
      <c r="AT157" s="120">
        <v>6205265.2000000002</v>
      </c>
      <c r="AU157" s="120">
        <v>28952.799999999999</v>
      </c>
      <c r="AV157" s="120">
        <v>79556</v>
      </c>
      <c r="AW157" s="120">
        <v>578040.5</v>
      </c>
      <c r="AX157" s="120">
        <v>1500825.8</v>
      </c>
      <c r="AY157" s="120">
        <v>378113.4</v>
      </c>
      <c r="AZ157" s="120">
        <v>199485.5</v>
      </c>
      <c r="BA157" s="120">
        <v>783515</v>
      </c>
      <c r="BB157" s="120">
        <v>1758769.3</v>
      </c>
      <c r="BC157" s="120">
        <v>62946844.5</v>
      </c>
    </row>
    <row r="158" spans="26:55" x14ac:dyDescent="0.15">
      <c r="Z158" s="51" t="s">
        <v>50</v>
      </c>
      <c r="AA158" s="120">
        <v>843580706.5</v>
      </c>
      <c r="AB158" s="120">
        <v>42339466.200000003</v>
      </c>
      <c r="AC158" s="120">
        <v>24884088.899999999</v>
      </c>
      <c r="AD158" s="120">
        <v>1825024.4</v>
      </c>
      <c r="AE158" s="120">
        <v>1125541</v>
      </c>
      <c r="AF158" s="120">
        <v>689074102.29999995</v>
      </c>
      <c r="AG158" s="120">
        <v>0</v>
      </c>
      <c r="AH158" s="120">
        <v>0</v>
      </c>
      <c r="AI158" s="120">
        <v>16774117</v>
      </c>
      <c r="AJ158" s="120">
        <v>618595</v>
      </c>
      <c r="AK158" s="120">
        <v>538890</v>
      </c>
      <c r="AL158" s="120">
        <v>207654.39999999999</v>
      </c>
      <c r="AM158" s="120">
        <v>70231</v>
      </c>
      <c r="AN158" s="120">
        <v>436133.7</v>
      </c>
      <c r="AO158" s="120">
        <v>11338031</v>
      </c>
      <c r="AP158" s="120">
        <v>817711.4</v>
      </c>
      <c r="AQ158" s="120">
        <v>375088</v>
      </c>
      <c r="AR158" s="120">
        <v>26079314.199999999</v>
      </c>
      <c r="AS158" s="120">
        <v>9986561.3000000007</v>
      </c>
      <c r="AT158" s="120">
        <v>2487793.7000000002</v>
      </c>
      <c r="AU158" s="120">
        <v>57744</v>
      </c>
      <c r="AV158" s="120">
        <v>10320</v>
      </c>
      <c r="AW158" s="120">
        <v>100516.7</v>
      </c>
      <c r="AX158" s="120">
        <v>4316940.7</v>
      </c>
      <c r="AY158" s="120">
        <v>783852.8</v>
      </c>
      <c r="AZ158" s="120">
        <v>523622</v>
      </c>
      <c r="BA158" s="120">
        <v>0</v>
      </c>
      <c r="BB158" s="120">
        <v>781272.6</v>
      </c>
      <c r="BC158" s="120">
        <v>8028094.2000000002</v>
      </c>
    </row>
    <row r="159" spans="26:55" x14ac:dyDescent="0.15">
      <c r="Z159" s="51" t="s">
        <v>51</v>
      </c>
      <c r="AA159" s="120">
        <v>877779462.60000002</v>
      </c>
      <c r="AB159" s="120">
        <v>55505852.700000003</v>
      </c>
      <c r="AC159" s="120">
        <v>64539181.899999999</v>
      </c>
      <c r="AD159" s="120">
        <v>711330</v>
      </c>
      <c r="AE159" s="120">
        <v>3190973</v>
      </c>
      <c r="AF159" s="120">
        <v>634497346.70000005</v>
      </c>
      <c r="AG159" s="120">
        <v>0</v>
      </c>
      <c r="AH159" s="120">
        <v>0</v>
      </c>
      <c r="AI159" s="120">
        <v>27811543.5</v>
      </c>
      <c r="AJ159" s="120">
        <v>564515</v>
      </c>
      <c r="AK159" s="120">
        <v>804143.3</v>
      </c>
      <c r="AL159" s="120">
        <v>164125.4</v>
      </c>
      <c r="AM159" s="120">
        <v>54936</v>
      </c>
      <c r="AN159" s="120">
        <v>1277903.3999999999</v>
      </c>
      <c r="AO159" s="120">
        <v>21425632.5</v>
      </c>
      <c r="AP159" s="120">
        <v>2186758.4</v>
      </c>
      <c r="AQ159" s="120">
        <v>575302.1</v>
      </c>
      <c r="AR159" s="120">
        <v>35733518.299999997</v>
      </c>
      <c r="AS159" s="120">
        <v>12566236.9</v>
      </c>
      <c r="AT159" s="120">
        <v>926243.8</v>
      </c>
      <c r="AU159" s="120">
        <v>43684</v>
      </c>
      <c r="AV159" s="120">
        <v>90814</v>
      </c>
      <c r="AW159" s="120">
        <v>17445.7</v>
      </c>
      <c r="AX159" s="120">
        <v>2094272.8</v>
      </c>
      <c r="AY159" s="120">
        <v>418572.9</v>
      </c>
      <c r="AZ159" s="120">
        <v>730701.6</v>
      </c>
      <c r="BA159" s="120">
        <v>2873</v>
      </c>
      <c r="BB159" s="120">
        <v>1985577</v>
      </c>
      <c r="BC159" s="120">
        <v>9859978.6999999993</v>
      </c>
    </row>
  </sheetData>
  <mergeCells count="5">
    <mergeCell ref="Z55:Z56"/>
    <mergeCell ref="Z2:Z3"/>
    <mergeCell ref="A1:C1"/>
    <mergeCell ref="A2:A3"/>
    <mergeCell ref="Z109:Z110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23" workbookViewId="0">
      <selection activeCell="L35" sqref="B27:L35"/>
    </sheetView>
  </sheetViews>
  <sheetFormatPr defaultRowHeight="10.5" x14ac:dyDescent="0.25"/>
  <cols>
    <col min="1" max="1" width="9.140625" style="20"/>
    <col min="2" max="2" width="15.7109375" style="20" bestFit="1" customWidth="1"/>
    <col min="3" max="3" width="18" style="20" bestFit="1" customWidth="1"/>
    <col min="4" max="4" width="16.140625" style="20" customWidth="1"/>
    <col min="5" max="6" width="17" style="20" customWidth="1"/>
    <col min="7" max="10" width="16.140625" style="20" customWidth="1"/>
    <col min="11" max="11" width="16" style="20" customWidth="1"/>
    <col min="12" max="12" width="15.7109375" style="20" bestFit="1" customWidth="1"/>
    <col min="13" max="13" width="14" style="20" customWidth="1"/>
    <col min="14" max="14" width="15.7109375" style="20" bestFit="1" customWidth="1"/>
    <col min="15" max="15" width="9.140625" style="20"/>
    <col min="16" max="16" width="15.7109375" style="20" bestFit="1" customWidth="1"/>
    <col min="17" max="17" width="9.140625" style="20"/>
    <col min="18" max="18" width="15.7109375" style="20" bestFit="1" customWidth="1"/>
    <col min="19" max="19" width="9.140625" style="20"/>
    <col min="20" max="20" width="15.7109375" style="20" bestFit="1" customWidth="1"/>
    <col min="21" max="21" width="9.140625" style="20"/>
    <col min="22" max="22" width="15.7109375" style="20" bestFit="1" customWidth="1"/>
    <col min="23" max="16384" width="9.140625" style="20"/>
  </cols>
  <sheetData>
    <row r="1" spans="1:12" x14ac:dyDescent="0.25">
      <c r="A1" s="43" t="s">
        <v>104</v>
      </c>
      <c r="B1" s="40"/>
      <c r="C1" s="41"/>
      <c r="D1" s="41"/>
      <c r="E1" s="41"/>
      <c r="F1" s="41"/>
      <c r="G1" s="41"/>
      <c r="H1" s="41"/>
      <c r="I1" s="41"/>
      <c r="J1" s="41"/>
    </row>
    <row r="2" spans="1:12" x14ac:dyDescent="0.25">
      <c r="A2" s="173" t="s">
        <v>103</v>
      </c>
      <c r="B2" s="174"/>
      <c r="C2" s="41"/>
      <c r="D2" s="41"/>
      <c r="E2" s="41"/>
      <c r="F2" s="42"/>
      <c r="G2" s="42"/>
      <c r="H2" s="42"/>
      <c r="I2" s="42"/>
      <c r="J2" s="41"/>
    </row>
    <row r="3" spans="1:12" x14ac:dyDescent="0.25">
      <c r="A3" s="172" t="s">
        <v>67</v>
      </c>
      <c r="B3" s="45" t="s">
        <v>5</v>
      </c>
      <c r="C3" s="45" t="s">
        <v>60</v>
      </c>
      <c r="D3" s="45" t="s">
        <v>61</v>
      </c>
      <c r="E3" s="46" t="s">
        <v>62</v>
      </c>
      <c r="F3" s="46" t="s">
        <v>63</v>
      </c>
      <c r="G3" s="46" t="s">
        <v>64</v>
      </c>
      <c r="H3" s="46" t="s">
        <v>65</v>
      </c>
      <c r="I3" s="45" t="s">
        <v>56</v>
      </c>
    </row>
    <row r="4" spans="1:12" x14ac:dyDescent="0.25">
      <c r="A4" s="172"/>
      <c r="B4" s="45" t="s">
        <v>3</v>
      </c>
      <c r="C4" s="45" t="s">
        <v>3</v>
      </c>
      <c r="D4" s="45" t="s">
        <v>3</v>
      </c>
      <c r="E4" s="45" t="s">
        <v>3</v>
      </c>
      <c r="F4" s="45" t="s">
        <v>3</v>
      </c>
      <c r="G4" s="45" t="s">
        <v>3</v>
      </c>
      <c r="H4" s="45" t="s">
        <v>3</v>
      </c>
      <c r="I4" s="45" t="s">
        <v>3</v>
      </c>
    </row>
    <row r="5" spans="1:12" x14ac:dyDescent="0.25">
      <c r="A5" s="122">
        <v>2022</v>
      </c>
      <c r="B5" s="87">
        <v>10199543631.300001</v>
      </c>
      <c r="C5" s="87">
        <v>871305620.10000002</v>
      </c>
      <c r="D5" s="87">
        <v>1187425021.3000002</v>
      </c>
      <c r="E5" s="87">
        <v>5265801281.3000002</v>
      </c>
      <c r="F5" s="87">
        <v>643124202.39999998</v>
      </c>
      <c r="G5" s="87">
        <v>477619236.90000004</v>
      </c>
      <c r="H5" s="87">
        <v>407860960.69999999</v>
      </c>
      <c r="I5" s="87">
        <v>1346407308.5999999</v>
      </c>
    </row>
    <row r="6" spans="1:12" x14ac:dyDescent="0.25">
      <c r="A6" s="141">
        <v>2021</v>
      </c>
      <c r="B6" s="87">
        <v>10196731502.799999</v>
      </c>
      <c r="C6" s="87">
        <v>879013784.10000002</v>
      </c>
      <c r="D6" s="87">
        <v>1201746320.9000001</v>
      </c>
      <c r="E6" s="87">
        <v>5282533422.8000011</v>
      </c>
      <c r="F6" s="87">
        <v>625786156.60000014</v>
      </c>
      <c r="G6" s="87">
        <v>469226279.49999994</v>
      </c>
      <c r="H6" s="87">
        <v>407069668.60000002</v>
      </c>
      <c r="I6" s="87">
        <v>1331355870.3</v>
      </c>
    </row>
    <row r="7" spans="1:12" x14ac:dyDescent="0.25">
      <c r="A7" s="122">
        <v>2020</v>
      </c>
      <c r="B7" s="87"/>
      <c r="C7" s="87">
        <v>885687043.5</v>
      </c>
      <c r="D7" s="87">
        <v>1215585397.9999998</v>
      </c>
      <c r="E7" s="87">
        <v>5298382971.1999998</v>
      </c>
      <c r="F7" s="87">
        <v>612278322.5</v>
      </c>
      <c r="G7" s="87">
        <v>462464438.30000007</v>
      </c>
      <c r="H7" s="87">
        <v>406249788.10000002</v>
      </c>
      <c r="I7" s="87">
        <v>1314620677.0999999</v>
      </c>
    </row>
    <row r="8" spans="1:12" x14ac:dyDescent="0.25">
      <c r="A8" s="122">
        <v>2019</v>
      </c>
      <c r="B8" s="87">
        <v>10192514246.5</v>
      </c>
      <c r="C8" s="87">
        <v>893256372.00000024</v>
      </c>
      <c r="D8" s="87">
        <v>1227767733.5000002</v>
      </c>
      <c r="E8" s="87">
        <v>5317160876.9000006</v>
      </c>
      <c r="F8" s="87">
        <v>597150228.5</v>
      </c>
      <c r="G8" s="87">
        <v>454889442.80000007</v>
      </c>
      <c r="H8" s="87">
        <v>405482513.90000004</v>
      </c>
      <c r="I8" s="87">
        <v>1296807078.8999999</v>
      </c>
    </row>
    <row r="9" spans="1:12" x14ac:dyDescent="0.25">
      <c r="A9" s="128">
        <v>2018</v>
      </c>
      <c r="B9" s="87">
        <v>10187788175.899998</v>
      </c>
      <c r="C9" s="87">
        <v>901313636.20000029</v>
      </c>
      <c r="D9" s="87">
        <v>1243648953.5999999</v>
      </c>
      <c r="E9" s="87">
        <v>5337031045.5</v>
      </c>
      <c r="F9" s="87">
        <v>577758835.89999998</v>
      </c>
      <c r="G9" s="87">
        <v>445354753.90000004</v>
      </c>
      <c r="H9" s="87">
        <v>404988530.5</v>
      </c>
      <c r="I9" s="87">
        <v>1277692420.2999997</v>
      </c>
    </row>
    <row r="10" spans="1:12" x14ac:dyDescent="0.25">
      <c r="A10" s="122">
        <v>2017</v>
      </c>
      <c r="B10" s="78">
        <v>10186590560.4</v>
      </c>
      <c r="C10" s="78">
        <v>907167983.80000019</v>
      </c>
      <c r="D10" s="78">
        <v>1260139821.5999999</v>
      </c>
      <c r="E10" s="78">
        <v>5358123075.9000006</v>
      </c>
      <c r="F10" s="78">
        <v>561118537</v>
      </c>
      <c r="G10" s="78">
        <v>435239645.80000001</v>
      </c>
      <c r="H10" s="78">
        <v>405045551.09999996</v>
      </c>
      <c r="I10" s="78">
        <v>1259755945.2</v>
      </c>
    </row>
    <row r="11" spans="1:12" x14ac:dyDescent="0.15">
      <c r="A11" s="122">
        <v>2016</v>
      </c>
      <c r="B11" s="54">
        <v>10183458408.099998</v>
      </c>
      <c r="C11" s="54">
        <v>913300280.10000002</v>
      </c>
      <c r="D11" s="54">
        <v>1275911411.3999999</v>
      </c>
      <c r="E11" s="54">
        <v>5374382649.6999998</v>
      </c>
      <c r="F11" s="54">
        <v>547498528</v>
      </c>
      <c r="G11" s="54">
        <v>425650861.20000005</v>
      </c>
      <c r="H11" s="54">
        <v>404391976.39999998</v>
      </c>
      <c r="I11" s="54">
        <v>1242322701.3</v>
      </c>
    </row>
    <row r="12" spans="1:12" x14ac:dyDescent="0.15">
      <c r="A12" s="128">
        <v>2015</v>
      </c>
      <c r="B12" s="54">
        <v>10175339934</v>
      </c>
      <c r="C12" s="54">
        <v>922109194.19999993</v>
      </c>
      <c r="D12" s="54">
        <v>1292349926.3</v>
      </c>
      <c r="E12" s="54">
        <v>5396794752.1999998</v>
      </c>
      <c r="F12" s="54">
        <v>533493083.50000006</v>
      </c>
      <c r="G12" s="54">
        <v>413459375.40000015</v>
      </c>
      <c r="H12" s="54">
        <v>402443107.09999996</v>
      </c>
      <c r="I12" s="55">
        <v>1214690495.3</v>
      </c>
    </row>
    <row r="13" spans="1:12" x14ac:dyDescent="0.25">
      <c r="A13" s="128">
        <v>2014</v>
      </c>
      <c r="B13" s="47">
        <v>10172685456.699999</v>
      </c>
      <c r="C13" s="47">
        <v>929864027.89999986</v>
      </c>
      <c r="D13" s="47">
        <v>1308250136.5</v>
      </c>
      <c r="E13" s="47">
        <v>5411638191.6000004</v>
      </c>
      <c r="F13" s="47">
        <v>522648405</v>
      </c>
      <c r="G13" s="47">
        <v>405055898.10000002</v>
      </c>
      <c r="H13" s="47">
        <v>404978413.80000007</v>
      </c>
      <c r="I13" s="48">
        <v>1190250383.8000002</v>
      </c>
    </row>
    <row r="14" spans="1:12" x14ac:dyDescent="0.25">
      <c r="A14" s="128">
        <v>2013</v>
      </c>
      <c r="B14" s="49">
        <v>10172626455.6</v>
      </c>
      <c r="C14" s="49">
        <v>938685377.10000002</v>
      </c>
      <c r="D14" s="49">
        <v>1329187677.8</v>
      </c>
      <c r="E14" s="49">
        <v>5433601761.8000002</v>
      </c>
      <c r="F14" s="49">
        <v>510318094.60000002</v>
      </c>
      <c r="G14" s="49">
        <v>393458199.30000001</v>
      </c>
      <c r="H14" s="49">
        <v>401966162.5</v>
      </c>
      <c r="I14" s="49">
        <v>1165409182.5</v>
      </c>
    </row>
    <row r="15" spans="1:12" x14ac:dyDescent="0.25">
      <c r="A15" s="128">
        <v>2012</v>
      </c>
      <c r="B15" s="49">
        <v>10172287934.299999</v>
      </c>
      <c r="C15" s="49">
        <v>946453205.79999995</v>
      </c>
      <c r="D15" s="49">
        <v>1345028013.7</v>
      </c>
      <c r="E15" s="49">
        <v>5449766422.1000004</v>
      </c>
      <c r="F15" s="49">
        <v>496835781.19999999</v>
      </c>
      <c r="G15" s="49">
        <v>384350622.80000001</v>
      </c>
      <c r="H15" s="49">
        <v>401944102.5</v>
      </c>
      <c r="I15" s="49">
        <v>1147909786.2</v>
      </c>
      <c r="L15" s="80"/>
    </row>
    <row r="17" spans="1:23" x14ac:dyDescent="0.25">
      <c r="A17" s="176" t="s">
        <v>67</v>
      </c>
      <c r="B17" s="175">
        <f>M38</f>
        <v>2012</v>
      </c>
      <c r="C17" s="175"/>
      <c r="D17" s="175">
        <f>L38</f>
        <v>2013</v>
      </c>
      <c r="E17" s="175"/>
      <c r="F17" s="175">
        <f>K38</f>
        <v>2014</v>
      </c>
      <c r="G17" s="175"/>
      <c r="H17" s="175">
        <f>J38</f>
        <v>2015</v>
      </c>
      <c r="I17" s="175"/>
      <c r="J17" s="175">
        <f>I38</f>
        <v>2016</v>
      </c>
      <c r="K17" s="175"/>
      <c r="L17" s="175">
        <f>H38</f>
        <v>2017</v>
      </c>
      <c r="M17" s="175"/>
      <c r="N17" s="175">
        <f>G38</f>
        <v>2018</v>
      </c>
      <c r="O17" s="175"/>
      <c r="P17" s="175">
        <f>F38</f>
        <v>2019</v>
      </c>
      <c r="Q17" s="175"/>
      <c r="R17" s="175">
        <f>E38</f>
        <v>2020</v>
      </c>
      <c r="S17" s="175"/>
      <c r="T17" s="175">
        <f>D38</f>
        <v>2021</v>
      </c>
      <c r="U17" s="175"/>
      <c r="V17" s="175">
        <f>C38</f>
        <v>2022</v>
      </c>
      <c r="W17" s="175"/>
    </row>
    <row r="18" spans="1:23" x14ac:dyDescent="0.25">
      <c r="A18" s="176"/>
      <c r="B18" s="44" t="s">
        <v>3</v>
      </c>
      <c r="C18" s="44" t="s">
        <v>68</v>
      </c>
      <c r="D18" s="44" t="s">
        <v>3</v>
      </c>
      <c r="E18" s="44" t="s">
        <v>68</v>
      </c>
      <c r="F18" s="44" t="s">
        <v>3</v>
      </c>
      <c r="G18" s="44" t="s">
        <v>68</v>
      </c>
      <c r="H18" s="44" t="s">
        <v>3</v>
      </c>
      <c r="I18" s="44" t="s">
        <v>68</v>
      </c>
      <c r="J18" s="44" t="s">
        <v>3</v>
      </c>
      <c r="K18" s="44" t="s">
        <v>68</v>
      </c>
      <c r="L18" s="44" t="s">
        <v>3</v>
      </c>
      <c r="M18" s="44" t="s">
        <v>68</v>
      </c>
      <c r="N18" s="44" t="s">
        <v>3</v>
      </c>
      <c r="O18" s="44" t="s">
        <v>68</v>
      </c>
      <c r="P18" s="44" t="s">
        <v>3</v>
      </c>
      <c r="Q18" s="44" t="s">
        <v>68</v>
      </c>
      <c r="R18" s="44" t="s">
        <v>3</v>
      </c>
      <c r="S18" s="44" t="s">
        <v>68</v>
      </c>
      <c r="T18" s="44" t="s">
        <v>3</v>
      </c>
      <c r="U18" s="44" t="s">
        <v>68</v>
      </c>
      <c r="V18" s="44" t="s">
        <v>3</v>
      </c>
      <c r="W18" s="44" t="s">
        <v>68</v>
      </c>
    </row>
    <row r="19" spans="1:23" x14ac:dyDescent="0.15">
      <c r="A19" s="30" t="s">
        <v>60</v>
      </c>
      <c r="B19" s="49">
        <f>M40</f>
        <v>946453205.79999995</v>
      </c>
      <c r="C19" s="21">
        <v>100</v>
      </c>
      <c r="D19" s="49">
        <f>L40</f>
        <v>938685377.10000002</v>
      </c>
      <c r="E19" s="21">
        <f t="shared" ref="E19:E25" si="0">D19/B19*100</f>
        <v>99.179269650903223</v>
      </c>
      <c r="F19" s="49">
        <f>K40</f>
        <v>929864027.89999986</v>
      </c>
      <c r="G19" s="21">
        <f t="shared" ref="G19:G25" si="1">F19/B19*100</f>
        <v>98.247226825548353</v>
      </c>
      <c r="H19" s="47">
        <f>J40</f>
        <v>922109194.19999993</v>
      </c>
      <c r="I19" s="21">
        <f t="shared" ref="I19:I25" si="2">H19/B19*100</f>
        <v>97.427869497317303</v>
      </c>
      <c r="J19" s="54">
        <f>I40</f>
        <v>913300280.10000002</v>
      </c>
      <c r="K19" s="21">
        <f t="shared" ref="K19:K25" si="3">J19/B19*100</f>
        <v>96.497140535122711</v>
      </c>
      <c r="L19" s="54">
        <f>H40</f>
        <v>907167983.80000019</v>
      </c>
      <c r="M19" s="21">
        <f t="shared" ref="M19:M25" si="4">L19/B19*100</f>
        <v>95.849216658652082</v>
      </c>
      <c r="N19" s="78">
        <f>G40</f>
        <v>901313636.20000029</v>
      </c>
      <c r="O19" s="21">
        <f t="shared" ref="O19:O25" si="5">N19/B19*100</f>
        <v>95.230660182312448</v>
      </c>
      <c r="P19" s="87">
        <f>F40</f>
        <v>893256372.00000024</v>
      </c>
      <c r="Q19" s="21">
        <f t="shared" ref="Q19:Q25" si="6">P19/B19*100</f>
        <v>94.379348765052313</v>
      </c>
      <c r="R19" s="87">
        <f>E40</f>
        <v>885687043.5</v>
      </c>
      <c r="S19" s="21">
        <f t="shared" ref="S19:S25" si="7">R19/B19*100</f>
        <v>93.579591476090286</v>
      </c>
      <c r="T19" s="87">
        <f>D40</f>
        <v>879013784.10000002</v>
      </c>
      <c r="U19" s="21">
        <f t="shared" ref="U19:U25" si="8">T19/B19*100</f>
        <v>92.874510722059838</v>
      </c>
      <c r="V19" s="87">
        <f>C40</f>
        <v>871305620.10000002</v>
      </c>
      <c r="W19" s="21">
        <f t="shared" ref="W19:W25" si="9">V19/B19*100</f>
        <v>92.060084403593876</v>
      </c>
    </row>
    <row r="20" spans="1:23" x14ac:dyDescent="0.15">
      <c r="A20" s="30" t="s">
        <v>61</v>
      </c>
      <c r="B20" s="49">
        <f t="shared" ref="B20:B25" si="10">M41</f>
        <v>1345028013.7</v>
      </c>
      <c r="C20" s="21">
        <v>100</v>
      </c>
      <c r="D20" s="49">
        <f t="shared" ref="D20:D25" si="11">L41</f>
        <v>1329187677.8</v>
      </c>
      <c r="E20" s="21">
        <f t="shared" si="0"/>
        <v>98.822304387815279</v>
      </c>
      <c r="F20" s="49">
        <f t="shared" ref="F20:F25" si="12">K41</f>
        <v>1308250136.5</v>
      </c>
      <c r="G20" s="21">
        <f t="shared" si="1"/>
        <v>97.265642289573677</v>
      </c>
      <c r="H20" s="47">
        <f t="shared" ref="H20:H25" si="13">J41</f>
        <v>1292349926.3</v>
      </c>
      <c r="I20" s="21">
        <f t="shared" si="2"/>
        <v>96.083495149287685</v>
      </c>
      <c r="J20" s="54">
        <f t="shared" ref="J20:J25" si="14">I41</f>
        <v>1275911411.3999999</v>
      </c>
      <c r="K20" s="21">
        <f t="shared" si="3"/>
        <v>94.861326188302257</v>
      </c>
      <c r="L20" s="54">
        <f t="shared" ref="L20:L25" si="15">H41</f>
        <v>1260139821.5999999</v>
      </c>
      <c r="M20" s="21">
        <f t="shared" si="4"/>
        <v>93.68874170386357</v>
      </c>
      <c r="N20" s="78">
        <f t="shared" ref="N20:N25" si="16">G41</f>
        <v>1243648953.5999999</v>
      </c>
      <c r="O20" s="21">
        <f t="shared" si="5"/>
        <v>92.462680400156188</v>
      </c>
      <c r="P20" s="87">
        <f t="shared" ref="P20:P25" si="17">F41</f>
        <v>1227767733.5000002</v>
      </c>
      <c r="Q20" s="21">
        <f t="shared" si="6"/>
        <v>91.281945133809387</v>
      </c>
      <c r="R20" s="87">
        <f t="shared" ref="R20:R25" si="18">E41</f>
        <v>1215585397.9999998</v>
      </c>
      <c r="S20" s="21">
        <f t="shared" si="7"/>
        <v>90.376214147100171</v>
      </c>
      <c r="T20" s="87">
        <f t="shared" ref="T20:T25" si="19">D41</f>
        <v>1201746320.9000001</v>
      </c>
      <c r="U20" s="21">
        <f t="shared" si="8"/>
        <v>89.347307911762357</v>
      </c>
      <c r="V20" s="87">
        <f t="shared" ref="V20:V25" si="20">C41</f>
        <v>1187425021.3000002</v>
      </c>
      <c r="W20" s="21">
        <f t="shared" si="9"/>
        <v>88.282549449178077</v>
      </c>
    </row>
    <row r="21" spans="1:23" x14ac:dyDescent="0.15">
      <c r="A21" s="30" t="s">
        <v>62</v>
      </c>
      <c r="B21" s="49">
        <f t="shared" si="10"/>
        <v>5449766422.1000004</v>
      </c>
      <c r="C21" s="21">
        <v>100</v>
      </c>
      <c r="D21" s="49">
        <f t="shared" si="11"/>
        <v>5433601761.8000002</v>
      </c>
      <c r="E21" s="21">
        <f t="shared" si="0"/>
        <v>99.703388016145993</v>
      </c>
      <c r="F21" s="49">
        <f t="shared" si="12"/>
        <v>5411638191.6000004</v>
      </c>
      <c r="G21" s="21">
        <f t="shared" si="1"/>
        <v>99.300369455370017</v>
      </c>
      <c r="H21" s="47">
        <f t="shared" si="13"/>
        <v>5396794752.1999998</v>
      </c>
      <c r="I21" s="21">
        <f t="shared" si="2"/>
        <v>99.028001095878366</v>
      </c>
      <c r="J21" s="54">
        <f t="shared" si="14"/>
        <v>5374382649.6999998</v>
      </c>
      <c r="K21" s="21">
        <f t="shared" si="3"/>
        <v>98.616752231906617</v>
      </c>
      <c r="L21" s="54">
        <f t="shared" si="15"/>
        <v>5358123075.9000006</v>
      </c>
      <c r="M21" s="21">
        <f t="shared" si="4"/>
        <v>98.318398641300192</v>
      </c>
      <c r="N21" s="78">
        <f t="shared" si="16"/>
        <v>5337031045.5</v>
      </c>
      <c r="O21" s="21">
        <f t="shared" si="5"/>
        <v>97.931372321888261</v>
      </c>
      <c r="P21" s="87">
        <f t="shared" si="17"/>
        <v>5317160876.9000006</v>
      </c>
      <c r="Q21" s="21">
        <f t="shared" si="6"/>
        <v>97.566766445947934</v>
      </c>
      <c r="R21" s="87">
        <f t="shared" si="18"/>
        <v>5298382971.1999998</v>
      </c>
      <c r="S21" s="21">
        <f t="shared" si="7"/>
        <v>97.222202950091457</v>
      </c>
      <c r="T21" s="87">
        <f t="shared" si="19"/>
        <v>5282533422.8000011</v>
      </c>
      <c r="U21" s="21">
        <f t="shared" si="8"/>
        <v>96.931373083774147</v>
      </c>
      <c r="V21" s="87">
        <f t="shared" si="20"/>
        <v>5265801281.3000002</v>
      </c>
      <c r="W21" s="21">
        <f t="shared" si="9"/>
        <v>96.624348154556102</v>
      </c>
    </row>
    <row r="22" spans="1:23" x14ac:dyDescent="0.15">
      <c r="A22" s="30" t="s">
        <v>69</v>
      </c>
      <c r="B22" s="49">
        <f t="shared" si="10"/>
        <v>496835781.19999999</v>
      </c>
      <c r="C22" s="21">
        <v>100</v>
      </c>
      <c r="D22" s="49">
        <f t="shared" si="11"/>
        <v>510318094.60000002</v>
      </c>
      <c r="E22" s="21">
        <f t="shared" si="0"/>
        <v>102.71363575454176</v>
      </c>
      <c r="F22" s="49">
        <f t="shared" si="12"/>
        <v>522648405</v>
      </c>
      <c r="G22" s="21">
        <f t="shared" si="1"/>
        <v>105.195403547155</v>
      </c>
      <c r="H22" s="47">
        <f t="shared" si="13"/>
        <v>533493083.50000006</v>
      </c>
      <c r="I22" s="21">
        <f t="shared" si="2"/>
        <v>107.37815263857652</v>
      </c>
      <c r="J22" s="54">
        <f t="shared" si="14"/>
        <v>547498528</v>
      </c>
      <c r="K22" s="21">
        <f t="shared" si="3"/>
        <v>110.19708095049738</v>
      </c>
      <c r="L22" s="54">
        <f t="shared" si="15"/>
        <v>561118537</v>
      </c>
      <c r="M22" s="21">
        <f t="shared" si="4"/>
        <v>112.93843121458337</v>
      </c>
      <c r="N22" s="78">
        <f t="shared" si="16"/>
        <v>577758835.89999998</v>
      </c>
      <c r="O22" s="21">
        <f t="shared" si="5"/>
        <v>116.28768654796717</v>
      </c>
      <c r="P22" s="87">
        <f t="shared" si="17"/>
        <v>597150228.5</v>
      </c>
      <c r="Q22" s="21">
        <f t="shared" si="6"/>
        <v>120.19066482243129</v>
      </c>
      <c r="R22" s="87">
        <f t="shared" si="18"/>
        <v>612278322.5</v>
      </c>
      <c r="S22" s="21">
        <f t="shared" si="7"/>
        <v>123.23555300730824</v>
      </c>
      <c r="T22" s="87">
        <f t="shared" si="19"/>
        <v>625786156.60000014</v>
      </c>
      <c r="U22" s="21">
        <f t="shared" si="8"/>
        <v>125.95432540879972</v>
      </c>
      <c r="V22" s="87">
        <f t="shared" si="20"/>
        <v>643124202.39999998</v>
      </c>
      <c r="W22" s="21">
        <f t="shared" si="9"/>
        <v>129.44401887615095</v>
      </c>
    </row>
    <row r="23" spans="1:23" x14ac:dyDescent="0.15">
      <c r="A23" s="30" t="s">
        <v>64</v>
      </c>
      <c r="B23" s="49">
        <f t="shared" si="10"/>
        <v>384350622.80000001</v>
      </c>
      <c r="C23" s="21">
        <v>100</v>
      </c>
      <c r="D23" s="49">
        <f t="shared" si="11"/>
        <v>393458199.30000001</v>
      </c>
      <c r="E23" s="21">
        <f t="shared" si="0"/>
        <v>102.36960107769598</v>
      </c>
      <c r="F23" s="49">
        <f t="shared" si="12"/>
        <v>405055898.10000002</v>
      </c>
      <c r="G23" s="21">
        <f t="shared" si="1"/>
        <v>105.38707993996776</v>
      </c>
      <c r="H23" s="47">
        <f t="shared" si="13"/>
        <v>413459375.40000015</v>
      </c>
      <c r="I23" s="21">
        <f t="shared" si="2"/>
        <v>107.57348911989331</v>
      </c>
      <c r="J23" s="54">
        <f t="shared" si="14"/>
        <v>425650861.20000005</v>
      </c>
      <c r="K23" s="21">
        <f t="shared" si="3"/>
        <v>110.74545895076926</v>
      </c>
      <c r="L23" s="54">
        <f t="shared" si="15"/>
        <v>435239645.80000001</v>
      </c>
      <c r="M23" s="21">
        <f t="shared" si="4"/>
        <v>113.24026031993202</v>
      </c>
      <c r="N23" s="78">
        <f t="shared" si="16"/>
        <v>445354753.90000004</v>
      </c>
      <c r="O23" s="21">
        <f t="shared" si="5"/>
        <v>115.87200006483246</v>
      </c>
      <c r="P23" s="87">
        <f t="shared" si="17"/>
        <v>454889442.80000007</v>
      </c>
      <c r="Q23" s="21">
        <f t="shared" si="6"/>
        <v>118.35272686333215</v>
      </c>
      <c r="R23" s="87">
        <f t="shared" si="18"/>
        <v>462464438.30000007</v>
      </c>
      <c r="S23" s="21">
        <f t="shared" si="7"/>
        <v>120.32358239228019</v>
      </c>
      <c r="T23" s="87">
        <f t="shared" si="19"/>
        <v>469226279.49999994</v>
      </c>
      <c r="U23" s="21">
        <f t="shared" si="8"/>
        <v>122.08287216544089</v>
      </c>
      <c r="V23" s="87">
        <f t="shared" si="20"/>
        <v>477619236.90000004</v>
      </c>
      <c r="W23" s="21">
        <f t="shared" si="9"/>
        <v>124.26654428722837</v>
      </c>
    </row>
    <row r="24" spans="1:23" x14ac:dyDescent="0.15">
      <c r="A24" s="30" t="s">
        <v>65</v>
      </c>
      <c r="B24" s="49">
        <f t="shared" si="10"/>
        <v>401944102.5</v>
      </c>
      <c r="C24" s="21">
        <v>100</v>
      </c>
      <c r="D24" s="49">
        <f t="shared" si="11"/>
        <v>401966162.5</v>
      </c>
      <c r="E24" s="21">
        <f t="shared" si="0"/>
        <v>100.00548832533249</v>
      </c>
      <c r="F24" s="49">
        <f t="shared" si="12"/>
        <v>404978413.80000007</v>
      </c>
      <c r="G24" s="21">
        <f t="shared" si="1"/>
        <v>100.75490877490859</v>
      </c>
      <c r="H24" s="47">
        <f t="shared" si="13"/>
        <v>402443107.09999996</v>
      </c>
      <c r="I24" s="21">
        <f t="shared" si="2"/>
        <v>100.12414776007317</v>
      </c>
      <c r="J24" s="54">
        <f t="shared" si="14"/>
        <v>404391976.39999998</v>
      </c>
      <c r="K24" s="21">
        <f t="shared" si="3"/>
        <v>100.60900853744957</v>
      </c>
      <c r="L24" s="54">
        <f t="shared" si="15"/>
        <v>405045551.09999996</v>
      </c>
      <c r="M24" s="21">
        <f t="shared" si="4"/>
        <v>100.77161191835124</v>
      </c>
      <c r="N24" s="78">
        <f t="shared" si="16"/>
        <v>404988530.5</v>
      </c>
      <c r="O24" s="21">
        <f t="shared" si="5"/>
        <v>100.75742571692541</v>
      </c>
      <c r="P24" s="87">
        <f t="shared" si="17"/>
        <v>405482513.90000004</v>
      </c>
      <c r="Q24" s="21">
        <f t="shared" si="6"/>
        <v>100.88032424856888</v>
      </c>
      <c r="R24" s="87">
        <f t="shared" si="18"/>
        <v>406249788.10000002</v>
      </c>
      <c r="S24" s="21">
        <f t="shared" si="7"/>
        <v>101.07121502050151</v>
      </c>
      <c r="T24" s="87">
        <f t="shared" si="19"/>
        <v>407069668.60000002</v>
      </c>
      <c r="U24" s="21">
        <f t="shared" si="8"/>
        <v>101.27519375657465</v>
      </c>
      <c r="V24" s="87">
        <f t="shared" si="20"/>
        <v>407860960.69999999</v>
      </c>
      <c r="W24" s="21">
        <f t="shared" si="9"/>
        <v>101.47205996137237</v>
      </c>
    </row>
    <row r="25" spans="1:23" x14ac:dyDescent="0.15">
      <c r="A25" s="31" t="s">
        <v>56</v>
      </c>
      <c r="B25" s="49">
        <f t="shared" si="10"/>
        <v>1147909786.2</v>
      </c>
      <c r="C25" s="21">
        <v>100</v>
      </c>
      <c r="D25" s="49">
        <f t="shared" si="11"/>
        <v>1165409182.5</v>
      </c>
      <c r="E25" s="21">
        <f t="shared" si="0"/>
        <v>101.52445745391974</v>
      </c>
      <c r="F25" s="49">
        <f t="shared" si="12"/>
        <v>1190250383.8000002</v>
      </c>
      <c r="G25" s="21">
        <f t="shared" si="1"/>
        <v>103.68849522053148</v>
      </c>
      <c r="H25" s="47">
        <f t="shared" si="13"/>
        <v>1214690495.3</v>
      </c>
      <c r="I25" s="21">
        <f t="shared" si="2"/>
        <v>105.81759210547968</v>
      </c>
      <c r="J25" s="54">
        <f t="shared" si="14"/>
        <v>1242322701.3</v>
      </c>
      <c r="K25" s="21">
        <f t="shared" si="3"/>
        <v>108.22476785501945</v>
      </c>
      <c r="L25" s="54">
        <f t="shared" si="15"/>
        <v>1259755945.2</v>
      </c>
      <c r="M25" s="21">
        <f t="shared" si="4"/>
        <v>109.74346245189281</v>
      </c>
      <c r="N25" s="78">
        <f t="shared" si="16"/>
        <v>1277692420.2999997</v>
      </c>
      <c r="O25" s="21">
        <f t="shared" si="5"/>
        <v>111.30599596416262</v>
      </c>
      <c r="P25" s="87">
        <f t="shared" si="17"/>
        <v>1296807078.8999999</v>
      </c>
      <c r="Q25" s="21">
        <f t="shared" si="6"/>
        <v>112.97116676676345</v>
      </c>
      <c r="R25" s="87">
        <f t="shared" si="18"/>
        <v>1314620677.0999999</v>
      </c>
      <c r="S25" s="21">
        <f t="shared" si="7"/>
        <v>114.52299587512653</v>
      </c>
      <c r="T25" s="87">
        <f t="shared" si="19"/>
        <v>1331355870.3</v>
      </c>
      <c r="U25" s="21">
        <f t="shared" si="8"/>
        <v>115.98087988318954</v>
      </c>
      <c r="V25" s="87">
        <f t="shared" si="20"/>
        <v>1346407308.5999999</v>
      </c>
      <c r="W25" s="21">
        <f t="shared" si="9"/>
        <v>117.29208381933036</v>
      </c>
    </row>
    <row r="27" spans="1:23" x14ac:dyDescent="0.25">
      <c r="A27" s="167" t="s">
        <v>67</v>
      </c>
      <c r="B27" s="28">
        <f>M38</f>
        <v>2012</v>
      </c>
      <c r="C27" s="28">
        <f>L38</f>
        <v>2013</v>
      </c>
      <c r="D27" s="28">
        <f>K38</f>
        <v>2014</v>
      </c>
      <c r="E27" s="28">
        <f>J38</f>
        <v>2015</v>
      </c>
      <c r="F27" s="28">
        <f>I38</f>
        <v>2016</v>
      </c>
      <c r="G27" s="28">
        <f>H38</f>
        <v>2017</v>
      </c>
      <c r="H27" s="28">
        <f>G38</f>
        <v>2018</v>
      </c>
      <c r="I27" s="28">
        <f>F38</f>
        <v>2019</v>
      </c>
      <c r="J27" s="28">
        <f>E38</f>
        <v>2020</v>
      </c>
      <c r="K27" s="28">
        <f>D38</f>
        <v>2021</v>
      </c>
      <c r="L27" s="28">
        <f>C38</f>
        <v>2022</v>
      </c>
    </row>
    <row r="28" spans="1:23" x14ac:dyDescent="0.25">
      <c r="A28" s="167"/>
      <c r="B28" s="29" t="s">
        <v>68</v>
      </c>
      <c r="C28" s="29" t="s">
        <v>68</v>
      </c>
      <c r="D28" s="29" t="s">
        <v>68</v>
      </c>
      <c r="E28" s="29" t="s">
        <v>68</v>
      </c>
      <c r="F28" s="29" t="s">
        <v>68</v>
      </c>
      <c r="G28" s="29" t="s">
        <v>68</v>
      </c>
      <c r="H28" s="29" t="s">
        <v>68</v>
      </c>
      <c r="I28" s="29" t="s">
        <v>68</v>
      </c>
      <c r="J28" s="29" t="s">
        <v>68</v>
      </c>
      <c r="K28" s="29" t="s">
        <v>68</v>
      </c>
      <c r="L28" s="29" t="s">
        <v>68</v>
      </c>
    </row>
    <row r="29" spans="1:23" x14ac:dyDescent="0.25">
      <c r="A29" s="30" t="s">
        <v>60</v>
      </c>
      <c r="B29" s="57">
        <f>C19</f>
        <v>100</v>
      </c>
      <c r="C29" s="57">
        <f>E19</f>
        <v>99.179269650903223</v>
      </c>
      <c r="D29" s="57">
        <f>G19</f>
        <v>98.247226825548353</v>
      </c>
      <c r="E29" s="57">
        <f>I19</f>
        <v>97.427869497317303</v>
      </c>
      <c r="F29" s="57">
        <f>K19</f>
        <v>96.497140535122711</v>
      </c>
      <c r="G29" s="57">
        <f>M19</f>
        <v>95.849216658652082</v>
      </c>
      <c r="H29" s="57">
        <f>O19</f>
        <v>95.230660182312448</v>
      </c>
      <c r="I29" s="57">
        <f>Q19</f>
        <v>94.379348765052313</v>
      </c>
      <c r="J29" s="57">
        <f>S19</f>
        <v>93.579591476090286</v>
      </c>
      <c r="K29" s="57">
        <f>U19</f>
        <v>92.874510722059838</v>
      </c>
      <c r="L29" s="57">
        <f>W19</f>
        <v>92.060084403593876</v>
      </c>
    </row>
    <row r="30" spans="1:23" x14ac:dyDescent="0.25">
      <c r="A30" s="30" t="s">
        <v>61</v>
      </c>
      <c r="B30" s="57">
        <f t="shared" ref="B30:B35" si="21">C20</f>
        <v>100</v>
      </c>
      <c r="C30" s="57">
        <f t="shared" ref="C30:C35" si="22">E20</f>
        <v>98.822304387815279</v>
      </c>
      <c r="D30" s="57">
        <f t="shared" ref="D30:D35" si="23">G20</f>
        <v>97.265642289573677</v>
      </c>
      <c r="E30" s="57">
        <f t="shared" ref="E30:E35" si="24">I20</f>
        <v>96.083495149287685</v>
      </c>
      <c r="F30" s="57">
        <f t="shared" ref="F30:F35" si="25">K20</f>
        <v>94.861326188302257</v>
      </c>
      <c r="G30" s="57">
        <f t="shared" ref="G30:G35" si="26">M20</f>
        <v>93.68874170386357</v>
      </c>
      <c r="H30" s="57">
        <f t="shared" ref="H30:H35" si="27">O20</f>
        <v>92.462680400156188</v>
      </c>
      <c r="I30" s="57">
        <f t="shared" ref="I30:I35" si="28">Q20</f>
        <v>91.281945133809387</v>
      </c>
      <c r="J30" s="57">
        <f t="shared" ref="J30:J35" si="29">S20</f>
        <v>90.376214147100171</v>
      </c>
      <c r="K30" s="57">
        <f t="shared" ref="K30:K35" si="30">U20</f>
        <v>89.347307911762357</v>
      </c>
      <c r="L30" s="57">
        <f t="shared" ref="L30:L35" si="31">W20</f>
        <v>88.282549449178077</v>
      </c>
    </row>
    <row r="31" spans="1:23" x14ac:dyDescent="0.25">
      <c r="A31" s="30" t="s">
        <v>62</v>
      </c>
      <c r="B31" s="57">
        <f t="shared" si="21"/>
        <v>100</v>
      </c>
      <c r="C31" s="57">
        <f t="shared" si="22"/>
        <v>99.703388016145993</v>
      </c>
      <c r="D31" s="57">
        <f t="shared" si="23"/>
        <v>99.300369455370017</v>
      </c>
      <c r="E31" s="57">
        <f t="shared" si="24"/>
        <v>99.028001095878366</v>
      </c>
      <c r="F31" s="57">
        <f t="shared" si="25"/>
        <v>98.616752231906617</v>
      </c>
      <c r="G31" s="57">
        <f t="shared" si="26"/>
        <v>98.318398641300192</v>
      </c>
      <c r="H31" s="57">
        <f t="shared" si="27"/>
        <v>97.931372321888261</v>
      </c>
      <c r="I31" s="57">
        <f t="shared" si="28"/>
        <v>97.566766445947934</v>
      </c>
      <c r="J31" s="57">
        <f t="shared" si="29"/>
        <v>97.222202950091457</v>
      </c>
      <c r="K31" s="57">
        <f t="shared" si="30"/>
        <v>96.931373083774147</v>
      </c>
      <c r="L31" s="57">
        <f t="shared" si="31"/>
        <v>96.624348154556102</v>
      </c>
    </row>
    <row r="32" spans="1:23" x14ac:dyDescent="0.25">
      <c r="A32" s="30" t="s">
        <v>69</v>
      </c>
      <c r="B32" s="57">
        <f t="shared" si="21"/>
        <v>100</v>
      </c>
      <c r="C32" s="57">
        <f t="shared" si="22"/>
        <v>102.71363575454176</v>
      </c>
      <c r="D32" s="57">
        <f t="shared" si="23"/>
        <v>105.195403547155</v>
      </c>
      <c r="E32" s="57">
        <f t="shared" si="24"/>
        <v>107.37815263857652</v>
      </c>
      <c r="F32" s="57">
        <f t="shared" si="25"/>
        <v>110.19708095049738</v>
      </c>
      <c r="G32" s="57">
        <f t="shared" si="26"/>
        <v>112.93843121458337</v>
      </c>
      <c r="H32" s="57">
        <f t="shared" si="27"/>
        <v>116.28768654796717</v>
      </c>
      <c r="I32" s="57">
        <f t="shared" si="28"/>
        <v>120.19066482243129</v>
      </c>
      <c r="J32" s="57">
        <f t="shared" si="29"/>
        <v>123.23555300730824</v>
      </c>
      <c r="K32" s="57">
        <f t="shared" si="30"/>
        <v>125.95432540879972</v>
      </c>
      <c r="L32" s="57">
        <f t="shared" si="31"/>
        <v>129.44401887615095</v>
      </c>
    </row>
    <row r="33" spans="1:13" x14ac:dyDescent="0.25">
      <c r="A33" s="30" t="s">
        <v>64</v>
      </c>
      <c r="B33" s="57">
        <f t="shared" si="21"/>
        <v>100</v>
      </c>
      <c r="C33" s="57">
        <f t="shared" si="22"/>
        <v>102.36960107769598</v>
      </c>
      <c r="D33" s="57">
        <f t="shared" si="23"/>
        <v>105.38707993996776</v>
      </c>
      <c r="E33" s="57">
        <f t="shared" si="24"/>
        <v>107.57348911989331</v>
      </c>
      <c r="F33" s="57">
        <f t="shared" si="25"/>
        <v>110.74545895076926</v>
      </c>
      <c r="G33" s="57">
        <f t="shared" si="26"/>
        <v>113.24026031993202</v>
      </c>
      <c r="H33" s="57">
        <f t="shared" si="27"/>
        <v>115.87200006483246</v>
      </c>
      <c r="I33" s="57">
        <f t="shared" si="28"/>
        <v>118.35272686333215</v>
      </c>
      <c r="J33" s="57">
        <f t="shared" si="29"/>
        <v>120.32358239228019</v>
      </c>
      <c r="K33" s="57">
        <f t="shared" si="30"/>
        <v>122.08287216544089</v>
      </c>
      <c r="L33" s="57">
        <f t="shared" si="31"/>
        <v>124.26654428722837</v>
      </c>
    </row>
    <row r="34" spans="1:13" x14ac:dyDescent="0.25">
      <c r="A34" s="30" t="s">
        <v>65</v>
      </c>
      <c r="B34" s="57">
        <f t="shared" si="21"/>
        <v>100</v>
      </c>
      <c r="C34" s="57">
        <f t="shared" si="22"/>
        <v>100.00548832533249</v>
      </c>
      <c r="D34" s="57">
        <f t="shared" si="23"/>
        <v>100.75490877490859</v>
      </c>
      <c r="E34" s="57">
        <f t="shared" si="24"/>
        <v>100.12414776007317</v>
      </c>
      <c r="F34" s="57">
        <f t="shared" si="25"/>
        <v>100.60900853744957</v>
      </c>
      <c r="G34" s="57">
        <f t="shared" si="26"/>
        <v>100.77161191835124</v>
      </c>
      <c r="H34" s="57">
        <f t="shared" si="27"/>
        <v>100.75742571692541</v>
      </c>
      <c r="I34" s="57">
        <f t="shared" si="28"/>
        <v>100.88032424856888</v>
      </c>
      <c r="J34" s="57">
        <f t="shared" si="29"/>
        <v>101.07121502050151</v>
      </c>
      <c r="K34" s="57">
        <f t="shared" si="30"/>
        <v>101.27519375657465</v>
      </c>
      <c r="L34" s="57">
        <f t="shared" si="31"/>
        <v>101.47205996137237</v>
      </c>
    </row>
    <row r="35" spans="1:13" x14ac:dyDescent="0.25">
      <c r="A35" s="31" t="s">
        <v>56</v>
      </c>
      <c r="B35" s="57">
        <f t="shared" si="21"/>
        <v>100</v>
      </c>
      <c r="C35" s="57">
        <f t="shared" si="22"/>
        <v>101.52445745391974</v>
      </c>
      <c r="D35" s="57">
        <f t="shared" si="23"/>
        <v>103.68849522053148</v>
      </c>
      <c r="E35" s="57">
        <f t="shared" si="24"/>
        <v>105.81759210547968</v>
      </c>
      <c r="F35" s="57">
        <f t="shared" si="25"/>
        <v>108.22476785501945</v>
      </c>
      <c r="G35" s="57">
        <f t="shared" si="26"/>
        <v>109.74346245189281</v>
      </c>
      <c r="H35" s="57">
        <f t="shared" si="27"/>
        <v>111.30599596416262</v>
      </c>
      <c r="I35" s="57">
        <f t="shared" si="28"/>
        <v>112.97116676676345</v>
      </c>
      <c r="J35" s="57">
        <f t="shared" si="29"/>
        <v>114.52299587512653</v>
      </c>
      <c r="K35" s="57">
        <f t="shared" si="30"/>
        <v>115.98087988318954</v>
      </c>
      <c r="L35" s="57">
        <f t="shared" si="31"/>
        <v>117.29208381933036</v>
      </c>
    </row>
    <row r="37" spans="1:13" ht="11.25" customHeight="1" x14ac:dyDescent="0.25"/>
    <row r="38" spans="1:13" x14ac:dyDescent="0.25">
      <c r="A38" s="172" t="s">
        <v>67</v>
      </c>
      <c r="B38" s="172"/>
      <c r="C38" s="122">
        <v>2022</v>
      </c>
      <c r="D38" s="141">
        <v>2021</v>
      </c>
      <c r="E38" s="122">
        <v>2020</v>
      </c>
      <c r="F38" s="122">
        <v>2019</v>
      </c>
      <c r="G38" s="128">
        <v>2018</v>
      </c>
      <c r="H38" s="122">
        <v>2017</v>
      </c>
      <c r="I38" s="122">
        <v>2016</v>
      </c>
      <c r="J38" s="128">
        <v>2015</v>
      </c>
      <c r="K38" s="128">
        <v>2014</v>
      </c>
      <c r="L38" s="128">
        <v>2013</v>
      </c>
      <c r="M38" s="128">
        <v>2012</v>
      </c>
    </row>
    <row r="39" spans="1:13" x14ac:dyDescent="0.15">
      <c r="A39" s="147" t="s">
        <v>5</v>
      </c>
      <c r="B39" s="147" t="s">
        <v>3</v>
      </c>
      <c r="C39" s="87">
        <v>10199543631.300001</v>
      </c>
      <c r="D39" s="87">
        <v>10196731502.799999</v>
      </c>
      <c r="E39" s="87"/>
      <c r="F39" s="87">
        <v>10192514246.5</v>
      </c>
      <c r="G39" s="87">
        <v>10187788175.899998</v>
      </c>
      <c r="H39" s="78">
        <v>10186590560.4</v>
      </c>
      <c r="I39" s="54">
        <v>10183458408.099998</v>
      </c>
      <c r="J39" s="54">
        <v>10175339934</v>
      </c>
      <c r="K39" s="47">
        <v>10172685456.699999</v>
      </c>
      <c r="L39" s="49">
        <v>10172626455.6</v>
      </c>
      <c r="M39" s="49">
        <v>10172287934.299999</v>
      </c>
    </row>
    <row r="40" spans="1:13" x14ac:dyDescent="0.15">
      <c r="A40" s="147" t="s">
        <v>60</v>
      </c>
      <c r="B40" s="147" t="s">
        <v>3</v>
      </c>
      <c r="C40" s="87">
        <v>871305620.10000002</v>
      </c>
      <c r="D40" s="87">
        <v>879013784.10000002</v>
      </c>
      <c r="E40" s="87">
        <v>885687043.5</v>
      </c>
      <c r="F40" s="87">
        <v>893256372.00000024</v>
      </c>
      <c r="G40" s="87">
        <v>901313636.20000029</v>
      </c>
      <c r="H40" s="78">
        <v>907167983.80000019</v>
      </c>
      <c r="I40" s="54">
        <v>913300280.10000002</v>
      </c>
      <c r="J40" s="54">
        <v>922109194.19999993</v>
      </c>
      <c r="K40" s="47">
        <v>929864027.89999986</v>
      </c>
      <c r="L40" s="49">
        <v>938685377.10000002</v>
      </c>
      <c r="M40" s="49">
        <v>946453205.79999995</v>
      </c>
    </row>
    <row r="41" spans="1:13" x14ac:dyDescent="0.15">
      <c r="A41" s="147" t="s">
        <v>61</v>
      </c>
      <c r="B41" s="147" t="s">
        <v>3</v>
      </c>
      <c r="C41" s="87">
        <v>1187425021.3000002</v>
      </c>
      <c r="D41" s="87">
        <v>1201746320.9000001</v>
      </c>
      <c r="E41" s="87">
        <v>1215585397.9999998</v>
      </c>
      <c r="F41" s="87">
        <v>1227767733.5000002</v>
      </c>
      <c r="G41" s="87">
        <v>1243648953.5999999</v>
      </c>
      <c r="H41" s="78">
        <v>1260139821.5999999</v>
      </c>
      <c r="I41" s="54">
        <v>1275911411.3999999</v>
      </c>
      <c r="J41" s="54">
        <v>1292349926.3</v>
      </c>
      <c r="K41" s="47">
        <v>1308250136.5</v>
      </c>
      <c r="L41" s="49">
        <v>1329187677.8</v>
      </c>
      <c r="M41" s="49">
        <v>1345028013.7</v>
      </c>
    </row>
    <row r="42" spans="1:13" x14ac:dyDescent="0.15">
      <c r="A42" s="46" t="s">
        <v>62</v>
      </c>
      <c r="B42" s="147" t="s">
        <v>3</v>
      </c>
      <c r="C42" s="87">
        <v>5265801281.3000002</v>
      </c>
      <c r="D42" s="87">
        <v>5282533422.8000011</v>
      </c>
      <c r="E42" s="87">
        <v>5298382971.1999998</v>
      </c>
      <c r="F42" s="87">
        <v>5317160876.9000006</v>
      </c>
      <c r="G42" s="87">
        <v>5337031045.5</v>
      </c>
      <c r="H42" s="78">
        <v>5358123075.9000006</v>
      </c>
      <c r="I42" s="54">
        <v>5374382649.6999998</v>
      </c>
      <c r="J42" s="54">
        <v>5396794752.1999998</v>
      </c>
      <c r="K42" s="47">
        <v>5411638191.6000004</v>
      </c>
      <c r="L42" s="49">
        <v>5433601761.8000002</v>
      </c>
      <c r="M42" s="49">
        <v>5449766422.1000004</v>
      </c>
    </row>
    <row r="43" spans="1:13" x14ac:dyDescent="0.15">
      <c r="A43" s="46" t="s">
        <v>63</v>
      </c>
      <c r="B43" s="147" t="s">
        <v>3</v>
      </c>
      <c r="C43" s="87">
        <v>643124202.39999998</v>
      </c>
      <c r="D43" s="87">
        <v>625786156.60000014</v>
      </c>
      <c r="E43" s="87">
        <v>612278322.5</v>
      </c>
      <c r="F43" s="87">
        <v>597150228.5</v>
      </c>
      <c r="G43" s="87">
        <v>577758835.89999998</v>
      </c>
      <c r="H43" s="78">
        <v>561118537</v>
      </c>
      <c r="I43" s="54">
        <v>547498528</v>
      </c>
      <c r="J43" s="54">
        <v>533493083.50000006</v>
      </c>
      <c r="K43" s="47">
        <v>522648405</v>
      </c>
      <c r="L43" s="49">
        <v>510318094.60000002</v>
      </c>
      <c r="M43" s="49">
        <v>496835781.19999999</v>
      </c>
    </row>
    <row r="44" spans="1:13" x14ac:dyDescent="0.15">
      <c r="A44" s="46" t="s">
        <v>64</v>
      </c>
      <c r="B44" s="147" t="s">
        <v>3</v>
      </c>
      <c r="C44" s="87">
        <v>477619236.90000004</v>
      </c>
      <c r="D44" s="87">
        <v>469226279.49999994</v>
      </c>
      <c r="E44" s="87">
        <v>462464438.30000007</v>
      </c>
      <c r="F44" s="87">
        <v>454889442.80000007</v>
      </c>
      <c r="G44" s="87">
        <v>445354753.90000004</v>
      </c>
      <c r="H44" s="78">
        <v>435239645.80000001</v>
      </c>
      <c r="I44" s="54">
        <v>425650861.20000005</v>
      </c>
      <c r="J44" s="54">
        <v>413459375.40000015</v>
      </c>
      <c r="K44" s="47">
        <v>405055898.10000002</v>
      </c>
      <c r="L44" s="49">
        <v>393458199.30000001</v>
      </c>
      <c r="M44" s="49">
        <v>384350622.80000001</v>
      </c>
    </row>
    <row r="45" spans="1:13" x14ac:dyDescent="0.15">
      <c r="A45" s="46" t="s">
        <v>65</v>
      </c>
      <c r="B45" s="147" t="s">
        <v>3</v>
      </c>
      <c r="C45" s="87">
        <v>407860960.69999999</v>
      </c>
      <c r="D45" s="87">
        <v>407069668.60000002</v>
      </c>
      <c r="E45" s="87">
        <v>406249788.10000002</v>
      </c>
      <c r="F45" s="87">
        <v>405482513.90000004</v>
      </c>
      <c r="G45" s="87">
        <v>404988530.5</v>
      </c>
      <c r="H45" s="78">
        <v>405045551.09999996</v>
      </c>
      <c r="I45" s="54">
        <v>404391976.39999998</v>
      </c>
      <c r="J45" s="54">
        <v>402443107.09999996</v>
      </c>
      <c r="K45" s="47">
        <v>404978413.80000007</v>
      </c>
      <c r="L45" s="49">
        <v>401966162.5</v>
      </c>
      <c r="M45" s="49">
        <v>401944102.5</v>
      </c>
    </row>
    <row r="46" spans="1:13" x14ac:dyDescent="0.15">
      <c r="A46" s="147" t="s">
        <v>56</v>
      </c>
      <c r="B46" s="147" t="s">
        <v>3</v>
      </c>
      <c r="C46" s="87">
        <v>1346407308.5999999</v>
      </c>
      <c r="D46" s="87">
        <v>1331355870.3</v>
      </c>
      <c r="E46" s="87">
        <v>1314620677.0999999</v>
      </c>
      <c r="F46" s="87">
        <v>1296807078.8999999</v>
      </c>
      <c r="G46" s="87">
        <v>1277692420.2999997</v>
      </c>
      <c r="H46" s="78">
        <v>1259755945.2</v>
      </c>
      <c r="I46" s="54">
        <v>1242322701.3</v>
      </c>
      <c r="J46" s="55">
        <v>1214690495.3</v>
      </c>
      <c r="K46" s="48">
        <v>1190250383.8000002</v>
      </c>
      <c r="L46" s="49">
        <v>1165409182.5</v>
      </c>
      <c r="M46" s="49">
        <v>1147909786.2</v>
      </c>
    </row>
  </sheetData>
  <mergeCells count="16">
    <mergeCell ref="V17:W17"/>
    <mergeCell ref="T17:U17"/>
    <mergeCell ref="R17:S17"/>
    <mergeCell ref="P17:Q17"/>
    <mergeCell ref="N17:O17"/>
    <mergeCell ref="D17:E17"/>
    <mergeCell ref="L17:M17"/>
    <mergeCell ref="J17:K17"/>
    <mergeCell ref="H17:I17"/>
    <mergeCell ref="F17:G17"/>
    <mergeCell ref="A38:B38"/>
    <mergeCell ref="A2:B2"/>
    <mergeCell ref="A3:A4"/>
    <mergeCell ref="A27:A28"/>
    <mergeCell ref="B17:C17"/>
    <mergeCell ref="A17:A1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1.시구군별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2017-01-10T04:53:38Z</cp:lastPrinted>
  <dcterms:created xsi:type="dcterms:W3CDTF">2013-04-08T02:17:36Z</dcterms:created>
  <dcterms:modified xsi:type="dcterms:W3CDTF">2023-01-25T08:46:28Z</dcterms:modified>
</cp:coreProperties>
</file>