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drawings/drawing4.xml" ContentType="application/vnd.openxmlformats-officedocument.drawingml.chartshapes+xml"/>
  <Override PartName="/xl/charts/chart2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drawings/drawing7.xml" ContentType="application/vnd.openxmlformats-officedocument.drawingml.chartshapes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drawings/drawing9.xml" ContentType="application/vnd.openxmlformats-officedocument.drawingml.chartshapes+xml"/>
  <Override PartName="/xl/charts/chart2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drawings/drawing12.xml" ContentType="application/vnd.openxmlformats-officedocument.drawingml.chartshapes+xml"/>
  <Override PartName="/xl/charts/chart30.xml" ContentType="application/vnd.openxmlformats-officedocument.drawingml.chart+xml"/>
  <Override PartName="/xl/drawings/drawing13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6300" tabRatio="862"/>
  </bookViews>
  <sheets>
    <sheet name="1.시군별 면적 및 지번수" sheetId="1" r:id="rId1"/>
    <sheet name="2.시군별 면적 및 지번수 현황" sheetId="3" r:id="rId2"/>
    <sheet name="3.지적통계체계표" sheetId="2" r:id="rId3"/>
    <sheet name="4.지목별현황" sheetId="4" r:id="rId4"/>
    <sheet name="5.시군별 지적공부등록지 현황" sheetId="5" r:id="rId5"/>
    <sheet name="6.시군별 지목별 면적 현황" sheetId="6" r:id="rId6"/>
    <sheet name="Sheet7" sheetId="7" r:id="rId7"/>
  </sheets>
  <definedNames>
    <definedName name="_xlnm.Print_Area" localSheetId="1">'2.시군별 면적 및 지번수 현황'!$A$1:$G$26</definedName>
  </definedNames>
  <calcPr calcId="144525"/>
</workbook>
</file>

<file path=xl/calcChain.xml><?xml version="1.0" encoding="utf-8"?>
<calcChain xmlns="http://schemas.openxmlformats.org/spreadsheetml/2006/main">
  <c r="E15" i="2" l="1"/>
  <c r="D15" i="2"/>
  <c r="V21" i="7" l="1"/>
  <c r="V22" i="7"/>
  <c r="V23" i="7"/>
  <c r="V24" i="7"/>
  <c r="V25" i="7"/>
  <c r="V26" i="7"/>
  <c r="V20" i="7"/>
  <c r="T21" i="7"/>
  <c r="T22" i="7"/>
  <c r="T23" i="7"/>
  <c r="T24" i="7"/>
  <c r="T25" i="7"/>
  <c r="T26" i="7"/>
  <c r="T20" i="7"/>
  <c r="R21" i="7"/>
  <c r="R22" i="7"/>
  <c r="R23" i="7"/>
  <c r="R24" i="7"/>
  <c r="R25" i="7"/>
  <c r="R26" i="7"/>
  <c r="R20" i="7"/>
  <c r="P21" i="7"/>
  <c r="P22" i="7"/>
  <c r="P23" i="7"/>
  <c r="P24" i="7"/>
  <c r="P25" i="7"/>
  <c r="P26" i="7"/>
  <c r="P20" i="7"/>
  <c r="N21" i="7"/>
  <c r="N22" i="7"/>
  <c r="N23" i="7"/>
  <c r="N24" i="7"/>
  <c r="N25" i="7"/>
  <c r="N26" i="7"/>
  <c r="N20" i="7"/>
  <c r="L21" i="7"/>
  <c r="L22" i="7"/>
  <c r="L23" i="7"/>
  <c r="L24" i="7"/>
  <c r="L25" i="7"/>
  <c r="L26" i="7"/>
  <c r="L20" i="7"/>
  <c r="J21" i="7"/>
  <c r="J22" i="7"/>
  <c r="J23" i="7"/>
  <c r="J24" i="7"/>
  <c r="J25" i="7"/>
  <c r="J26" i="7"/>
  <c r="J20" i="7"/>
  <c r="H21" i="7"/>
  <c r="H22" i="7"/>
  <c r="H23" i="7"/>
  <c r="H24" i="7"/>
  <c r="H25" i="7"/>
  <c r="H26" i="7"/>
  <c r="H20" i="7"/>
  <c r="F21" i="7"/>
  <c r="F22" i="7"/>
  <c r="F23" i="7"/>
  <c r="F24" i="7"/>
  <c r="F25" i="7"/>
  <c r="F26" i="7"/>
  <c r="F20" i="7"/>
  <c r="D21" i="7"/>
  <c r="D22" i="7"/>
  <c r="D23" i="7"/>
  <c r="D24" i="7"/>
  <c r="D25" i="7"/>
  <c r="D26" i="7"/>
  <c r="D20" i="7"/>
  <c r="B21" i="7"/>
  <c r="B22" i="7"/>
  <c r="B23" i="7"/>
  <c r="B24" i="7"/>
  <c r="B25" i="7"/>
  <c r="B26" i="7"/>
  <c r="B20" i="7"/>
  <c r="L28" i="7"/>
  <c r="K28" i="7"/>
  <c r="J28" i="7"/>
  <c r="I28" i="7"/>
  <c r="H28" i="7"/>
  <c r="G28" i="7"/>
  <c r="F28" i="7"/>
  <c r="E28" i="7"/>
  <c r="D28" i="7"/>
  <c r="C28" i="7"/>
  <c r="B28" i="7"/>
  <c r="V18" i="7"/>
  <c r="T18" i="7"/>
  <c r="R18" i="7"/>
  <c r="P18" i="7"/>
  <c r="N18" i="7"/>
  <c r="L18" i="7"/>
  <c r="J18" i="7"/>
  <c r="H18" i="7"/>
  <c r="F18" i="7"/>
  <c r="D18" i="7"/>
  <c r="B18" i="7"/>
  <c r="AJ4" i="6" l="1"/>
  <c r="AA32" i="6"/>
  <c r="AB32" i="6"/>
  <c r="AC32" i="6"/>
  <c r="AD32" i="6"/>
  <c r="AE32" i="6"/>
  <c r="AF32" i="6"/>
  <c r="AG32" i="6"/>
  <c r="AH32" i="6"/>
  <c r="AI32" i="6"/>
  <c r="AJ32" i="6"/>
  <c r="AK32" i="6"/>
  <c r="AA33" i="6"/>
  <c r="AB33" i="6"/>
  <c r="AC33" i="6"/>
  <c r="AD33" i="6"/>
  <c r="AE33" i="6"/>
  <c r="AF33" i="6"/>
  <c r="AG33" i="6"/>
  <c r="AH33" i="6"/>
  <c r="AI33" i="6"/>
  <c r="AJ33" i="6"/>
  <c r="AK33" i="6"/>
  <c r="AA34" i="6"/>
  <c r="AB34" i="6"/>
  <c r="AC34" i="6"/>
  <c r="AD34" i="6"/>
  <c r="AE34" i="6"/>
  <c r="AF34" i="6"/>
  <c r="AG34" i="6"/>
  <c r="AH34" i="6"/>
  <c r="AI34" i="6"/>
  <c r="AJ34" i="6"/>
  <c r="AK34" i="6"/>
  <c r="AA35" i="6"/>
  <c r="AB35" i="6"/>
  <c r="AC35" i="6"/>
  <c r="AD35" i="6"/>
  <c r="AE35" i="6"/>
  <c r="AF35" i="6"/>
  <c r="AG35" i="6"/>
  <c r="AH35" i="6"/>
  <c r="AI35" i="6"/>
  <c r="AJ35" i="6"/>
  <c r="AK35" i="6"/>
  <c r="AA36" i="6"/>
  <c r="AB36" i="6"/>
  <c r="AC36" i="6"/>
  <c r="AD36" i="6"/>
  <c r="AE36" i="6"/>
  <c r="AF36" i="6"/>
  <c r="AG36" i="6"/>
  <c r="AH36" i="6"/>
  <c r="AI36" i="6"/>
  <c r="AJ36" i="6"/>
  <c r="AK36" i="6"/>
  <c r="AA37" i="6"/>
  <c r="AB37" i="6"/>
  <c r="AC37" i="6"/>
  <c r="AD37" i="6"/>
  <c r="AE37" i="6"/>
  <c r="AF37" i="6"/>
  <c r="AG37" i="6"/>
  <c r="AH37" i="6"/>
  <c r="AI37" i="6"/>
  <c r="AJ37" i="6"/>
  <c r="AK37" i="6"/>
  <c r="AA38" i="6"/>
  <c r="AB38" i="6"/>
  <c r="AC38" i="6"/>
  <c r="AD38" i="6"/>
  <c r="AE38" i="6"/>
  <c r="AF38" i="6"/>
  <c r="AG38" i="6"/>
  <c r="AH38" i="6"/>
  <c r="AI38" i="6"/>
  <c r="AJ38" i="6"/>
  <c r="AK38" i="6"/>
  <c r="AA39" i="6"/>
  <c r="AB39" i="6"/>
  <c r="AC39" i="6"/>
  <c r="AD39" i="6"/>
  <c r="AE39" i="6"/>
  <c r="AF39" i="6"/>
  <c r="AG39" i="6"/>
  <c r="AH39" i="6"/>
  <c r="AI39" i="6"/>
  <c r="AJ39" i="6"/>
  <c r="AK39" i="6"/>
  <c r="AA40" i="6"/>
  <c r="AB40" i="6"/>
  <c r="AC40" i="6"/>
  <c r="AD40" i="6"/>
  <c r="AE40" i="6"/>
  <c r="AF40" i="6"/>
  <c r="AG40" i="6"/>
  <c r="AH40" i="6"/>
  <c r="AI40" i="6"/>
  <c r="AJ40" i="6"/>
  <c r="AK40" i="6"/>
  <c r="AA41" i="6"/>
  <c r="AB41" i="6"/>
  <c r="AC41" i="6"/>
  <c r="AD41" i="6"/>
  <c r="AE41" i="6"/>
  <c r="AF41" i="6"/>
  <c r="AG41" i="6"/>
  <c r="AH41" i="6"/>
  <c r="AI41" i="6"/>
  <c r="AJ41" i="6"/>
  <c r="AK41" i="6"/>
  <c r="AA42" i="6"/>
  <c r="AB42" i="6"/>
  <c r="AC42" i="6"/>
  <c r="AD42" i="6"/>
  <c r="AE42" i="6"/>
  <c r="AF42" i="6"/>
  <c r="AG42" i="6"/>
  <c r="AH42" i="6"/>
  <c r="AI42" i="6"/>
  <c r="AJ42" i="6"/>
  <c r="AK42" i="6"/>
  <c r="AA43" i="6"/>
  <c r="AB43" i="6"/>
  <c r="AC43" i="6"/>
  <c r="AD43" i="6"/>
  <c r="AE43" i="6"/>
  <c r="AF43" i="6"/>
  <c r="AG43" i="6"/>
  <c r="AH43" i="6"/>
  <c r="AI43" i="6"/>
  <c r="AJ43" i="6"/>
  <c r="AK43" i="6"/>
  <c r="AA44" i="6"/>
  <c r="AB44" i="6"/>
  <c r="AC44" i="6"/>
  <c r="AD44" i="6"/>
  <c r="AE44" i="6"/>
  <c r="AF44" i="6"/>
  <c r="AG44" i="6"/>
  <c r="AH44" i="6"/>
  <c r="AI44" i="6"/>
  <c r="AJ44" i="6"/>
  <c r="AK44" i="6"/>
  <c r="AA45" i="6"/>
  <c r="AB45" i="6"/>
  <c r="AC45" i="6"/>
  <c r="AD45" i="6"/>
  <c r="AE45" i="6"/>
  <c r="AF45" i="6"/>
  <c r="AG45" i="6"/>
  <c r="AH45" i="6"/>
  <c r="AI45" i="6"/>
  <c r="AJ45" i="6"/>
  <c r="AK45" i="6"/>
  <c r="AA46" i="6"/>
  <c r="AB46" i="6"/>
  <c r="AC46" i="6"/>
  <c r="AD46" i="6"/>
  <c r="AE46" i="6"/>
  <c r="AF46" i="6"/>
  <c r="AG46" i="6"/>
  <c r="AH46" i="6"/>
  <c r="AI46" i="6"/>
  <c r="AJ46" i="6"/>
  <c r="AK46" i="6"/>
  <c r="AA47" i="6"/>
  <c r="AB47" i="6"/>
  <c r="AC47" i="6"/>
  <c r="AD47" i="6"/>
  <c r="AE47" i="6"/>
  <c r="AF47" i="6"/>
  <c r="AG47" i="6"/>
  <c r="AH47" i="6"/>
  <c r="AI47" i="6"/>
  <c r="AJ47" i="6"/>
  <c r="AK47" i="6"/>
  <c r="AA48" i="6"/>
  <c r="AB48" i="6"/>
  <c r="AC48" i="6"/>
  <c r="AD48" i="6"/>
  <c r="AE48" i="6"/>
  <c r="AF48" i="6"/>
  <c r="AG48" i="6"/>
  <c r="AH48" i="6"/>
  <c r="AI48" i="6"/>
  <c r="AJ48" i="6"/>
  <c r="AK48" i="6"/>
  <c r="AA49" i="6"/>
  <c r="AB49" i="6"/>
  <c r="AC49" i="6"/>
  <c r="AD49" i="6"/>
  <c r="AE49" i="6"/>
  <c r="AF49" i="6"/>
  <c r="AG49" i="6"/>
  <c r="AH49" i="6"/>
  <c r="AI49" i="6"/>
  <c r="AJ49" i="6"/>
  <c r="AK49" i="6"/>
  <c r="AA50" i="6"/>
  <c r="AB50" i="6"/>
  <c r="AC50" i="6"/>
  <c r="AD50" i="6"/>
  <c r="AE50" i="6"/>
  <c r="AF50" i="6"/>
  <c r="AG50" i="6"/>
  <c r="AH50" i="6"/>
  <c r="AI50" i="6"/>
  <c r="AJ50" i="6"/>
  <c r="AK50" i="6"/>
  <c r="AA51" i="6"/>
  <c r="AB51" i="6"/>
  <c r="AC51" i="6"/>
  <c r="AD51" i="6"/>
  <c r="AE51" i="6"/>
  <c r="AF51" i="6"/>
  <c r="AG51" i="6"/>
  <c r="AH51" i="6"/>
  <c r="AI51" i="6"/>
  <c r="AJ51" i="6"/>
  <c r="AK51" i="6"/>
  <c r="AA52" i="6"/>
  <c r="AB52" i="6"/>
  <c r="AC52" i="6"/>
  <c r="AD52" i="6"/>
  <c r="AE52" i="6"/>
  <c r="AF52" i="6"/>
  <c r="AG52" i="6"/>
  <c r="AH52" i="6"/>
  <c r="AI52" i="6"/>
  <c r="AJ52" i="6"/>
  <c r="AK52" i="6"/>
  <c r="AA53" i="6"/>
  <c r="AB53" i="6"/>
  <c r="AC53" i="6"/>
  <c r="AD53" i="6"/>
  <c r="AE53" i="6"/>
  <c r="AF53" i="6"/>
  <c r="AG53" i="6"/>
  <c r="AH53" i="6"/>
  <c r="AI53" i="6"/>
  <c r="AJ53" i="6"/>
  <c r="AK53" i="6"/>
  <c r="AL32" i="6"/>
  <c r="AM32" i="6"/>
  <c r="AN32" i="6"/>
  <c r="AO32" i="6"/>
  <c r="AP32" i="6"/>
  <c r="AQ32" i="6"/>
  <c r="AR32" i="6"/>
  <c r="AS32" i="6"/>
  <c r="AT32" i="6"/>
  <c r="AU32" i="6"/>
  <c r="AV32" i="6"/>
  <c r="AL33" i="6"/>
  <c r="AM33" i="6"/>
  <c r="AN33" i="6"/>
  <c r="AO33" i="6"/>
  <c r="AP33" i="6"/>
  <c r="AQ33" i="6"/>
  <c r="AR33" i="6"/>
  <c r="AS33" i="6"/>
  <c r="AT33" i="6"/>
  <c r="AU33" i="6"/>
  <c r="AV33" i="6"/>
  <c r="AL34" i="6"/>
  <c r="AM34" i="6"/>
  <c r="AN34" i="6"/>
  <c r="AO34" i="6"/>
  <c r="AP34" i="6"/>
  <c r="AQ34" i="6"/>
  <c r="AR34" i="6"/>
  <c r="AS34" i="6"/>
  <c r="AT34" i="6"/>
  <c r="AU34" i="6"/>
  <c r="AV34" i="6"/>
  <c r="AL35" i="6"/>
  <c r="AM35" i="6"/>
  <c r="AN35" i="6"/>
  <c r="AO35" i="6"/>
  <c r="AP35" i="6"/>
  <c r="AQ35" i="6"/>
  <c r="AR35" i="6"/>
  <c r="AS35" i="6"/>
  <c r="AT35" i="6"/>
  <c r="AU35" i="6"/>
  <c r="AV35" i="6"/>
  <c r="AL36" i="6"/>
  <c r="AM36" i="6"/>
  <c r="AN36" i="6"/>
  <c r="AO36" i="6"/>
  <c r="AP36" i="6"/>
  <c r="AQ36" i="6"/>
  <c r="AR36" i="6"/>
  <c r="AS36" i="6"/>
  <c r="AT36" i="6"/>
  <c r="AU36" i="6"/>
  <c r="AV36" i="6"/>
  <c r="AL37" i="6"/>
  <c r="AM37" i="6"/>
  <c r="AN37" i="6"/>
  <c r="AO37" i="6"/>
  <c r="AP37" i="6"/>
  <c r="AQ37" i="6"/>
  <c r="AR37" i="6"/>
  <c r="AS37" i="6"/>
  <c r="AT37" i="6"/>
  <c r="AU37" i="6"/>
  <c r="AV37" i="6"/>
  <c r="AL38" i="6"/>
  <c r="AM38" i="6"/>
  <c r="AN38" i="6"/>
  <c r="AO38" i="6"/>
  <c r="AP38" i="6"/>
  <c r="AQ38" i="6"/>
  <c r="AR38" i="6"/>
  <c r="AS38" i="6"/>
  <c r="AT38" i="6"/>
  <c r="AU38" i="6"/>
  <c r="AV38" i="6"/>
  <c r="AL39" i="6"/>
  <c r="AM39" i="6"/>
  <c r="AN39" i="6"/>
  <c r="AO39" i="6"/>
  <c r="AP39" i="6"/>
  <c r="AQ39" i="6"/>
  <c r="AR39" i="6"/>
  <c r="AS39" i="6"/>
  <c r="AT39" i="6"/>
  <c r="AU39" i="6"/>
  <c r="AV39" i="6"/>
  <c r="AL40" i="6"/>
  <c r="AM40" i="6"/>
  <c r="AN40" i="6"/>
  <c r="AO40" i="6"/>
  <c r="AP40" i="6"/>
  <c r="AQ40" i="6"/>
  <c r="AR40" i="6"/>
  <c r="AS40" i="6"/>
  <c r="AT40" i="6"/>
  <c r="AU40" i="6"/>
  <c r="AV40" i="6"/>
  <c r="AL41" i="6"/>
  <c r="AM41" i="6"/>
  <c r="AN41" i="6"/>
  <c r="AO41" i="6"/>
  <c r="AP41" i="6"/>
  <c r="AQ41" i="6"/>
  <c r="AR41" i="6"/>
  <c r="AS41" i="6"/>
  <c r="AT41" i="6"/>
  <c r="AU41" i="6"/>
  <c r="AV41" i="6"/>
  <c r="AL42" i="6"/>
  <c r="AM42" i="6"/>
  <c r="AN42" i="6"/>
  <c r="AO42" i="6"/>
  <c r="AP42" i="6"/>
  <c r="AQ42" i="6"/>
  <c r="AR42" i="6"/>
  <c r="AS42" i="6"/>
  <c r="AT42" i="6"/>
  <c r="AU42" i="6"/>
  <c r="AV42" i="6"/>
  <c r="AL43" i="6"/>
  <c r="AM43" i="6"/>
  <c r="AN43" i="6"/>
  <c r="AO43" i="6"/>
  <c r="AP43" i="6"/>
  <c r="AQ43" i="6"/>
  <c r="AR43" i="6"/>
  <c r="AS43" i="6"/>
  <c r="AT43" i="6"/>
  <c r="AU43" i="6"/>
  <c r="AV43" i="6"/>
  <c r="AL44" i="6"/>
  <c r="AM44" i="6"/>
  <c r="AN44" i="6"/>
  <c r="AO44" i="6"/>
  <c r="AP44" i="6"/>
  <c r="AQ44" i="6"/>
  <c r="AR44" i="6"/>
  <c r="AS44" i="6"/>
  <c r="AT44" i="6"/>
  <c r="AU44" i="6"/>
  <c r="AV44" i="6"/>
  <c r="AL45" i="6"/>
  <c r="AM45" i="6"/>
  <c r="AN45" i="6"/>
  <c r="AO45" i="6"/>
  <c r="AP45" i="6"/>
  <c r="AQ45" i="6"/>
  <c r="AR45" i="6"/>
  <c r="AS45" i="6"/>
  <c r="AT45" i="6"/>
  <c r="AU45" i="6"/>
  <c r="AV45" i="6"/>
  <c r="AL46" i="6"/>
  <c r="AM46" i="6"/>
  <c r="AN46" i="6"/>
  <c r="AO46" i="6"/>
  <c r="AP46" i="6"/>
  <c r="AQ46" i="6"/>
  <c r="AR46" i="6"/>
  <c r="AS46" i="6"/>
  <c r="AT46" i="6"/>
  <c r="AU46" i="6"/>
  <c r="AV46" i="6"/>
  <c r="AL47" i="6"/>
  <c r="AM47" i="6"/>
  <c r="AN47" i="6"/>
  <c r="AO47" i="6"/>
  <c r="AP47" i="6"/>
  <c r="AQ47" i="6"/>
  <c r="AR47" i="6"/>
  <c r="AS47" i="6"/>
  <c r="AT47" i="6"/>
  <c r="AU47" i="6"/>
  <c r="AV47" i="6"/>
  <c r="AL48" i="6"/>
  <c r="AM48" i="6"/>
  <c r="AN48" i="6"/>
  <c r="AO48" i="6"/>
  <c r="AP48" i="6"/>
  <c r="AQ48" i="6"/>
  <c r="AR48" i="6"/>
  <c r="AS48" i="6"/>
  <c r="AT48" i="6"/>
  <c r="AU48" i="6"/>
  <c r="AV48" i="6"/>
  <c r="AL49" i="6"/>
  <c r="AM49" i="6"/>
  <c r="AN49" i="6"/>
  <c r="AO49" i="6"/>
  <c r="AP49" i="6"/>
  <c r="AQ49" i="6"/>
  <c r="AR49" i="6"/>
  <c r="AS49" i="6"/>
  <c r="AT49" i="6"/>
  <c r="AU49" i="6"/>
  <c r="AV49" i="6"/>
  <c r="AL50" i="6"/>
  <c r="AM50" i="6"/>
  <c r="AN50" i="6"/>
  <c r="AO50" i="6"/>
  <c r="AP50" i="6"/>
  <c r="AQ50" i="6"/>
  <c r="AR50" i="6"/>
  <c r="AS50" i="6"/>
  <c r="AT50" i="6"/>
  <c r="AU50" i="6"/>
  <c r="AV50" i="6"/>
  <c r="AL51" i="6"/>
  <c r="AM51" i="6"/>
  <c r="AN51" i="6"/>
  <c r="AO51" i="6"/>
  <c r="AP51" i="6"/>
  <c r="AQ51" i="6"/>
  <c r="AR51" i="6"/>
  <c r="AS51" i="6"/>
  <c r="AT51" i="6"/>
  <c r="AU51" i="6"/>
  <c r="AV51" i="6"/>
  <c r="AL52" i="6"/>
  <c r="AM52" i="6"/>
  <c r="AN52" i="6"/>
  <c r="AO52" i="6"/>
  <c r="AP52" i="6"/>
  <c r="AQ52" i="6"/>
  <c r="AR52" i="6"/>
  <c r="AS52" i="6"/>
  <c r="AT52" i="6"/>
  <c r="AU52" i="6"/>
  <c r="AV52" i="6"/>
  <c r="AL53" i="6"/>
  <c r="AM53" i="6"/>
  <c r="AN53" i="6"/>
  <c r="AO53" i="6"/>
  <c r="AP53" i="6"/>
  <c r="AQ53" i="6"/>
  <c r="AR53" i="6"/>
  <c r="AS53" i="6"/>
  <c r="AT53" i="6"/>
  <c r="AU53" i="6"/>
  <c r="AV53" i="6"/>
  <c r="AD5" i="6"/>
  <c r="AE5" i="6"/>
  <c r="AF5" i="6"/>
  <c r="AG5" i="6"/>
  <c r="AD6" i="6"/>
  <c r="AE6" i="6"/>
  <c r="AF6" i="6"/>
  <c r="AG6" i="6"/>
  <c r="AD7" i="6"/>
  <c r="AE7" i="6"/>
  <c r="AF7" i="6"/>
  <c r="AG7" i="6"/>
  <c r="AD8" i="6"/>
  <c r="AE8" i="6"/>
  <c r="AF8" i="6"/>
  <c r="AG8" i="6"/>
  <c r="AD9" i="6"/>
  <c r="AE9" i="6"/>
  <c r="AF9" i="6"/>
  <c r="AG9" i="6"/>
  <c r="AD10" i="6"/>
  <c r="AE10" i="6"/>
  <c r="AF10" i="6"/>
  <c r="AG10" i="6"/>
  <c r="AD11" i="6"/>
  <c r="AE11" i="6"/>
  <c r="AF11" i="6"/>
  <c r="AG11" i="6"/>
  <c r="AD12" i="6"/>
  <c r="AE12" i="6"/>
  <c r="AF12" i="6"/>
  <c r="AG12" i="6"/>
  <c r="AD13" i="6"/>
  <c r="AE13" i="6"/>
  <c r="AF13" i="6"/>
  <c r="AG13" i="6"/>
  <c r="AD14" i="6"/>
  <c r="AE14" i="6"/>
  <c r="AF14" i="6"/>
  <c r="AG14" i="6"/>
  <c r="AD15" i="6"/>
  <c r="AE15" i="6"/>
  <c r="AF15" i="6"/>
  <c r="AG15" i="6"/>
  <c r="AD16" i="6"/>
  <c r="AE16" i="6"/>
  <c r="AF16" i="6"/>
  <c r="AG16" i="6"/>
  <c r="AD17" i="6"/>
  <c r="AE17" i="6"/>
  <c r="AF17" i="6"/>
  <c r="AG17" i="6"/>
  <c r="AD18" i="6"/>
  <c r="AE18" i="6"/>
  <c r="AF18" i="6"/>
  <c r="AG18" i="6"/>
  <c r="AD19" i="6"/>
  <c r="AE19" i="6"/>
  <c r="AF19" i="6"/>
  <c r="AG19" i="6"/>
  <c r="AD20" i="6"/>
  <c r="AE20" i="6"/>
  <c r="AF20" i="6"/>
  <c r="AG20" i="6"/>
  <c r="AD21" i="6"/>
  <c r="AE21" i="6"/>
  <c r="AF21" i="6"/>
  <c r="AG21" i="6"/>
  <c r="AD22" i="6"/>
  <c r="AE22" i="6"/>
  <c r="AF22" i="6"/>
  <c r="AG22" i="6"/>
  <c r="AD23" i="6"/>
  <c r="AE23" i="6"/>
  <c r="AF23" i="6"/>
  <c r="AG23" i="6"/>
  <c r="AD24" i="6"/>
  <c r="AE24" i="6"/>
  <c r="AF24" i="6"/>
  <c r="AG24" i="6"/>
  <c r="AD25" i="6"/>
  <c r="AE25" i="6"/>
  <c r="AF25" i="6"/>
  <c r="AG25" i="6"/>
  <c r="AD26" i="6"/>
  <c r="AE26" i="6"/>
  <c r="AF26" i="6"/>
  <c r="AG26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A16" i="6"/>
  <c r="AB16" i="6"/>
  <c r="AC16" i="6"/>
  <c r="AA17" i="6"/>
  <c r="AB17" i="6"/>
  <c r="AC17" i="6"/>
  <c r="AA18" i="6"/>
  <c r="AB18" i="6"/>
  <c r="AC18" i="6"/>
  <c r="AA19" i="6"/>
  <c r="AB19" i="6"/>
  <c r="AC19" i="6"/>
  <c r="AA20" i="6"/>
  <c r="AB20" i="6"/>
  <c r="AC20" i="6"/>
  <c r="AA21" i="6"/>
  <c r="AB21" i="6"/>
  <c r="AC21" i="6"/>
  <c r="AA22" i="6"/>
  <c r="AB22" i="6"/>
  <c r="AC22" i="6"/>
  <c r="AA23" i="6"/>
  <c r="AB23" i="6"/>
  <c r="AC23" i="6"/>
  <c r="AA24" i="6"/>
  <c r="AB24" i="6"/>
  <c r="AC24" i="6"/>
  <c r="AA25" i="6"/>
  <c r="AB25" i="6"/>
  <c r="AC25" i="6"/>
  <c r="AA26" i="6"/>
  <c r="AB26" i="6"/>
  <c r="AC26" i="6"/>
  <c r="AC59" i="6"/>
  <c r="AB4" i="6" s="1"/>
  <c r="AD59" i="6"/>
  <c r="AC4" i="6" s="1"/>
  <c r="AE59" i="6"/>
  <c r="AA31" i="6" s="1"/>
  <c r="AF59" i="6"/>
  <c r="AB31" i="6" s="1"/>
  <c r="AG59" i="6"/>
  <c r="AD4" i="6" s="1"/>
  <c r="AH59" i="6"/>
  <c r="AC31" i="6" s="1"/>
  <c r="AI59" i="6"/>
  <c r="AD31" i="6" s="1"/>
  <c r="AJ59" i="6"/>
  <c r="AE4" i="6" s="1"/>
  <c r="AK59" i="6"/>
  <c r="AE31" i="6" s="1"/>
  <c r="AL59" i="6"/>
  <c r="AF31" i="6" s="1"/>
  <c r="AM59" i="6"/>
  <c r="AG31" i="6" s="1"/>
  <c r="AN59" i="6"/>
  <c r="AH31" i="6" s="1"/>
  <c r="AO59" i="6"/>
  <c r="AI31" i="6" s="1"/>
  <c r="AP59" i="6"/>
  <c r="AF4" i="6" s="1"/>
  <c r="AQ59" i="6"/>
  <c r="AJ31" i="6" s="1"/>
  <c r="AR59" i="6"/>
  <c r="AK31" i="6" s="1"/>
  <c r="AS59" i="6"/>
  <c r="AG4" i="6" s="1"/>
  <c r="AT59" i="6"/>
  <c r="AL31" i="6" s="1"/>
  <c r="AU59" i="6"/>
  <c r="AM31" i="6" s="1"/>
  <c r="AV59" i="6"/>
  <c r="AN31" i="6" s="1"/>
  <c r="AW59" i="6"/>
  <c r="AO31" i="6" s="1"/>
  <c r="AX59" i="6"/>
  <c r="AP31" i="6" s="1"/>
  <c r="AY59" i="6"/>
  <c r="AQ31" i="6" s="1"/>
  <c r="AZ59" i="6"/>
  <c r="AR31" i="6" s="1"/>
  <c r="BA59" i="6"/>
  <c r="AS31" i="6" s="1"/>
  <c r="BB59" i="6"/>
  <c r="AT31" i="6" s="1"/>
  <c r="BC59" i="6"/>
  <c r="AU31" i="6" s="1"/>
  <c r="BD59" i="6"/>
  <c r="AV31" i="6" s="1"/>
  <c r="AB59" i="6"/>
  <c r="AA4" i="6" s="1"/>
  <c r="B4" i="4" l="1"/>
  <c r="Y4" i="4"/>
  <c r="C26" i="5"/>
  <c r="B30" i="7" l="1"/>
  <c r="B31" i="7"/>
  <c r="B32" i="7"/>
  <c r="B33" i="7"/>
  <c r="B34" i="7"/>
  <c r="B35" i="7"/>
  <c r="B29" i="7"/>
  <c r="F9" i="2" l="1"/>
  <c r="G9" i="2" s="1"/>
  <c r="F8" i="2"/>
  <c r="G8" i="2" s="1"/>
  <c r="F7" i="2"/>
  <c r="G7" i="2" s="1"/>
  <c r="E20" i="7" l="1"/>
  <c r="C29" i="7" s="1"/>
  <c r="G20" i="7"/>
  <c r="D29" i="7" s="1"/>
  <c r="I20" i="7"/>
  <c r="E29" i="7" s="1"/>
  <c r="K20" i="7"/>
  <c r="F29" i="7" s="1"/>
  <c r="M20" i="7"/>
  <c r="G29" i="7" s="1"/>
  <c r="O20" i="7"/>
  <c r="H29" i="7" s="1"/>
  <c r="Q20" i="7"/>
  <c r="I29" i="7" s="1"/>
  <c r="S20" i="7"/>
  <c r="J29" i="7" s="1"/>
  <c r="U20" i="7"/>
  <c r="K29" i="7" s="1"/>
  <c r="E21" i="7"/>
  <c r="C30" i="7" s="1"/>
  <c r="G21" i="7"/>
  <c r="D30" i="7" s="1"/>
  <c r="I21" i="7"/>
  <c r="E30" i="7" s="1"/>
  <c r="K21" i="7"/>
  <c r="F30" i="7" s="1"/>
  <c r="M21" i="7"/>
  <c r="G30" i="7" s="1"/>
  <c r="O21" i="7"/>
  <c r="H30" i="7" s="1"/>
  <c r="Q21" i="7"/>
  <c r="I30" i="7" s="1"/>
  <c r="S21" i="7"/>
  <c r="J30" i="7" s="1"/>
  <c r="U21" i="7"/>
  <c r="K30" i="7" s="1"/>
  <c r="E22" i="7"/>
  <c r="C31" i="7" s="1"/>
  <c r="G22" i="7"/>
  <c r="D31" i="7" s="1"/>
  <c r="I22" i="7"/>
  <c r="E31" i="7" s="1"/>
  <c r="K22" i="7"/>
  <c r="F31" i="7" s="1"/>
  <c r="M22" i="7"/>
  <c r="G31" i="7" s="1"/>
  <c r="O22" i="7"/>
  <c r="H31" i="7" s="1"/>
  <c r="Q22" i="7"/>
  <c r="I31" i="7" s="1"/>
  <c r="S22" i="7"/>
  <c r="J31" i="7" s="1"/>
  <c r="U22" i="7"/>
  <c r="K31" i="7" s="1"/>
  <c r="E23" i="7"/>
  <c r="C32" i="7" s="1"/>
  <c r="G23" i="7"/>
  <c r="D32" i="7" s="1"/>
  <c r="I23" i="7"/>
  <c r="E32" i="7" s="1"/>
  <c r="K23" i="7"/>
  <c r="F32" i="7" s="1"/>
  <c r="M23" i="7"/>
  <c r="G32" i="7" s="1"/>
  <c r="O23" i="7"/>
  <c r="H32" i="7" s="1"/>
  <c r="Q23" i="7"/>
  <c r="I32" i="7" s="1"/>
  <c r="S23" i="7"/>
  <c r="J32" i="7" s="1"/>
  <c r="U23" i="7"/>
  <c r="K32" i="7" s="1"/>
  <c r="E24" i="7"/>
  <c r="C33" i="7" s="1"/>
  <c r="G24" i="7"/>
  <c r="D33" i="7" s="1"/>
  <c r="I24" i="7"/>
  <c r="E33" i="7" s="1"/>
  <c r="K24" i="7"/>
  <c r="F33" i="7" s="1"/>
  <c r="O24" i="7"/>
  <c r="H33" i="7" s="1"/>
  <c r="Q24" i="7"/>
  <c r="I33" i="7" s="1"/>
  <c r="S24" i="7"/>
  <c r="J33" i="7" s="1"/>
  <c r="E25" i="7"/>
  <c r="C34" i="7" s="1"/>
  <c r="G25" i="7"/>
  <c r="D34" i="7" s="1"/>
  <c r="I25" i="7"/>
  <c r="E34" i="7" s="1"/>
  <c r="K25" i="7"/>
  <c r="F34" i="7" s="1"/>
  <c r="M25" i="7"/>
  <c r="G34" i="7" s="1"/>
  <c r="O25" i="7"/>
  <c r="H34" i="7" s="1"/>
  <c r="Q25" i="7"/>
  <c r="I34" i="7" s="1"/>
  <c r="S25" i="7"/>
  <c r="J34" i="7" s="1"/>
  <c r="U25" i="7"/>
  <c r="K34" i="7" s="1"/>
  <c r="E26" i="7"/>
  <c r="C35" i="7" s="1"/>
  <c r="G26" i="7"/>
  <c r="D35" i="7" s="1"/>
  <c r="I26" i="7"/>
  <c r="E35" i="7" s="1"/>
  <c r="K26" i="7"/>
  <c r="F35" i="7" s="1"/>
  <c r="M26" i="7"/>
  <c r="G35" i="7" s="1"/>
  <c r="O26" i="7"/>
  <c r="H35" i="7" s="1"/>
  <c r="Q26" i="7"/>
  <c r="I35" i="7" s="1"/>
  <c r="S26" i="7"/>
  <c r="J35" i="7" s="1"/>
  <c r="U26" i="7"/>
  <c r="K35" i="7" s="1"/>
  <c r="AW31" i="6"/>
  <c r="AH4" i="6" s="1"/>
  <c r="AI4" i="6" s="1"/>
  <c r="U24" i="7" l="1"/>
  <c r="K33" i="7" s="1"/>
  <c r="M24" i="7"/>
  <c r="G33" i="7" s="1"/>
  <c r="N4" i="4"/>
  <c r="W24" i="7"/>
  <c r="L33" i="7" s="1"/>
  <c r="W23" i="7"/>
  <c r="L32" i="7" s="1"/>
  <c r="W22" i="7"/>
  <c r="L31" i="7" s="1"/>
  <c r="W21" i="7"/>
  <c r="L30" i="7" s="1"/>
  <c r="W20" i="7"/>
  <c r="L29" i="7" s="1"/>
  <c r="L4" i="4"/>
  <c r="J4" i="4"/>
  <c r="H4" i="4"/>
  <c r="F4" i="4"/>
  <c r="D4" i="4"/>
  <c r="AW32" i="6"/>
  <c r="I5" i="6" s="1"/>
  <c r="AW33" i="6"/>
  <c r="I6" i="6" s="1"/>
  <c r="AW34" i="6"/>
  <c r="I7" i="6" s="1"/>
  <c r="AW35" i="6"/>
  <c r="I8" i="6" s="1"/>
  <c r="AW36" i="6"/>
  <c r="I9" i="6" s="1"/>
  <c r="AW37" i="6"/>
  <c r="I10" i="6" s="1"/>
  <c r="AW38" i="6"/>
  <c r="I11" i="6" s="1"/>
  <c r="AW39" i="6"/>
  <c r="I12" i="6" s="1"/>
  <c r="AW40" i="6"/>
  <c r="I13" i="6" s="1"/>
  <c r="AW41" i="6"/>
  <c r="I14" i="6" s="1"/>
  <c r="AW42" i="6"/>
  <c r="I15" i="6" s="1"/>
  <c r="AW43" i="6"/>
  <c r="I16" i="6" s="1"/>
  <c r="AW44" i="6"/>
  <c r="I17" i="6" s="1"/>
  <c r="AW45" i="6"/>
  <c r="I18" i="6" s="1"/>
  <c r="AW46" i="6"/>
  <c r="I19" i="6" s="1"/>
  <c r="AW47" i="6"/>
  <c r="I20" i="6" s="1"/>
  <c r="AW48" i="6"/>
  <c r="I21" i="6" s="1"/>
  <c r="AW49" i="6"/>
  <c r="I22" i="6" s="1"/>
  <c r="AW50" i="6"/>
  <c r="I23" i="6" s="1"/>
  <c r="AW51" i="6"/>
  <c r="I24" i="6" s="1"/>
  <c r="AW52" i="6"/>
  <c r="I25" i="6" s="1"/>
  <c r="AW53" i="6"/>
  <c r="I26" i="6" s="1"/>
  <c r="I4" i="6"/>
  <c r="S6" i="6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4" i="6"/>
  <c r="M6" i="6" s="1"/>
  <c r="D4" i="6"/>
  <c r="N6" i="6" s="1"/>
  <c r="E4" i="6"/>
  <c r="O6" i="6" s="1"/>
  <c r="F4" i="6"/>
  <c r="P6" i="6" s="1"/>
  <c r="G4" i="6"/>
  <c r="Q6" i="6" s="1"/>
  <c r="H4" i="6"/>
  <c r="R6" i="6" s="1"/>
  <c r="B5" i="6"/>
  <c r="J5" i="6" s="1"/>
  <c r="B6" i="6"/>
  <c r="J6" i="6" s="1"/>
  <c r="B7" i="6"/>
  <c r="J7" i="6" s="1"/>
  <c r="B8" i="6"/>
  <c r="J8" i="6" s="1"/>
  <c r="B9" i="6"/>
  <c r="J9" i="6" s="1"/>
  <c r="B10" i="6"/>
  <c r="J10" i="6" s="1"/>
  <c r="B11" i="6"/>
  <c r="J11" i="6" s="1"/>
  <c r="B12" i="6"/>
  <c r="J12" i="6" s="1"/>
  <c r="B13" i="6"/>
  <c r="J13" i="6" s="1"/>
  <c r="B14" i="6"/>
  <c r="J14" i="6" s="1"/>
  <c r="B15" i="6"/>
  <c r="J15" i="6" s="1"/>
  <c r="B16" i="6"/>
  <c r="J16" i="6" s="1"/>
  <c r="B17" i="6"/>
  <c r="J17" i="6" s="1"/>
  <c r="B18" i="6"/>
  <c r="J18" i="6" s="1"/>
  <c r="B19" i="6"/>
  <c r="J19" i="6" s="1"/>
  <c r="B20" i="6"/>
  <c r="J20" i="6" s="1"/>
  <c r="B21" i="6"/>
  <c r="J21" i="6" s="1"/>
  <c r="B22" i="6"/>
  <c r="J22" i="6" s="1"/>
  <c r="B23" i="6"/>
  <c r="J23" i="6" s="1"/>
  <c r="B24" i="6"/>
  <c r="J24" i="6" s="1"/>
  <c r="B25" i="6"/>
  <c r="J25" i="6" s="1"/>
  <c r="B26" i="6"/>
  <c r="J26" i="6" s="1"/>
  <c r="B4" i="6"/>
  <c r="L6" i="6" s="1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E41" i="5" s="1"/>
  <c r="D40" i="5"/>
  <c r="C40" i="5"/>
  <c r="D39" i="5"/>
  <c r="C39" i="5"/>
  <c r="C38" i="5"/>
  <c r="E38" i="5" s="1"/>
  <c r="D26" i="5"/>
  <c r="E26" i="5" s="1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4" i="5"/>
  <c r="E4" i="5" s="1"/>
  <c r="F14" i="2"/>
  <c r="G14" i="2" s="1"/>
  <c r="F13" i="2"/>
  <c r="G13" i="2" s="1"/>
  <c r="F12" i="2"/>
  <c r="G12" i="2" s="1"/>
  <c r="F11" i="2"/>
  <c r="G11" i="2" s="1"/>
  <c r="F10" i="2"/>
  <c r="G10" i="2" s="1"/>
  <c r="F6" i="2"/>
  <c r="G6" i="2" s="1"/>
  <c r="F5" i="2"/>
  <c r="G5" i="2" s="1"/>
  <c r="F4" i="2"/>
  <c r="G4" i="2" s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4" i="3"/>
  <c r="F4" i="3"/>
  <c r="D5" i="3"/>
  <c r="F5" i="3"/>
  <c r="D6" i="3"/>
  <c r="F6" i="3"/>
  <c r="D7" i="3"/>
  <c r="F7" i="3"/>
  <c r="I7" i="3" s="1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H20" i="3" s="1"/>
  <c r="F20" i="3"/>
  <c r="D21" i="3"/>
  <c r="F21" i="3"/>
  <c r="D22" i="3"/>
  <c r="F22" i="3"/>
  <c r="D23" i="3"/>
  <c r="F23" i="3"/>
  <c r="D24" i="3"/>
  <c r="F24" i="3"/>
  <c r="D25" i="3"/>
  <c r="F25" i="3"/>
  <c r="D26" i="3"/>
  <c r="H26" i="3" s="1"/>
  <c r="F26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4" i="1"/>
  <c r="D4" i="1"/>
  <c r="F4" i="1" s="1"/>
  <c r="W26" i="7"/>
  <c r="L35" i="7" s="1"/>
  <c r="W25" i="7"/>
  <c r="L34" i="7" s="1"/>
  <c r="E20" i="5" l="1"/>
  <c r="I15" i="3"/>
  <c r="H22" i="3"/>
  <c r="H14" i="3"/>
  <c r="I13" i="3"/>
  <c r="F22" i="1"/>
  <c r="F5" i="1"/>
  <c r="F21" i="1"/>
  <c r="E11" i="5"/>
  <c r="E19" i="5"/>
  <c r="I24" i="3"/>
  <c r="I16" i="3"/>
  <c r="I8" i="3"/>
  <c r="H21" i="3"/>
  <c r="H5" i="3"/>
  <c r="F14" i="1"/>
  <c r="E17" i="5"/>
  <c r="E12" i="5"/>
  <c r="E25" i="5"/>
  <c r="E9" i="5"/>
  <c r="I21" i="3"/>
  <c r="H12" i="3"/>
  <c r="I23" i="3"/>
  <c r="H13" i="3"/>
  <c r="H18" i="3"/>
  <c r="F13" i="1"/>
  <c r="F6" i="1"/>
  <c r="E40" i="5"/>
  <c r="E44" i="5"/>
  <c r="E48" i="5"/>
  <c r="E52" i="5"/>
  <c r="E56" i="5"/>
  <c r="E60" i="5"/>
  <c r="E42" i="5"/>
  <c r="E46" i="5"/>
  <c r="E50" i="5"/>
  <c r="E54" i="5"/>
  <c r="E18" i="5"/>
  <c r="E10" i="5"/>
  <c r="H10" i="3"/>
  <c r="H6" i="3"/>
  <c r="I5" i="3"/>
  <c r="F12" i="1"/>
  <c r="F20" i="1"/>
  <c r="I9" i="3"/>
  <c r="I17" i="3"/>
  <c r="I25" i="3"/>
  <c r="I26" i="3"/>
  <c r="I22" i="3"/>
  <c r="I18" i="3"/>
  <c r="I14" i="3"/>
  <c r="I10" i="3"/>
  <c r="I6" i="3"/>
  <c r="H17" i="3"/>
  <c r="E45" i="5"/>
  <c r="E49" i="5"/>
  <c r="E53" i="5"/>
  <c r="E57" i="5"/>
  <c r="H9" i="3"/>
  <c r="F26" i="1"/>
  <c r="F18" i="1"/>
  <c r="F10" i="1"/>
  <c r="I20" i="3"/>
  <c r="I12" i="3"/>
  <c r="E24" i="5"/>
  <c r="E16" i="5"/>
  <c r="E8" i="5"/>
  <c r="F19" i="1"/>
  <c r="E23" i="5"/>
  <c r="E15" i="5"/>
  <c r="E7" i="5"/>
  <c r="E58" i="5"/>
  <c r="F11" i="1"/>
  <c r="H25" i="3"/>
  <c r="F17" i="1"/>
  <c r="I19" i="3"/>
  <c r="E22" i="5"/>
  <c r="E14" i="5"/>
  <c r="E6" i="5"/>
  <c r="F25" i="1"/>
  <c r="F9" i="1"/>
  <c r="H24" i="3"/>
  <c r="H16" i="3"/>
  <c r="H8" i="3"/>
  <c r="F24" i="1"/>
  <c r="F16" i="1"/>
  <c r="F8" i="1"/>
  <c r="I11" i="3"/>
  <c r="F23" i="1"/>
  <c r="F15" i="1"/>
  <c r="F7" i="1"/>
  <c r="H23" i="3"/>
  <c r="H19" i="3"/>
  <c r="H15" i="3"/>
  <c r="H11" i="3"/>
  <c r="H7" i="3"/>
  <c r="E21" i="5"/>
  <c r="E13" i="5"/>
  <c r="E5" i="5"/>
  <c r="E39" i="5"/>
  <c r="E43" i="5"/>
  <c r="E47" i="5"/>
  <c r="E51" i="5"/>
  <c r="E55" i="5"/>
  <c r="E59" i="5"/>
  <c r="F15" i="2"/>
  <c r="G15" i="2" s="1"/>
  <c r="G4" i="3"/>
  <c r="I4" i="3" s="1"/>
  <c r="E4" i="3"/>
  <c r="H4" i="3" s="1"/>
  <c r="G4" i="4" l="1"/>
  <c r="I14" i="4" s="1"/>
  <c r="I4" i="4"/>
  <c r="I15" i="4" s="1"/>
  <c r="K4" i="4"/>
  <c r="I16" i="4" s="1"/>
  <c r="C4" i="4"/>
  <c r="I12" i="4" s="1"/>
  <c r="M4" i="4"/>
  <c r="I17" i="4" s="1"/>
  <c r="E4" i="4"/>
  <c r="I13" i="4" s="1"/>
  <c r="O4" i="4"/>
  <c r="I18" i="4" s="1"/>
</calcChain>
</file>

<file path=xl/sharedStrings.xml><?xml version="1.0" encoding="utf-8"?>
<sst xmlns="http://schemas.openxmlformats.org/spreadsheetml/2006/main" count="445" uniqueCount="102">
  <si>
    <t>1. 시·군별 면적 및 지번수</t>
  </si>
  <si>
    <t xml:space="preserve">                   지목별 
행정구역명</t>
  </si>
  <si>
    <t>계</t>
  </si>
  <si>
    <t>면적</t>
  </si>
  <si>
    <t>지번수</t>
  </si>
  <si>
    <t>합계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</si>
  <si>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</si>
  <si>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</si>
  <si>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</si>
  <si>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</si>
  <si>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</si>
  <si>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</si>
  <si>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</si>
  <si>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</si>
  <si>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</si>
  <si>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</si>
  <si>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</si>
  <si>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</si>
  <si>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</si>
  <si>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</si>
  <si>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</si>
  <si>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</si>
  <si>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</si>
  <si>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</si>
  <si>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</si>
  <si>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</si>
  <si>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</si>
  <si>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</si>
  <si>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 xml:space="preserve">                                 지목별
종별</t>
  </si>
  <si>
    <t>국유지</t>
  </si>
  <si>
    <t>도유지</t>
  </si>
  <si>
    <t>군유지</t>
  </si>
  <si>
    <t>법인</t>
  </si>
  <si>
    <t>기타</t>
  </si>
  <si>
    <t>소계</t>
  </si>
  <si>
    <t>총계</t>
  </si>
  <si>
    <t>전</t>
  </si>
  <si>
    <t>답</t>
  </si>
  <si>
    <t>임야</t>
  </si>
  <si>
    <t>대</t>
  </si>
  <si>
    <t>도로</t>
  </si>
  <si>
    <t>하천</t>
  </si>
  <si>
    <t>기타</t>
    <phoneticPr fontId="4" type="noConversion"/>
  </si>
  <si>
    <t>년도</t>
  </si>
  <si>
    <t>변동률</t>
  </si>
  <si>
    <t>대지</t>
  </si>
  <si>
    <t>구분</t>
  </si>
  <si>
    <t>5-1. 토지대장등록지 현황</t>
    <phoneticPr fontId="4" type="noConversion"/>
  </si>
  <si>
    <t>6. 시·군별 지목별 면적 현황</t>
    <phoneticPr fontId="4" type="noConversion"/>
  </si>
  <si>
    <t>2. 시·군별 지적공부등록지 총괄</t>
    <phoneticPr fontId="4" type="noConversion"/>
  </si>
  <si>
    <t>3. 지적통계체계표</t>
    <phoneticPr fontId="4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</si>
  <si>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</si>
  <si>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</si>
  <si>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</si>
  <si>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</si>
  <si>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</si>
  <si>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</si>
  <si>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</si>
  <si>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</si>
  <si>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</si>
  <si>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</si>
  <si>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</si>
  <si>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</si>
  <si>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</si>
  <si>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</si>
  <si>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</si>
  <si>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</si>
  <si>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</si>
  <si>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</si>
  <si>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</si>
  <si>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</si>
  <si>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</si>
  <si>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</si>
  <si>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토지대장등록지</t>
    <phoneticPr fontId="4" type="noConversion"/>
  </si>
  <si>
    <t>임야대장등록지</t>
    <phoneticPr fontId="4" type="noConversion"/>
  </si>
  <si>
    <t>%</t>
    <phoneticPr fontId="4" type="noConversion"/>
  </si>
  <si>
    <t>5-2. 임야대장등록지 현황</t>
    <phoneticPr fontId="4" type="noConversion"/>
  </si>
  <si>
    <t>기타</t>
    <phoneticPr fontId="4" type="noConversion"/>
  </si>
  <si>
    <t>기타</t>
    <phoneticPr fontId="4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</si>
  <si>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</si>
  <si>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1-3 지적공부등록지(2003-2013)</t>
    <phoneticPr fontId="4" type="noConversion"/>
  </si>
  <si>
    <t>4-1. 지목별 현황</t>
    <phoneticPr fontId="4" type="noConversion"/>
  </si>
  <si>
    <t>4-2. 최근 10년간 주요지목별 변동추이</t>
  </si>
  <si>
    <t>개인</t>
  </si>
  <si>
    <t>종중</t>
  </si>
  <si>
    <t>종교단체</t>
  </si>
  <si>
    <t>기타단체</t>
  </si>
  <si>
    <t>소계</t>
    <phoneticPr fontId="4" type="noConversion"/>
  </si>
  <si>
    <t>도표들어가는 값!</t>
    <phoneticPr fontId="4" type="noConversion"/>
  </si>
  <si>
    <t>도표함수</t>
    <phoneticPr fontId="4" type="noConversion"/>
  </si>
  <si>
    <t>도표함수</t>
    <phoneticPr fontId="4" type="noConversion"/>
  </si>
  <si>
    <t>도표함수</t>
    <phoneticPr fontId="4" type="noConversion"/>
  </si>
  <si>
    <t>전</t>
    <phoneticPr fontId="4" type="noConversion"/>
  </si>
  <si>
    <t>답</t>
    <phoneticPr fontId="4" type="noConversion"/>
  </si>
  <si>
    <t>임야</t>
    <phoneticPr fontId="4" type="noConversion"/>
  </si>
  <si>
    <t>대</t>
    <phoneticPr fontId="4" type="noConversion"/>
  </si>
  <si>
    <t>도로</t>
    <phoneticPr fontId="4" type="noConversion"/>
  </si>
  <si>
    <t>하천</t>
    <phoneticPr fontId="4" type="noConversion"/>
  </si>
  <si>
    <t>기타</t>
    <phoneticPr fontId="4" type="noConversion"/>
  </si>
  <si>
    <t>총계</t>
    <phoneticPr fontId="4" type="noConversion"/>
  </si>
  <si>
    <t>도표함수</t>
    <phoneticPr fontId="4" type="noConversion"/>
  </si>
  <si>
    <t>1.시군별 면적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</si>
</sst>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#,##0.00_ ;[Red]\-#,##0.00\ "/>
    <numFmt numFmtId="181" formatCode="_-* #,##0.0_-;\-* #,##0.0_-;_-* &quot;-&quot;_-;_-@_-"/>
    <numFmt numFmtId="182" formatCode="_(* #,##0.00_);_(* \(#,##0.00\);_(* &quot;-&quot;??_);_(@_)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b/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9"/>
      <color rgb="FFFF0000"/>
      <name val="맑은 고딕"/>
      <family val="2"/>
      <charset val="129"/>
      <scheme val="minor"/>
    </font>
    <font>
      <sz val="8"/>
      <color rgb="FFFF0000"/>
      <name val="굴림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b/>
      <sz val="8"/>
      <color rgb="FFFF0000"/>
      <name val="굴림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name val="돋움"/>
      <family val="3"/>
      <charset val="129"/>
    </font>
    <font>
      <sz val="9"/>
      <color theme="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03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41" fontId="8" fillId="0" borderId="0" applyFont="0" applyFill="0" applyBorder="0" applyAlignment="0" applyProtection="0">
      <alignment vertical="center"/>
    </xf>
    <xf numFmtId="182" fontId="11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2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182" fontId="1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82" fontId="11" fillId="0" borderId="0"/>
    <xf numFmtId="182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22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3" fillId="0" borderId="0" xfId="2" applyFont="1">
      <alignment vertical="center"/>
    </xf>
    <xf numFmtId="177" fontId="5" fillId="0" borderId="0" xfId="0" applyNumberFormat="1" applyFont="1">
      <alignment vertical="center"/>
    </xf>
    <xf numFmtId="0" fontId="6" fillId="2" borderId="2" xfId="1" applyFont="1" applyFill="1" applyBorder="1" applyAlignment="1">
      <alignment horizontal="center"/>
    </xf>
    <xf numFmtId="177" fontId="6" fillId="3" borderId="2" xfId="1" applyNumberFormat="1" applyFont="1" applyFill="1" applyBorder="1" applyAlignment="1" applyProtection="1">
      <alignment horizontal="center" vertical="center"/>
      <protection locked="0"/>
    </xf>
    <xf numFmtId="178" fontId="6" fillId="3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0" borderId="4" xfId="1" applyFont="1" applyBorder="1" applyAlignment="1">
      <alignment horizontal="left" vertical="center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76" fontId="6" fillId="0" borderId="0" xfId="1" applyNumberFormat="1" applyFont="1" applyBorder="1" applyAlignment="1">
      <alignment horizontal="left" vertical="center"/>
    </xf>
    <xf numFmtId="176" fontId="6" fillId="0" borderId="0" xfId="1" applyNumberFormat="1" applyFont="1"/>
    <xf numFmtId="176" fontId="5" fillId="0" borderId="0" xfId="0" applyNumberFormat="1" applyFont="1">
      <alignment vertical="center"/>
    </xf>
    <xf numFmtId="176" fontId="6" fillId="3" borderId="2" xfId="1" applyNumberFormat="1" applyFont="1" applyFill="1" applyBorder="1" applyAlignment="1">
      <alignment horizontal="center" vertical="center"/>
    </xf>
    <xf numFmtId="176" fontId="6" fillId="3" borderId="2" xfId="27" applyNumberFormat="1" applyFont="1" applyFill="1" applyBorder="1" applyAlignment="1">
      <alignment horizontal="center" vertical="center"/>
    </xf>
    <xf numFmtId="176" fontId="6" fillId="3" borderId="2" xfId="1" applyNumberFormat="1" applyFont="1" applyFill="1" applyBorder="1" applyAlignment="1" applyProtection="1">
      <alignment horizontal="center" vertical="center"/>
      <protection locked="0"/>
    </xf>
    <xf numFmtId="177" fontId="6" fillId="3" borderId="2" xfId="27" applyNumberFormat="1" applyFont="1" applyFill="1" applyBorder="1" applyAlignment="1" applyProtection="1">
      <alignment horizontal="center" vertical="center"/>
      <protection locked="0"/>
    </xf>
    <xf numFmtId="176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176" fontId="5" fillId="0" borderId="2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2" xfId="27" applyNumberFormat="1" applyFont="1" applyBorder="1"/>
    <xf numFmtId="177" fontId="6" fillId="0" borderId="2" xfId="2" applyNumberFormat="1" applyFont="1" applyBorder="1">
      <alignment vertical="center"/>
    </xf>
    <xf numFmtId="177" fontId="5" fillId="0" borderId="2" xfId="0" applyNumberFormat="1" applyFont="1" applyBorder="1">
      <alignment vertical="center"/>
    </xf>
    <xf numFmtId="180" fontId="6" fillId="6" borderId="15" xfId="3" applyNumberFormat="1" applyFont="1" applyFill="1" applyBorder="1" applyAlignment="1">
      <alignment horizontal="center" vertical="center"/>
    </xf>
    <xf numFmtId="179" fontId="6" fillId="6" borderId="16" xfId="3" applyNumberFormat="1" applyFont="1" applyFill="1" applyBorder="1" applyAlignment="1">
      <alignment horizontal="center" vertical="center"/>
    </xf>
    <xf numFmtId="0" fontId="6" fillId="6" borderId="17" xfId="3" applyFont="1" applyFill="1" applyBorder="1" applyAlignment="1">
      <alignment horizontal="center" vertical="center"/>
    </xf>
    <xf numFmtId="176" fontId="6" fillId="3" borderId="2" xfId="28" applyNumberFormat="1" applyFont="1" applyFill="1" applyBorder="1" applyAlignment="1">
      <alignment horizontal="center" vertical="center"/>
    </xf>
    <xf numFmtId="177" fontId="6" fillId="3" borderId="2" xfId="28" applyNumberFormat="1" applyFont="1" applyFill="1" applyBorder="1" applyAlignment="1" applyProtection="1">
      <alignment horizontal="center" vertical="center"/>
      <protection locked="0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0" xfId="2" applyFont="1">
      <alignment vertical="center"/>
    </xf>
    <xf numFmtId="0" fontId="7" fillId="0" borderId="0" xfId="2" applyFont="1" applyAlignment="1">
      <alignment horizontal="left" vertical="center"/>
    </xf>
    <xf numFmtId="49" fontId="6" fillId="3" borderId="2" xfId="3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49" fontId="6" fillId="3" borderId="2" xfId="3" applyNumberFormat="1" applyFont="1" applyFill="1" applyBorder="1" applyAlignment="1">
      <alignment horizontal="center" vertical="center" wrapText="1"/>
    </xf>
    <xf numFmtId="179" fontId="6" fillId="6" borderId="2" xfId="3" applyNumberFormat="1" applyFont="1" applyFill="1" applyBorder="1" applyAlignment="1">
      <alignment horizontal="center" vertical="center"/>
    </xf>
    <xf numFmtId="0" fontId="6" fillId="6" borderId="2" xfId="3" applyFont="1" applyFill="1" applyBorder="1" applyAlignment="1">
      <alignment horizontal="center" vertical="center"/>
    </xf>
    <xf numFmtId="180" fontId="6" fillId="6" borderId="2" xfId="3" applyNumberFormat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2" xfId="2" applyNumberFormat="1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176" fontId="6" fillId="6" borderId="2" xfId="1" applyNumberFormat="1" applyFont="1" applyFill="1" applyBorder="1" applyAlignment="1" applyProtection="1">
      <alignment horizontal="center" vertical="center" wrapText="1"/>
      <protection locked="0"/>
    </xf>
    <xf numFmtId="176" fontId="6" fillId="6" borderId="2" xfId="1" applyNumberFormat="1" applyFont="1" applyFill="1" applyBorder="1" applyAlignment="1">
      <alignment horizontal="center"/>
    </xf>
    <xf numFmtId="177" fontId="9" fillId="0" borderId="0" xfId="0" applyNumberFormat="1" applyFont="1">
      <alignment vertical="center"/>
    </xf>
    <xf numFmtId="49" fontId="6" fillId="3" borderId="2" xfId="3" applyNumberFormat="1" applyFont="1" applyFill="1" applyBorder="1" applyAlignment="1">
      <alignment horizontal="center" vertical="center"/>
    </xf>
    <xf numFmtId="0" fontId="10" fillId="2" borderId="2" xfId="23" applyFont="1" applyFill="1" applyBorder="1" applyAlignment="1" applyProtection="1">
      <alignment horizontal="center" vertical="center" wrapText="1"/>
      <protection locked="0"/>
    </xf>
    <xf numFmtId="0" fontId="1" fillId="2" borderId="2" xfId="23" applyFill="1" applyBorder="1" applyAlignment="1">
      <alignment horizontal="center"/>
    </xf>
    <xf numFmtId="176" fontId="10" fillId="7" borderId="2" xfId="23" applyNumberFormat="1" applyFont="1" applyFill="1" applyBorder="1" applyAlignment="1">
      <alignment horizontal="center" vertical="center"/>
    </xf>
    <xf numFmtId="177" fontId="10" fillId="7" borderId="2" xfId="23" applyNumberFormat="1" applyFont="1" applyFill="1" applyBorder="1" applyAlignment="1" applyProtection="1">
      <alignment horizontal="center" vertical="center"/>
      <protection locked="0"/>
    </xf>
    <xf numFmtId="0" fontId="6" fillId="0" borderId="0" xfId="2" applyFont="1" applyBorder="1" applyAlignment="1">
      <alignment vertical="center"/>
    </xf>
    <xf numFmtId="177" fontId="6" fillId="0" borderId="0" xfId="27" applyNumberFormat="1" applyFont="1" applyBorder="1"/>
    <xf numFmtId="177" fontId="5" fillId="0" borderId="0" xfId="0" applyNumberFormat="1" applyFont="1" applyBorder="1">
      <alignment vertical="center"/>
    </xf>
    <xf numFmtId="0" fontId="13" fillId="0" borderId="0" xfId="0" applyFont="1">
      <alignment vertical="center"/>
    </xf>
    <xf numFmtId="177" fontId="14" fillId="0" borderId="0" xfId="0" applyNumberFormat="1" applyFont="1">
      <alignment vertical="center"/>
    </xf>
    <xf numFmtId="0" fontId="15" fillId="0" borderId="0" xfId="0" applyFont="1">
      <alignment vertical="center"/>
    </xf>
    <xf numFmtId="41" fontId="12" fillId="0" borderId="2" xfId="54" applyFont="1" applyBorder="1"/>
    <xf numFmtId="177" fontId="12" fillId="0" borderId="2" xfId="13" applyNumberFormat="1" applyFont="1" applyBorder="1"/>
    <xf numFmtId="177" fontId="16" fillId="0" borderId="2" xfId="13" applyNumberFormat="1" applyFont="1" applyBorder="1"/>
    <xf numFmtId="177" fontId="17" fillId="0" borderId="2" xfId="0" applyNumberFormat="1" applyFont="1" applyBorder="1" applyAlignment="1"/>
    <xf numFmtId="176" fontId="18" fillId="0" borderId="0" xfId="1" applyNumberFormat="1" applyFont="1"/>
    <xf numFmtId="0" fontId="19" fillId="0" borderId="0" xfId="0" applyFont="1">
      <alignment vertical="center"/>
    </xf>
    <xf numFmtId="177" fontId="5" fillId="0" borderId="0" xfId="0" applyNumberFormat="1" applyFont="1" applyFill="1">
      <alignment vertical="center"/>
    </xf>
    <xf numFmtId="0" fontId="18" fillId="0" borderId="0" xfId="0" applyFont="1">
      <alignment vertical="center"/>
    </xf>
    <xf numFmtId="177" fontId="12" fillId="0" borderId="2" xfId="1" applyNumberFormat="1" applyFont="1" applyBorder="1"/>
    <xf numFmtId="0" fontId="5" fillId="0" borderId="0" xfId="0" applyFont="1" applyFill="1">
      <alignment vertical="center"/>
    </xf>
    <xf numFmtId="176" fontId="19" fillId="0" borderId="0" xfId="0" applyNumberFormat="1" applyFont="1">
      <alignment vertical="center"/>
    </xf>
    <xf numFmtId="181" fontId="20" fillId="0" borderId="2" xfId="54" applyNumberFormat="1" applyFont="1" applyBorder="1" applyAlignment="1">
      <alignment vertical="center"/>
    </xf>
    <xf numFmtId="178" fontId="16" fillId="0" borderId="2" xfId="13" applyNumberFormat="1" applyFont="1" applyBorder="1"/>
    <xf numFmtId="0" fontId="21" fillId="0" borderId="0" xfId="0" applyFont="1">
      <alignment vertical="center"/>
    </xf>
    <xf numFmtId="181" fontId="12" fillId="0" borderId="2" xfId="54" applyNumberFormat="1" applyFont="1" applyBorder="1"/>
    <xf numFmtId="0" fontId="12" fillId="2" borderId="2" xfId="948" applyFont="1" applyFill="1" applyBorder="1" applyAlignment="1" applyProtection="1">
      <alignment horizontal="center"/>
      <protection locked="0"/>
    </xf>
    <xf numFmtId="0" fontId="1" fillId="0" borderId="0" xfId="954"/>
    <xf numFmtId="41" fontId="12" fillId="0" borderId="2" xfId="54" applyFont="1" applyBorder="1" applyAlignment="1">
      <alignment vertical="center"/>
    </xf>
    <xf numFmtId="181" fontId="12" fillId="0" borderId="2" xfId="54" applyNumberFormat="1" applyFont="1" applyBorder="1" applyAlignment="1">
      <alignment vertical="center"/>
    </xf>
    <xf numFmtId="177" fontId="23" fillId="0" borderId="2" xfId="1" applyNumberFormat="1" applyFont="1" applyBorder="1"/>
    <xf numFmtId="181" fontId="24" fillId="0" borderId="2" xfId="47" applyNumberFormat="1" applyFont="1" applyBorder="1" applyAlignment="1">
      <alignment vertical="center"/>
    </xf>
    <xf numFmtId="181" fontId="6" fillId="0" borderId="2" xfId="1002" applyNumberFormat="1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19" fillId="0" borderId="0" xfId="0" applyFont="1" applyFill="1">
      <alignment vertical="center"/>
    </xf>
    <xf numFmtId="176" fontId="13" fillId="0" borderId="0" xfId="0" applyNumberFormat="1" applyFont="1" applyFill="1">
      <alignment vertical="center"/>
    </xf>
    <xf numFmtId="177" fontId="9" fillId="0" borderId="0" xfId="0" applyNumberFormat="1" applyFont="1" applyFill="1">
      <alignment vertical="center"/>
    </xf>
    <xf numFmtId="0" fontId="19" fillId="6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Fill="1">
      <alignment vertical="center"/>
    </xf>
    <xf numFmtId="0" fontId="2" fillId="0" borderId="2" xfId="0" applyFont="1" applyBorder="1">
      <alignment vertical="center"/>
    </xf>
    <xf numFmtId="177" fontId="26" fillId="3" borderId="11" xfId="959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Fill="1">
      <alignment vertical="center"/>
    </xf>
    <xf numFmtId="0" fontId="2" fillId="0" borderId="12" xfId="0" applyFont="1" applyBorder="1">
      <alignment vertical="center"/>
    </xf>
    <xf numFmtId="0" fontId="6" fillId="0" borderId="0" xfId="1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" fillId="8" borderId="0" xfId="0" applyFont="1" applyFill="1">
      <alignment vertical="center"/>
    </xf>
    <xf numFmtId="0" fontId="7" fillId="8" borderId="2" xfId="2" applyFont="1" applyFill="1" applyBorder="1" applyAlignment="1">
      <alignment horizontal="center" vertical="center"/>
    </xf>
    <xf numFmtId="177" fontId="3" fillId="0" borderId="2" xfId="1" applyNumberFormat="1" applyFont="1" applyBorder="1"/>
    <xf numFmtId="176" fontId="13" fillId="0" borderId="0" xfId="0" applyNumberFormat="1" applyFont="1">
      <alignment vertical="center"/>
    </xf>
    <xf numFmtId="0" fontId="6" fillId="3" borderId="2" xfId="3" applyNumberFormat="1" applyFont="1" applyFill="1" applyBorder="1" applyAlignment="1">
      <alignment horizontal="center" vertical="center" wrapText="1"/>
    </xf>
    <xf numFmtId="176" fontId="6" fillId="9" borderId="2" xfId="28" applyNumberFormat="1" applyFont="1" applyFill="1" applyBorder="1" applyAlignment="1">
      <alignment horizontal="center" vertical="center"/>
    </xf>
    <xf numFmtId="177" fontId="6" fillId="9" borderId="2" xfId="28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 applyProtection="1">
      <alignment horizontal="left" vertical="center" wrapText="1"/>
      <protection locked="0"/>
    </xf>
    <xf numFmtId="0" fontId="6" fillId="3" borderId="3" xfId="1" applyFont="1" applyFill="1" applyBorder="1" applyAlignment="1" applyProtection="1">
      <alignment horizontal="left" vertical="center"/>
      <protection locked="0"/>
    </xf>
    <xf numFmtId="176" fontId="6" fillId="3" borderId="2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left" vertical="center"/>
    </xf>
    <xf numFmtId="0" fontId="19" fillId="6" borderId="2" xfId="0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 wrapText="1"/>
    </xf>
    <xf numFmtId="0" fontId="6" fillId="3" borderId="6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6" fillId="3" borderId="8" xfId="1" applyFont="1" applyFill="1" applyBorder="1" applyAlignment="1">
      <alignment horizontal="left" vertical="center"/>
    </xf>
    <xf numFmtId="0" fontId="6" fillId="3" borderId="9" xfId="1" applyFont="1" applyFill="1" applyBorder="1" applyAlignment="1">
      <alignment horizontal="left" vertical="center"/>
    </xf>
    <xf numFmtId="0" fontId="6" fillId="3" borderId="10" xfId="1" applyFont="1" applyFill="1" applyBorder="1" applyAlignment="1">
      <alignment horizontal="left" vertical="center"/>
    </xf>
    <xf numFmtId="0" fontId="6" fillId="2" borderId="11" xfId="1" applyFont="1" applyFill="1" applyBorder="1" applyAlignment="1" applyProtection="1">
      <alignment horizontal="center" vertical="center" wrapTex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12" xfId="1" applyFont="1" applyFill="1" applyBorder="1" applyAlignment="1" applyProtection="1">
      <alignment horizontal="center"/>
      <protection locked="0"/>
    </xf>
    <xf numFmtId="0" fontId="6" fillId="2" borderId="13" xfId="1" applyFont="1" applyFill="1" applyBorder="1" applyAlignment="1" applyProtection="1">
      <alignment horizontal="center"/>
      <protection locked="0"/>
    </xf>
    <xf numFmtId="0" fontId="6" fillId="2" borderId="14" xfId="1" applyFont="1" applyFill="1" applyBorder="1" applyAlignment="1" applyProtection="1">
      <alignment horizontal="center"/>
      <protection locked="0"/>
    </xf>
    <xf numFmtId="176" fontId="6" fillId="0" borderId="4" xfId="1" applyNumberFormat="1" applyFont="1" applyBorder="1" applyAlignment="1">
      <alignment horizontal="left" vertical="center"/>
    </xf>
    <xf numFmtId="176" fontId="6" fillId="3" borderId="3" xfId="1" applyNumberFormat="1" applyFont="1" applyFill="1" applyBorder="1" applyAlignment="1" applyProtection="1">
      <alignment horizontal="left" vertical="center" wrapText="1"/>
      <protection locked="0"/>
    </xf>
    <xf numFmtId="176" fontId="6" fillId="3" borderId="3" xfId="1" applyNumberFormat="1" applyFont="1" applyFill="1" applyBorder="1" applyAlignment="1" applyProtection="1">
      <alignment horizontal="left" vertical="center"/>
      <protection locked="0"/>
    </xf>
    <xf numFmtId="176" fontId="6" fillId="6" borderId="3" xfId="1" applyNumberFormat="1" applyFont="1" applyFill="1" applyBorder="1" applyAlignment="1" applyProtection="1">
      <alignment horizontal="left" vertical="center" wrapText="1"/>
      <protection locked="0"/>
    </xf>
    <xf numFmtId="176" fontId="6" fillId="6" borderId="3" xfId="1" applyNumberFormat="1" applyFont="1" applyFill="1" applyBorder="1" applyAlignment="1" applyProtection="1">
      <alignment horizontal="left" vertical="center"/>
      <protection locked="0"/>
    </xf>
    <xf numFmtId="0" fontId="10" fillId="7" borderId="3" xfId="23" applyFont="1" applyFill="1" applyBorder="1" applyAlignment="1" applyProtection="1">
      <alignment horizontal="left" vertical="center" wrapText="1"/>
      <protection locked="0"/>
    </xf>
    <xf numFmtId="0" fontId="10" fillId="7" borderId="3" xfId="23" applyFont="1" applyFill="1" applyBorder="1" applyAlignment="1" applyProtection="1">
      <alignment horizontal="left" vertical="center"/>
      <protection locked="0"/>
    </xf>
    <xf numFmtId="0" fontId="19" fillId="6" borderId="4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3" borderId="12" xfId="3" applyNumberFormat="1" applyFont="1" applyFill="1" applyBorder="1" applyAlignment="1">
      <alignment horizontal="center" vertical="center"/>
    </xf>
    <xf numFmtId="0" fontId="6" fillId="3" borderId="14" xfId="3" applyNumberFormat="1" applyFont="1" applyFill="1" applyBorder="1" applyAlignment="1">
      <alignment horizontal="center" vertical="center"/>
    </xf>
    <xf numFmtId="49" fontId="6" fillId="6" borderId="2" xfId="3" applyNumberFormat="1" applyFont="1" applyFill="1" applyBorder="1" applyAlignment="1">
      <alignment horizontal="center" vertical="center"/>
    </xf>
  </cellXfs>
  <cellStyles count="1003">
    <cellStyle name="쉼표 [0]" xfId="1002" builtinId="6"/>
    <cellStyle name="쉼표 [0] 10" xfId="54"/>
    <cellStyle name="쉼표 [0] 10 10" xfId="60"/>
    <cellStyle name="쉼표 [0] 10 11" xfId="61"/>
    <cellStyle name="쉼표 [0] 10 12" xfId="62"/>
    <cellStyle name="쉼표 [0] 10 13" xfId="63"/>
    <cellStyle name="쉼표 [0] 10 2" xfId="64"/>
    <cellStyle name="쉼표 [0] 10 2 2" xfId="65"/>
    <cellStyle name="쉼표 [0] 10 2 3" xfId="66"/>
    <cellStyle name="쉼표 [0] 10 2 4" xfId="67"/>
    <cellStyle name="쉼표 [0] 10 3" xfId="68"/>
    <cellStyle name="쉼표 [0] 10 4" xfId="69"/>
    <cellStyle name="쉼표 [0] 10 5" xfId="70"/>
    <cellStyle name="쉼표 [0] 10 6" xfId="71"/>
    <cellStyle name="쉼표 [0] 10 7" xfId="72"/>
    <cellStyle name="쉼표 [0] 10 8" xfId="73"/>
    <cellStyle name="쉼표 [0] 10 9" xfId="74"/>
    <cellStyle name="쉼표 [0] 101" xfId="75"/>
    <cellStyle name="쉼표 [0] 101 2" xfId="76"/>
    <cellStyle name="쉼표 [0] 101 3" xfId="77"/>
    <cellStyle name="쉼표 [0] 104" xfId="78"/>
    <cellStyle name="쉼표 [0] 104 2" xfId="79"/>
    <cellStyle name="쉼표 [0] 104 3" xfId="80"/>
    <cellStyle name="쉼표 [0] 11" xfId="81"/>
    <cellStyle name="쉼표 [0] 11 10" xfId="82"/>
    <cellStyle name="쉼표 [0] 11 11" xfId="83"/>
    <cellStyle name="쉼표 [0] 11 12" xfId="84"/>
    <cellStyle name="쉼표 [0] 11 13" xfId="85"/>
    <cellStyle name="쉼표 [0] 11 14" xfId="86"/>
    <cellStyle name="쉼표 [0] 11 15" xfId="87"/>
    <cellStyle name="쉼표 [0] 11 16" xfId="88"/>
    <cellStyle name="쉼표 [0] 11 17" xfId="89"/>
    <cellStyle name="쉼표 [0] 11 18" xfId="90"/>
    <cellStyle name="쉼표 [0] 11 19" xfId="91"/>
    <cellStyle name="쉼표 [0] 11 2" xfId="92"/>
    <cellStyle name="쉼표 [0] 11 20" xfId="93"/>
    <cellStyle name="쉼표 [0] 11 21" xfId="94"/>
    <cellStyle name="쉼표 [0] 11 22" xfId="95"/>
    <cellStyle name="쉼표 [0] 11 23" xfId="96"/>
    <cellStyle name="쉼표 [0] 11 3" xfId="97"/>
    <cellStyle name="쉼표 [0] 11 4" xfId="98"/>
    <cellStyle name="쉼표 [0] 11 5" xfId="99"/>
    <cellStyle name="쉼표 [0] 11 6" xfId="100"/>
    <cellStyle name="쉼표 [0] 11 7" xfId="101"/>
    <cellStyle name="쉼표 [0] 11 8" xfId="102"/>
    <cellStyle name="쉼표 [0] 11 9" xfId="103"/>
    <cellStyle name="쉼표 [0] 118" xfId="104"/>
    <cellStyle name="쉼표 [0] 118 2" xfId="105"/>
    <cellStyle name="쉼표 [0] 118 3" xfId="106"/>
    <cellStyle name="쉼표 [0] 119" xfId="107"/>
    <cellStyle name="쉼표 [0] 119 2" xfId="108"/>
    <cellStyle name="쉼표 [0] 119 3" xfId="109"/>
    <cellStyle name="쉼표 [0] 12" xfId="110"/>
    <cellStyle name="쉼표 [0] 12 10" xfId="111"/>
    <cellStyle name="쉼표 [0] 12 11" xfId="112"/>
    <cellStyle name="쉼표 [0] 12 12" xfId="113"/>
    <cellStyle name="쉼표 [0] 12 13" xfId="114"/>
    <cellStyle name="쉼표 [0] 12 14" xfId="115"/>
    <cellStyle name="쉼표 [0] 12 15" xfId="116"/>
    <cellStyle name="쉼표 [0] 12 16" xfId="117"/>
    <cellStyle name="쉼표 [0] 12 17" xfId="118"/>
    <cellStyle name="쉼표 [0] 12 18" xfId="119"/>
    <cellStyle name="쉼표 [0] 12 19" xfId="120"/>
    <cellStyle name="쉼표 [0] 12 2" xfId="121"/>
    <cellStyle name="쉼표 [0] 12 20" xfId="122"/>
    <cellStyle name="쉼표 [0] 12 21" xfId="123"/>
    <cellStyle name="쉼표 [0] 12 22" xfId="124"/>
    <cellStyle name="쉼표 [0] 12 23" xfId="125"/>
    <cellStyle name="쉼표 [0] 12 3" xfId="126"/>
    <cellStyle name="쉼표 [0] 12 4" xfId="127"/>
    <cellStyle name="쉼표 [0] 12 5" xfId="128"/>
    <cellStyle name="쉼표 [0] 12 6" xfId="129"/>
    <cellStyle name="쉼표 [0] 12 7" xfId="130"/>
    <cellStyle name="쉼표 [0] 12 8" xfId="131"/>
    <cellStyle name="쉼표 [0] 12 9" xfId="132"/>
    <cellStyle name="쉼표 [0] 120" xfId="133"/>
    <cellStyle name="쉼표 [0] 120 2" xfId="134"/>
    <cellStyle name="쉼표 [0] 120 3" xfId="135"/>
    <cellStyle name="쉼표 [0] 121" xfId="136"/>
    <cellStyle name="쉼표 [0] 121 2" xfId="137"/>
    <cellStyle name="쉼표 [0] 121 3" xfId="138"/>
    <cellStyle name="쉼표 [0] 122" xfId="139"/>
    <cellStyle name="쉼표 [0] 122 2" xfId="140"/>
    <cellStyle name="쉼표 [0] 122 3" xfId="141"/>
    <cellStyle name="쉼표 [0] 125" xfId="142"/>
    <cellStyle name="쉼표 [0] 125 2" xfId="143"/>
    <cellStyle name="쉼표 [0] 125 3" xfId="144"/>
    <cellStyle name="쉼표 [0] 126" xfId="145"/>
    <cellStyle name="쉼표 [0] 126 2" xfId="146"/>
    <cellStyle name="쉼표 [0] 126 3" xfId="147"/>
    <cellStyle name="쉼표 [0] 127" xfId="148"/>
    <cellStyle name="쉼표 [0] 127 2" xfId="149"/>
    <cellStyle name="쉼표 [0] 127 3" xfId="150"/>
    <cellStyle name="쉼표 [0] 128" xfId="151"/>
    <cellStyle name="쉼표 [0] 128 2" xfId="152"/>
    <cellStyle name="쉼표 [0] 128 3" xfId="153"/>
    <cellStyle name="쉼표 [0] 129" xfId="154"/>
    <cellStyle name="쉼표 [0] 129 2" xfId="155"/>
    <cellStyle name="쉼표 [0] 129 3" xfId="156"/>
    <cellStyle name="쉼표 [0] 13" xfId="157"/>
    <cellStyle name="쉼표 [0] 13 10" xfId="158"/>
    <cellStyle name="쉼표 [0] 13 11" xfId="159"/>
    <cellStyle name="쉼표 [0] 13 12" xfId="160"/>
    <cellStyle name="쉼표 [0] 13 13" xfId="161"/>
    <cellStyle name="쉼표 [0] 13 14" xfId="162"/>
    <cellStyle name="쉼표 [0] 13 15" xfId="163"/>
    <cellStyle name="쉼표 [0] 13 16" xfId="164"/>
    <cellStyle name="쉼표 [0] 13 17" xfId="165"/>
    <cellStyle name="쉼표 [0] 13 18" xfId="166"/>
    <cellStyle name="쉼표 [0] 13 19" xfId="167"/>
    <cellStyle name="쉼표 [0] 13 2" xfId="168"/>
    <cellStyle name="쉼표 [0] 13 20" xfId="169"/>
    <cellStyle name="쉼표 [0] 13 21" xfId="170"/>
    <cellStyle name="쉼표 [0] 13 22" xfId="171"/>
    <cellStyle name="쉼표 [0] 13 23" xfId="172"/>
    <cellStyle name="쉼표 [0] 13 3" xfId="173"/>
    <cellStyle name="쉼표 [0] 13 4" xfId="174"/>
    <cellStyle name="쉼표 [0] 13 5" xfId="175"/>
    <cellStyle name="쉼표 [0] 13 6" xfId="176"/>
    <cellStyle name="쉼표 [0] 13 7" xfId="177"/>
    <cellStyle name="쉼표 [0] 13 8" xfId="178"/>
    <cellStyle name="쉼표 [0] 13 9" xfId="179"/>
    <cellStyle name="쉼표 [0] 132" xfId="180"/>
    <cellStyle name="쉼표 [0] 132 2" xfId="181"/>
    <cellStyle name="쉼표 [0] 132 3" xfId="182"/>
    <cellStyle name="쉼표 [0] 133" xfId="183"/>
    <cellStyle name="쉼표 [0] 133 2" xfId="184"/>
    <cellStyle name="쉼표 [0] 133 3" xfId="185"/>
    <cellStyle name="쉼표 [0] 134" xfId="186"/>
    <cellStyle name="쉼표 [0] 134 2" xfId="187"/>
    <cellStyle name="쉼표 [0] 134 3" xfId="188"/>
    <cellStyle name="쉼표 [0] 135" xfId="189"/>
    <cellStyle name="쉼표 [0] 135 2" xfId="190"/>
    <cellStyle name="쉼표 [0] 135 3" xfId="191"/>
    <cellStyle name="쉼표 [0] 136" xfId="192"/>
    <cellStyle name="쉼표 [0] 136 2" xfId="193"/>
    <cellStyle name="쉼표 [0] 136 3" xfId="194"/>
    <cellStyle name="쉼표 [0] 139" xfId="195"/>
    <cellStyle name="쉼표 [0] 139 2" xfId="196"/>
    <cellStyle name="쉼표 [0] 139 3" xfId="197"/>
    <cellStyle name="쉼표 [0] 14" xfId="978"/>
    <cellStyle name="쉼표 [0] 14 10" xfId="198"/>
    <cellStyle name="쉼표 [0] 14 11" xfId="199"/>
    <cellStyle name="쉼표 [0] 14 12" xfId="200"/>
    <cellStyle name="쉼표 [0] 14 2" xfId="201"/>
    <cellStyle name="쉼표 [0] 14 3" xfId="202"/>
    <cellStyle name="쉼표 [0] 14 4" xfId="203"/>
    <cellStyle name="쉼표 [0] 14 5" xfId="204"/>
    <cellStyle name="쉼표 [0] 14 6" xfId="205"/>
    <cellStyle name="쉼표 [0] 14 7" xfId="206"/>
    <cellStyle name="쉼표 [0] 14 8" xfId="207"/>
    <cellStyle name="쉼표 [0] 14 9" xfId="208"/>
    <cellStyle name="쉼표 [0] 140" xfId="209"/>
    <cellStyle name="쉼표 [0] 140 2" xfId="210"/>
    <cellStyle name="쉼표 [0] 140 3" xfId="211"/>
    <cellStyle name="쉼표 [0] 141" xfId="212"/>
    <cellStyle name="쉼표 [0] 141 2" xfId="213"/>
    <cellStyle name="쉼표 [0] 141 3" xfId="214"/>
    <cellStyle name="쉼표 [0] 142" xfId="215"/>
    <cellStyle name="쉼표 [0] 142 2" xfId="216"/>
    <cellStyle name="쉼표 [0] 142 3" xfId="217"/>
    <cellStyle name="쉼표 [0] 143" xfId="218"/>
    <cellStyle name="쉼표 [0] 143 2" xfId="219"/>
    <cellStyle name="쉼표 [0] 143 3" xfId="220"/>
    <cellStyle name="쉼표 [0] 146" xfId="221"/>
    <cellStyle name="쉼표 [0] 146 2" xfId="222"/>
    <cellStyle name="쉼표 [0] 146 3" xfId="223"/>
    <cellStyle name="쉼표 [0] 147" xfId="224"/>
    <cellStyle name="쉼표 [0] 147 2" xfId="225"/>
    <cellStyle name="쉼표 [0] 147 3" xfId="226"/>
    <cellStyle name="쉼표 [0] 148" xfId="227"/>
    <cellStyle name="쉼표 [0] 148 2" xfId="228"/>
    <cellStyle name="쉼표 [0] 148 3" xfId="229"/>
    <cellStyle name="쉼표 [0] 149" xfId="230"/>
    <cellStyle name="쉼표 [0] 149 2" xfId="231"/>
    <cellStyle name="쉼표 [0] 149 3" xfId="232"/>
    <cellStyle name="쉼표 [0] 15" xfId="233"/>
    <cellStyle name="쉼표 [0] 15 10" xfId="234"/>
    <cellStyle name="쉼표 [0] 15 11" xfId="235"/>
    <cellStyle name="쉼표 [0] 15 12" xfId="236"/>
    <cellStyle name="쉼표 [0] 15 2" xfId="237"/>
    <cellStyle name="쉼표 [0] 15 3" xfId="238"/>
    <cellStyle name="쉼표 [0] 15 4" xfId="239"/>
    <cellStyle name="쉼표 [0] 15 5" xfId="240"/>
    <cellStyle name="쉼표 [0] 15 6" xfId="241"/>
    <cellStyle name="쉼표 [0] 15 7" xfId="242"/>
    <cellStyle name="쉼표 [0] 15 8" xfId="243"/>
    <cellStyle name="쉼표 [0] 15 9" xfId="244"/>
    <cellStyle name="쉼표 [0] 150" xfId="245"/>
    <cellStyle name="쉼표 [0] 150 2" xfId="246"/>
    <cellStyle name="쉼표 [0] 150 3" xfId="247"/>
    <cellStyle name="쉼표 [0] 153" xfId="248"/>
    <cellStyle name="쉼표 [0] 153 2" xfId="249"/>
    <cellStyle name="쉼표 [0] 153 3" xfId="250"/>
    <cellStyle name="쉼표 [0] 154" xfId="251"/>
    <cellStyle name="쉼표 [0] 154 2" xfId="252"/>
    <cellStyle name="쉼표 [0] 154 3" xfId="253"/>
    <cellStyle name="쉼표 [0] 155" xfId="254"/>
    <cellStyle name="쉼표 [0] 155 2" xfId="255"/>
    <cellStyle name="쉼표 [0] 155 3" xfId="256"/>
    <cellStyle name="쉼표 [0] 156" xfId="257"/>
    <cellStyle name="쉼표 [0] 156 2" xfId="258"/>
    <cellStyle name="쉼표 [0] 156 3" xfId="259"/>
    <cellStyle name="쉼표 [0] 157" xfId="260"/>
    <cellStyle name="쉼표 [0] 157 2" xfId="261"/>
    <cellStyle name="쉼표 [0] 157 3" xfId="262"/>
    <cellStyle name="쉼표 [0] 16" xfId="263"/>
    <cellStyle name="쉼표 [0] 16 10" xfId="264"/>
    <cellStyle name="쉼표 [0] 16 11" xfId="265"/>
    <cellStyle name="쉼표 [0] 16 12" xfId="266"/>
    <cellStyle name="쉼표 [0] 16 2" xfId="267"/>
    <cellStyle name="쉼표 [0] 16 3" xfId="268"/>
    <cellStyle name="쉼표 [0] 16 4" xfId="269"/>
    <cellStyle name="쉼표 [0] 16 5" xfId="270"/>
    <cellStyle name="쉼표 [0] 16 6" xfId="271"/>
    <cellStyle name="쉼표 [0] 16 7" xfId="272"/>
    <cellStyle name="쉼표 [0] 16 8" xfId="273"/>
    <cellStyle name="쉼표 [0] 16 9" xfId="274"/>
    <cellStyle name="쉼표 [0] 160" xfId="275"/>
    <cellStyle name="쉼표 [0] 160 2" xfId="276"/>
    <cellStyle name="쉼표 [0] 160 3" xfId="277"/>
    <cellStyle name="쉼표 [0] 161" xfId="278"/>
    <cellStyle name="쉼표 [0] 161 2" xfId="279"/>
    <cellStyle name="쉼표 [0] 161 3" xfId="280"/>
    <cellStyle name="쉼표 [0] 162" xfId="281"/>
    <cellStyle name="쉼표 [0] 162 2" xfId="282"/>
    <cellStyle name="쉼표 [0] 162 3" xfId="283"/>
    <cellStyle name="쉼표 [0] 163" xfId="284"/>
    <cellStyle name="쉼표 [0] 163 2" xfId="285"/>
    <cellStyle name="쉼표 [0] 163 3" xfId="286"/>
    <cellStyle name="쉼표 [0] 164" xfId="287"/>
    <cellStyle name="쉼표 [0] 164 2" xfId="288"/>
    <cellStyle name="쉼표 [0] 164 3" xfId="289"/>
    <cellStyle name="쉼표 [0] 168" xfId="290"/>
    <cellStyle name="쉼표 [0] 168 2" xfId="291"/>
    <cellStyle name="쉼표 [0] 168 3" xfId="292"/>
    <cellStyle name="쉼표 [0] 169" xfId="293"/>
    <cellStyle name="쉼표 [0] 169 2" xfId="294"/>
    <cellStyle name="쉼표 [0] 169 3" xfId="295"/>
    <cellStyle name="쉼표 [0] 17" xfId="979"/>
    <cellStyle name="쉼표 [0] 17 10" xfId="296"/>
    <cellStyle name="쉼표 [0] 17 11" xfId="297"/>
    <cellStyle name="쉼표 [0] 17 12" xfId="298"/>
    <cellStyle name="쉼표 [0] 17 2" xfId="299"/>
    <cellStyle name="쉼표 [0] 17 3" xfId="300"/>
    <cellStyle name="쉼표 [0] 17 4" xfId="301"/>
    <cellStyle name="쉼표 [0] 17 5" xfId="302"/>
    <cellStyle name="쉼표 [0] 17 6" xfId="303"/>
    <cellStyle name="쉼표 [0] 17 7" xfId="304"/>
    <cellStyle name="쉼표 [0] 17 8" xfId="305"/>
    <cellStyle name="쉼표 [0] 17 9" xfId="306"/>
    <cellStyle name="쉼표 [0] 170" xfId="307"/>
    <cellStyle name="쉼표 [0] 170 2" xfId="308"/>
    <cellStyle name="쉼표 [0] 170 3" xfId="309"/>
    <cellStyle name="쉼표 [0] 171" xfId="310"/>
    <cellStyle name="쉼표 [0] 171 2" xfId="311"/>
    <cellStyle name="쉼표 [0] 171 3" xfId="312"/>
    <cellStyle name="쉼표 [0] 172" xfId="313"/>
    <cellStyle name="쉼표 [0] 172 2" xfId="314"/>
    <cellStyle name="쉼표 [0] 172 3" xfId="315"/>
    <cellStyle name="쉼표 [0] 175" xfId="316"/>
    <cellStyle name="쉼표 [0] 175 2" xfId="317"/>
    <cellStyle name="쉼표 [0] 175 3" xfId="318"/>
    <cellStyle name="쉼표 [0] 176" xfId="319"/>
    <cellStyle name="쉼표 [0] 176 2" xfId="320"/>
    <cellStyle name="쉼표 [0] 176 3" xfId="321"/>
    <cellStyle name="쉼표 [0] 177" xfId="322"/>
    <cellStyle name="쉼표 [0] 177 2" xfId="323"/>
    <cellStyle name="쉼표 [0] 177 3" xfId="324"/>
    <cellStyle name="쉼표 [0] 178" xfId="325"/>
    <cellStyle name="쉼표 [0] 178 2" xfId="326"/>
    <cellStyle name="쉼표 [0] 178 3" xfId="327"/>
    <cellStyle name="쉼표 [0] 179" xfId="328"/>
    <cellStyle name="쉼표 [0] 179 2" xfId="329"/>
    <cellStyle name="쉼표 [0] 179 3" xfId="330"/>
    <cellStyle name="쉼표 [0] 18" xfId="331"/>
    <cellStyle name="쉼표 [0] 183" xfId="332"/>
    <cellStyle name="쉼표 [0] 183 2" xfId="333"/>
    <cellStyle name="쉼표 [0] 183 3" xfId="334"/>
    <cellStyle name="쉼표 [0] 184" xfId="335"/>
    <cellStyle name="쉼표 [0] 184 2" xfId="336"/>
    <cellStyle name="쉼표 [0] 184 3" xfId="337"/>
    <cellStyle name="쉼표 [0] 185" xfId="338"/>
    <cellStyle name="쉼표 [0] 185 2" xfId="339"/>
    <cellStyle name="쉼표 [0] 185 3" xfId="340"/>
    <cellStyle name="쉼표 [0] 186" xfId="341"/>
    <cellStyle name="쉼표 [0] 186 2" xfId="342"/>
    <cellStyle name="쉼표 [0] 186 3" xfId="343"/>
    <cellStyle name="쉼표 [0] 187" xfId="344"/>
    <cellStyle name="쉼표 [0] 187 2" xfId="345"/>
    <cellStyle name="쉼표 [0] 187 3" xfId="346"/>
    <cellStyle name="쉼표 [0] 19" xfId="347"/>
    <cellStyle name="쉼표 [0] 190" xfId="348"/>
    <cellStyle name="쉼표 [0] 190 2" xfId="349"/>
    <cellStyle name="쉼표 [0] 190 3" xfId="350"/>
    <cellStyle name="쉼표 [0] 191" xfId="351"/>
    <cellStyle name="쉼표 [0] 191 2" xfId="352"/>
    <cellStyle name="쉼표 [0] 191 3" xfId="353"/>
    <cellStyle name="쉼표 [0] 192" xfId="354"/>
    <cellStyle name="쉼표 [0] 192 2" xfId="355"/>
    <cellStyle name="쉼표 [0] 192 3" xfId="356"/>
    <cellStyle name="쉼표 [0] 193" xfId="357"/>
    <cellStyle name="쉼표 [0] 193 2" xfId="358"/>
    <cellStyle name="쉼표 [0] 193 3" xfId="359"/>
    <cellStyle name="쉼표 [0] 194" xfId="360"/>
    <cellStyle name="쉼표 [0] 194 2" xfId="361"/>
    <cellStyle name="쉼표 [0] 194 3" xfId="362"/>
    <cellStyle name="쉼표 [0] 198" xfId="363"/>
    <cellStyle name="쉼표 [0] 198 2" xfId="364"/>
    <cellStyle name="쉼표 [0] 198 3" xfId="365"/>
    <cellStyle name="쉼표 [0] 199" xfId="366"/>
    <cellStyle name="쉼표 [0] 199 2" xfId="367"/>
    <cellStyle name="쉼표 [0] 199 3" xfId="368"/>
    <cellStyle name="쉼표 [0] 2" xfId="47"/>
    <cellStyle name="쉼표 [0] 2 10" xfId="369"/>
    <cellStyle name="쉼표 [0] 2 100" xfId="370"/>
    <cellStyle name="쉼표 [0] 2 101" xfId="371"/>
    <cellStyle name="쉼표 [0] 2 102" xfId="372"/>
    <cellStyle name="쉼표 [0] 2 103" xfId="373"/>
    <cellStyle name="쉼표 [0] 2 104" xfId="374"/>
    <cellStyle name="쉼표 [0] 2 105" xfId="375"/>
    <cellStyle name="쉼표 [0] 2 106" xfId="376"/>
    <cellStyle name="쉼표 [0] 2 107" xfId="377"/>
    <cellStyle name="쉼표 [0] 2 108" xfId="378"/>
    <cellStyle name="쉼표 [0] 2 109" xfId="379"/>
    <cellStyle name="쉼표 [0] 2 11" xfId="380"/>
    <cellStyle name="쉼표 [0] 2 110" xfId="381"/>
    <cellStyle name="쉼표 [0] 2 111" xfId="382"/>
    <cellStyle name="쉼표 [0] 2 112" xfId="383"/>
    <cellStyle name="쉼표 [0] 2 113" xfId="384"/>
    <cellStyle name="쉼표 [0] 2 114" xfId="385"/>
    <cellStyle name="쉼표 [0] 2 115" xfId="386"/>
    <cellStyle name="쉼표 [0] 2 116" xfId="387"/>
    <cellStyle name="쉼표 [0] 2 117" xfId="388"/>
    <cellStyle name="쉼표 [0] 2 118" xfId="389"/>
    <cellStyle name="쉼표 [0] 2 119" xfId="390"/>
    <cellStyle name="쉼표 [0] 2 12" xfId="391"/>
    <cellStyle name="쉼표 [0] 2 120" xfId="392"/>
    <cellStyle name="쉼표 [0] 2 121" xfId="393"/>
    <cellStyle name="쉼표 [0] 2 122" xfId="394"/>
    <cellStyle name="쉼표 [0] 2 123" xfId="395"/>
    <cellStyle name="쉼표 [0] 2 124" xfId="396"/>
    <cellStyle name="쉼표 [0] 2 125" xfId="397"/>
    <cellStyle name="쉼표 [0] 2 126" xfId="398"/>
    <cellStyle name="쉼표 [0] 2 127" xfId="399"/>
    <cellStyle name="쉼표 [0] 2 128" xfId="400"/>
    <cellStyle name="쉼표 [0] 2 129" xfId="401"/>
    <cellStyle name="쉼표 [0] 2 13" xfId="402"/>
    <cellStyle name="쉼표 [0] 2 130" xfId="403"/>
    <cellStyle name="쉼표 [0] 2 131" xfId="404"/>
    <cellStyle name="쉼표 [0] 2 132" xfId="405"/>
    <cellStyle name="쉼표 [0] 2 133" xfId="406"/>
    <cellStyle name="쉼표 [0] 2 134" xfId="407"/>
    <cellStyle name="쉼표 [0] 2 135" xfId="408"/>
    <cellStyle name="쉼표 [0] 2 136" xfId="409"/>
    <cellStyle name="쉼표 [0] 2 137" xfId="410"/>
    <cellStyle name="쉼표 [0] 2 138" xfId="411"/>
    <cellStyle name="쉼표 [0] 2 139" xfId="412"/>
    <cellStyle name="쉼표 [0] 2 14" xfId="413"/>
    <cellStyle name="쉼표 [0] 2 140" xfId="414"/>
    <cellStyle name="쉼표 [0] 2 141" xfId="415"/>
    <cellStyle name="쉼표 [0] 2 142" xfId="416"/>
    <cellStyle name="쉼표 [0] 2 143" xfId="417"/>
    <cellStyle name="쉼표 [0] 2 144" xfId="418"/>
    <cellStyle name="쉼표 [0] 2 145" xfId="419"/>
    <cellStyle name="쉼표 [0] 2 146" xfId="420"/>
    <cellStyle name="쉼표 [0] 2 147" xfId="421"/>
    <cellStyle name="쉼표 [0] 2 148" xfId="422"/>
    <cellStyle name="쉼표 [0] 2 149" xfId="423"/>
    <cellStyle name="쉼표 [0] 2 15" xfId="424"/>
    <cellStyle name="쉼표 [0] 2 150" xfId="425"/>
    <cellStyle name="쉼표 [0] 2 151" xfId="426"/>
    <cellStyle name="쉼표 [0] 2 152" xfId="427"/>
    <cellStyle name="쉼표 [0] 2 153" xfId="428"/>
    <cellStyle name="쉼표 [0] 2 154" xfId="429"/>
    <cellStyle name="쉼표 [0] 2 155" xfId="430"/>
    <cellStyle name="쉼표 [0] 2 156" xfId="431"/>
    <cellStyle name="쉼표 [0] 2 157" xfId="432"/>
    <cellStyle name="쉼표 [0] 2 158" xfId="433"/>
    <cellStyle name="쉼표 [0] 2 159" xfId="434"/>
    <cellStyle name="쉼표 [0] 2 16" xfId="435"/>
    <cellStyle name="쉼표 [0] 2 160" xfId="436"/>
    <cellStyle name="쉼표 [0] 2 161" xfId="990"/>
    <cellStyle name="쉼표 [0] 2 162" xfId="991"/>
    <cellStyle name="쉼표 [0] 2 17" xfId="437"/>
    <cellStyle name="쉼표 [0] 2 18" xfId="438"/>
    <cellStyle name="쉼표 [0] 2 19" xfId="439"/>
    <cellStyle name="쉼표 [0] 2 2" xfId="440"/>
    <cellStyle name="쉼표 [0] 2 20" xfId="441"/>
    <cellStyle name="쉼표 [0] 2 21" xfId="442"/>
    <cellStyle name="쉼표 [0] 2 22" xfId="443"/>
    <cellStyle name="쉼표 [0] 2 23" xfId="444"/>
    <cellStyle name="쉼표 [0] 2 24" xfId="445"/>
    <cellStyle name="쉼표 [0] 2 25" xfId="446"/>
    <cellStyle name="쉼표 [0] 2 26" xfId="447"/>
    <cellStyle name="쉼표 [0] 2 27" xfId="448"/>
    <cellStyle name="쉼표 [0] 2 28" xfId="449"/>
    <cellStyle name="쉼표 [0] 2 29" xfId="450"/>
    <cellStyle name="쉼표 [0] 2 3" xfId="451"/>
    <cellStyle name="쉼표 [0] 2 30" xfId="452"/>
    <cellStyle name="쉼표 [0] 2 31" xfId="453"/>
    <cellStyle name="쉼표 [0] 2 32" xfId="454"/>
    <cellStyle name="쉼표 [0] 2 33" xfId="455"/>
    <cellStyle name="쉼표 [0] 2 34" xfId="456"/>
    <cellStyle name="쉼표 [0] 2 35" xfId="457"/>
    <cellStyle name="쉼표 [0] 2 36" xfId="458"/>
    <cellStyle name="쉼표 [0] 2 37" xfId="459"/>
    <cellStyle name="쉼표 [0] 2 38" xfId="460"/>
    <cellStyle name="쉼표 [0] 2 39" xfId="461"/>
    <cellStyle name="쉼표 [0] 2 4" xfId="462"/>
    <cellStyle name="쉼표 [0] 2 40" xfId="463"/>
    <cellStyle name="쉼표 [0] 2 41" xfId="464"/>
    <cellStyle name="쉼표 [0] 2 42" xfId="465"/>
    <cellStyle name="쉼표 [0] 2 43" xfId="466"/>
    <cellStyle name="쉼표 [0] 2 44" xfId="467"/>
    <cellStyle name="쉼표 [0] 2 45" xfId="468"/>
    <cellStyle name="쉼표 [0] 2 46" xfId="469"/>
    <cellStyle name="쉼표 [0] 2 47" xfId="470"/>
    <cellStyle name="쉼표 [0] 2 48" xfId="471"/>
    <cellStyle name="쉼표 [0] 2 49" xfId="472"/>
    <cellStyle name="쉼표 [0] 2 5" xfId="473"/>
    <cellStyle name="쉼표 [0] 2 50" xfId="474"/>
    <cellStyle name="쉼표 [0] 2 51" xfId="475"/>
    <cellStyle name="쉼표 [0] 2 52" xfId="476"/>
    <cellStyle name="쉼표 [0] 2 53" xfId="477"/>
    <cellStyle name="쉼표 [0] 2 54" xfId="478"/>
    <cellStyle name="쉼표 [0] 2 55" xfId="479"/>
    <cellStyle name="쉼표 [0] 2 56" xfId="480"/>
    <cellStyle name="쉼표 [0] 2 57" xfId="481"/>
    <cellStyle name="쉼표 [0] 2 58" xfId="482"/>
    <cellStyle name="쉼표 [0] 2 59" xfId="483"/>
    <cellStyle name="쉼표 [0] 2 6" xfId="484"/>
    <cellStyle name="쉼표 [0] 2 60" xfId="485"/>
    <cellStyle name="쉼표 [0] 2 61" xfId="486"/>
    <cellStyle name="쉼표 [0] 2 62" xfId="487"/>
    <cellStyle name="쉼표 [0] 2 63" xfId="488"/>
    <cellStyle name="쉼표 [0] 2 64" xfId="489"/>
    <cellStyle name="쉼표 [0] 2 65" xfId="490"/>
    <cellStyle name="쉼표 [0] 2 66" xfId="491"/>
    <cellStyle name="쉼표 [0] 2 67" xfId="492"/>
    <cellStyle name="쉼표 [0] 2 68" xfId="493"/>
    <cellStyle name="쉼표 [0] 2 69" xfId="494"/>
    <cellStyle name="쉼표 [0] 2 7" xfId="495"/>
    <cellStyle name="쉼표 [0] 2 70" xfId="496"/>
    <cellStyle name="쉼표 [0] 2 71" xfId="497"/>
    <cellStyle name="쉼표 [0] 2 72" xfId="498"/>
    <cellStyle name="쉼표 [0] 2 73" xfId="499"/>
    <cellStyle name="쉼표 [0] 2 74" xfId="500"/>
    <cellStyle name="쉼표 [0] 2 75" xfId="501"/>
    <cellStyle name="쉼표 [0] 2 76" xfId="502"/>
    <cellStyle name="쉼표 [0] 2 77" xfId="503"/>
    <cellStyle name="쉼표 [0] 2 78" xfId="504"/>
    <cellStyle name="쉼표 [0] 2 79" xfId="505"/>
    <cellStyle name="쉼표 [0] 2 8" xfId="506"/>
    <cellStyle name="쉼표 [0] 2 80" xfId="507"/>
    <cellStyle name="쉼표 [0] 2 81" xfId="508"/>
    <cellStyle name="쉼표 [0] 2 82" xfId="509"/>
    <cellStyle name="쉼표 [0] 2 83" xfId="510"/>
    <cellStyle name="쉼표 [0] 2 84" xfId="511"/>
    <cellStyle name="쉼표 [0] 2 85" xfId="512"/>
    <cellStyle name="쉼표 [0] 2 86" xfId="513"/>
    <cellStyle name="쉼표 [0] 2 87" xfId="514"/>
    <cellStyle name="쉼표 [0] 2 88" xfId="515"/>
    <cellStyle name="쉼표 [0] 2 89" xfId="516"/>
    <cellStyle name="쉼표 [0] 2 9" xfId="517"/>
    <cellStyle name="쉼표 [0] 2 90" xfId="518"/>
    <cellStyle name="쉼표 [0] 2 91" xfId="519"/>
    <cellStyle name="쉼표 [0] 2 92" xfId="520"/>
    <cellStyle name="쉼표 [0] 2 93" xfId="521"/>
    <cellStyle name="쉼표 [0] 2 94" xfId="522"/>
    <cellStyle name="쉼표 [0] 2 95" xfId="523"/>
    <cellStyle name="쉼표 [0] 2 96" xfId="524"/>
    <cellStyle name="쉼표 [0] 2 97" xfId="525"/>
    <cellStyle name="쉼표 [0] 2 98" xfId="526"/>
    <cellStyle name="쉼표 [0] 2 99" xfId="527"/>
    <cellStyle name="쉼표 [0] 20" xfId="528"/>
    <cellStyle name="쉼표 [0] 200" xfId="529"/>
    <cellStyle name="쉼표 [0] 200 2" xfId="530"/>
    <cellStyle name="쉼표 [0] 200 3" xfId="531"/>
    <cellStyle name="쉼표 [0] 201" xfId="532"/>
    <cellStyle name="쉼표 [0] 201 2" xfId="533"/>
    <cellStyle name="쉼표 [0] 201 3" xfId="534"/>
    <cellStyle name="쉼표 [0] 202" xfId="535"/>
    <cellStyle name="쉼표 [0] 202 2" xfId="536"/>
    <cellStyle name="쉼표 [0] 202 3" xfId="537"/>
    <cellStyle name="쉼표 [0] 205" xfId="538"/>
    <cellStyle name="쉼표 [0] 205 2" xfId="539"/>
    <cellStyle name="쉼표 [0] 205 3" xfId="540"/>
    <cellStyle name="쉼표 [0] 206" xfId="541"/>
    <cellStyle name="쉼표 [0] 206 2" xfId="542"/>
    <cellStyle name="쉼표 [0] 206 3" xfId="543"/>
    <cellStyle name="쉼표 [0] 207" xfId="544"/>
    <cellStyle name="쉼표 [0] 207 2" xfId="545"/>
    <cellStyle name="쉼표 [0] 207 3" xfId="546"/>
    <cellStyle name="쉼표 [0] 209" xfId="547"/>
    <cellStyle name="쉼표 [0] 209 2" xfId="548"/>
    <cellStyle name="쉼표 [0] 209 3" xfId="549"/>
    <cellStyle name="쉼표 [0] 21" xfId="550"/>
    <cellStyle name="쉼표 [0] 210" xfId="551"/>
    <cellStyle name="쉼표 [0] 210 2" xfId="552"/>
    <cellStyle name="쉼표 [0] 210 3" xfId="553"/>
    <cellStyle name="쉼표 [0] 213" xfId="554"/>
    <cellStyle name="쉼표 [0] 213 2" xfId="555"/>
    <cellStyle name="쉼표 [0] 213 3" xfId="556"/>
    <cellStyle name="쉼표 [0] 214" xfId="557"/>
    <cellStyle name="쉼표 [0] 214 2" xfId="558"/>
    <cellStyle name="쉼표 [0] 214 3" xfId="559"/>
    <cellStyle name="쉼표 [0] 215" xfId="560"/>
    <cellStyle name="쉼표 [0] 215 2" xfId="561"/>
    <cellStyle name="쉼표 [0] 215 3" xfId="562"/>
    <cellStyle name="쉼표 [0] 218" xfId="563"/>
    <cellStyle name="쉼표 [0] 218 2" xfId="564"/>
    <cellStyle name="쉼표 [0] 218 3" xfId="565"/>
    <cellStyle name="쉼표 [0] 219" xfId="566"/>
    <cellStyle name="쉼표 [0] 219 2" xfId="567"/>
    <cellStyle name="쉼표 [0] 219 3" xfId="568"/>
    <cellStyle name="쉼표 [0] 22" xfId="569"/>
    <cellStyle name="쉼표 [0] 222" xfId="570"/>
    <cellStyle name="쉼표 [0] 222 2" xfId="571"/>
    <cellStyle name="쉼표 [0] 222 3" xfId="572"/>
    <cellStyle name="쉼표 [0] 223" xfId="573"/>
    <cellStyle name="쉼표 [0] 223 2" xfId="574"/>
    <cellStyle name="쉼표 [0] 223 3" xfId="575"/>
    <cellStyle name="쉼표 [0] 224" xfId="576"/>
    <cellStyle name="쉼표 [0] 224 2" xfId="577"/>
    <cellStyle name="쉼표 [0] 224 3" xfId="578"/>
    <cellStyle name="쉼표 [0] 225" xfId="579"/>
    <cellStyle name="쉼표 [0] 225 2" xfId="580"/>
    <cellStyle name="쉼표 [0] 225 3" xfId="581"/>
    <cellStyle name="쉼표 [0] 226" xfId="582"/>
    <cellStyle name="쉼표 [0] 226 2" xfId="583"/>
    <cellStyle name="쉼표 [0] 226 3" xfId="584"/>
    <cellStyle name="쉼표 [0] 229" xfId="585"/>
    <cellStyle name="쉼표 [0] 229 2" xfId="586"/>
    <cellStyle name="쉼표 [0] 229 3" xfId="587"/>
    <cellStyle name="쉼표 [0] 23" xfId="588"/>
    <cellStyle name="쉼표 [0] 230" xfId="589"/>
    <cellStyle name="쉼표 [0] 230 2" xfId="590"/>
    <cellStyle name="쉼표 [0] 230 3" xfId="591"/>
    <cellStyle name="쉼표 [0] 231" xfId="592"/>
    <cellStyle name="쉼표 [0] 231 2" xfId="593"/>
    <cellStyle name="쉼표 [0] 231 3" xfId="594"/>
    <cellStyle name="쉼표 [0] 232" xfId="595"/>
    <cellStyle name="쉼표 [0] 232 2" xfId="596"/>
    <cellStyle name="쉼표 [0] 232 3" xfId="597"/>
    <cellStyle name="쉼표 [0] 233" xfId="598"/>
    <cellStyle name="쉼표 [0] 233 2" xfId="599"/>
    <cellStyle name="쉼표 [0] 233 3" xfId="600"/>
    <cellStyle name="쉼표 [0] 236" xfId="601"/>
    <cellStyle name="쉼표 [0] 236 2" xfId="602"/>
    <cellStyle name="쉼표 [0] 236 3" xfId="603"/>
    <cellStyle name="쉼표 [0] 237" xfId="604"/>
    <cellStyle name="쉼표 [0] 237 2" xfId="605"/>
    <cellStyle name="쉼표 [0] 237 3" xfId="606"/>
    <cellStyle name="쉼표 [0] 238" xfId="607"/>
    <cellStyle name="쉼표 [0] 238 2" xfId="608"/>
    <cellStyle name="쉼표 [0] 238 3" xfId="609"/>
    <cellStyle name="쉼표 [0] 24" xfId="980"/>
    <cellStyle name="쉼표 [0] 240" xfId="610"/>
    <cellStyle name="쉼표 [0] 240 2" xfId="611"/>
    <cellStyle name="쉼표 [0] 240 3" xfId="612"/>
    <cellStyle name="쉼표 [0] 241" xfId="613"/>
    <cellStyle name="쉼표 [0] 241 2" xfId="614"/>
    <cellStyle name="쉼표 [0] 241 3" xfId="615"/>
    <cellStyle name="쉼표 [0] 242" xfId="616"/>
    <cellStyle name="쉼표 [0] 242 2" xfId="617"/>
    <cellStyle name="쉼표 [0] 25" xfId="981"/>
    <cellStyle name="쉼표 [0] 26" xfId="618"/>
    <cellStyle name="쉼표 [0] 27" xfId="619"/>
    <cellStyle name="쉼표 [0] 28" xfId="620"/>
    <cellStyle name="쉼표 [0] 29" xfId="621"/>
    <cellStyle name="쉼표 [0] 3" xfId="30"/>
    <cellStyle name="쉼표 [0] 3 10" xfId="622"/>
    <cellStyle name="쉼표 [0] 3 100" xfId="623"/>
    <cellStyle name="쉼표 [0] 3 101" xfId="624"/>
    <cellStyle name="쉼표 [0] 3 102" xfId="625"/>
    <cellStyle name="쉼표 [0] 3 103" xfId="626"/>
    <cellStyle name="쉼표 [0] 3 104" xfId="627"/>
    <cellStyle name="쉼표 [0] 3 105" xfId="628"/>
    <cellStyle name="쉼표 [0] 3 106" xfId="629"/>
    <cellStyle name="쉼표 [0] 3 107" xfId="630"/>
    <cellStyle name="쉼표 [0] 3 108" xfId="631"/>
    <cellStyle name="쉼표 [0] 3 109" xfId="632"/>
    <cellStyle name="쉼표 [0] 3 11" xfId="633"/>
    <cellStyle name="쉼표 [0] 3 110" xfId="634"/>
    <cellStyle name="쉼표 [0] 3 111" xfId="635"/>
    <cellStyle name="쉼표 [0] 3 112" xfId="636"/>
    <cellStyle name="쉼표 [0] 3 113" xfId="637"/>
    <cellStyle name="쉼표 [0] 3 114" xfId="638"/>
    <cellStyle name="쉼표 [0] 3 115" xfId="639"/>
    <cellStyle name="쉼표 [0] 3 116" xfId="640"/>
    <cellStyle name="쉼표 [0] 3 117" xfId="641"/>
    <cellStyle name="쉼표 [0] 3 118" xfId="642"/>
    <cellStyle name="쉼표 [0] 3 119" xfId="643"/>
    <cellStyle name="쉼표 [0] 3 12" xfId="644"/>
    <cellStyle name="쉼표 [0] 3 120" xfId="645"/>
    <cellStyle name="쉼표 [0] 3 121" xfId="646"/>
    <cellStyle name="쉼표 [0] 3 122" xfId="647"/>
    <cellStyle name="쉼표 [0] 3 123" xfId="648"/>
    <cellStyle name="쉼표 [0] 3 124" xfId="649"/>
    <cellStyle name="쉼표 [0] 3 125" xfId="650"/>
    <cellStyle name="쉼표 [0] 3 126" xfId="651"/>
    <cellStyle name="쉼표 [0] 3 127" xfId="652"/>
    <cellStyle name="쉼표 [0] 3 128" xfId="653"/>
    <cellStyle name="쉼표 [0] 3 129" xfId="654"/>
    <cellStyle name="쉼표 [0] 3 13" xfId="655"/>
    <cellStyle name="쉼표 [0] 3 130" xfId="656"/>
    <cellStyle name="쉼표 [0] 3 131" xfId="657"/>
    <cellStyle name="쉼표 [0] 3 132" xfId="658"/>
    <cellStyle name="쉼표 [0] 3 14" xfId="659"/>
    <cellStyle name="쉼표 [0] 3 15" xfId="660"/>
    <cellStyle name="쉼표 [0] 3 16" xfId="661"/>
    <cellStyle name="쉼표 [0] 3 17" xfId="662"/>
    <cellStyle name="쉼표 [0] 3 18" xfId="663"/>
    <cellStyle name="쉼표 [0] 3 19" xfId="664"/>
    <cellStyle name="쉼표 [0] 3 2" xfId="665"/>
    <cellStyle name="쉼표 [0] 3 20" xfId="666"/>
    <cellStyle name="쉼표 [0] 3 21" xfId="667"/>
    <cellStyle name="쉼표 [0] 3 22" xfId="668"/>
    <cellStyle name="쉼표 [0] 3 23" xfId="669"/>
    <cellStyle name="쉼표 [0] 3 24" xfId="670"/>
    <cellStyle name="쉼표 [0] 3 25" xfId="671"/>
    <cellStyle name="쉼표 [0] 3 26" xfId="672"/>
    <cellStyle name="쉼표 [0] 3 27" xfId="673"/>
    <cellStyle name="쉼표 [0] 3 28" xfId="674"/>
    <cellStyle name="쉼표 [0] 3 29" xfId="675"/>
    <cellStyle name="쉼표 [0] 3 3" xfId="676"/>
    <cellStyle name="쉼표 [0] 3 30" xfId="677"/>
    <cellStyle name="쉼표 [0] 3 31" xfId="678"/>
    <cellStyle name="쉼표 [0] 3 32" xfId="679"/>
    <cellStyle name="쉼표 [0] 3 33" xfId="680"/>
    <cellStyle name="쉼표 [0] 3 34" xfId="681"/>
    <cellStyle name="쉼표 [0] 3 35" xfId="682"/>
    <cellStyle name="쉼표 [0] 3 36" xfId="683"/>
    <cellStyle name="쉼표 [0] 3 37" xfId="684"/>
    <cellStyle name="쉼표 [0] 3 38" xfId="685"/>
    <cellStyle name="쉼표 [0] 3 39" xfId="686"/>
    <cellStyle name="쉼표 [0] 3 4" xfId="687"/>
    <cellStyle name="쉼표 [0] 3 40" xfId="688"/>
    <cellStyle name="쉼표 [0] 3 41" xfId="689"/>
    <cellStyle name="쉼표 [0] 3 42" xfId="690"/>
    <cellStyle name="쉼표 [0] 3 43" xfId="691"/>
    <cellStyle name="쉼표 [0] 3 44" xfId="692"/>
    <cellStyle name="쉼표 [0] 3 45" xfId="693"/>
    <cellStyle name="쉼표 [0] 3 46" xfId="694"/>
    <cellStyle name="쉼표 [0] 3 47" xfId="695"/>
    <cellStyle name="쉼표 [0] 3 48" xfId="696"/>
    <cellStyle name="쉼표 [0] 3 49" xfId="697"/>
    <cellStyle name="쉼표 [0] 3 5" xfId="698"/>
    <cellStyle name="쉼표 [0] 3 50" xfId="699"/>
    <cellStyle name="쉼표 [0] 3 51" xfId="700"/>
    <cellStyle name="쉼표 [0] 3 52" xfId="701"/>
    <cellStyle name="쉼표 [0] 3 53" xfId="702"/>
    <cellStyle name="쉼표 [0] 3 54" xfId="703"/>
    <cellStyle name="쉼표 [0] 3 55" xfId="704"/>
    <cellStyle name="쉼표 [0] 3 56" xfId="705"/>
    <cellStyle name="쉼표 [0] 3 57" xfId="706"/>
    <cellStyle name="쉼표 [0] 3 58" xfId="707"/>
    <cellStyle name="쉼표 [0] 3 59" xfId="708"/>
    <cellStyle name="쉼표 [0] 3 6" xfId="709"/>
    <cellStyle name="쉼표 [0] 3 60" xfId="710"/>
    <cellStyle name="쉼표 [0] 3 61" xfId="711"/>
    <cellStyle name="쉼표 [0] 3 62" xfId="712"/>
    <cellStyle name="쉼표 [0] 3 63" xfId="713"/>
    <cellStyle name="쉼표 [0] 3 64" xfId="714"/>
    <cellStyle name="쉼표 [0] 3 65" xfId="715"/>
    <cellStyle name="쉼표 [0] 3 66" xfId="716"/>
    <cellStyle name="쉼표 [0] 3 67" xfId="717"/>
    <cellStyle name="쉼표 [0] 3 68" xfId="718"/>
    <cellStyle name="쉼표 [0] 3 69" xfId="719"/>
    <cellStyle name="쉼표 [0] 3 7" xfId="720"/>
    <cellStyle name="쉼표 [0] 3 70" xfId="721"/>
    <cellStyle name="쉼표 [0] 3 71" xfId="722"/>
    <cellStyle name="쉼표 [0] 3 72" xfId="723"/>
    <cellStyle name="쉼표 [0] 3 73" xfId="724"/>
    <cellStyle name="쉼표 [0] 3 74" xfId="725"/>
    <cellStyle name="쉼표 [0] 3 75" xfId="726"/>
    <cellStyle name="쉼표 [0] 3 76" xfId="727"/>
    <cellStyle name="쉼표 [0] 3 77" xfId="728"/>
    <cellStyle name="쉼표 [0] 3 78" xfId="729"/>
    <cellStyle name="쉼표 [0] 3 79" xfId="730"/>
    <cellStyle name="쉼표 [0] 3 8" xfId="731"/>
    <cellStyle name="쉼표 [0] 3 80" xfId="732"/>
    <cellStyle name="쉼표 [0] 3 81" xfId="733"/>
    <cellStyle name="쉼표 [0] 3 82" xfId="734"/>
    <cellStyle name="쉼표 [0] 3 83" xfId="735"/>
    <cellStyle name="쉼표 [0] 3 84" xfId="736"/>
    <cellStyle name="쉼표 [0] 3 85" xfId="737"/>
    <cellStyle name="쉼표 [0] 3 86" xfId="738"/>
    <cellStyle name="쉼표 [0] 3 87" xfId="739"/>
    <cellStyle name="쉼표 [0] 3 88" xfId="740"/>
    <cellStyle name="쉼표 [0] 3 89" xfId="741"/>
    <cellStyle name="쉼표 [0] 3 9" xfId="742"/>
    <cellStyle name="쉼표 [0] 3 90" xfId="743"/>
    <cellStyle name="쉼표 [0] 3 91" xfId="744"/>
    <cellStyle name="쉼표 [0] 3 92" xfId="745"/>
    <cellStyle name="쉼표 [0] 3 93" xfId="746"/>
    <cellStyle name="쉼표 [0] 3 94" xfId="747"/>
    <cellStyle name="쉼표 [0] 3 95" xfId="748"/>
    <cellStyle name="쉼표 [0] 3 96" xfId="749"/>
    <cellStyle name="쉼표 [0] 3 97" xfId="750"/>
    <cellStyle name="쉼표 [0] 3 98" xfId="751"/>
    <cellStyle name="쉼표 [0] 3 99" xfId="752"/>
    <cellStyle name="쉼표 [0] 30" xfId="753"/>
    <cellStyle name="쉼표 [0] 31" xfId="754"/>
    <cellStyle name="쉼표 [0] 32" xfId="755"/>
    <cellStyle name="쉼표 [0] 33" xfId="756"/>
    <cellStyle name="쉼표 [0] 34" xfId="757"/>
    <cellStyle name="쉼표 [0] 35" xfId="758"/>
    <cellStyle name="쉼표 [0] 36" xfId="759"/>
    <cellStyle name="쉼표 [0] 37" xfId="760"/>
    <cellStyle name="쉼표 [0] 38" xfId="761"/>
    <cellStyle name="쉼표 [0] 39" xfId="762"/>
    <cellStyle name="쉼표 [0] 4" xfId="31"/>
    <cellStyle name="쉼표 [0] 4 10" xfId="763"/>
    <cellStyle name="쉼표 [0] 4 11" xfId="764"/>
    <cellStyle name="쉼표 [0] 4 12" xfId="765"/>
    <cellStyle name="쉼표 [0] 4 13" xfId="766"/>
    <cellStyle name="쉼표 [0] 4 14" xfId="767"/>
    <cellStyle name="쉼표 [0] 4 2" xfId="768"/>
    <cellStyle name="쉼표 [0] 4 2 2" xfId="769"/>
    <cellStyle name="쉼표 [0] 4 3" xfId="770"/>
    <cellStyle name="쉼표 [0] 4 4" xfId="771"/>
    <cellStyle name="쉼표 [0] 4 5" xfId="772"/>
    <cellStyle name="쉼표 [0] 4 6" xfId="773"/>
    <cellStyle name="쉼표 [0] 4 7" xfId="774"/>
    <cellStyle name="쉼표 [0] 4 8" xfId="775"/>
    <cellStyle name="쉼표 [0] 4 9" xfId="776"/>
    <cellStyle name="쉼표 [0] 40" xfId="777"/>
    <cellStyle name="쉼표 [0] 41" xfId="982"/>
    <cellStyle name="쉼표 [0] 42" xfId="778"/>
    <cellStyle name="쉼표 [0] 43" xfId="779"/>
    <cellStyle name="쉼표 [0] 44" xfId="780"/>
    <cellStyle name="쉼표 [0] 46" xfId="781"/>
    <cellStyle name="쉼표 [0] 47" xfId="782"/>
    <cellStyle name="쉼표 [0] 48" xfId="783"/>
    <cellStyle name="쉼표 [0] 49" xfId="784"/>
    <cellStyle name="쉼표 [0] 5" xfId="48"/>
    <cellStyle name="쉼표 [0] 5 10" xfId="785"/>
    <cellStyle name="쉼표 [0] 5 11" xfId="786"/>
    <cellStyle name="쉼표 [0] 5 12" xfId="787"/>
    <cellStyle name="쉼표 [0] 5 13" xfId="788"/>
    <cellStyle name="쉼표 [0] 5 14" xfId="789"/>
    <cellStyle name="쉼표 [0] 5 15" xfId="790"/>
    <cellStyle name="쉼표 [0] 5 16" xfId="791"/>
    <cellStyle name="쉼표 [0] 5 17" xfId="792"/>
    <cellStyle name="쉼표 [0] 5 18" xfId="793"/>
    <cellStyle name="쉼표 [0] 5 19" xfId="794"/>
    <cellStyle name="쉼표 [0] 5 2" xfId="33"/>
    <cellStyle name="쉼표 [0] 5 20" xfId="795"/>
    <cellStyle name="쉼표 [0] 5 21" xfId="796"/>
    <cellStyle name="쉼표 [0] 5 22" xfId="797"/>
    <cellStyle name="쉼표 [0] 5 23" xfId="798"/>
    <cellStyle name="쉼표 [0] 5 24" xfId="799"/>
    <cellStyle name="쉼표 [0] 5 25" xfId="800"/>
    <cellStyle name="쉼표 [0] 5 26" xfId="983"/>
    <cellStyle name="쉼표 [0] 5 3" xfId="801"/>
    <cellStyle name="쉼표 [0] 5 4" xfId="802"/>
    <cellStyle name="쉼표 [0] 5 5" xfId="803"/>
    <cellStyle name="쉼표 [0] 5 6" xfId="804"/>
    <cellStyle name="쉼표 [0] 5 7" xfId="805"/>
    <cellStyle name="쉼표 [0] 5 8" xfId="806"/>
    <cellStyle name="쉼표 [0] 5 9" xfId="807"/>
    <cellStyle name="쉼표 [0] 51" xfId="997"/>
    <cellStyle name="쉼표 [0] 52" xfId="996"/>
    <cellStyle name="쉼표 [0] 53" xfId="998"/>
    <cellStyle name="쉼표 [0] 59" xfId="808"/>
    <cellStyle name="쉼표 [0] 59 2" xfId="809"/>
    <cellStyle name="쉼표 [0] 59 3" xfId="810"/>
    <cellStyle name="쉼표 [0] 6" xfId="34"/>
    <cellStyle name="쉼표 [0] 6 2" xfId="811"/>
    <cellStyle name="쉼표 [0] 6 3" xfId="812"/>
    <cellStyle name="쉼표 [0] 6 4" xfId="813"/>
    <cellStyle name="쉼표 [0] 6 5" xfId="814"/>
    <cellStyle name="쉼표 [0] 62" xfId="815"/>
    <cellStyle name="쉼표 [0] 62 2" xfId="816"/>
    <cellStyle name="쉼표 [0] 62 3" xfId="817"/>
    <cellStyle name="쉼표 [0] 65" xfId="818"/>
    <cellStyle name="쉼표 [0] 65 2" xfId="819"/>
    <cellStyle name="쉼표 [0] 65 3" xfId="820"/>
    <cellStyle name="쉼표 [0] 68" xfId="821"/>
    <cellStyle name="쉼표 [0] 68 2" xfId="822"/>
    <cellStyle name="쉼표 [0] 68 3" xfId="823"/>
    <cellStyle name="쉼표 [0] 7" xfId="35"/>
    <cellStyle name="쉼표 [0] 7 10" xfId="824"/>
    <cellStyle name="쉼표 [0] 7 11" xfId="825"/>
    <cellStyle name="쉼표 [0] 7 12" xfId="826"/>
    <cellStyle name="쉼표 [0] 7 13" xfId="827"/>
    <cellStyle name="쉼표 [0] 7 14" xfId="828"/>
    <cellStyle name="쉼표 [0] 7 15" xfId="829"/>
    <cellStyle name="쉼표 [0] 7 16" xfId="830"/>
    <cellStyle name="쉼표 [0] 7 17" xfId="831"/>
    <cellStyle name="쉼표 [0] 7 18" xfId="832"/>
    <cellStyle name="쉼표 [0] 7 19" xfId="833"/>
    <cellStyle name="쉼표 [0] 7 2" xfId="36"/>
    <cellStyle name="쉼표 [0] 7 20" xfId="834"/>
    <cellStyle name="쉼표 [0] 7 21" xfId="835"/>
    <cellStyle name="쉼표 [0] 7 22" xfId="836"/>
    <cellStyle name="쉼표 [0] 7 23" xfId="837"/>
    <cellStyle name="쉼표 [0] 7 24" xfId="838"/>
    <cellStyle name="쉼표 [0] 7 25" xfId="839"/>
    <cellStyle name="쉼표 [0] 7 26" xfId="984"/>
    <cellStyle name="쉼표 [0] 7 3" xfId="840"/>
    <cellStyle name="쉼표 [0] 7 4" xfId="841"/>
    <cellStyle name="쉼표 [0] 7 5" xfId="842"/>
    <cellStyle name="쉼표 [0] 7 6" xfId="843"/>
    <cellStyle name="쉼표 [0] 7 7" xfId="844"/>
    <cellStyle name="쉼표 [0] 7 8" xfId="845"/>
    <cellStyle name="쉼표 [0] 7 9" xfId="846"/>
    <cellStyle name="쉼표 [0] 71" xfId="847"/>
    <cellStyle name="쉼표 [0] 71 2" xfId="848"/>
    <cellStyle name="쉼표 [0] 71 3" xfId="849"/>
    <cellStyle name="쉼표 [0] 74" xfId="850"/>
    <cellStyle name="쉼표 [0] 74 2" xfId="851"/>
    <cellStyle name="쉼표 [0] 74 3" xfId="852"/>
    <cellStyle name="쉼표 [0] 77" xfId="853"/>
    <cellStyle name="쉼표 [0] 77 2" xfId="854"/>
    <cellStyle name="쉼표 [0] 77 3" xfId="855"/>
    <cellStyle name="쉼표 [0] 8" xfId="37"/>
    <cellStyle name="쉼표 [0] 8 10" xfId="856"/>
    <cellStyle name="쉼표 [0] 8 11" xfId="857"/>
    <cellStyle name="쉼표 [0] 8 12" xfId="858"/>
    <cellStyle name="쉼표 [0] 8 13" xfId="985"/>
    <cellStyle name="쉼표 [0] 8 2" xfId="38"/>
    <cellStyle name="쉼표 [0] 8 3" xfId="859"/>
    <cellStyle name="쉼표 [0] 8 4" xfId="860"/>
    <cellStyle name="쉼표 [0] 8 5" xfId="861"/>
    <cellStyle name="쉼표 [0] 8 6" xfId="862"/>
    <cellStyle name="쉼표 [0] 8 7" xfId="863"/>
    <cellStyle name="쉼표 [0] 8 8" xfId="864"/>
    <cellStyle name="쉼표 [0] 8 9" xfId="865"/>
    <cellStyle name="쉼표 [0] 80" xfId="866"/>
    <cellStyle name="쉼표 [0] 80 2" xfId="867"/>
    <cellStyle name="쉼표 [0] 80 3" xfId="868"/>
    <cellStyle name="쉼표 [0] 83" xfId="869"/>
    <cellStyle name="쉼표 [0] 83 2" xfId="870"/>
    <cellStyle name="쉼표 [0] 83 3" xfId="871"/>
    <cellStyle name="쉼표 [0] 86" xfId="872"/>
    <cellStyle name="쉼표 [0] 86 2" xfId="873"/>
    <cellStyle name="쉼표 [0] 86 3" xfId="874"/>
    <cellStyle name="쉼표 [0] 89" xfId="875"/>
    <cellStyle name="쉼표 [0] 89 2" xfId="876"/>
    <cellStyle name="쉼표 [0] 89 3" xfId="877"/>
    <cellStyle name="쉼표 [0] 9" xfId="39"/>
    <cellStyle name="쉼표 [0] 9 10" xfId="878"/>
    <cellStyle name="쉼표 [0] 9 2" xfId="879"/>
    <cellStyle name="쉼표 [0] 9 3" xfId="880"/>
    <cellStyle name="쉼표 [0] 9 4" xfId="881"/>
    <cellStyle name="쉼표 [0] 9 5" xfId="882"/>
    <cellStyle name="쉼표 [0] 9 6" xfId="883"/>
    <cellStyle name="쉼표 [0] 9 7" xfId="884"/>
    <cellStyle name="쉼표 [0] 9 8" xfId="885"/>
    <cellStyle name="쉼표 [0] 9 9" xfId="886"/>
    <cellStyle name="쉼표 [0] 92" xfId="887"/>
    <cellStyle name="쉼표 [0] 92 2" xfId="888"/>
    <cellStyle name="쉼표 [0] 92 3" xfId="889"/>
    <cellStyle name="쉼표 [0] 95" xfId="890"/>
    <cellStyle name="쉼표 [0] 95 2" xfId="891"/>
    <cellStyle name="쉼표 [0] 95 3" xfId="892"/>
    <cellStyle name="쉼표 [0] 98" xfId="893"/>
    <cellStyle name="쉼표 [0] 98 2" xfId="894"/>
    <cellStyle name="쉼표 [0] 98 3" xfId="895"/>
    <cellStyle name="표준" xfId="0" builtinId="0"/>
    <cellStyle name="표준 10" xfId="13"/>
    <cellStyle name="표준 10 2" xfId="52"/>
    <cellStyle name="표준 10 3" xfId="57"/>
    <cellStyle name="표준 10 4" xfId="59"/>
    <cellStyle name="표준 11" xfId="14"/>
    <cellStyle name="표준 11 2" xfId="896"/>
    <cellStyle name="표준 12" xfId="15"/>
    <cellStyle name="표준 12 2" xfId="897"/>
    <cellStyle name="표준 13" xfId="16"/>
    <cellStyle name="표준 14" xfId="32"/>
    <cellStyle name="표준 15" xfId="45"/>
    <cellStyle name="표준 15 2" xfId="898"/>
    <cellStyle name="표준 16" xfId="46"/>
    <cellStyle name="표준 16 2" xfId="899"/>
    <cellStyle name="표준 17" xfId="6"/>
    <cellStyle name="표준 17 2" xfId="900"/>
    <cellStyle name="표준 18" xfId="22"/>
    <cellStyle name="표준 18 2" xfId="901"/>
    <cellStyle name="표준 19" xfId="49"/>
    <cellStyle name="표준 19 2" xfId="902"/>
    <cellStyle name="표준 2" xfId="1"/>
    <cellStyle name="표준 2 10" xfId="903"/>
    <cellStyle name="표준 2 11" xfId="904"/>
    <cellStyle name="표준 2 12" xfId="905"/>
    <cellStyle name="표준 2 13" xfId="906"/>
    <cellStyle name="표준 2 14" xfId="907"/>
    <cellStyle name="표준 2 15" xfId="908"/>
    <cellStyle name="표준 2 16" xfId="909"/>
    <cellStyle name="표준 2 17" xfId="910"/>
    <cellStyle name="표준 2 18" xfId="911"/>
    <cellStyle name="표준 2 19" xfId="912"/>
    <cellStyle name="표준 2 2" xfId="40"/>
    <cellStyle name="표준 2 2 2" xfId="913"/>
    <cellStyle name="표준 2 2 2 2" xfId="914"/>
    <cellStyle name="표준 2 2 2 2 2" xfId="915"/>
    <cellStyle name="표준 2 2 2 2 2 2" xfId="916"/>
    <cellStyle name="표준 2 2 2 3" xfId="917"/>
    <cellStyle name="표준 2 2 3" xfId="918"/>
    <cellStyle name="표준 2 20" xfId="919"/>
    <cellStyle name="표준 2 21" xfId="920"/>
    <cellStyle name="표준 2 22" xfId="921"/>
    <cellStyle name="표준 2 23" xfId="922"/>
    <cellStyle name="표준 2 24" xfId="923"/>
    <cellStyle name="표준 2 25" xfId="924"/>
    <cellStyle name="표준 2 26" xfId="925"/>
    <cellStyle name="표준 2 27" xfId="926"/>
    <cellStyle name="표준 2 28" xfId="927"/>
    <cellStyle name="표준 2 29" xfId="928"/>
    <cellStyle name="표준 2 3" xfId="41"/>
    <cellStyle name="표준 2 30" xfId="929"/>
    <cellStyle name="표준 2 31" xfId="930"/>
    <cellStyle name="표준 2 32" xfId="931"/>
    <cellStyle name="표준 2 33" xfId="932"/>
    <cellStyle name="표준 2 34" xfId="933"/>
    <cellStyle name="표준 2 35" xfId="934"/>
    <cellStyle name="표준 2 36" xfId="935"/>
    <cellStyle name="표준 2 37" xfId="936"/>
    <cellStyle name="표준 2 38" xfId="937"/>
    <cellStyle name="표준 2 39" xfId="938"/>
    <cellStyle name="표준 2 4" xfId="42"/>
    <cellStyle name="표준 2 40" xfId="939"/>
    <cellStyle name="표준 2 41" xfId="940"/>
    <cellStyle name="표준 2 42" xfId="941"/>
    <cellStyle name="표준 2 43" xfId="942"/>
    <cellStyle name="표준 2 44" xfId="943"/>
    <cellStyle name="표준 2 45" xfId="944"/>
    <cellStyle name="표준 2 46" xfId="945"/>
    <cellStyle name="표준 2 47" xfId="946"/>
    <cellStyle name="표준 2 48" xfId="947"/>
    <cellStyle name="표준 2 49" xfId="948"/>
    <cellStyle name="표준 2 5" xfId="43"/>
    <cellStyle name="표준 2 50" xfId="949"/>
    <cellStyle name="표준 2 51" xfId="950"/>
    <cellStyle name="표준 2 52" xfId="951"/>
    <cellStyle name="표준 2 53" xfId="987"/>
    <cellStyle name="표준 2 54" xfId="988"/>
    <cellStyle name="표준 2 55" xfId="989"/>
    <cellStyle name="표준 2 56" xfId="986"/>
    <cellStyle name="표준 2 57" xfId="992"/>
    <cellStyle name="표준 2 58" xfId="993"/>
    <cellStyle name="표준 2 6" xfId="44"/>
    <cellStyle name="표준 2 7" xfId="51"/>
    <cellStyle name="표준 2 8" xfId="53"/>
    <cellStyle name="표준 2 9" xfId="952"/>
    <cellStyle name="표준 2 9 2" xfId="953"/>
    <cellStyle name="표준 2 9 3" xfId="954"/>
    <cellStyle name="표준 2 9 4" xfId="955"/>
    <cellStyle name="표준 2 9 5" xfId="956"/>
    <cellStyle name="표준 2 9 6" xfId="957"/>
    <cellStyle name="표준 20" xfId="23"/>
    <cellStyle name="표준 21" xfId="26"/>
    <cellStyle name="표준 22" xfId="55"/>
    <cellStyle name="표준 23" xfId="27"/>
    <cellStyle name="표준 24" xfId="28"/>
    <cellStyle name="표준 3" xfId="2"/>
    <cellStyle name="표준 3 2" xfId="958"/>
    <cellStyle name="표준 3 2 2" xfId="959"/>
    <cellStyle name="표준 3 2 3" xfId="960"/>
    <cellStyle name="표준 3 3" xfId="961"/>
    <cellStyle name="표준 3 4" xfId="962"/>
    <cellStyle name="표준 3 5" xfId="963"/>
    <cellStyle name="표준 3 6" xfId="994"/>
    <cellStyle name="표준 3 7" xfId="995"/>
    <cellStyle name="표준 31" xfId="999"/>
    <cellStyle name="표준 32" xfId="1000"/>
    <cellStyle name="표준 33" xfId="1001"/>
    <cellStyle name="표준 4" xfId="4"/>
    <cellStyle name="표준 4 2" xfId="7"/>
    <cellStyle name="표준 4 2 2" xfId="964"/>
    <cellStyle name="표준 4 3" xfId="17"/>
    <cellStyle name="표준 4 3 2" xfId="965"/>
    <cellStyle name="표준 4 4" xfId="18"/>
    <cellStyle name="표준 4 5" xfId="5"/>
    <cellStyle name="표준 4 6" xfId="24"/>
    <cellStyle name="표준 5" xfId="29"/>
    <cellStyle name="표준 5 2" xfId="11"/>
    <cellStyle name="표준 5 3" xfId="19"/>
    <cellStyle name="표준 5 4" xfId="20"/>
    <cellStyle name="표준 5 5" xfId="21"/>
    <cellStyle name="표준 5 6" xfId="25"/>
    <cellStyle name="표준 50" xfId="966"/>
    <cellStyle name="표준 51" xfId="967"/>
    <cellStyle name="표준 6" xfId="8"/>
    <cellStyle name="표준 6 2" xfId="968"/>
    <cellStyle name="표준 6 3" xfId="969"/>
    <cellStyle name="표준 7" xfId="9"/>
    <cellStyle name="표준 7 2" xfId="970"/>
    <cellStyle name="표준 7 3" xfId="971"/>
    <cellStyle name="표준 7 4" xfId="972"/>
    <cellStyle name="표준 7 5" xfId="973"/>
    <cellStyle name="표준 8" xfId="10"/>
    <cellStyle name="표준 8 2" xfId="974"/>
    <cellStyle name="표준 8 3" xfId="975"/>
    <cellStyle name="표준 8 4" xfId="976"/>
    <cellStyle name="표준 8 5" xfId="977"/>
    <cellStyle name="표준 9" xfId="12"/>
    <cellStyle name="표준 9 2" xfId="50"/>
    <cellStyle name="표준 9 3" xfId="56"/>
    <cellStyle name="표준 9 4" xfId="58"/>
    <cellStyle name="표준_최근 10년간 주요 지목별 변동 추이" xfId="3"/>
  </cellStyles>
  <dxfs count="0"/>
  <tableStyles count="0" defaultTableStyle="TableStyleMedium9" defaultPivotStyle="PivotStyleLight16"/>
  <colors>
    <mruColors>
      <color rgb="FFFCD5B5"/>
      <color rgb="FFDBEEF4"/>
      <color rgb="FFCCC1DA"/>
      <color rgb="FFD7E4BD"/>
      <color rgb="FFF2DCDB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368"/>
          <c:y val="5.0925925925925923E-2"/>
          <c:w val="0.1583333333333350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AA-4856-B0B5-ED209E1012F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AA-4856-B0B5-ED209E1012F7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9.2592592592593177E-3"/>
                </c:manualLayout>
              </c:layout>
              <c:tx>
                <c:strRef>
                  <c:f>'2.시군별 면적 및 지번수 현황'!$H$6</c:f>
                  <c:strCache>
                    <c:ptCount val="1"/>
                    <c:pt idx="0">
                      <c:v>512.3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{D1ED9F4B-048A-4568-87D2-0A6B41A95B81}</c15:txfldGUID>
                      <c15:f>'2.시군별 면적 및 지번수 현황'!$H$6</c15:f>
                      <c15:dlblFieldTableCache>
                        <c:ptCount val="1"/>
                        <c:pt idx="0">
                          <c:v>512.2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9AA-4856-B0B5-ED209E1012F7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507E-3"/>
                </c:manualLayout>
              </c:layout>
              <c:tx>
                <c:strRef>
                  <c:f>'2.시군별 면적 및 지번수 현황'!$I$6</c:f>
                  <c:strCache>
                    <c:ptCount val="1"/>
                    <c:pt idx="0">
                      <c:v>305.5
(5.2)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{AF213CC2-1A38-45D8-8728-0DEF033E26B6}</c15:txfldGUID>
                      <c15:f>'2.시군별 면적 및 지번수 현황'!$I$6</c15:f>
                      <c15:dlblFieldTableCache>
                        <c:ptCount val="1"/>
                        <c:pt idx="0">
                          <c:v>305.2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9AA-4856-B0B5-ED209E1012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현황'!$D$6,'2.시군별 면적 및 지번수 현황'!$F$6)</c:f>
              <c:numCache>
                <c:formatCode>#,##0.0_ </c:formatCode>
                <c:ptCount val="2"/>
                <c:pt idx="0">
                  <c:v>512.31660910000005</c:v>
                </c:pt>
                <c:pt idx="1">
                  <c:v>305.47399999999999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9AA-4856-B0B5-ED209E1012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6670336"/>
        <c:axId val="236960384"/>
        <c:axId val="0"/>
      </c:bar3DChart>
      <c:catAx>
        <c:axId val="236670336"/>
        <c:scaling>
          <c:orientation val="minMax"/>
        </c:scaling>
        <c:delete val="1"/>
        <c:axPos val="b"/>
        <c:majorTickMark val="out"/>
        <c:minorTickMark val="none"/>
        <c:tickLblPos val="none"/>
        <c:crossAx val="236960384"/>
        <c:crosses val="autoZero"/>
        <c:auto val="1"/>
        <c:lblAlgn val="ctr"/>
        <c:lblOffset val="100"/>
        <c:noMultiLvlLbl val="0"/>
      </c:catAx>
      <c:valAx>
        <c:axId val="23696038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366703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368"/>
          <c:y val="5.0925925925925923E-2"/>
          <c:w val="0.1583333333333350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C14-4099-84D1-016D6766A04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C14-4099-84D1-016D6766A042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0"/>
                </c:manualLayout>
              </c:layout>
              <c:tx>
                <c:strRef>
                  <c:f>'2.시군별 면적 및 지번수 현황'!$H$13</c:f>
                  <c:strCache>
                    <c:ptCount val="1"/>
                    <c:pt idx="0">
                      <c:v>807.4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{2CC9B21E-9236-451E-913D-8454D04FD769}</c15:txfldGUID>
                      <c15:f>'2.시군별 면적 및 지번수 현황'!$H$13</c15:f>
                      <c15:dlblFieldTableCache>
                        <c:ptCount val="1"/>
                        <c:pt idx="0">
                          <c:v>807.3
(6.5)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C14-4099-84D1-016D6766A042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507E-3"/>
                </c:manualLayout>
              </c:layout>
              <c:tx>
                <c:strRef>
                  <c:f>'2.시군별 면적 및 지번수 현황'!$I$13</c:f>
                  <c:strCache>
                    <c:ptCount val="1"/>
                    <c:pt idx="0">
                      <c:v>407.4
(6.9)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{5201F7ED-B147-4F28-B422-B7490FBF8AD5}</c15:txfldGUID>
                      <c15:f>'2.시군별 면적 및 지번수 현황'!$I$13</c15:f>
                      <c15:dlblFieldTableCache>
                        <c:ptCount val="1"/>
                        <c:pt idx="0">
                          <c:v>403.8
(6.9)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C14-4099-84D1-016D6766A0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현황'!$D$13,'2.시군별 면적 및 지번수 현황'!$F$13)</c:f>
              <c:numCache>
                <c:formatCode>#,##0.0_ </c:formatCode>
                <c:ptCount val="2"/>
                <c:pt idx="0">
                  <c:v>807.38656429999992</c:v>
                </c:pt>
                <c:pt idx="1">
                  <c:v>407.42099999999999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14-4099-84D1-016D6766A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483648"/>
        <c:axId val="189499648"/>
        <c:axId val="0"/>
      </c:bar3DChart>
      <c:catAx>
        <c:axId val="189483648"/>
        <c:scaling>
          <c:orientation val="minMax"/>
        </c:scaling>
        <c:delete val="1"/>
        <c:axPos val="b"/>
        <c:majorTickMark val="out"/>
        <c:minorTickMark val="none"/>
        <c:tickLblPos val="none"/>
        <c:crossAx val="189499648"/>
        <c:crosses val="autoZero"/>
        <c:auto val="1"/>
        <c:lblAlgn val="ctr"/>
        <c:lblOffset val="100"/>
        <c:noMultiLvlLbl val="0"/>
      </c:catAx>
      <c:valAx>
        <c:axId val="189499648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894836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396"/>
          <c:y val="5.0925925925925923E-2"/>
          <c:w val="0.15833333333333513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85B-4DBE-8C92-AA8F2E3100C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85B-4DBE-8C92-AA8F2E3100C4}"/>
              </c:ext>
            </c:extLst>
          </c:dPt>
          <c:dLbls>
            <c:dLbl>
              <c:idx val="0"/>
              <c:layout>
                <c:manualLayout>
                  <c:x val="2.7777777777778017E-3"/>
                  <c:y val="0"/>
                </c:manualLayout>
              </c:layout>
              <c:tx>
                <c:strRef>
                  <c:f>'2.시군별 면적 및 지번수 현황'!$H$8</c:f>
                  <c:strCache>
                    <c:ptCount val="1"/>
                    <c:pt idx="0">
                      <c:v>608.5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{5FDC5B15-6641-4CB1-BCFB-F885E59ED0DB}</c15:txfldGUID>
                      <c15:f>'2.시군별 면적 및 지번수 현황'!$H$8</c15:f>
                      <c15:dlblFieldTableCache>
                        <c:ptCount val="1"/>
                        <c:pt idx="0">
                          <c:v>608.4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85B-4DBE-8C92-AA8F2E3100C4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576E-3"/>
                </c:manualLayout>
              </c:layout>
              <c:tx>
                <c:strRef>
                  <c:f>'2.시군별 면적 및 지번수 현황'!$I$8</c:f>
                  <c:strCache>
                    <c:ptCount val="1"/>
                    <c:pt idx="0">
                      <c:v>391.5
(6.7)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{CACC14EC-7422-4A43-9E7F-520CC47FC224}</c15:txfldGUID>
                      <c15:f>'2.시군별 면적 및 지번수 현황'!$I$8</c15:f>
                      <c15:dlblFieldTableCache>
                        <c:ptCount val="1"/>
                        <c:pt idx="0">
                          <c:v>390.0
(6.7)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85B-4DBE-8C92-AA8F2E3100C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현황'!$D$8,'2.시군별 면적 및 지번수 현황'!$F$8)</c:f>
              <c:numCache>
                <c:formatCode>#,##0.0_ </c:formatCode>
                <c:ptCount val="2"/>
                <c:pt idx="0">
                  <c:v>608.46458239999993</c:v>
                </c:pt>
                <c:pt idx="1">
                  <c:v>391.51499999999999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85B-4DBE-8C92-AA8F2E310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529088"/>
        <c:axId val="191433344"/>
        <c:axId val="0"/>
      </c:bar3DChart>
      <c:catAx>
        <c:axId val="189529088"/>
        <c:scaling>
          <c:orientation val="minMax"/>
        </c:scaling>
        <c:delete val="1"/>
        <c:axPos val="b"/>
        <c:majorTickMark val="out"/>
        <c:minorTickMark val="none"/>
        <c:tickLblPos val="none"/>
        <c:crossAx val="191433344"/>
        <c:crosses val="autoZero"/>
        <c:auto val="1"/>
        <c:lblAlgn val="ctr"/>
        <c:lblOffset val="100"/>
        <c:noMultiLvlLbl val="0"/>
      </c:catAx>
      <c:valAx>
        <c:axId val="19143334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895290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18"/>
          <c:y val="5.0925925925925923E-2"/>
          <c:w val="0.158333333333335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E5-4292-8ADD-15994EDCC689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E5-4292-8ADD-15994EDCC689}"/>
              </c:ext>
            </c:extLst>
          </c:dPt>
          <c:dLbls>
            <c:dLbl>
              <c:idx val="0"/>
              <c:layout>
                <c:manualLayout>
                  <c:x val="2.7777777777778043E-3"/>
                  <c:y val="0"/>
                </c:manualLayout>
              </c:layout>
              <c:tx>
                <c:strRef>
                  <c:f>'2.시군별 면적 및 지번수 현황'!$H$21</c:f>
                  <c:strCache>
                    <c:ptCount val="1"/>
                    <c:pt idx="0">
                      <c:v>392.1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{46CDF66B-6B92-4DBB-93C0-FE3B1CC7E0F4}</c15:txfldGUID>
                      <c15:f>'2.시군별 면적 및 지번수 현황'!$H$21</c15:f>
                      <c15:dlblFieldTableCache>
                        <c:ptCount val="1"/>
                        <c:pt idx="0">
                          <c:v>392.1
(3.2)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8E5-4292-8ADD-15994EDCC689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663E-3"/>
                </c:manualLayout>
              </c:layout>
              <c:tx>
                <c:strRef>
                  <c:f>'2.시군별 면적 및 지번수 현황'!$I$21</c:f>
                  <c:strCache>
                    <c:ptCount val="1"/>
                    <c:pt idx="0">
                      <c:v>238.1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{695FAA99-9F87-41CA-A9EF-2F57263CCC28}</c15:txfldGUID>
                      <c15:f>'2.시군별 면적 및 지번수 현황'!$I$21</c15:f>
                      <c15:dlblFieldTableCache>
                        <c:ptCount val="1"/>
                        <c:pt idx="0">
                          <c:v>236.2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8E5-4292-8ADD-15994EDCC6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현황'!$D$21,'2.시군별 면적 및 지번수 현황'!$F$21)</c:f>
              <c:numCache>
                <c:formatCode>#,##0.0_ </c:formatCode>
                <c:ptCount val="2"/>
                <c:pt idx="0">
                  <c:v>392.10561369999999</c:v>
                </c:pt>
                <c:pt idx="1">
                  <c:v>238.095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8E5-4292-8ADD-15994EDCC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58688"/>
        <c:axId val="191478784"/>
        <c:axId val="0"/>
      </c:bar3DChart>
      <c:catAx>
        <c:axId val="191458688"/>
        <c:scaling>
          <c:orientation val="minMax"/>
        </c:scaling>
        <c:delete val="1"/>
        <c:axPos val="b"/>
        <c:majorTickMark val="out"/>
        <c:minorTickMark val="none"/>
        <c:tickLblPos val="none"/>
        <c:crossAx val="191478784"/>
        <c:crosses val="autoZero"/>
        <c:auto val="1"/>
        <c:lblAlgn val="ctr"/>
        <c:lblOffset val="100"/>
        <c:noMultiLvlLbl val="0"/>
      </c:catAx>
      <c:valAx>
        <c:axId val="19147878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14586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46"/>
          <c:y val="5.0925925925925923E-2"/>
          <c:w val="0.1583333333333353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22-459D-93BC-9E876A2D1E7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22-459D-93BC-9E876A2D1E7F}"/>
              </c:ext>
            </c:extLst>
          </c:dPt>
          <c:dLbls>
            <c:dLbl>
              <c:idx val="0"/>
              <c:layout>
                <c:manualLayout>
                  <c:x val="2.7777777777778043E-3"/>
                  <c:y val="-9.2592592592593281E-3"/>
                </c:manualLayout>
              </c:layout>
              <c:tx>
                <c:strRef>
                  <c:f>'2.시군별 면적 및 지번수 현황'!$H$20</c:f>
                  <c:strCache>
                    <c:ptCount val="1"/>
                    <c:pt idx="0">
                      <c:v>450.9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{60524DE9-846A-4673-9F37-15CB997FE608}</c15:txfldGUID>
                      <c15:f>'2.시군별 면적 및 지번수 현황'!$H$20</c15:f>
                      <c15:dlblFieldTableCache>
                        <c:ptCount val="1"/>
                        <c:pt idx="0">
                          <c:v>450.4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422-459D-93BC-9E876A2D1E7F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732E-3"/>
                </c:manualLayout>
              </c:layout>
              <c:tx>
                <c:strRef>
                  <c:f>'2.시군별 면적 및 지번수 현황'!$I$20</c:f>
                  <c:strCache>
                    <c:ptCount val="1"/>
                    <c:pt idx="0">
                      <c:v>291.9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{0391941B-E74C-458A-B59F-B1B21A0DF0BB}</c15:txfldGUID>
                      <c15:f>'2.시군별 면적 및 지번수 현황'!$I$20</c15:f>
                      <c15:dlblFieldTableCache>
                        <c:ptCount val="1"/>
                        <c:pt idx="0">
                          <c:v>290.4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422-459D-93BC-9E876A2D1E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현황'!$D$20,'2.시군별 면적 및 지번수 현황'!$F$20)</c:f>
              <c:numCache>
                <c:formatCode>#,##0.0_ </c:formatCode>
                <c:ptCount val="2"/>
                <c:pt idx="0">
                  <c:v>450.93420099999997</c:v>
                </c:pt>
                <c:pt idx="1">
                  <c:v>291.91899999999998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22-459D-93BC-9E876A2D1E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3003520"/>
        <c:axId val="193006976"/>
        <c:axId val="0"/>
      </c:bar3DChart>
      <c:catAx>
        <c:axId val="193003520"/>
        <c:scaling>
          <c:orientation val="minMax"/>
        </c:scaling>
        <c:delete val="1"/>
        <c:axPos val="b"/>
        <c:majorTickMark val="out"/>
        <c:minorTickMark val="none"/>
        <c:tickLblPos val="none"/>
        <c:crossAx val="193006976"/>
        <c:crosses val="autoZero"/>
        <c:auto val="1"/>
        <c:lblAlgn val="ctr"/>
        <c:lblOffset val="100"/>
        <c:noMultiLvlLbl val="0"/>
      </c:catAx>
      <c:valAx>
        <c:axId val="19300697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30035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96"/>
          <c:y val="5.0925925925925923E-2"/>
          <c:w val="0.158333333333335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A69-45E5-B19C-C8228FF8181A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A69-45E5-B19C-C8228FF8181A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4.6296296296296528E-3"/>
                </c:manualLayout>
              </c:layout>
              <c:tx>
                <c:strRef>
                  <c:f>'2.시군별 면적 및 지번수 현황'!$H$15</c:f>
                  <c:strCache>
                    <c:ptCount val="1"/>
                    <c:pt idx="0">
                      <c:v>787.1
(6.4)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{012E7518-8A36-4839-A1BE-CD9A0D46672A}</c15:txfldGUID>
                      <c15:f>'2.시군별 면적 및 지번수 현황'!$H$15</c15:f>
                      <c15:dlblFieldTableCache>
                        <c:ptCount val="1"/>
                        <c:pt idx="0">
                          <c:v>787.0
(6.4)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A69-45E5-B19C-C8228FF8181A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871E-3"/>
                </c:manualLayout>
              </c:layout>
              <c:tx>
                <c:strRef>
                  <c:f>'2.시군별 면적 및 지번수 현황'!$I$15</c:f>
                  <c:strCache>
                    <c:ptCount val="1"/>
                    <c:pt idx="0">
                      <c:v>264.7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{63F31E5A-E96F-482B-9066-271577899049}</c15:txfldGUID>
                      <c15:f>'2.시군별 면적 및 지번수 현황'!$I$15</c15:f>
                      <c15:dlblFieldTableCache>
                        <c:ptCount val="1"/>
                        <c:pt idx="0">
                          <c:v>265.0
(4.5)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A69-45E5-B19C-C8228FF818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현황'!$D$15,'2.시군별 면적 및 지번수 현황'!$F$15)</c:f>
              <c:numCache>
                <c:formatCode>#,##0.0_ </c:formatCode>
                <c:ptCount val="2"/>
                <c:pt idx="0">
                  <c:v>787.12544979999996</c:v>
                </c:pt>
                <c:pt idx="1">
                  <c:v>264.702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69-45E5-B19C-C8228FF818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3352064"/>
        <c:axId val="193433600"/>
        <c:axId val="0"/>
      </c:bar3DChart>
      <c:catAx>
        <c:axId val="193352064"/>
        <c:scaling>
          <c:orientation val="minMax"/>
        </c:scaling>
        <c:delete val="1"/>
        <c:axPos val="b"/>
        <c:majorTickMark val="out"/>
        <c:minorTickMark val="none"/>
        <c:tickLblPos val="none"/>
        <c:crossAx val="193433600"/>
        <c:crosses val="autoZero"/>
        <c:auto val="1"/>
        <c:lblAlgn val="ctr"/>
        <c:lblOffset val="100"/>
        <c:noMultiLvlLbl val="0"/>
      </c:catAx>
      <c:valAx>
        <c:axId val="193433600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33520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96"/>
          <c:y val="5.0925925925925923E-2"/>
          <c:w val="0.158333333333335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68-4629-B6B0-051F6269571D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68-4629-B6B0-051F6269571D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4.6296296296296528E-3"/>
                </c:manualLayout>
              </c:layout>
              <c:tx>
                <c:strRef>
                  <c:f>'2.시군별 면적 및 지번수 현황'!$H$5</c:f>
                  <c:strCache>
                    <c:ptCount val="1"/>
                    <c:pt idx="0">
                      <c:v>51.7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{DBEB3E34-DEC3-4E43-B0CF-0ACEEB0034FE}</c15:txfldGUID>
                      <c15:f>'2.시군별 면적 및 지번수 현황'!$H$5</c15:f>
                      <c15:dlblFieldTableCache>
                        <c:ptCount val="1"/>
                        <c:pt idx="0">
                          <c:v>51.6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768-4629-B6B0-051F6269571D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871E-3"/>
                </c:manualLayout>
              </c:layout>
              <c:tx>
                <c:strRef>
                  <c:f>'2.시군별 면적 및 지번수 현황'!$I$5</c:f>
                  <c:strCache>
                    <c:ptCount val="1"/>
                    <c:pt idx="0">
                      <c:v>70.8
(1.2)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{F22FD7BD-8B6A-4CA6-A960-667A15CE2740}</c15:txfldGUID>
                      <c15:f>'2.시군별 면적 및 지번수 현황'!$I$5</c15:f>
                      <c15:dlblFieldTableCache>
                        <c:ptCount val="1"/>
                        <c:pt idx="0">
                          <c:v>70.2
(1.2)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768-4629-B6B0-051F626957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현황'!$D$5,'2.시군별 면적 및 지번수 현황'!$F$5)</c:f>
              <c:numCache>
                <c:formatCode>#,##0.0_ </c:formatCode>
                <c:ptCount val="2"/>
                <c:pt idx="0">
                  <c:v>51.677738599999998</c:v>
                </c:pt>
                <c:pt idx="1">
                  <c:v>70.835000000000008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768-4629-B6B0-051F626957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00320"/>
        <c:axId val="194204032"/>
        <c:axId val="0"/>
      </c:bar3DChart>
      <c:catAx>
        <c:axId val="194200320"/>
        <c:scaling>
          <c:orientation val="minMax"/>
        </c:scaling>
        <c:delete val="1"/>
        <c:axPos val="b"/>
        <c:majorTickMark val="out"/>
        <c:minorTickMark val="none"/>
        <c:tickLblPos val="none"/>
        <c:crossAx val="194204032"/>
        <c:crosses val="autoZero"/>
        <c:auto val="1"/>
        <c:lblAlgn val="ctr"/>
        <c:lblOffset val="100"/>
        <c:noMultiLvlLbl val="0"/>
      </c:catAx>
      <c:valAx>
        <c:axId val="194204032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42003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96"/>
          <c:y val="5.0925925925925923E-2"/>
          <c:w val="0.158333333333335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003-4D56-93F8-6CE06661C1FA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003-4D56-93F8-6CE06661C1FA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4.6296296296296528E-3"/>
                </c:manualLayout>
              </c:layout>
              <c:tx>
                <c:strRef>
                  <c:f>'2.시군별 면적 및 지번수 현황'!$H$19</c:f>
                  <c:strCache>
                    <c:ptCount val="1"/>
                    <c:pt idx="0">
                      <c:v>612.5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{445E8D09-B480-481A-A5FC-B17D0A00ADEC}</c15:txfldGUID>
                      <c15:f>'2.시군별 면적 및 지번수 현황'!$H$19</c15:f>
                      <c15:dlblFieldTableCache>
                        <c:ptCount val="1"/>
                        <c:pt idx="0">
                          <c:v>612.5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03-4D56-93F8-6CE06661C1FA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871E-3"/>
                </c:manualLayout>
              </c:layout>
              <c:tx>
                <c:strRef>
                  <c:f>'2.시군별 면적 및 지번수 현황'!$I$19</c:f>
                  <c:strCache>
                    <c:ptCount val="1"/>
                    <c:pt idx="0">
                      <c:v>296.2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{DAF84A91-1943-4107-B2E6-EEF846BA6DA7}</c15:txfldGUID>
                      <c15:f>'2.시군별 면적 및 지번수 현황'!$I$19</c15:f>
                      <c15:dlblFieldTableCache>
                        <c:ptCount val="1"/>
                        <c:pt idx="0">
                          <c:v>294.1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003-4D56-93F8-6CE06661C1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현황'!$D$19,'2.시군별 면적 및 지번수 현황'!$F$19)</c:f>
              <c:numCache>
                <c:formatCode>#,##0.0_ </c:formatCode>
                <c:ptCount val="2"/>
                <c:pt idx="0">
                  <c:v>612.47057539999992</c:v>
                </c:pt>
                <c:pt idx="1">
                  <c:v>296.19900000000001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003-4D56-93F8-6CE06661C1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25280"/>
        <c:axId val="194228992"/>
        <c:axId val="0"/>
      </c:bar3DChart>
      <c:catAx>
        <c:axId val="194225280"/>
        <c:scaling>
          <c:orientation val="minMax"/>
        </c:scaling>
        <c:delete val="1"/>
        <c:axPos val="b"/>
        <c:majorTickMark val="out"/>
        <c:minorTickMark val="none"/>
        <c:tickLblPos val="none"/>
        <c:crossAx val="194228992"/>
        <c:crosses val="autoZero"/>
        <c:auto val="1"/>
        <c:lblAlgn val="ctr"/>
        <c:lblOffset val="100"/>
        <c:noMultiLvlLbl val="0"/>
      </c:catAx>
      <c:valAx>
        <c:axId val="194228992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422528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96"/>
          <c:y val="5.0925925925925923E-2"/>
          <c:w val="0.158333333333335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E00-4400-A6C1-75F3A2AC34A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E00-4400-A6C1-75F3A2AC34A7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4.6296296296296528E-3"/>
                </c:manualLayout>
              </c:layout>
              <c:tx>
                <c:strRef>
                  <c:f>'2.시군별 면적 및 지번수 현황'!$H$17</c:f>
                  <c:strCache>
                    <c:ptCount val="1"/>
                    <c:pt idx="0">
                      <c:v>500.9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{81D12BDA-FAD2-4AE3-852C-29CB4D1B436B}</c15:txfldGUID>
                      <c15:f>'2.시군별 면적 및 지번수 현황'!$H$17</c15:f>
                      <c15:dlblFieldTableCache>
                        <c:ptCount val="1"/>
                        <c:pt idx="0">
                          <c:v>500.9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E00-4400-A6C1-75F3A2AC34A7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871E-3"/>
                </c:manualLayout>
              </c:layout>
              <c:tx>
                <c:strRef>
                  <c:f>'2.시군별 면적 및 지번수 현황'!$I$17</c:f>
                  <c:strCache>
                    <c:ptCount val="1"/>
                    <c:pt idx="0">
                      <c:v>223.0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{CD40295A-8D1A-4FFF-8295-FC3F879B6111}</c15:txfldGUID>
                      <c15:f>'2.시군별 면적 및 지번수 현황'!$I$17</c15:f>
                      <c15:dlblFieldTableCache>
                        <c:ptCount val="1"/>
                        <c:pt idx="0">
                          <c:v>222.2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E00-4400-A6C1-75F3A2AC34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현황'!$D$17,'2.시군별 면적 및 지번수 현황'!$F$17)</c:f>
              <c:numCache>
                <c:formatCode>#,##0.0_ </c:formatCode>
                <c:ptCount val="2"/>
                <c:pt idx="0">
                  <c:v>500.90396149999998</c:v>
                </c:pt>
                <c:pt idx="1">
                  <c:v>222.98500000000001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00-4400-A6C1-75F3A2AC34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42048"/>
        <c:axId val="194569344"/>
        <c:axId val="0"/>
      </c:bar3DChart>
      <c:catAx>
        <c:axId val="194242048"/>
        <c:scaling>
          <c:orientation val="minMax"/>
        </c:scaling>
        <c:delete val="1"/>
        <c:axPos val="b"/>
        <c:majorTickMark val="out"/>
        <c:minorTickMark val="none"/>
        <c:tickLblPos val="none"/>
        <c:crossAx val="194569344"/>
        <c:crosses val="autoZero"/>
        <c:auto val="1"/>
        <c:lblAlgn val="ctr"/>
        <c:lblOffset val="100"/>
        <c:noMultiLvlLbl val="0"/>
      </c:catAx>
      <c:valAx>
        <c:axId val="19456934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42420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96"/>
          <c:y val="5.0925925925925923E-2"/>
          <c:w val="0.158333333333335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49-4C4D-A1AA-2F5187D0D1B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49-4C4D-A1AA-2F5187D0D1B4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4.6296296296296528E-3"/>
                </c:manualLayout>
              </c:layout>
              <c:tx>
                <c:strRef>
                  <c:f>'2.시군별 면적 및 지번수 현황'!$H$16</c:f>
                  <c:strCache>
                    <c:ptCount val="1"/>
                    <c:pt idx="0">
                      <c:v>622.4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{954E67FA-7FF0-43F7-A516-9871932814A3}</c15:txfldGUID>
                      <c15:f>'2.시군별 면적 및 지번수 현황'!$H$16</c15:f>
                      <c15:dlblFieldTableCache>
                        <c:ptCount val="1"/>
                        <c:pt idx="0">
                          <c:v>622.3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949-4C4D-A1AA-2F5187D0D1B4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871E-3"/>
                </c:manualLayout>
              </c:layout>
              <c:tx>
                <c:strRef>
                  <c:f>'2.시군별 면적 및 지번수 현황'!$I$16</c:f>
                  <c:strCache>
                    <c:ptCount val="1"/>
                    <c:pt idx="0">
                      <c:v>246.7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{9B4B4A8F-CAE0-43B8-86C9-3DBB7EE0B906}</c15:txfldGUID>
                      <c15:f>'2.시군별 면적 및 지번수 현황'!$I$16</c15:f>
                      <c15:dlblFieldTableCache>
                        <c:ptCount val="1"/>
                        <c:pt idx="0">
                          <c:v>244.3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949-4C4D-A1AA-2F5187D0D1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현황'!$D$16,'2.시군별 면적 및 지번수 현황'!$F$16)</c:f>
              <c:numCache>
                <c:formatCode>#,##0.0_ </c:formatCode>
                <c:ptCount val="2"/>
                <c:pt idx="0">
                  <c:v>622.37818570000002</c:v>
                </c:pt>
                <c:pt idx="1">
                  <c:v>246.685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49-4C4D-A1AA-2F5187D0D1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704128"/>
        <c:axId val="196711936"/>
        <c:axId val="0"/>
      </c:bar3DChart>
      <c:catAx>
        <c:axId val="196704128"/>
        <c:scaling>
          <c:orientation val="minMax"/>
        </c:scaling>
        <c:delete val="1"/>
        <c:axPos val="b"/>
        <c:majorTickMark val="out"/>
        <c:minorTickMark val="none"/>
        <c:tickLblPos val="none"/>
        <c:crossAx val="196711936"/>
        <c:crosses val="autoZero"/>
        <c:auto val="1"/>
        <c:lblAlgn val="ctr"/>
        <c:lblOffset val="100"/>
        <c:noMultiLvlLbl val="0"/>
      </c:catAx>
      <c:valAx>
        <c:axId val="19671193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67041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96"/>
          <c:y val="5.0925925925925923E-2"/>
          <c:w val="0.158333333333335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22F-41F6-83F6-88F660F6684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22F-41F6-83F6-88F660F66842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4.6296296296296528E-3"/>
                </c:manualLayout>
              </c:layout>
              <c:tx>
                <c:strRef>
                  <c:f>'2.시군별 면적 및 지번수 현황'!$H$18</c:f>
                  <c:strCache>
                    <c:ptCount val="1"/>
                    <c:pt idx="0">
                      <c:v>1,043.8
(8.4)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{1970FA1F-E078-4176-821E-2D0B82EFC451}</c15:txfldGUID>
                      <c15:f>'2.시군별 면적 및 지번수 현황'!$H$18</c15:f>
                      <c15:dlblFieldTableCache>
                        <c:ptCount val="1"/>
                        <c:pt idx="0">
                          <c:v>1,033.0
(8.4)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22F-41F6-83F6-88F660F66842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871E-3"/>
                </c:manualLayout>
              </c:layout>
              <c:tx>
                <c:strRef>
                  <c:f>'2.시군별 면적 및 지번수 현황'!$I$18</c:f>
                  <c:strCache>
                    <c:ptCount val="1"/>
                    <c:pt idx="0">
                      <c:v>444.3
(7.6)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{35C23FBA-EBA1-404F-9664-6B606A8130A4}</c15:txfldGUID>
                      <c15:f>'2.시군별 면적 및 지번수 현황'!$I$18</c15:f>
                      <c15:dlblFieldTableCache>
                        <c:ptCount val="1"/>
                        <c:pt idx="0">
                          <c:v>439.3
(7.5)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22F-41F6-83F6-88F660F668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현황'!$D$18,'2.시군별 면적 및 지번수 현황'!$F$18)</c:f>
              <c:numCache>
                <c:formatCode>#,##0.0_ </c:formatCode>
                <c:ptCount val="2"/>
                <c:pt idx="0">
                  <c:v>1043.8385005</c:v>
                </c:pt>
                <c:pt idx="1">
                  <c:v>444.31200000000001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2F-41F6-83F6-88F660F668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724992"/>
        <c:axId val="196728704"/>
        <c:axId val="0"/>
      </c:bar3DChart>
      <c:catAx>
        <c:axId val="196724992"/>
        <c:scaling>
          <c:orientation val="minMax"/>
        </c:scaling>
        <c:delete val="1"/>
        <c:axPos val="b"/>
        <c:majorTickMark val="out"/>
        <c:minorTickMark val="none"/>
        <c:tickLblPos val="none"/>
        <c:crossAx val="196728704"/>
        <c:crosses val="autoZero"/>
        <c:auto val="1"/>
        <c:lblAlgn val="ctr"/>
        <c:lblOffset val="100"/>
        <c:noMultiLvlLbl val="0"/>
      </c:catAx>
      <c:valAx>
        <c:axId val="19672870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67249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196"/>
          <c:y val="5.0925925925925923E-2"/>
          <c:w val="0.158333333333334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746-4380-A2FF-53BBE045ADE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746-4380-A2FF-53BBE045ADE8}"/>
              </c:ext>
            </c:extLst>
          </c:dPt>
          <c:dLbls>
            <c:dLbl>
              <c:idx val="0"/>
              <c:tx>
                <c:strRef>
                  <c:f>'2.시군별 면적 및 지번수 현황'!$H$22</c:f>
                  <c:strCache>
                    <c:ptCount val="1"/>
                    <c:pt idx="0">
                      <c:v>474.7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{D41F3B58-F338-40EA-95EC-2DD9D8E6EA71}</c15:txfldGUID>
                      <c15:f>'2.시군별 면적 및 지번수 현황'!$H$22</c15:f>
                      <c15:dlblFieldTableCache>
                        <c:ptCount val="1"/>
                        <c:pt idx="0">
                          <c:v>474.9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746-4380-A2FF-53BBE045ADE8}"/>
                </c:ext>
              </c:extLst>
            </c:dLbl>
            <c:dLbl>
              <c:idx val="1"/>
              <c:tx>
                <c:strRef>
                  <c:f>'2.시군별 면적 및 지번수 현황'!$I$22</c:f>
                  <c:strCache>
                    <c:ptCount val="1"/>
                    <c:pt idx="0">
                      <c:v>257.1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{2FC8C23F-CAD7-4FE0-A719-673AC1C76647}</c15:txfldGUID>
                      <c15:f>'2.시군별 면적 및 지번수 현황'!$I$22</c15:f>
                      <c15:dlblFieldTableCache>
                        <c:ptCount val="1"/>
                        <c:pt idx="0">
                          <c:v>255.2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746-4380-A2FF-53BBE045AD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현황'!$D$22,'2.시군별 면적 및 지번수 현황'!$F$22)</c:f>
              <c:numCache>
                <c:formatCode>#,##0.0_ </c:formatCode>
                <c:ptCount val="2"/>
                <c:pt idx="0">
                  <c:v>474.66727839999993</c:v>
                </c:pt>
                <c:pt idx="1">
                  <c:v>257.08300000000003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46-4380-A2FF-53BBE045AD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686976"/>
        <c:axId val="238704896"/>
        <c:axId val="0"/>
      </c:bar3DChart>
      <c:catAx>
        <c:axId val="238686976"/>
        <c:scaling>
          <c:orientation val="minMax"/>
        </c:scaling>
        <c:delete val="1"/>
        <c:axPos val="b"/>
        <c:majorTickMark val="out"/>
        <c:minorTickMark val="none"/>
        <c:tickLblPos val="none"/>
        <c:crossAx val="238704896"/>
        <c:crosses val="autoZero"/>
        <c:auto val="1"/>
        <c:lblAlgn val="ctr"/>
        <c:lblOffset val="100"/>
        <c:noMultiLvlLbl val="0"/>
      </c:catAx>
      <c:valAx>
        <c:axId val="23870489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3868697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96"/>
          <c:y val="5.0925925925925923E-2"/>
          <c:w val="0.158333333333335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3ED-4417-BA60-9C14F61CB43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3ED-4417-BA60-9C14F61CB435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4.6296296296296528E-3"/>
                </c:manualLayout>
              </c:layout>
              <c:tx>
                <c:strRef>
                  <c:f>'2.시군별 면적 및 지번수 현황'!$H$25</c:f>
                  <c:strCache>
                    <c:ptCount val="1"/>
                    <c:pt idx="0">
                      <c:v>440.1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{626B5D3F-40E8-4B6E-B134-9C09A2FDFEDB}</c15:txfldGUID>
                      <c15:f>'2.시군별 면적 및 지번수 현황'!$H$25</c15:f>
                      <c15:dlblFieldTableCache>
                        <c:ptCount val="1"/>
                        <c:pt idx="0">
                          <c:v>440.1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3ED-4417-BA60-9C14F61CB435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871E-3"/>
                </c:manualLayout>
              </c:layout>
              <c:tx>
                <c:strRef>
                  <c:f>'2.시군별 면적 및 지번수 현황'!$I$25</c:f>
                  <c:strCache>
                    <c:ptCount val="1"/>
                    <c:pt idx="0">
                      <c:v>188.7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{3DE5E532-33BA-45AF-839A-D9A4DF97C127}</c15:txfldGUID>
                      <c15:f>'2.시군별 면적 및 지번수 현황'!$I$25</c15:f>
                      <c15:dlblFieldTableCache>
                        <c:ptCount val="1"/>
                        <c:pt idx="0">
                          <c:v>187.7
(3.2)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3ED-4417-BA60-9C14F61CB4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현황'!$D$25,'2.시군별 면적 및 지번수 현황'!$F$25)</c:f>
              <c:numCache>
                <c:formatCode>#,##0.0_ </c:formatCode>
                <c:ptCount val="2"/>
                <c:pt idx="0">
                  <c:v>440.09791510000002</c:v>
                </c:pt>
                <c:pt idx="1">
                  <c:v>188.68200000000002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ED-4417-BA60-9C14F61CB4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996096"/>
        <c:axId val="201005696"/>
        <c:axId val="0"/>
      </c:bar3DChart>
      <c:catAx>
        <c:axId val="196996096"/>
        <c:scaling>
          <c:orientation val="minMax"/>
        </c:scaling>
        <c:delete val="1"/>
        <c:axPos val="b"/>
        <c:majorTickMark val="out"/>
        <c:minorTickMark val="none"/>
        <c:tickLblPos val="none"/>
        <c:crossAx val="201005696"/>
        <c:crosses val="autoZero"/>
        <c:auto val="1"/>
        <c:lblAlgn val="ctr"/>
        <c:lblOffset val="100"/>
        <c:noMultiLvlLbl val="0"/>
      </c:catAx>
      <c:valAx>
        <c:axId val="20100569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699609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7222222222222232"/>
          <c:y val="9.2592592592592823E-2"/>
          <c:w val="0.158333333333335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DE-404D-99DE-B65FD987137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BDE-404D-99DE-B65FD9871374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4.6296296296296528E-3"/>
                </c:manualLayout>
              </c:layout>
              <c:tx>
                <c:strRef>
                  <c:f>'2.시군별 면적 및 지번수 현황'!$H$14</c:f>
                  <c:strCache>
                    <c:ptCount val="1"/>
                    <c:pt idx="0">
                      <c:v>664.6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{D411D5C0-FC0C-43FE-80F7-0B4B1D431CEF}</c15:txfldGUID>
                      <c15:f>'2.시군별 면적 및 지번수 현황'!$H$14</c15:f>
                      <c15:dlblFieldTableCache>
                        <c:ptCount val="1"/>
                        <c:pt idx="0">
                          <c:v>664.1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BDE-404D-99DE-B65FD9871374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871E-3"/>
                </c:manualLayout>
              </c:layout>
              <c:tx>
                <c:strRef>
                  <c:f>'2.시군별 면적 및 지번수 현황'!$I$14</c:f>
                  <c:strCache>
                    <c:ptCount val="1"/>
                    <c:pt idx="0">
                      <c:v>285.7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{22B10834-79E4-43EA-9189-32A1AEFB173B}</c15:txfldGUID>
                      <c15:f>'2.시군별 면적 및 지번수 현황'!$I$14</c15:f>
                      <c15:dlblFieldTableCache>
                        <c:ptCount val="1"/>
                        <c:pt idx="0">
                          <c:v>282.4
(4.8)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BDE-404D-99DE-B65FD98713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현황'!$D$14,'2.시군별 면적 및 지번수 현황'!$F$14)</c:f>
              <c:numCache>
                <c:formatCode>#,##0.0_ </c:formatCode>
                <c:ptCount val="2"/>
                <c:pt idx="0">
                  <c:v>664.59364859999994</c:v>
                </c:pt>
                <c:pt idx="1">
                  <c:v>285.72300000000001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BDE-404D-99DE-B65FD9871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031040"/>
        <c:axId val="201059328"/>
        <c:axId val="0"/>
      </c:bar3DChart>
      <c:catAx>
        <c:axId val="201031040"/>
        <c:scaling>
          <c:orientation val="minMax"/>
        </c:scaling>
        <c:delete val="1"/>
        <c:axPos val="b"/>
        <c:majorTickMark val="out"/>
        <c:minorTickMark val="none"/>
        <c:tickLblPos val="none"/>
        <c:crossAx val="201059328"/>
        <c:crosses val="autoZero"/>
        <c:auto val="1"/>
        <c:lblAlgn val="ctr"/>
        <c:lblOffset val="100"/>
        <c:noMultiLvlLbl val="0"/>
      </c:catAx>
      <c:valAx>
        <c:axId val="201059328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010310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496"/>
          <c:y val="5.0925925925925923E-2"/>
          <c:w val="0.158333333333335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362-424D-871C-B7C612C226C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362-424D-871C-B7C612C226C0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4.6296296296296528E-3"/>
                </c:manualLayout>
              </c:layout>
              <c:tx>
                <c:strRef>
                  <c:f>'2.시군별 면적 및 지번수 현황'!$H$24</c:f>
                  <c:strCache>
                    <c:ptCount val="1"/>
                    <c:pt idx="0">
                      <c:v>396.8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{5508D14B-7187-4871-B935-783C56946959}</c15:txfldGUID>
                      <c15:f>'2.시군별 면적 및 지번수 현황'!$H$24</c15:f>
                      <c15:dlblFieldTableCache>
                        <c:ptCount val="1"/>
                        <c:pt idx="0">
                          <c:v>396.7
(3.2)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362-424D-871C-B7C612C226C0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871E-3"/>
                </c:manualLayout>
              </c:layout>
              <c:tx>
                <c:strRef>
                  <c:f>'2.시군별 면적 및 지번수 현황'!$I$24</c:f>
                  <c:strCache>
                    <c:ptCount val="1"/>
                    <c:pt idx="0">
                      <c:v>226.3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{E462B0E0-3692-425E-AA78-875C35F04BEF}</c15:txfldGUID>
                      <c15:f>'2.시군별 면적 및 지번수 현황'!$I$24</c15:f>
                      <c15:dlblFieldTableCache>
                        <c:ptCount val="1"/>
                        <c:pt idx="0">
                          <c:v>223.9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362-424D-871C-B7C612C226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현황'!$D$24,'2.시군별 면적 및 지번수 현황'!$F$24)</c:f>
              <c:numCache>
                <c:formatCode>#,##0.0_ </c:formatCode>
                <c:ptCount val="2"/>
                <c:pt idx="0">
                  <c:v>396.77889829999998</c:v>
                </c:pt>
                <c:pt idx="1">
                  <c:v>226.255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62-424D-871C-B7C612C226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224192"/>
        <c:axId val="201227648"/>
        <c:axId val="0"/>
      </c:bar3DChart>
      <c:catAx>
        <c:axId val="201224192"/>
        <c:scaling>
          <c:orientation val="minMax"/>
        </c:scaling>
        <c:delete val="1"/>
        <c:axPos val="b"/>
        <c:majorTickMark val="out"/>
        <c:minorTickMark val="none"/>
        <c:tickLblPos val="none"/>
        <c:crossAx val="201227648"/>
        <c:crosses val="autoZero"/>
        <c:auto val="1"/>
        <c:lblAlgn val="ctr"/>
        <c:lblOffset val="100"/>
        <c:noMultiLvlLbl val="0"/>
      </c:catAx>
      <c:valAx>
        <c:axId val="201227648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012241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 b="1" i="0" baseline="0"/>
              <a:t>3-1 </a:t>
            </a:r>
            <a:r>
              <a:rPr lang="ko-KR" altLang="ko-KR" sz="1200" b="1" i="0" baseline="0"/>
              <a:t>토지ㆍ임야대장별 지적공부등록지 현황</a:t>
            </a:r>
            <a:endParaRPr lang="ko-KR" altLang="ko-KR" sz="1200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AC-4D68-8E0B-BC713C626243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AC-4D68-8E0B-BC713C626243}"/>
              </c:ext>
            </c:extLst>
          </c:dPt>
          <c:dLbls>
            <c:dLbl>
              <c:idx val="0"/>
              <c:layout>
                <c:manualLayout>
                  <c:x val="-0.26167627049471881"/>
                  <c:y val="6.7862950954660634E-2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5,530,652,046.1㎡
(44.7%)
5,166,336필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{47591C29-6825-4FBC-949C-0BF566EF2375}</c15:txfldGUID>
                      <c15:f>'3.지적통계체계표'!$G$4</c15:f>
                      <c15:dlblFieldTableCache>
                        <c:ptCount val="1"/>
                        <c:pt idx="0">
                          <c:v>토지대장등록지
5,493,193,768.7㎡
(44.5%)
5,122,441필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1AC-4D68-8E0B-BC713C626243}"/>
                </c:ext>
              </c:extLst>
            </c:dLbl>
            <c:dLbl>
              <c:idx val="1"/>
              <c:layout>
                <c:manualLayout>
                  <c:x val="0.30314309142170354"/>
                  <c:y val="-0.15736760846070721"/>
                </c:manualLayout>
              </c:layout>
              <c:tx>
                <c:strRef>
                  <c:f>'3.지적통계체계표'!$G$5</c:f>
                  <c:strCache>
                    <c:ptCount val="1"/>
                    <c:pt idx="0">
                      <c:v>임야대장등록지
6,829,863,153.0㎡
(55.3%)
715,957필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{8C68E992-5C29-44CB-8270-94E7D262429A}</c15:txfldGUID>
                      <c15:f>'3.지적통계체계표'!$G$5</c15:f>
                      <c15:dlblFieldTableCache>
                        <c:ptCount val="1"/>
                        <c:pt idx="0">
                          <c:v>임야대장등록지
6,854,898,834.0㎡
(55.5%)
715,380필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1AC-4D68-8E0B-BC713C62624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5530652046.1000004</c:v>
                </c:pt>
                <c:pt idx="1">
                  <c:v>6829863153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AC-4D68-8E0B-BC713C62624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 b="1"/>
              <a:t>3-2</a:t>
            </a:r>
            <a:r>
              <a:rPr lang="en-US" altLang="ko-KR" sz="1200" b="1" baseline="0"/>
              <a:t> </a:t>
            </a:r>
            <a:r>
              <a:rPr lang="ko-KR" altLang="ko-KR" sz="1200" b="1" baseline="0"/>
              <a:t>소유구분별 지적공부등록지 현황</a:t>
            </a:r>
            <a:endParaRPr lang="ko-KR" altLang="ko-KR" sz="1200" b="1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34654054824643"/>
          <c:y val="0.28274524078650709"/>
          <c:w val="0.80258274424961973"/>
          <c:h val="0.696472211046611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D34-4860-962A-D4205B67D926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D34-4860-962A-D4205B67D926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D34-4860-962A-D4205B67D926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D34-4860-962A-D4205B67D926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D34-4860-962A-D4205B67D926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D34-4860-962A-D4205B67D926}"/>
              </c:ext>
            </c:extLst>
          </c:dPt>
          <c:dLbls>
            <c:dLbl>
              <c:idx val="0"/>
              <c:layout>
                <c:manualLayout>
                  <c:x val="-0.18530351437699691"/>
                  <c:y val="-0.19271324661059722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7,442,595,665.6㎡
(60.2%)
3,753,176필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{85ED4080-C5E8-49E0-B604-56ACCA4FC42F}</c15:txfldGUID>
                      <c15:f>'3.지적통계체계표'!$G$6</c15:f>
                      <c15:dlblFieldTableCache>
                        <c:ptCount val="1"/>
                        <c:pt idx="0">
                          <c:v>개인
7,503,375,705.4㎡
(60.8%)
3,754,899필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D34-4860-962A-D4205B67D926}"/>
                </c:ext>
              </c:extLst>
            </c:dLbl>
            <c:dLbl>
              <c:idx val="1"/>
              <c:layout>
                <c:manualLayout>
                  <c:x val="0.18807107578006424"/>
                  <c:y val="-0.14729914235173186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2,152,247,310.5㎡
(17.4%)
863,557필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{32956650-348B-4D95-AAE7-64714FFEB26D}</c15:txfldGUID>
                      <c15:f>'3.지적통계체계표'!$G$7</c15:f>
                      <c15:dlblFieldTableCache>
                        <c:ptCount val="1"/>
                        <c:pt idx="0">
                          <c:v>국유지
2,132,019,480.6㎡
(17.3%)
850,561필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D34-4860-962A-D4205B67D926}"/>
                </c:ext>
              </c:extLst>
            </c:dLbl>
            <c:dLbl>
              <c:idx val="2"/>
              <c:layout>
                <c:manualLayout>
                  <c:x val="-2.3575591389734429E-2"/>
                  <c:y val="0.2551474861262778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204,285,540.5㎡
(1.7%)
136,771필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{20582C0C-0913-4CC2-B9C1-DF8A314E164F}</c15:txfldGUID>
                      <c15:f>'3.지적통계체계표'!$G$8</c15:f>
                      <c15:dlblFieldTableCache>
                        <c:ptCount val="1"/>
                        <c:pt idx="0">
                          <c:v>도유지
204,894,337.1㎡
(1.7%)
134,710필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D34-4860-962A-D4205B67D926}"/>
                </c:ext>
              </c:extLst>
            </c:dLbl>
            <c:dLbl>
              <c:idx val="3"/>
              <c:layout>
                <c:manualLayout>
                  <c:x val="-5.7216841505035511E-2"/>
                  <c:y val="9.5166388872923738E-2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564,510,259.4㎡
(4.6%)
683,741필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{42BB68B4-240C-490B-96A7-1A7D70E3CA4D}</c15:txfldGUID>
                      <c15:f>'3.지적통계체계표'!$G$9</c15:f>
                      <c15:dlblFieldTableCache>
                        <c:ptCount val="1"/>
                        <c:pt idx="0">
                          <c:v>군유지
551,824,081.8㎡
(4.5%)
663,430필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D34-4860-962A-D4205B67D926}"/>
                </c:ext>
              </c:extLst>
            </c:dLbl>
            <c:dLbl>
              <c:idx val="4"/>
              <c:layout>
                <c:manualLayout>
                  <c:x val="-7.5880187500524082E-2"/>
                  <c:y val="-5.647604268444547E-2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825,244,800.3㎡
(6.7%)
271,264필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{E354DF03-E717-48E0-93D4-F450F06FCBF2}</c15:txfldGUID>
                      <c15:f>'3.지적통계체계표'!$G$10</c15:f>
                      <c15:dlblFieldTableCache>
                        <c:ptCount val="1"/>
                        <c:pt idx="0">
                          <c:v>법인
793,169,673.3㎡
(6.4%)
258,576필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D34-4860-962A-D4205B67D926}"/>
                </c:ext>
              </c:extLst>
            </c:dLbl>
            <c:dLbl>
              <c:idx val="5"/>
              <c:layout>
                <c:manualLayout>
                  <c:x val="-1.9729482696452104E-2"/>
                  <c:y val="2.4386842155679461E-2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922,302,266.0㎡
(7.5%)
113,657필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{F8CC1B37-9A01-4BF6-9D72-AEE29603067E}</c15:txfldGUID>
                      <c15:f>'3.지적통계체계표'!$G$11</c15:f>
                      <c15:dlblFieldTableCache>
                        <c:ptCount val="1"/>
                        <c:pt idx="0">
                          <c:v>종중
914,256,835.9㎡
(7.4%)
114,000필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D34-4860-962A-D4205B67D926}"/>
                </c:ext>
              </c:extLst>
            </c:dLbl>
            <c:dLbl>
              <c:idx val="6"/>
              <c:layout>
                <c:manualLayout>
                  <c:x val="2.4776232044476886E-2"/>
                  <c:y val="2.3831765554853123E-2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131,424,267.3㎡
(1.1%)
13,128필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{070B1847-C378-4307-AEE5-DBE005B7EC96}</c15:txfldGUID>
                      <c15:f>'3.지적통계체계표'!$G$12</c15:f>
                      <c15:dlblFieldTableCache>
                        <c:ptCount val="1"/>
                        <c:pt idx="0">
                          <c:v>종교단체
130,339,517.0㎡
(1.1%)
12,914필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D34-4860-962A-D4205B67D926}"/>
                </c:ext>
              </c:extLst>
            </c:dLbl>
            <c:dLbl>
              <c:idx val="7"/>
              <c:layout>
                <c:manualLayout>
                  <c:x val="0.13228598022691254"/>
                  <c:y val="1.2956555613030142E-2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90,384,363.0㎡
(0.7%)
27,599필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{D4BA9D38-A7F7-436F-BF45-9A7A052AC633}</c15:txfldGUID>
                      <c15:f>'3.지적통계체계표'!$G$13</c15:f>
                      <c15:dlblFieldTableCache>
                        <c:ptCount val="1"/>
                        <c:pt idx="0">
                          <c:v>기타단체
89,574,603.0㎡
(0.7%)
27,369필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D34-4860-962A-D4205B67D926}"/>
                </c:ext>
              </c:extLst>
            </c:dLbl>
            <c:dLbl>
              <c:idx val="8"/>
              <c:layout>
                <c:manualLayout>
                  <c:x val="0.26523173421213686"/>
                  <c:y val="5.059575582249299E-2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27,520,726.5㎡
(0.2%)
19,400필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{06AFBAAF-E2EE-4816-B741-AFAE5E34404C}</c15:txfldGUID>
                      <c15:f>'3.지적통계체계표'!$G$14</c15:f>
                      <c15:dlblFieldTableCache>
                        <c:ptCount val="1"/>
                        <c:pt idx="0">
                          <c:v>기타
28,638,368.6㎡
(0.2%)
21,362필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D34-4860-962A-D4205B67D926}"/>
                </c:ext>
              </c:extLst>
            </c:dLbl>
            <c:dLbl>
              <c:idx val="9"/>
              <c:layout>
                <c:manualLayout>
                  <c:x val="6.2144683991178479E-2"/>
                  <c:y val="1.933955335874988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4-4860-962A-D4205B67D9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7442595665.6000004</c:v>
                </c:pt>
                <c:pt idx="1">
                  <c:v>2152247310.5</c:v>
                </c:pt>
                <c:pt idx="2">
                  <c:v>204285540.5</c:v>
                </c:pt>
                <c:pt idx="3">
                  <c:v>564510259.39999998</c:v>
                </c:pt>
                <c:pt idx="4">
                  <c:v>825244800.29999995</c:v>
                </c:pt>
                <c:pt idx="5">
                  <c:v>922302266</c:v>
                </c:pt>
                <c:pt idx="6">
                  <c:v>131424267.3</c:v>
                </c:pt>
                <c:pt idx="7">
                  <c:v>90384363</c:v>
                </c:pt>
                <c:pt idx="8">
                  <c:v>27520726.5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D34-4860-962A-D4205B67D92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4.</a:t>
            </a:r>
            <a:r>
              <a:rPr lang="ko-KR" altLang="en-US" sz="1200"/>
              <a:t>지목별 현황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084373599641521"/>
          <c:y val="0.30112030113883043"/>
          <c:w val="0.72587847719785803"/>
          <c:h val="0.69561187204541053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'4.지목별현황'!$I$12</c:f>
                  <c:strCache>
                    <c:ptCount val="1"/>
                    <c:pt idx="0">
                      <c:v>전
1,151.0㎢
(9.3%)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{59FA4118-6E05-4EF7-A8DC-E6AA62998D8D}</c15:txfldGUID>
                      <c15:f>'4.지목별현황'!$I$12</c15:f>
                      <c15:dlblFieldTableCache>
                        <c:ptCount val="1"/>
                        <c:pt idx="0">
                          <c:v>전
1,157.1㎢
(9.4%)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539-41D7-A690-95C77FBE86C3}"/>
                </c:ext>
              </c:extLst>
            </c:dLbl>
            <c:dLbl>
              <c:idx val="1"/>
              <c:layout>
                <c:manualLayout>
                  <c:x val="-0.10424457865096969"/>
                  <c:y val="2.2898608262202542E-2"/>
                </c:manualLayout>
              </c:layout>
              <c:tx>
                <c:strRef>
                  <c:f>'4.지목별현황'!$I$13</c:f>
                  <c:strCache>
                    <c:ptCount val="1"/>
                    <c:pt idx="0">
                      <c:v>답
2,022.6㎢
(16.4%)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{B2333189-4708-4A4B-93B4-F0E9CF8434EE}</c15:txfldGUID>
                      <c15:f>'4.지목별현황'!$I$13</c15:f>
                      <c15:dlblFieldTableCache>
                        <c:ptCount val="1"/>
                        <c:pt idx="0">
                          <c:v>답
2,025.7㎢
(16.4%)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539-41D7-A690-95C77FBE86C3}"/>
                </c:ext>
              </c:extLst>
            </c:dLbl>
            <c:dLbl>
              <c:idx val="2"/>
              <c:layout>
                <c:manualLayout>
                  <c:x val="0.17249097615143433"/>
                  <c:y val="-0.23422954483630795"/>
                </c:manualLayout>
              </c:layout>
              <c:tx>
                <c:strRef>
                  <c:f>'4.지목별현황'!$I$14</c:f>
                  <c:strCache>
                    <c:ptCount val="1"/>
                    <c:pt idx="0">
                      <c:v>임야
6,939.2㎢
(56.1%)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{F79CB6E1-FA35-449C-9A2E-2E56234CD485}</c15:txfldGUID>
                      <c15:f>'4.지목별현황'!$I$14</c15:f>
                      <c15:dlblFieldTableCache>
                        <c:ptCount val="1"/>
                        <c:pt idx="0">
                          <c:v>임야
6,951.3㎢
(56.3%)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539-41D7-A690-95C77FBE86C3}"/>
                </c:ext>
              </c:extLst>
            </c:dLbl>
            <c:dLbl>
              <c:idx val="3"/>
              <c:layout>
                <c:manualLayout>
                  <c:x val="1.5405550034401059E-2"/>
                  <c:y val="-7.7384444591484924E-3"/>
                </c:manualLayout>
              </c:layout>
              <c:tx>
                <c:strRef>
                  <c:f>'4.지목별현황'!$I$15</c:f>
                  <c:strCache>
                    <c:ptCount val="1"/>
                    <c:pt idx="0">
                      <c:v>대
315.2㎢
(2.6%)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{51BF9102-F86C-4B4D-817E-2BD8846CDE85}</c15:txfldGUID>
                      <c15:f>'4.지목별현황'!$I$15</c15:f>
                      <c15:dlblFieldTableCache>
                        <c:ptCount val="1"/>
                        <c:pt idx="0">
                          <c:v>대
308.4㎢
(2.5%)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539-41D7-A690-95C77FBE86C3}"/>
                </c:ext>
              </c:extLst>
            </c:dLbl>
            <c:dLbl>
              <c:idx val="4"/>
              <c:layout>
                <c:manualLayout>
                  <c:x val="-3.5977116938052646E-2"/>
                  <c:y val="-0.13968606865318289"/>
                </c:manualLayout>
              </c:layout>
              <c:tx>
                <c:strRef>
                  <c:f>'4.지목별현황'!$I$16</c:f>
                  <c:strCache>
                    <c:ptCount val="1"/>
                    <c:pt idx="0">
                      <c:v>도로
461.9㎢
(3.7%)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{6AB378E4-0194-4C6E-A80D-14138F9B522D}</c15:txfldGUID>
                      <c15:f>'4.지목별현황'!$I$16</c15:f>
                      <c15:dlblFieldTableCache>
                        <c:ptCount val="1"/>
                        <c:pt idx="0">
                          <c:v>도로
452.9㎢
(3.7%)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539-41D7-A690-95C77FBE86C3}"/>
                </c:ext>
              </c:extLst>
            </c:dLbl>
            <c:dLbl>
              <c:idx val="5"/>
              <c:layout>
                <c:manualLayout>
                  <c:x val="5.2606706928624319E-2"/>
                  <c:y val="-0.10573737106391125"/>
                </c:manualLayout>
              </c:layout>
              <c:tx>
                <c:strRef>
                  <c:f>'4.지목별현황'!$I$17</c:f>
                  <c:strCache>
                    <c:ptCount val="1"/>
                    <c:pt idx="0">
                      <c:v>하천
246.8㎢
(2.0%)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{A5D4AFF0-2137-4928-976B-F46060704DAF}</c15:txfldGUID>
                      <c15:f>'4.지목별현황'!$I$17</c15:f>
                      <c15:dlblFieldTableCache>
                        <c:ptCount val="1"/>
                        <c:pt idx="0">
                          <c:v>하천
246.0㎢
(2.0%)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539-41D7-A690-95C77FBE86C3}"/>
                </c:ext>
              </c:extLst>
            </c:dLbl>
            <c:dLbl>
              <c:idx val="6"/>
              <c:layout>
                <c:manualLayout>
                  <c:x val="0.10021570725989352"/>
                  <c:y val="-1.901409382650698E-2"/>
                </c:manualLayout>
              </c:layout>
              <c:tx>
                <c:strRef>
                  <c:f>'4.지목별현황'!$I$18</c:f>
                  <c:strCache>
                    <c:ptCount val="1"/>
                    <c:pt idx="0">
                      <c:v>기타
1,223.8㎢
(9.9%)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{FD6B2508-3054-4DE4-9678-630E4CBE5BB3}</c15:txfldGUID>
                      <c15:f>'4.지목별현황'!$I$18</c15:f>
                      <c15:dlblFieldTableCache>
                        <c:ptCount val="1"/>
                        <c:pt idx="0">
                          <c:v>기타
1,206.6㎢
(9.8%)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539-41D7-A690-95C77FBE86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('4.지목별현황'!$B$2,'4.지목별현황'!$D$2,'4.지목별현황'!$F$2,'4.지목별현황'!$H$2,'4.지목별현황'!$J$2,'4.지목별현황'!$L$2,'4.지목별현황'!$N$2)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('4.지목별현황'!$B$4,'4.지목별현황'!$D$4,'4.지목별현황'!$F$4,'4.지목별현황'!$H$4,'4.지목별현황'!$J$4,'4.지목별현황'!$L$4,'4.지목별현황'!$N$4)</c:f>
              <c:numCache>
                <c:formatCode>#,##0.0_);[Red]\(#,##0.0\)</c:formatCode>
                <c:ptCount val="7"/>
                <c:pt idx="0">
                  <c:v>1150.9922148999999</c:v>
                </c:pt>
                <c:pt idx="1">
                  <c:v>2022.5915595999998</c:v>
                </c:pt>
                <c:pt idx="2">
                  <c:v>6939.2337040999992</c:v>
                </c:pt>
                <c:pt idx="3">
                  <c:v>315.20189649999998</c:v>
                </c:pt>
                <c:pt idx="4">
                  <c:v>461.89062300000012</c:v>
                </c:pt>
                <c:pt idx="5">
                  <c:v>246.81766989999997</c:v>
                </c:pt>
                <c:pt idx="6">
                  <c:v>1223.7875310999998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539-41D7-A690-95C77FBE86C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'4.지목별현황'!$A$31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'4.지목별현황'!$B$31:$L$31</c:f>
              <c:numCache>
                <c:formatCode>#,##0.0_ </c:formatCode>
                <c:ptCount val="11"/>
                <c:pt idx="0">
                  <c:v>100</c:v>
                </c:pt>
                <c:pt idx="1">
                  <c:v>99.539830728312538</c:v>
                </c:pt>
                <c:pt idx="2">
                  <c:v>99.148457551039286</c:v>
                </c:pt>
                <c:pt idx="3">
                  <c:v>98.777520706323941</c:v>
                </c:pt>
                <c:pt idx="4">
                  <c:v>98.41484252747243</c:v>
                </c:pt>
                <c:pt idx="5">
                  <c:v>98.37644426364615</c:v>
                </c:pt>
                <c:pt idx="6">
                  <c:v>98.852691583378672</c:v>
                </c:pt>
                <c:pt idx="7">
                  <c:v>98.693442899446538</c:v>
                </c:pt>
                <c:pt idx="8">
                  <c:v>98.381197680719751</c:v>
                </c:pt>
                <c:pt idx="9">
                  <c:v>98.094470815679884</c:v>
                </c:pt>
                <c:pt idx="10">
                  <c:v>97.857880844037197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2D-420F-B122-BCC40D8136C3}"/>
            </c:ext>
          </c:extLst>
        </c:ser>
        <c:ser>
          <c:idx val="1"/>
          <c:order val="1"/>
          <c:tx>
            <c:strRef>
              <c:f>'4.지목별현황'!$A$32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'4.지목별현황'!$B$32:$L$32</c:f>
              <c:numCache>
                <c:formatCode>#,##0.0_ </c:formatCode>
                <c:ptCount val="11"/>
                <c:pt idx="0">
                  <c:v>100</c:v>
                </c:pt>
                <c:pt idx="1">
                  <c:v>100.15842548774107</c:v>
                </c:pt>
                <c:pt idx="2">
                  <c:v>99.685852024805385</c:v>
                </c:pt>
                <c:pt idx="3">
                  <c:v>99.203080900665242</c:v>
                </c:pt>
                <c:pt idx="4">
                  <c:v>98.773017956655423</c:v>
                </c:pt>
                <c:pt idx="5">
                  <c:v>98.517412840843065</c:v>
                </c:pt>
                <c:pt idx="6">
                  <c:v>98.318342290172296</c:v>
                </c:pt>
                <c:pt idx="7">
                  <c:v>98.042806226928761</c:v>
                </c:pt>
                <c:pt idx="8">
                  <c:v>97.678639773174837</c:v>
                </c:pt>
                <c:pt idx="9">
                  <c:v>97.77249578293879</c:v>
                </c:pt>
                <c:pt idx="10">
                  <c:v>97.526728409515158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2D-420F-B122-BCC40D8136C3}"/>
            </c:ext>
          </c:extLst>
        </c:ser>
        <c:ser>
          <c:idx val="2"/>
          <c:order val="2"/>
          <c:tx>
            <c:strRef>
              <c:f>'4.지목별현황'!$A$33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'4.지목별현황'!$B$33:$L$33</c:f>
              <c:numCache>
                <c:formatCode>#,##0.0_ </c:formatCode>
                <c:ptCount val="11"/>
                <c:pt idx="0">
                  <c:v>100</c:v>
                </c:pt>
                <c:pt idx="1">
                  <c:v>99.807657793726051</c:v>
                </c:pt>
                <c:pt idx="2">
                  <c:v>99.712286407364275</c:v>
                </c:pt>
                <c:pt idx="3">
                  <c:v>99.623472092430603</c:v>
                </c:pt>
                <c:pt idx="4">
                  <c:v>99.519009624263518</c:v>
                </c:pt>
                <c:pt idx="5">
                  <c:v>99.391240505543806</c:v>
                </c:pt>
                <c:pt idx="6">
                  <c:v>99.182559686145282</c:v>
                </c:pt>
                <c:pt idx="7">
                  <c:v>99.090488631500037</c:v>
                </c:pt>
                <c:pt idx="8">
                  <c:v>98.952351775843439</c:v>
                </c:pt>
                <c:pt idx="9">
                  <c:v>98.855555432137294</c:v>
                </c:pt>
                <c:pt idx="10">
                  <c:v>98.780364336896838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2D-420F-B122-BCC40D8136C3}"/>
            </c:ext>
          </c:extLst>
        </c:ser>
        <c:ser>
          <c:idx val="3"/>
          <c:order val="3"/>
          <c:tx>
            <c:strRef>
              <c:f>'4.지목별현황'!$A$34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#,##0.0_ </c:formatCode>
                <c:ptCount val="11"/>
                <c:pt idx="0">
                  <c:v>100</c:v>
                </c:pt>
                <c:pt idx="1">
                  <c:v>100.93793767710262</c:v>
                </c:pt>
                <c:pt idx="2">
                  <c:v>103.11846798847155</c:v>
                </c:pt>
                <c:pt idx="3">
                  <c:v>104.41371430542044</c:v>
                </c:pt>
                <c:pt idx="4">
                  <c:v>105.6310499066301</c:v>
                </c:pt>
                <c:pt idx="5">
                  <c:v>106.87909298374618</c:v>
                </c:pt>
                <c:pt idx="6">
                  <c:v>107.87357191053152</c:v>
                </c:pt>
                <c:pt idx="7">
                  <c:v>108.84682309020887</c:v>
                </c:pt>
                <c:pt idx="8">
                  <c:v>110.23175512678188</c:v>
                </c:pt>
                <c:pt idx="9">
                  <c:v>111.45445617521463</c:v>
                </c:pt>
                <c:pt idx="10">
                  <c:v>112.66098700226399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2D-420F-B122-BCC40D8136C3}"/>
            </c:ext>
          </c:extLst>
        </c:ser>
        <c:ser>
          <c:idx val="4"/>
          <c:order val="4"/>
          <c:tx>
            <c:strRef>
              <c:f>'4.지목별현황'!$A$35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103.45420049148282</c:v>
                </c:pt>
                <c:pt idx="2">
                  <c:v>104.58474131539181</c:v>
                </c:pt>
                <c:pt idx="3">
                  <c:v>105.45107776587204</c:v>
                </c:pt>
                <c:pt idx="4">
                  <c:v>106.76329861784785</c:v>
                </c:pt>
                <c:pt idx="5">
                  <c:v>107.597488304563</c:v>
                </c:pt>
                <c:pt idx="6">
                  <c:v>108.3055177054663</c:v>
                </c:pt>
                <c:pt idx="7">
                  <c:v>109.53710880970947</c:v>
                </c:pt>
                <c:pt idx="8">
                  <c:v>111.00675849206378</c:v>
                </c:pt>
                <c:pt idx="9">
                  <c:v>112.3666682004049</c:v>
                </c:pt>
                <c:pt idx="10">
                  <c:v>113.20641121671289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52D-420F-B122-BCC40D8136C3}"/>
            </c:ext>
          </c:extLst>
        </c:ser>
        <c:ser>
          <c:idx val="5"/>
          <c:order val="5"/>
          <c:tx>
            <c:strRef>
              <c:f>'4.지목별현황'!$A$36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99.219065847745043</c:v>
                </c:pt>
                <c:pt idx="2">
                  <c:v>99.674974512759675</c:v>
                </c:pt>
                <c:pt idx="3">
                  <c:v>99.766835482028171</c:v>
                </c:pt>
                <c:pt idx="4">
                  <c:v>99.806656490417325</c:v>
                </c:pt>
                <c:pt idx="5">
                  <c:v>99.949261395222024</c:v>
                </c:pt>
                <c:pt idx="6">
                  <c:v>99.917680477631919</c:v>
                </c:pt>
                <c:pt idx="7">
                  <c:v>99.925998657935608</c:v>
                </c:pt>
                <c:pt idx="8">
                  <c:v>100.09611019399709</c:v>
                </c:pt>
                <c:pt idx="9">
                  <c:v>100.20314990737668</c:v>
                </c:pt>
                <c:pt idx="10">
                  <c:v>100.43704836089084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52D-420F-B122-BCC40D8136C3}"/>
            </c:ext>
          </c:extLst>
        </c:ser>
        <c:ser>
          <c:idx val="6"/>
          <c:order val="6"/>
          <c:tx>
            <c:strRef>
              <c:f>'4.지목별현황'!$A$37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103.27662291324896</c:v>
                </c:pt>
                <c:pt idx="2">
                  <c:v>104.63178064089023</c:v>
                </c:pt>
                <c:pt idx="3">
                  <c:v>106.24421646461538</c:v>
                </c:pt>
                <c:pt idx="4">
                  <c:v>107.8968778613898</c:v>
                </c:pt>
                <c:pt idx="5">
                  <c:v>110.1403231532377</c:v>
                </c:pt>
                <c:pt idx="6">
                  <c:v>111.65180537001433</c:v>
                </c:pt>
                <c:pt idx="7">
                  <c:v>112.39798254917</c:v>
                </c:pt>
                <c:pt idx="8">
                  <c:v>113.67198147554325</c:v>
                </c:pt>
                <c:pt idx="9">
                  <c:v>114.59909521445624</c:v>
                </c:pt>
                <c:pt idx="10">
                  <c:v>115.29249453557253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52D-420F-B122-BCC40D813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5712"/>
        <c:axId val="204757248"/>
      </c:lineChart>
      <c:catAx>
        <c:axId val="20475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57248"/>
        <c:crosses val="autoZero"/>
        <c:auto val="1"/>
        <c:lblAlgn val="ctr"/>
        <c:lblOffset val="100"/>
        <c:noMultiLvlLbl val="0"/>
      </c:catAx>
      <c:valAx>
        <c:axId val="204757248"/>
        <c:scaling>
          <c:orientation val="minMax"/>
          <c:max val="130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204755712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5-1 </a:t>
            </a:r>
            <a:r>
              <a:rPr lang="ko-KR" altLang="en-US" sz="1200"/>
              <a:t>토지대장등록지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'5.시군별 지적공부등록지 현황'!$E$5</c:f>
                  <c:strCache>
                    <c:ptCount val="1"/>
                    <c:pt idx="0">
                      <c:v>41.7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{7592CD56-F100-44A7-958D-3D3DCDF81F1A}</c15:txfldGUID>
                      <c15:f>'5.시군별 지적공부등록지 현황'!$E$5</c15:f>
                      <c15:dlblFieldTableCache>
                        <c:ptCount val="1"/>
                        <c:pt idx="0">
                          <c:v>41.6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AD3-45BE-ADFF-F97D3A0CF275}"/>
                </c:ext>
              </c:extLst>
            </c:dLbl>
            <c:dLbl>
              <c:idx val="1"/>
              <c:tx>
                <c:strRef>
                  <c:f>'5.시군별 지적공부등록지 현황'!$E$6</c:f>
                  <c:strCache>
                    <c:ptCount val="1"/>
                    <c:pt idx="0">
                      <c:v>225.5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{F966D391-0356-45F8-8887-D13BD3AAA7A1}</c15:txfldGUID>
                      <c15:f>'5.시군별 지적공부등록지 현황'!$E$6</c15:f>
                      <c15:dlblFieldTableCache>
                        <c:ptCount val="1"/>
                        <c:pt idx="0">
                          <c:v>224.6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AD3-45BE-ADFF-F97D3A0CF275}"/>
                </c:ext>
              </c:extLst>
            </c:dLbl>
            <c:dLbl>
              <c:idx val="2"/>
              <c:tx>
                <c:strRef>
                  <c:f>'5.시군별 지적공부등록지 현황'!$E$7</c:f>
                  <c:strCache>
                    <c:ptCount val="1"/>
                    <c:pt idx="0">
                      <c:v>298.2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{087B245E-F6B8-4D2F-9652-DF0F7BFF98BA}</c15:txfldGUID>
                      <c15:f>'5.시군별 지적공부등록지 현황'!$E$7</c15:f>
                      <c15:dlblFieldTableCache>
                        <c:ptCount val="1"/>
                        <c:pt idx="0">
                          <c:v>297.3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AD3-45BE-ADFF-F97D3A0CF275}"/>
                </c:ext>
              </c:extLst>
            </c:dLbl>
            <c:dLbl>
              <c:idx val="3"/>
              <c:tx>
                <c:strRef>
                  <c:f>'5.시군별 지적공부등록지 현황'!$E$8</c:f>
                  <c:strCache>
                    <c:ptCount val="1"/>
                    <c:pt idx="0">
                      <c:v>383.7
(6.9)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{B9399616-7501-4806-A7C9-9D36C58673CD}</c15:txfldGUID>
                      <c15:f>'5.시군별 지적공부등록지 현황'!$E$8</c15:f>
                      <c15:dlblFieldTableCache>
                        <c:ptCount val="1"/>
                        <c:pt idx="0">
                          <c:v>382.4
(7.0)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AD3-45BE-ADFF-F97D3A0CF275}"/>
                </c:ext>
              </c:extLst>
            </c:dLbl>
            <c:dLbl>
              <c:idx val="4"/>
              <c:tx>
                <c:strRef>
                  <c:f>'5.시군별 지적공부등록지 현황'!$E$9</c:f>
                  <c:strCache>
                    <c:ptCount val="1"/>
                    <c:pt idx="0">
                      <c:v>167.8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{4E817667-6997-40DF-897A-52301A036DFB}</c15:txfldGUID>
                      <c15:f>'5.시군별 지적공부등록지 현황'!$E$9</c15:f>
                      <c15:dlblFieldTableCache>
                        <c:ptCount val="1"/>
                        <c:pt idx="0">
                          <c:v>166.7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AD3-45BE-ADFF-F97D3A0CF275}"/>
                </c:ext>
              </c:extLst>
            </c:dLbl>
            <c:dLbl>
              <c:idx val="5"/>
              <c:tx>
                <c:strRef>
                  <c:f>'5.시군별 지적공부등록지 현황'!$E$10</c:f>
                  <c:strCache>
                    <c:ptCount val="1"/>
                    <c:pt idx="0">
                      <c:v>181.3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{1A44FAA3-5D12-444F-9CE5-25A16956B780}</c15:txfldGUID>
                      <c15:f>'5.시군별 지적공부등록지 현황'!$E$10</c15:f>
                      <c15:dlblFieldTableCache>
                        <c:ptCount val="1"/>
                        <c:pt idx="0">
                          <c:v>180.7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AD3-45BE-ADFF-F97D3A0CF275}"/>
                </c:ext>
              </c:extLst>
            </c:dLbl>
            <c:dLbl>
              <c:idx val="6"/>
              <c:tx>
                <c:strRef>
                  <c:f>'5.시군별 지적공부등록지 현황'!$E$11</c:f>
                  <c:strCache>
                    <c:ptCount val="1"/>
                    <c:pt idx="0">
                      <c:v>156.3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{8E0BA6B4-0BF3-462E-B0E2-39E2812C868B}</c15:txfldGUID>
                      <c15:f>'5.시군별 지적공부등록지 현황'!$E$11</c15:f>
                      <c15:dlblFieldTableCache>
                        <c:ptCount val="1"/>
                        <c:pt idx="0">
                          <c:v>156.1
(2.8)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AD3-45BE-ADFF-F97D3A0CF275}"/>
                </c:ext>
              </c:extLst>
            </c:dLbl>
            <c:dLbl>
              <c:idx val="7"/>
              <c:tx>
                <c:strRef>
                  <c:f>'5.시군별 지적공부등록지 현황'!$E$12</c:f>
                  <c:strCache>
                    <c:ptCount val="1"/>
                    <c:pt idx="0">
                      <c:v>102.5
(1.9)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{B9FDA81D-B6F4-4868-AD29-9271BD7440AF}</c15:txfldGUID>
                      <c15:f>'5.시군별 지적공부등록지 현황'!$E$12</c15:f>
                      <c15:dlblFieldTableCache>
                        <c:ptCount val="1"/>
                        <c:pt idx="0">
                          <c:v>102.1
(1.9)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AD3-45BE-ADFF-F97D3A0CF275}"/>
                </c:ext>
              </c:extLst>
            </c:dLbl>
            <c:dLbl>
              <c:idx val="8"/>
              <c:tx>
                <c:strRef>
                  <c:f>'5.시군별 지적공부등록지 현황'!$E$13</c:f>
                  <c:strCache>
                    <c:ptCount val="1"/>
                    <c:pt idx="0">
                      <c:v>365.2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{E8E46E20-8F81-4F12-8CB7-CDB107B19D45}</c15:txfldGUID>
                      <c15:f>'5.시군별 지적공부등록지 현황'!$E$13</c15:f>
                      <c15:dlblFieldTableCache>
                        <c:ptCount val="1"/>
                        <c:pt idx="0">
                          <c:v>363.3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AD3-45BE-ADFF-F97D3A0CF275}"/>
                </c:ext>
              </c:extLst>
            </c:dLbl>
            <c:dLbl>
              <c:idx val="9"/>
              <c:tx>
                <c:strRef>
                  <c:f>'5.시군별 지적공부등록지 현황'!$E$14</c:f>
                  <c:strCache>
                    <c:ptCount val="1"/>
                    <c:pt idx="0">
                      <c:v>253.1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{2F278633-7B80-4202-880D-62C22DD25335}</c15:txfldGUID>
                      <c15:f>'5.시군별 지적공부등록지 현황'!$E$14</c15:f>
                      <c15:dlblFieldTableCache>
                        <c:ptCount val="1"/>
                        <c:pt idx="0">
                          <c:v>251.6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AD3-45BE-ADFF-F97D3A0CF275}"/>
                </c:ext>
              </c:extLst>
            </c:dLbl>
            <c:dLbl>
              <c:idx val="10"/>
              <c:tx>
                <c:strRef>
                  <c:f>'5.시군별 지적공부등록지 현황'!$E$15</c:f>
                  <c:strCache>
                    <c:ptCount val="1"/>
                    <c:pt idx="0">
                      <c:v>211.6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{47EA6C68-3A5F-4235-B29D-F07D8AE4D5B3}</c15:txfldGUID>
                      <c15:f>'5.시군별 지적공부등록지 현황'!$E$15</c15:f>
                      <c15:dlblFieldTableCache>
                        <c:ptCount val="1"/>
                        <c:pt idx="0">
                          <c:v>211.0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AD3-45BE-ADFF-F97D3A0CF275}"/>
                </c:ext>
              </c:extLst>
            </c:dLbl>
            <c:dLbl>
              <c:idx val="11"/>
              <c:tx>
                <c:strRef>
                  <c:f>'5.시군별 지적공부등록지 현황'!$E$16</c:f>
                  <c:strCache>
                    <c:ptCount val="1"/>
                    <c:pt idx="0">
                      <c:v>219.6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{5464DA40-AF02-4B5E-A5B0-12C647CF4AAC}</c15:txfldGUID>
                      <c15:f>'5.시군별 지적공부등록지 현황'!$E$16</c15:f>
                      <c15:dlblFieldTableCache>
                        <c:ptCount val="1"/>
                        <c:pt idx="0">
                          <c:v>219.1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AD3-45BE-ADFF-F97D3A0CF275}"/>
                </c:ext>
              </c:extLst>
            </c:dLbl>
            <c:dLbl>
              <c:idx val="12"/>
              <c:tx>
                <c:strRef>
                  <c:f>'5.시군별 지적공부등록지 현황'!$E$17</c:f>
                  <c:strCache>
                    <c:ptCount val="1"/>
                    <c:pt idx="0">
                      <c:v>213.4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{1508BEB2-F88A-4276-8A45-1C7D27E5372F}</c15:txfldGUID>
                      <c15:f>'5.시군별 지적공부등록지 현황'!$E$17</c15:f>
                      <c15:dlblFieldTableCache>
                        <c:ptCount val="1"/>
                        <c:pt idx="0">
                          <c:v>212.8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AD3-45BE-ADFF-F97D3A0CF275}"/>
                </c:ext>
              </c:extLst>
            </c:dLbl>
            <c:dLbl>
              <c:idx val="13"/>
              <c:tx>
                <c:strRef>
                  <c:f>'5.시군별 지적공부등록지 현황'!$E$18</c:f>
                  <c:strCache>
                    <c:ptCount val="1"/>
                    <c:pt idx="0">
                      <c:v>621.0
(11.2)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{ACDC66E4-FF13-4FE0-9E9E-66C23413765F}</c15:txfldGUID>
                      <c15:f>'5.시군별 지적공부등록지 현황'!$E$18</c15:f>
                      <c15:dlblFieldTableCache>
                        <c:ptCount val="1"/>
                        <c:pt idx="0">
                          <c:v>608.4
(11.1)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AD3-45BE-ADFF-F97D3A0CF275}"/>
                </c:ext>
              </c:extLst>
            </c:dLbl>
            <c:dLbl>
              <c:idx val="14"/>
              <c:tx>
                <c:strRef>
                  <c:f>'5.시군별 지적공부등록지 현황'!$E$19</c:f>
                  <c:strCache>
                    <c:ptCount val="1"/>
                    <c:pt idx="0">
                      <c:v>399.0
(7.2)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{8803B289-755E-4894-84DD-DDF684500FBD}</c15:txfldGUID>
                      <c15:f>'5.시군별 지적공부등록지 현황'!$E$19</c15:f>
                      <c15:dlblFieldTableCache>
                        <c:ptCount val="1"/>
                        <c:pt idx="0">
                          <c:v>398.7
(7.3)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AD3-45BE-ADFF-F97D3A0CF275}"/>
                </c:ext>
              </c:extLst>
            </c:dLbl>
            <c:dLbl>
              <c:idx val="15"/>
              <c:tx>
                <c:strRef>
                  <c:f>'5.시군별 지적공부등록지 현황'!$E$20</c:f>
                  <c:strCache>
                    <c:ptCount val="1"/>
                    <c:pt idx="0">
                      <c:v>320.4
(5.8)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{316F47DC-D8C5-469A-B832-7A2558B8C716}</c15:txfldGUID>
                      <c15:f>'5.시군별 지적공부등록지 현황'!$E$20</c15:f>
                      <c15:dlblFieldTableCache>
                        <c:ptCount val="1"/>
                        <c:pt idx="0">
                          <c:v>318.8
(5.8)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AD3-45BE-ADFF-F97D3A0CF275}"/>
                </c:ext>
              </c:extLst>
            </c:dLbl>
            <c:dLbl>
              <c:idx val="16"/>
              <c:tx>
                <c:strRef>
                  <c:f>'5.시군별 지적공부등록지 현황'!$E$21</c:f>
                  <c:strCache>
                    <c:ptCount val="1"/>
                    <c:pt idx="0">
                      <c:v>220.0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{6A683DEF-A3EE-4F04-8795-3049E268ED61}</c15:txfldGUID>
                      <c15:f>'5.시군별 지적공부등록지 현황'!$E$21</c15:f>
                      <c15:dlblFieldTableCache>
                        <c:ptCount val="1"/>
                        <c:pt idx="0">
                          <c:v>218.6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AD3-45BE-ADFF-F97D3A0CF275}"/>
                </c:ext>
              </c:extLst>
            </c:dLbl>
            <c:dLbl>
              <c:idx val="17"/>
              <c:tx>
                <c:strRef>
                  <c:f>'5.시군별 지적공부등록지 현황'!$E$22</c:f>
                  <c:strCache>
                    <c:ptCount val="1"/>
                    <c:pt idx="0">
                      <c:v>284.1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{9F525995-55D9-4556-9359-D7D54CCF28F1}</c15:txfldGUID>
                      <c15:f>'5.시군별 지적공부등록지 현황'!$E$22</c15:f>
                      <c15:dlblFieldTableCache>
                        <c:ptCount val="1"/>
                        <c:pt idx="0">
                          <c:v>283.5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AD3-45BE-ADFF-F97D3A0CF275}"/>
                </c:ext>
              </c:extLst>
            </c:dLbl>
            <c:dLbl>
              <c:idx val="18"/>
              <c:tx>
                <c:strRef>
                  <c:f>'5.시군별 지적공부등록지 현황'!$E$23</c:f>
                  <c:strCache>
                    <c:ptCount val="1"/>
                    <c:pt idx="0">
                      <c:v>201.0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{3FF41284-A897-40B7-BA01-549AC9ABC6B0}</c15:txfldGUID>
                      <c15:f>'5.시군별 지적공부등록지 현황'!$E$23</c15:f>
                      <c15:dlblFieldTableCache>
                        <c:ptCount val="1"/>
                        <c:pt idx="0">
                          <c:v>200.6
(3.7)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AD3-45BE-ADFF-F97D3A0CF275}"/>
                </c:ext>
              </c:extLst>
            </c:dLbl>
            <c:dLbl>
              <c:idx val="19"/>
              <c:tx>
                <c:strRef>
                  <c:f>'5.시군별 지적공부등록지 현황'!$E$24</c:f>
                  <c:strCache>
                    <c:ptCount val="1"/>
                    <c:pt idx="0">
                      <c:v>136.5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{5AC4D52E-ACF4-4A18-9061-011198BAE723}</c15:txfldGUID>
                      <c15:f>'5.시군별 지적공부등록지 현황'!$E$24</c15:f>
                      <c15:dlblFieldTableCache>
                        <c:ptCount val="1"/>
                        <c:pt idx="0">
                          <c:v>136.1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AD3-45BE-ADFF-F97D3A0CF275}"/>
                </c:ext>
              </c:extLst>
            </c:dLbl>
            <c:dLbl>
              <c:idx val="20"/>
              <c:tx>
                <c:strRef>
                  <c:f>'5.시군별 지적공부등록지 현황'!$E$25</c:f>
                  <c:strCache>
                    <c:ptCount val="1"/>
                    <c:pt idx="0">
                      <c:v>190.9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{AA6E97FF-6C17-46A5-A6C4-BF3212D6DEFC}</c15:txfldGUID>
                      <c15:f>'5.시군별 지적공부등록지 현황'!$E$25</c15:f>
                      <c15:dlblFieldTableCache>
                        <c:ptCount val="1"/>
                        <c:pt idx="0">
                          <c:v>190.1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AD3-45BE-ADFF-F97D3A0CF275}"/>
                </c:ext>
              </c:extLst>
            </c:dLbl>
            <c:dLbl>
              <c:idx val="21"/>
              <c:tx>
                <c:strRef>
                  <c:f>'5.시군별 지적공부등록지 현황'!$E$26</c:f>
                  <c:strCache>
                    <c:ptCount val="1"/>
                    <c:pt idx="0">
                      <c:v>337.9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{E175E903-F52C-4879-AF57-53DF96BE8CA0}</c15:txfldGUID>
                      <c15:f>'5.시군별 지적공부등록지 현황'!$E$26</c15:f>
                      <c15:dlblFieldTableCache>
                        <c:ptCount val="1"/>
                        <c:pt idx="0">
                          <c:v>329.0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AD3-45BE-ADFF-F97D3A0CF2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'5.시군별 지적공부등록지 현황'!$A$5:$A$26</c:f>
              <c:strCache>
                <c:ptCount val="22"/>
                <c:pt idx="0">
                  <c:v>목포시</c:v>
                </c:pt>
                <c:pt idx="1">
                  <c:v>여수시</c:v>
                </c:pt>
                <c:pt idx="2">
                  <c:v>순천시</c:v>
                </c:pt>
                <c:pt idx="3">
                  <c:v>나주시</c:v>
                </c:pt>
                <c:pt idx="4">
                  <c:v>광양시</c:v>
                </c:pt>
                <c:pt idx="5">
                  <c:v>담양군</c:v>
                </c:pt>
                <c:pt idx="6">
                  <c:v>곡성군</c:v>
                </c:pt>
                <c:pt idx="7">
                  <c:v>구례군</c:v>
                </c:pt>
                <c:pt idx="8">
                  <c:v>고흥군</c:v>
                </c:pt>
                <c:pt idx="9">
                  <c:v>보성군</c:v>
                </c:pt>
                <c:pt idx="10">
                  <c:v>화순군</c:v>
                </c:pt>
                <c:pt idx="11">
                  <c:v>장흥군</c:v>
                </c:pt>
                <c:pt idx="12">
                  <c:v>강진군</c:v>
                </c:pt>
                <c:pt idx="13">
                  <c:v>해남군</c:v>
                </c:pt>
                <c:pt idx="14">
                  <c:v>영암군</c:v>
                </c:pt>
                <c:pt idx="15">
                  <c:v>무안군</c:v>
                </c:pt>
                <c:pt idx="16">
                  <c:v>함평군</c:v>
                </c:pt>
                <c:pt idx="17">
                  <c:v>영광군</c:v>
                </c:pt>
                <c:pt idx="18">
                  <c:v>장성군</c:v>
                </c:pt>
                <c:pt idx="19">
                  <c:v>완도군</c:v>
                </c:pt>
                <c:pt idx="20">
                  <c:v>진도군</c:v>
                </c:pt>
                <c:pt idx="21">
                  <c:v>신안군</c:v>
                </c:pt>
              </c:strCache>
            </c:strRef>
          </c:cat>
          <c:val>
            <c:numRef>
              <c:f>'5.시군별 지적공부등록지 현황'!$C$5:$C$26</c:f>
              <c:numCache>
                <c:formatCode>#,##0.0_ </c:formatCode>
                <c:ptCount val="22"/>
                <c:pt idx="0">
                  <c:v>41.687454600000002</c:v>
                </c:pt>
                <c:pt idx="1">
                  <c:v>225.50285209999998</c:v>
                </c:pt>
                <c:pt idx="2">
                  <c:v>298.21941869999995</c:v>
                </c:pt>
                <c:pt idx="3">
                  <c:v>383.71508639999996</c:v>
                </c:pt>
                <c:pt idx="4">
                  <c:v>167.83452709999997</c:v>
                </c:pt>
                <c:pt idx="5">
                  <c:v>181.32622889999999</c:v>
                </c:pt>
                <c:pt idx="6">
                  <c:v>156.30794269999998</c:v>
                </c:pt>
                <c:pt idx="7">
                  <c:v>102.46626109999998</c:v>
                </c:pt>
                <c:pt idx="8">
                  <c:v>365.2444433</c:v>
                </c:pt>
                <c:pt idx="9">
                  <c:v>253.09021359999997</c:v>
                </c:pt>
                <c:pt idx="10">
                  <c:v>211.55332179999999</c:v>
                </c:pt>
                <c:pt idx="11">
                  <c:v>219.58725069999997</c:v>
                </c:pt>
                <c:pt idx="12">
                  <c:v>213.40604349999998</c:v>
                </c:pt>
                <c:pt idx="13">
                  <c:v>620.96975450000002</c:v>
                </c:pt>
                <c:pt idx="14">
                  <c:v>398.95057739999999</c:v>
                </c:pt>
                <c:pt idx="15">
                  <c:v>320.44584199999997</c:v>
                </c:pt>
                <c:pt idx="16">
                  <c:v>219.96169169999999</c:v>
                </c:pt>
                <c:pt idx="17">
                  <c:v>284.12644639999996</c:v>
                </c:pt>
                <c:pt idx="18">
                  <c:v>201.02608979999999</c:v>
                </c:pt>
                <c:pt idx="19">
                  <c:v>136.4831843</c:v>
                </c:pt>
                <c:pt idx="20">
                  <c:v>190.8648341</c:v>
                </c:pt>
                <c:pt idx="21">
                  <c:v>337.88258139999994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0AD3-45BE-ADFF-F97D3A0CF2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5069696"/>
        <c:axId val="205080832"/>
        <c:axId val="0"/>
      </c:bar3DChart>
      <c:catAx>
        <c:axId val="20506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080832"/>
        <c:crosses val="autoZero"/>
        <c:auto val="1"/>
        <c:lblAlgn val="ctr"/>
        <c:lblOffset val="100"/>
        <c:noMultiLvlLbl val="0"/>
      </c:catAx>
      <c:valAx>
        <c:axId val="20508083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0506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5-2 </a:t>
            </a:r>
            <a:r>
              <a:rPr lang="ko-KR" altLang="en-US" sz="1200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'5.시군별 지적공부등록지 현황'!$E$39</c:f>
                  <c:strCache>
                    <c:ptCount val="1"/>
                    <c:pt idx="0">
                      <c:v>10.0
(0.1)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{2D418A16-E6C6-43FB-A3D6-74C964FD2AF1}</c15:txfldGUID>
                      <c15:f>'5.시군별 지적공부등록지 현황'!$E$39</c15:f>
                      <c15:dlblFieldTableCache>
                        <c:ptCount val="1"/>
                        <c:pt idx="0">
                          <c:v>10.0
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740-4A5A-8C3C-4784B931BF8D}"/>
                </c:ext>
              </c:extLst>
            </c:dLbl>
            <c:dLbl>
              <c:idx val="1"/>
              <c:tx>
                <c:strRef>
                  <c:f>'5.시군별 지적공부등록지 현황'!$E$40</c:f>
                  <c:strCache>
                    <c:ptCount val="1"/>
                    <c:pt idx="0">
                      <c:v>286.8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{ECF485FA-900C-44B3-8A4E-007B12425819}</c15:txfldGUID>
                      <c15:f>'5.시군별 지적공부등록지 현황'!$E$40</c15:f>
                      <c15:dlblFieldTableCache>
                        <c:ptCount val="1"/>
                        <c:pt idx="0">
                          <c:v>287.7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740-4A5A-8C3C-4784B931BF8D}"/>
                </c:ext>
              </c:extLst>
            </c:dLbl>
            <c:dLbl>
              <c:idx val="2"/>
              <c:tx>
                <c:strRef>
                  <c:f>'5.시군별 지적공부등록지 현황'!$E$41</c:f>
                  <c:strCache>
                    <c:ptCount val="1"/>
                    <c:pt idx="0">
                      <c:v>612.7
(9.0)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{79384629-EF28-4758-9BC2-BAE939616BF6}</c15:txfldGUID>
                      <c15:f>'5.시군별 지적공부등록지 현황'!$E$41</c15:f>
                      <c15:dlblFieldTableCache>
                        <c:ptCount val="1"/>
                        <c:pt idx="0">
                          <c:v>613.7
(9.0)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740-4A5A-8C3C-4784B931BF8D}"/>
                </c:ext>
              </c:extLst>
            </c:dLbl>
            <c:dLbl>
              <c:idx val="3"/>
              <c:tx>
                <c:strRef>
                  <c:f>'5.시군별 지적공부등록지 현황'!$E$42</c:f>
                  <c:strCache>
                    <c:ptCount val="1"/>
                    <c:pt idx="0">
                      <c:v>224.7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{2CEFF074-2667-4A49-BE76-E05C3C381560}</c15:txfldGUID>
                      <c15:f>'5.시군별 지적공부등록지 현황'!$E$42</c15:f>
                      <c15:dlblFieldTableCache>
                        <c:ptCount val="1"/>
                        <c:pt idx="0">
                          <c:v>226.0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740-4A5A-8C3C-4784B931BF8D}"/>
                </c:ext>
              </c:extLst>
            </c:dLbl>
            <c:dLbl>
              <c:idx val="4"/>
              <c:tx>
                <c:strRef>
                  <c:f>'5.시군별 지적공부등록지 현황'!$E$43</c:f>
                  <c:strCache>
                    <c:ptCount val="1"/>
                    <c:pt idx="0">
                      <c:v>296.5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{95F1CC51-7F6A-456F-B951-B63E181591B8}</c15:txfldGUID>
                      <c15:f>'5.시군별 지적공부등록지 현황'!$E$43</c15:f>
                      <c15:dlblFieldTableCache>
                        <c:ptCount val="1"/>
                        <c:pt idx="0">
                          <c:v>297.4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740-4A5A-8C3C-4784B931BF8D}"/>
                </c:ext>
              </c:extLst>
            </c:dLbl>
            <c:dLbl>
              <c:idx val="5"/>
              <c:tx>
                <c:strRef>
                  <c:f>'5.시군별 지적공부등록지 현황'!$E$44</c:f>
                  <c:strCache>
                    <c:ptCount val="1"/>
                    <c:pt idx="0">
                      <c:v>273.7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{D1FAE2BF-83E2-4A1D-8DD2-C81FD199939A}</c15:txfldGUID>
                      <c15:f>'5.시군별 지적공부등록지 현황'!$E$44</c15:f>
                      <c15:dlblFieldTableCache>
                        <c:ptCount val="1"/>
                        <c:pt idx="0">
                          <c:v>274.4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740-4A5A-8C3C-4784B931BF8D}"/>
                </c:ext>
              </c:extLst>
            </c:dLbl>
            <c:dLbl>
              <c:idx val="6"/>
              <c:tx>
                <c:strRef>
                  <c:f>'5.시군별 지적공부등록지 현황'!$E$45</c:f>
                  <c:strCache>
                    <c:ptCount val="1"/>
                    <c:pt idx="0">
                      <c:v>391.0
(5.7)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{44CCBE35-588E-4270-8EE4-224653735F71}</c15:txfldGUID>
                      <c15:f>'5.시군별 지적공부등록지 현황'!$E$45</c15:f>
                      <c15:dlblFieldTableCache>
                        <c:ptCount val="1"/>
                        <c:pt idx="0">
                          <c:v>391.4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740-4A5A-8C3C-4784B931BF8D}"/>
                </c:ext>
              </c:extLst>
            </c:dLbl>
            <c:dLbl>
              <c:idx val="7"/>
              <c:tx>
                <c:strRef>
                  <c:f>'5.시군별 지적공부등록지 현황'!$E$46</c:f>
                  <c:strCache>
                    <c:ptCount val="1"/>
                    <c:pt idx="0">
                      <c:v>340.5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{C8EC3A2A-E63B-420B-9529-3606F4E2C51D}</c15:txfldGUID>
                      <c15:f>'5.시군별 지적공부등록지 현황'!$E$46</c15:f>
                      <c15:dlblFieldTableCache>
                        <c:ptCount val="1"/>
                        <c:pt idx="0">
                          <c:v>340.8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740-4A5A-8C3C-4784B931BF8D}"/>
                </c:ext>
              </c:extLst>
            </c:dLbl>
            <c:dLbl>
              <c:idx val="8"/>
              <c:tx>
                <c:strRef>
                  <c:f>'5.시군별 지적공부등록지 현황'!$E$47</c:f>
                  <c:strCache>
                    <c:ptCount val="1"/>
                    <c:pt idx="0">
                      <c:v>442.1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{8FD3235A-3676-4704-923F-8E3E65A677DA}</c15:txfldGUID>
                      <c15:f>'5.시군별 지적공부등록지 현황'!$E$47</c15:f>
                      <c15:dlblFieldTableCache>
                        <c:ptCount val="1"/>
                        <c:pt idx="0">
                          <c:v>444.0
(6.5)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740-4A5A-8C3C-4784B931BF8D}"/>
                </c:ext>
              </c:extLst>
            </c:dLbl>
            <c:dLbl>
              <c:idx val="9"/>
              <c:tx>
                <c:strRef>
                  <c:f>'5.시군별 지적공부등록지 현황'!$E$48</c:f>
                  <c:strCache>
                    <c:ptCount val="1"/>
                    <c:pt idx="0">
                      <c:v>411.5
(6.0)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{DF05C722-5DBC-4E1A-9AA9-1DEDE3F2EEA5}</c15:txfldGUID>
                      <c15:f>'5.시군별 지적공부등록지 현황'!$E$48</c15:f>
                      <c15:dlblFieldTableCache>
                        <c:ptCount val="1"/>
                        <c:pt idx="0">
                          <c:v>412.4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740-4A5A-8C3C-4784B931BF8D}"/>
                </c:ext>
              </c:extLst>
            </c:dLbl>
            <c:dLbl>
              <c:idx val="10"/>
              <c:tx>
                <c:strRef>
                  <c:f>'5.시군별 지적공부등록지 현황'!$E$49</c:f>
                  <c:strCache>
                    <c:ptCount val="1"/>
                    <c:pt idx="0">
                      <c:v>575.6
(8.4)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{09BAFD9A-D393-4048-916A-0089B5DA25C4}</c15:txfldGUID>
                      <c15:f>'5.시군별 지적공부등록지 현황'!$E$49</c15:f>
                      <c15:dlblFieldTableCache>
                        <c:ptCount val="1"/>
                        <c:pt idx="0">
                          <c:v>576.0
(8.4)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740-4A5A-8C3C-4784B931BF8D}"/>
                </c:ext>
              </c:extLst>
            </c:dLbl>
            <c:dLbl>
              <c:idx val="11"/>
              <c:tx>
                <c:strRef>
                  <c:f>'5.시군별 지적공부등록지 현황'!$E$50</c:f>
                  <c:strCache>
                    <c:ptCount val="1"/>
                    <c:pt idx="0">
                      <c:v>402.8
(5.9)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{4659E890-F866-4BB9-8DEF-23F6A90C2D57}</c15:txfldGUID>
                      <c15:f>'5.시군별 지적공부등록지 현황'!$E$50</c15:f>
                      <c15:dlblFieldTableCache>
                        <c:ptCount val="1"/>
                        <c:pt idx="0">
                          <c:v>403.3
(5.9)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740-4A5A-8C3C-4784B931BF8D}"/>
                </c:ext>
              </c:extLst>
            </c:dLbl>
            <c:dLbl>
              <c:idx val="12"/>
              <c:tx>
                <c:strRef>
                  <c:f>'5.시군별 지적공부등록지 현황'!$E$51</c:f>
                  <c:strCache>
                    <c:ptCount val="1"/>
                    <c:pt idx="0">
                      <c:v>287.5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{F0385E66-7D24-40DE-A085-09A2B4CD124F}</c15:txfldGUID>
                      <c15:f>'5.시군별 지적공부등록지 현황'!$E$51</c15:f>
                      <c15:dlblFieldTableCache>
                        <c:ptCount val="1"/>
                        <c:pt idx="0">
                          <c:v>288.1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740-4A5A-8C3C-4784B931BF8D}"/>
                </c:ext>
              </c:extLst>
            </c:dLbl>
            <c:dLbl>
              <c:idx val="13"/>
              <c:tx>
                <c:strRef>
                  <c:f>'5.시군별 지적공부등록지 현황'!$E$52</c:f>
                  <c:strCache>
                    <c:ptCount val="1"/>
                    <c:pt idx="0">
                      <c:v>422.9
(6.2)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{180BB403-742B-4DBD-B758-86F802BEB5E0}</c15:txfldGUID>
                      <c15:f>'5.시군별 지적공부등록지 현황'!$E$52</c15:f>
                      <c15:dlblFieldTableCache>
                        <c:ptCount val="1"/>
                        <c:pt idx="0">
                          <c:v>424.6
(6.2)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740-4A5A-8C3C-4784B931BF8D}"/>
                </c:ext>
              </c:extLst>
            </c:dLbl>
            <c:dLbl>
              <c:idx val="14"/>
              <c:tx>
                <c:strRef>
                  <c:f>'5.시군별 지적공부등록지 현황'!$E$53</c:f>
                  <c:strCache>
                    <c:ptCount val="1"/>
                    <c:pt idx="0">
                      <c:v>213.5
(3.1)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{51832D62-1404-490C-8093-E8C79BD10AA6}</c15:txfldGUID>
                      <c15:f>'5.시군별 지적공부등록지 현황'!$E$53</c15:f>
                      <c15:dlblFieldTableCache>
                        <c:ptCount val="1"/>
                        <c:pt idx="0">
                          <c:v>213.8
(3.1)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740-4A5A-8C3C-4784B931BF8D}"/>
                </c:ext>
              </c:extLst>
            </c:dLbl>
            <c:dLbl>
              <c:idx val="15"/>
              <c:tx>
                <c:strRef>
                  <c:f>'5.시군별 지적공부등록지 현황'!$E$54</c:f>
                  <c:strCache>
                    <c:ptCount val="1"/>
                    <c:pt idx="0">
                      <c:v>130.5
(1.9)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{DEEFD765-4471-4D4C-8811-2750B1A85E10}</c15:txfldGUID>
                      <c15:f>'5.시군별 지적공부등록지 현황'!$E$54</c15:f>
                      <c15:dlblFieldTableCache>
                        <c:ptCount val="1"/>
                        <c:pt idx="0">
                          <c:v>131.5
(1.9)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740-4A5A-8C3C-4784B931BF8D}"/>
                </c:ext>
              </c:extLst>
            </c:dLbl>
            <c:dLbl>
              <c:idx val="16"/>
              <c:tx>
                <c:strRef>
                  <c:f>'5.시군별 지적공부등록지 현황'!$E$55</c:f>
                  <c:strCache>
                    <c:ptCount val="1"/>
                    <c:pt idx="0">
                      <c:v>172.1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{542ACAFB-77AE-4820-A6F3-DB17C34F3DB1}</c15:txfldGUID>
                      <c15:f>'5.시군별 지적공부등록지 현황'!$E$55</c15:f>
                      <c15:dlblFieldTableCache>
                        <c:ptCount val="1"/>
                        <c:pt idx="0">
                          <c:v>173.5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740-4A5A-8C3C-4784B931BF8D}"/>
                </c:ext>
              </c:extLst>
            </c:dLbl>
            <c:dLbl>
              <c:idx val="17"/>
              <c:tx>
                <c:strRef>
                  <c:f>'5.시군별 지적공부등록지 현황'!$E$56</c:f>
                  <c:strCache>
                    <c:ptCount val="1"/>
                    <c:pt idx="0">
                      <c:v>190.5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{7874CC82-DAA9-44F5-9632-323611EC0521}</c15:txfldGUID>
                      <c15:f>'5.시군별 지적공부등록지 현황'!$E$56</c15:f>
                      <c15:dlblFieldTableCache>
                        <c:ptCount val="1"/>
                        <c:pt idx="0">
                          <c:v>191.4
(2.8)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740-4A5A-8C3C-4784B931BF8D}"/>
                </c:ext>
              </c:extLst>
            </c:dLbl>
            <c:dLbl>
              <c:idx val="18"/>
              <c:tx>
                <c:strRef>
                  <c:f>'5.시군별 지적공부등록지 현황'!$E$57</c:f>
                  <c:strCache>
                    <c:ptCount val="1"/>
                    <c:pt idx="0">
                      <c:v>317.3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{8B8F0BDB-57C4-44EC-AD0F-3BFA70234EC2}</c15:txfldGUID>
                      <c15:f>'5.시군별 지적공부등록지 현황'!$E$57</c15:f>
                      <c15:dlblFieldTableCache>
                        <c:ptCount val="1"/>
                        <c:pt idx="0">
                          <c:v>317.7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740-4A5A-8C3C-4784B931BF8D}"/>
                </c:ext>
              </c:extLst>
            </c:dLbl>
            <c:dLbl>
              <c:idx val="19"/>
              <c:tx>
                <c:strRef>
                  <c:f>'5.시군별 지적공부등록지 현황'!$E$58</c:f>
                  <c:strCache>
                    <c:ptCount val="1"/>
                    <c:pt idx="0">
                      <c:v>260.3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{096EEFE6-1BC0-4EF1-A2D7-2661DD9E060D}</c15:txfldGUID>
                      <c15:f>'5.시군별 지적공부등록지 현황'!$E$58</c15:f>
                      <c15:dlblFieldTableCache>
                        <c:ptCount val="1"/>
                        <c:pt idx="0">
                          <c:v>260.6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740-4A5A-8C3C-4784B931BF8D}"/>
                </c:ext>
              </c:extLst>
            </c:dLbl>
            <c:dLbl>
              <c:idx val="20"/>
              <c:tx>
                <c:strRef>
                  <c:f>'5.시군별 지적공부등록지 현황'!$E$59</c:f>
                  <c:strCache>
                    <c:ptCount val="1"/>
                    <c:pt idx="0">
                      <c:v>249.2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{9DB738CF-59B9-4AD8-86EC-FD24EEC2D7AA}</c15:txfldGUID>
                      <c15:f>'5.시군별 지적공부등록지 현황'!$E$59</c15:f>
                      <c15:dlblFieldTableCache>
                        <c:ptCount val="1"/>
                        <c:pt idx="0">
                          <c:v>250.0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740-4A5A-8C3C-4784B931BF8D}"/>
                </c:ext>
              </c:extLst>
            </c:dLbl>
            <c:dLbl>
              <c:idx val="21"/>
              <c:tx>
                <c:strRef>
                  <c:f>'5.시군별 지적공부등록지 현황'!$E$60</c:f>
                  <c:strCache>
                    <c:ptCount val="1"/>
                    <c:pt idx="0">
                      <c:v>317.9
(4.7)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{548FF7CE-419F-48EC-833A-430B6C438C77}</c15:txfldGUID>
                      <c15:f>'5.시군별 지적공부등록지 현황'!$E$60</c15:f>
                      <c15:dlblFieldTableCache>
                        <c:ptCount val="1"/>
                        <c:pt idx="0">
                          <c:v>326.5
(4.8)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740-4A5A-8C3C-4784B931BF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'5.시군별 지적공부등록지 현황'!$A$39:$A$60</c:f>
              <c:strCache>
                <c:ptCount val="22"/>
                <c:pt idx="0">
                  <c:v>목포시</c:v>
                </c:pt>
                <c:pt idx="1">
                  <c:v>여수시</c:v>
                </c:pt>
                <c:pt idx="2">
                  <c:v>순천시</c:v>
                </c:pt>
                <c:pt idx="3">
                  <c:v>나주시</c:v>
                </c:pt>
                <c:pt idx="4">
                  <c:v>광양시</c:v>
                </c:pt>
                <c:pt idx="5">
                  <c:v>담양군</c:v>
                </c:pt>
                <c:pt idx="6">
                  <c:v>곡성군</c:v>
                </c:pt>
                <c:pt idx="7">
                  <c:v>구례군</c:v>
                </c:pt>
                <c:pt idx="8">
                  <c:v>고흥군</c:v>
                </c:pt>
                <c:pt idx="9">
                  <c:v>보성군</c:v>
                </c:pt>
                <c:pt idx="10">
                  <c:v>화순군</c:v>
                </c:pt>
                <c:pt idx="11">
                  <c:v>장흥군</c:v>
                </c:pt>
                <c:pt idx="12">
                  <c:v>강진군</c:v>
                </c:pt>
                <c:pt idx="13">
                  <c:v>해남군</c:v>
                </c:pt>
                <c:pt idx="14">
                  <c:v>영암군</c:v>
                </c:pt>
                <c:pt idx="15">
                  <c:v>무안군</c:v>
                </c:pt>
                <c:pt idx="16">
                  <c:v>함평군</c:v>
                </c:pt>
                <c:pt idx="17">
                  <c:v>영광군</c:v>
                </c:pt>
                <c:pt idx="18">
                  <c:v>장성군</c:v>
                </c:pt>
                <c:pt idx="19">
                  <c:v>완도군</c:v>
                </c:pt>
                <c:pt idx="20">
                  <c:v>진도군</c:v>
                </c:pt>
                <c:pt idx="21">
                  <c:v>신안군</c:v>
                </c:pt>
              </c:strCache>
            </c:strRef>
          </c:cat>
          <c:val>
            <c:numRef>
              <c:f>'5.시군별 지적공부등록지 현황'!$C$39:$C$60</c:f>
              <c:numCache>
                <c:formatCode>#,##0.0_ </c:formatCode>
                <c:ptCount val="22"/>
                <c:pt idx="0">
                  <c:v>9.9902839999999991</c:v>
                </c:pt>
                <c:pt idx="1">
                  <c:v>286.81375700000001</c:v>
                </c:pt>
                <c:pt idx="2">
                  <c:v>612.73555699999997</c:v>
                </c:pt>
                <c:pt idx="3">
                  <c:v>224.74949599999999</c:v>
                </c:pt>
                <c:pt idx="4">
                  <c:v>296.49821199999997</c:v>
                </c:pt>
                <c:pt idx="5">
                  <c:v>273.74793899999997</c:v>
                </c:pt>
                <c:pt idx="6">
                  <c:v>391.01826499999999</c:v>
                </c:pt>
                <c:pt idx="7">
                  <c:v>340.52097799999996</c:v>
                </c:pt>
                <c:pt idx="8">
                  <c:v>442.14212099999997</c:v>
                </c:pt>
                <c:pt idx="9">
                  <c:v>411.50343499999997</c:v>
                </c:pt>
                <c:pt idx="10">
                  <c:v>575.57212800000002</c:v>
                </c:pt>
                <c:pt idx="11">
                  <c:v>402.79093499999999</c:v>
                </c:pt>
                <c:pt idx="12">
                  <c:v>287.49791799999997</c:v>
                </c:pt>
                <c:pt idx="13">
                  <c:v>422.86874599999999</c:v>
                </c:pt>
                <c:pt idx="14">
                  <c:v>213.51999799999999</c:v>
                </c:pt>
                <c:pt idx="15">
                  <c:v>130.488359</c:v>
                </c:pt>
                <c:pt idx="16">
                  <c:v>172.143922</c:v>
                </c:pt>
                <c:pt idx="17">
                  <c:v>190.54083199999999</c:v>
                </c:pt>
                <c:pt idx="18">
                  <c:v>317.28625899999997</c:v>
                </c:pt>
                <c:pt idx="19">
                  <c:v>260.29571399999998</c:v>
                </c:pt>
                <c:pt idx="20">
                  <c:v>249.233081</c:v>
                </c:pt>
                <c:pt idx="21">
                  <c:v>317.90521699999999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6740-4A5A-8C3C-4784B931BF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714176"/>
        <c:axId val="211478400"/>
        <c:axId val="0"/>
      </c:bar3DChart>
      <c:catAx>
        <c:axId val="20971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478400"/>
        <c:crosses val="autoZero"/>
        <c:auto val="1"/>
        <c:lblAlgn val="ctr"/>
        <c:lblOffset val="100"/>
        <c:noMultiLvlLbl val="0"/>
      </c:catAx>
      <c:valAx>
        <c:axId val="211478400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0971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228473456947024"/>
          <c:y val="0.25020207425528135"/>
          <c:w val="0.75672085344171236"/>
          <c:h val="0.73260556022730172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3073194479722293E-2"/>
                  <c:y val="-4.2443238284534821E-2"/>
                </c:manualLayout>
              </c:layout>
              <c:tx>
                <c:strRef>
                  <c:f>'6.시군별 지목별 면적 현황'!$M$6</c:f>
                  <c:strCache>
                    <c:ptCount val="1"/>
                    <c:pt idx="0">
                      <c:v>전
1,151.0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{88F9246B-0B1B-4A2D-BB50-1F6C04663AFA}</c15:txfldGUID>
                      <c15:f>'6.시군별 지목별 면적 현황'!$M$6</c15:f>
                      <c15:dlblFieldTableCache>
                        <c:ptCount val="1"/>
                        <c:pt idx="0">
                          <c:v>전
1,157.1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421-4807-810D-6D87933BBEF4}"/>
                </c:ext>
              </c:extLst>
            </c:dLbl>
            <c:dLbl>
              <c:idx val="1"/>
              <c:tx>
                <c:strRef>
                  <c:f>'6.시군별 지목별 면적 현황'!$N$6</c:f>
                  <c:strCache>
                    <c:ptCount val="1"/>
                    <c:pt idx="0">
                      <c:v>답
2,022.6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{71EE26A3-7ADC-45CF-8B5C-69A3BD8B65C2}</c15:txfldGUID>
                      <c15:f>'6.시군별 지목별 면적 현황'!$N$6</c15:f>
                      <c15:dlblFieldTableCache>
                        <c:ptCount val="1"/>
                        <c:pt idx="0">
                          <c:v>답
2,025.7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421-4807-810D-6D87933BBEF4}"/>
                </c:ext>
              </c:extLst>
            </c:dLbl>
            <c:dLbl>
              <c:idx val="2"/>
              <c:tx>
                <c:strRef>
                  <c:f>'6.시군별 지목별 면적 현황'!$O$6</c:f>
                  <c:strCache>
                    <c:ptCount val="1"/>
                    <c:pt idx="0">
                      <c:v>임야
6,939.2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{5397C463-FEE4-4D1B-A418-C7E7435E5D1A}</c15:txfldGUID>
                      <c15:f>'6.시군별 지목별 면적 현황'!$O$6</c15:f>
                      <c15:dlblFieldTableCache>
                        <c:ptCount val="1"/>
                        <c:pt idx="0">
                          <c:v>임야
6,951.3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421-4807-810D-6D87933BBEF4}"/>
                </c:ext>
              </c:extLst>
            </c:dLbl>
            <c:dLbl>
              <c:idx val="3"/>
              <c:tx>
                <c:strRef>
                  <c:f>'6.시군별 지목별 면적 현황'!$P$6</c:f>
                  <c:strCache>
                    <c:ptCount val="1"/>
                    <c:pt idx="0">
                      <c:v>대
315.2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{BBEEC963-70C6-43B1-925C-7EBAF3633276}</c15:txfldGUID>
                      <c15:f>'6.시군별 지목별 면적 현황'!$P$6</c15:f>
                      <c15:dlblFieldTableCache>
                        <c:ptCount val="1"/>
                        <c:pt idx="0">
                          <c:v>대
308.4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421-4807-810D-6D87933BBEF4}"/>
                </c:ext>
              </c:extLst>
            </c:dLbl>
            <c:dLbl>
              <c:idx val="4"/>
              <c:tx>
                <c:strRef>
                  <c:f>'6.시군별 지목별 면적 현황'!$Q$6</c:f>
                  <c:strCache>
                    <c:ptCount val="1"/>
                    <c:pt idx="0">
                      <c:v>도로
461.9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{DA54C160-8FFC-4FD2-A272-8D1E5BE43F83}</c15:txfldGUID>
                      <c15:f>'6.시군별 지목별 면적 현황'!$Q$6</c15:f>
                      <c15:dlblFieldTableCache>
                        <c:ptCount val="1"/>
                        <c:pt idx="0">
                          <c:v>도로
452.9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421-4807-810D-6D87933BBEF4}"/>
                </c:ext>
              </c:extLst>
            </c:dLbl>
            <c:dLbl>
              <c:idx val="5"/>
              <c:tx>
                <c:strRef>
                  <c:f>'6.시군별 지목별 면적 현황'!$R$6</c:f>
                  <c:strCache>
                    <c:ptCount val="1"/>
                    <c:pt idx="0">
                      <c:v>하천
246.8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{F5D38991-D9D2-45F6-9447-4851E8939267}</c15:txfldGUID>
                      <c15:f>'6.시군별 지목별 면적 현황'!$R$6</c15:f>
                      <c15:dlblFieldTableCache>
                        <c:ptCount val="1"/>
                        <c:pt idx="0">
                          <c:v>하천
246.0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421-4807-810D-6D87933BBEF4}"/>
                </c:ext>
              </c:extLst>
            </c:dLbl>
            <c:dLbl>
              <c:idx val="6"/>
              <c:tx>
                <c:strRef>
                  <c:f>'6.시군별 지목별 면적 현황'!$S$6</c:f>
                  <c:strCache>
                    <c:ptCount val="1"/>
                    <c:pt idx="0">
                      <c:v>기타
1,223.8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{3879D6AA-3957-4CFC-9564-43725CD940FB}</c15:txfldGUID>
                      <c15:f>'6.시군별 지목별 면적 현황'!$S$6</c15:f>
                      <c15:dlblFieldTableCache>
                        <c:ptCount val="1"/>
                        <c:pt idx="0">
                          <c:v>기타
1,206.6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421-4807-810D-6D87933BBE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'6.시군별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'6.시군별 지목별 면적 현황'!$C$4:$I$4</c:f>
              <c:numCache>
                <c:formatCode>#,##0.0_);[Red]\(#,##0.0\)</c:formatCode>
                <c:ptCount val="7"/>
                <c:pt idx="0">
                  <c:v>1150.9922148999999</c:v>
                </c:pt>
                <c:pt idx="1">
                  <c:v>2022.5915595999998</c:v>
                </c:pt>
                <c:pt idx="2">
                  <c:v>6939.2337040999992</c:v>
                </c:pt>
                <c:pt idx="3">
                  <c:v>315.20189649999998</c:v>
                </c:pt>
                <c:pt idx="4">
                  <c:v>461.89062300000012</c:v>
                </c:pt>
                <c:pt idx="5">
                  <c:v>246.81766989999997</c:v>
                </c:pt>
                <c:pt idx="6">
                  <c:v>1223.7875310999998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421-4807-810D-6D87933BBEF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296"/>
          <c:y val="5.0925925925925923E-2"/>
          <c:w val="0.15833333333333477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09B-4574-A2DA-903FF33C678E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09B-4574-A2DA-903FF33C678E}"/>
              </c:ext>
            </c:extLst>
          </c:dPt>
          <c:dLbls>
            <c:dLbl>
              <c:idx val="0"/>
              <c:layout>
                <c:manualLayout>
                  <c:x val="2.7777777777778017E-3"/>
                  <c:y val="0"/>
                </c:manualLayout>
              </c:layout>
              <c:tx>
                <c:strRef>
                  <c:f>'2.시군별 면적 및 지번수 현황'!$H$12</c:f>
                  <c:strCache>
                    <c:ptCount val="1"/>
                    <c:pt idx="0">
                      <c:v>443.0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{53B91315-13EB-4772-ABE2-A6354C7C253D}</c15:txfldGUID>
                      <c15:f>'2.시군별 면적 및 지번수 현황'!$H$12</c15:f>
                      <c15:dlblFieldTableCache>
                        <c:ptCount val="1"/>
                        <c:pt idx="0">
                          <c:v>442.9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09B-4574-A2DA-903FF33C678E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281E-3"/>
                </c:manualLayout>
              </c:layout>
              <c:tx>
                <c:strRef>
                  <c:f>'2.시군별 면적 및 지번수 현황'!$I$12</c:f>
                  <c:strCache>
                    <c:ptCount val="1"/>
                    <c:pt idx="0">
                      <c:v>150.0
(2.6)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{E3ADDEB3-04DC-4BDB-AC70-F859DFAC0CFD}</c15:txfldGUID>
                      <c15:f>'2.시군별 면적 및 지번수 현황'!$I$12</c15:f>
                      <c15:dlblFieldTableCache>
                        <c:ptCount val="1"/>
                        <c:pt idx="0">
                          <c:v>148.3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09B-4574-A2DA-903FF33C67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현황'!$D$12,'2.시군별 면적 및 지번수 현황'!$F$12)</c:f>
              <c:numCache>
                <c:formatCode>#,##0.0_ </c:formatCode>
                <c:ptCount val="2"/>
                <c:pt idx="0">
                  <c:v>442.98723910000001</c:v>
                </c:pt>
                <c:pt idx="1">
                  <c:v>150.03200000000001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09B-4574-A2DA-903FF33C67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41676288"/>
        <c:axId val="241971200"/>
        <c:axId val="0"/>
      </c:bar3DChart>
      <c:catAx>
        <c:axId val="241676288"/>
        <c:scaling>
          <c:orientation val="minMax"/>
        </c:scaling>
        <c:delete val="1"/>
        <c:axPos val="b"/>
        <c:majorTickMark val="out"/>
        <c:minorTickMark val="none"/>
        <c:tickLblPos val="none"/>
        <c:crossAx val="241971200"/>
        <c:crosses val="autoZero"/>
        <c:auto val="1"/>
        <c:lblAlgn val="ctr"/>
        <c:lblOffset val="100"/>
        <c:noMultiLvlLbl val="0"/>
      </c:catAx>
      <c:valAx>
        <c:axId val="241971200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416762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37278629644985"/>
          <c:y val="0.30836283762402283"/>
          <c:w val="0.72061444950960074"/>
          <c:h val="0.66696226801437064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9.3101809642215774E-2"/>
                  <c:y val="8.34553933185543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DF-4A73-9B7B-70742EDE48AC}"/>
                </c:ext>
              </c:extLst>
            </c:dLbl>
            <c:dLbl>
              <c:idx val="4"/>
              <c:layout>
                <c:manualLayout>
                  <c:x val="7.5882856748169636E-2"/>
                  <c:y val="-0.121173202864205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DF-4A73-9B7B-70742EDE48AC}"/>
                </c:ext>
              </c:extLst>
            </c:dLbl>
            <c:dLbl>
              <c:idx val="6"/>
              <c:layout>
                <c:manualLayout>
                  <c:x val="9.1407100428235938E-2"/>
                  <c:y val="0.1030155696557347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DF-4A73-9B7B-70742EDE48AC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현황'!$C$5:$I$5</c:f>
              <c:numCache>
                <c:formatCode>#,##0.0_);[Red]\(#,##0.0\)</c:formatCode>
                <c:ptCount val="7"/>
                <c:pt idx="0">
                  <c:v>6.5025146999999999</c:v>
                </c:pt>
                <c:pt idx="1">
                  <c:v>1.8138152999999999</c:v>
                </c:pt>
                <c:pt idx="2">
                  <c:v>10.996886699999999</c:v>
                </c:pt>
                <c:pt idx="3">
                  <c:v>12.090166499999999</c:v>
                </c:pt>
                <c:pt idx="4">
                  <c:v>7.0138887999999993</c:v>
                </c:pt>
                <c:pt idx="5">
                  <c:v>1.4003699999999999</c:v>
                </c:pt>
                <c:pt idx="6">
                  <c:v>11.8600966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DF-4A73-9B7B-70742EDE48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109519906460473"/>
          <c:y val="0.32357175632766405"/>
          <c:w val="0.72610057630836744"/>
          <c:h val="0.6698728043609968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현황'!$C$6:$I$6</c:f>
              <c:numCache>
                <c:formatCode>#,##0.0_);[Red]\(#,##0.0\)</c:formatCode>
                <c:ptCount val="7"/>
                <c:pt idx="0">
                  <c:v>63.032521499999994</c:v>
                </c:pt>
                <c:pt idx="1">
                  <c:v>38.196440299999992</c:v>
                </c:pt>
                <c:pt idx="2">
                  <c:v>299.21619249999998</c:v>
                </c:pt>
                <c:pt idx="3">
                  <c:v>24.931783899999996</c:v>
                </c:pt>
                <c:pt idx="4">
                  <c:v>23.712230999999999</c:v>
                </c:pt>
                <c:pt idx="5">
                  <c:v>2.6743302</c:v>
                </c:pt>
                <c:pt idx="6">
                  <c:v>60.5531097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8A-4768-A928-65C6B240FE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369721988634944"/>
          <c:y val="0.30811368973615261"/>
          <c:w val="0.73260556022730172"/>
          <c:h val="0.68201823456278565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7.9093086665137785E-2"/>
                  <c:y val="-9.4395899628241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6-4994-875F-8B9F3C0E12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현황'!$C$7:$I$7</c:f>
              <c:numCache>
                <c:formatCode>#,##0.0_);[Red]\(#,##0.0\)</c:formatCode>
                <c:ptCount val="7"/>
                <c:pt idx="0">
                  <c:v>54.279685899999997</c:v>
                </c:pt>
                <c:pt idx="1">
                  <c:v>101.9507843</c:v>
                </c:pt>
                <c:pt idx="2">
                  <c:v>614.74702029999992</c:v>
                </c:pt>
                <c:pt idx="3">
                  <c:v>24.222685999999999</c:v>
                </c:pt>
                <c:pt idx="4">
                  <c:v>29.759555399999996</c:v>
                </c:pt>
                <c:pt idx="5">
                  <c:v>12.998648899999999</c:v>
                </c:pt>
                <c:pt idx="6">
                  <c:v>72.996594900000005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36-4994-875F-8B9F3C0E12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217759012007552"/>
          <c:y val="0.30416666666666847"/>
          <c:w val="0.73329377306097665"/>
          <c:h val="0.69166666666666654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8.1906782051308719E-2"/>
                  <c:y val="-5.306514903458849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B0-4F4F-8DBB-DB3B47CC4E2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현황'!$C$8:$I$8</c:f>
              <c:numCache>
                <c:formatCode>#,##0.0_);[Red]\(#,##0.0\)</c:formatCode>
                <c:ptCount val="7"/>
                <c:pt idx="0">
                  <c:v>61.298027599999998</c:v>
                </c:pt>
                <c:pt idx="1">
                  <c:v>146.36710209999998</c:v>
                </c:pt>
                <c:pt idx="2">
                  <c:v>231.68285080000001</c:v>
                </c:pt>
                <c:pt idx="3">
                  <c:v>24.097894199999999</c:v>
                </c:pt>
                <c:pt idx="4">
                  <c:v>27.954383699999998</c:v>
                </c:pt>
                <c:pt idx="5">
                  <c:v>33.426853600000001</c:v>
                </c:pt>
                <c:pt idx="6">
                  <c:v>83.637470400000012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B0-4F4F-8DBB-DB3B47CC4E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321856826720191"/>
          <c:y val="0.31688561956071493"/>
          <c:w val="0.73120992228912918"/>
          <c:h val="0.68201823456278565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2.4363131079203352E-2"/>
                  <c:y val="-2.9366766277037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16-4AA7-B33F-8E7260D506EE}"/>
                </c:ext>
              </c:extLst>
            </c:dLbl>
            <c:dLbl>
              <c:idx val="5"/>
              <c:layout>
                <c:manualLayout>
                  <c:x val="1.5266069682466172E-2"/>
                  <c:y val="-8.832840689898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16-4AA7-B33F-8E7260D506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현황'!$C$9:$I$9</c:f>
              <c:numCache>
                <c:formatCode>#,##0.0_);[Red]\(#,##0.0\)</c:formatCode>
                <c:ptCount val="7"/>
                <c:pt idx="0">
                  <c:v>18.558516300000001</c:v>
                </c:pt>
                <c:pt idx="1">
                  <c:v>44.890667200000003</c:v>
                </c:pt>
                <c:pt idx="2">
                  <c:v>296.78384879999999</c:v>
                </c:pt>
                <c:pt idx="3">
                  <c:v>14.549610199999998</c:v>
                </c:pt>
                <c:pt idx="4">
                  <c:v>21.616349199999998</c:v>
                </c:pt>
                <c:pt idx="5">
                  <c:v>12.531456499999999</c:v>
                </c:pt>
                <c:pt idx="6">
                  <c:v>55.402290899999997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16-4AA7-B33F-8E7260D506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95248670839227"/>
          <c:y val="0.29827219768260893"/>
          <c:w val="0.72457365906184801"/>
          <c:h val="0.6961385314640548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1543576283733764"/>
                  <c:y val="6.04453722181733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42-4CDD-91B0-00990C21B2F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현황'!$C$10:$I$10</c:f>
              <c:numCache>
                <c:formatCode>#,##0.0_);[Red]\(#,##0.0\)</c:formatCode>
                <c:ptCount val="7"/>
                <c:pt idx="0">
                  <c:v>25.386528600000002</c:v>
                </c:pt>
                <c:pt idx="1">
                  <c:v>78.4256654</c:v>
                </c:pt>
                <c:pt idx="2">
                  <c:v>272.66147960000001</c:v>
                </c:pt>
                <c:pt idx="3">
                  <c:v>13.385044699999998</c:v>
                </c:pt>
                <c:pt idx="4">
                  <c:v>19.000238299999999</c:v>
                </c:pt>
                <c:pt idx="5">
                  <c:v>9.759132300000001</c:v>
                </c:pt>
                <c:pt idx="6">
                  <c:v>36.456078999999995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42-4CDD-91B0-00990C21B2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6538461538462"/>
          <c:y val="0.30118272253005562"/>
          <c:w val="0.73397435897435892"/>
          <c:h val="0.69393085123619114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1.6582626690894407E-2"/>
                  <c:y val="-5.89743589743589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A7-4B11-88B8-49372F8AEDE3}"/>
                </c:ext>
              </c:extLst>
            </c:dLbl>
            <c:dLbl>
              <c:idx val="3"/>
              <c:layout>
                <c:manualLayout>
                  <c:x val="-5.1839036947304726E-2"/>
                  <c:y val="-4.8953159701191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A7-4B11-88B8-49372F8AEDE3}"/>
                </c:ext>
              </c:extLst>
            </c:dLbl>
            <c:dLbl>
              <c:idx val="4"/>
              <c:layout>
                <c:manualLayout>
                  <c:x val="-9.5148142539874941E-2"/>
                  <c:y val="9.2894205532000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A7-4B11-88B8-49372F8AED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현황'!$C$11:$I$11</c:f>
              <c:numCache>
                <c:formatCode>#,##0.0_);[Red]\(#,##0.0\)</c:formatCode>
                <c:ptCount val="7"/>
                <c:pt idx="0">
                  <c:v>28.672187999999998</c:v>
                </c:pt>
                <c:pt idx="1">
                  <c:v>62.684700399999997</c:v>
                </c:pt>
                <c:pt idx="2">
                  <c:v>393.16401430000002</c:v>
                </c:pt>
                <c:pt idx="3">
                  <c:v>8.5005113000000012</c:v>
                </c:pt>
                <c:pt idx="4">
                  <c:v>13.334879099999998</c:v>
                </c:pt>
                <c:pt idx="5">
                  <c:v>13.883508599999999</c:v>
                </c:pt>
                <c:pt idx="6">
                  <c:v>27.086406000000004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EA7-4B11-88B8-49372F8AED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046213352885609"/>
          <c:y val="0.29129633943686034"/>
          <c:w val="0.75624172484512364"/>
          <c:h val="0.70143098976532903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3.7969305560942856E-2"/>
                  <c:y val="8.2094190189529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FB-4407-9A67-796BA079B2BB}"/>
                </c:ext>
              </c:extLst>
            </c:dLbl>
            <c:dLbl>
              <c:idx val="3"/>
              <c:layout>
                <c:manualLayout>
                  <c:x val="-7.6752647298398133E-2"/>
                  <c:y val="7.2374458543736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FB-4407-9A67-796BA079B2BB}"/>
                </c:ext>
              </c:extLst>
            </c:dLbl>
            <c:dLbl>
              <c:idx val="4"/>
              <c:layout>
                <c:manualLayout>
                  <c:x val="-7.6625421822272222E-2"/>
                  <c:y val="1.7934962443721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FB-4407-9A67-796BA079B2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현황'!$C$12:$I$12</c:f>
              <c:numCache>
                <c:formatCode>#,##0.0_);[Red]\(#,##0.0\)</c:formatCode>
                <c:ptCount val="7"/>
                <c:pt idx="0">
                  <c:v>18.960848299999999</c:v>
                </c:pt>
                <c:pt idx="1">
                  <c:v>40.942491499999996</c:v>
                </c:pt>
                <c:pt idx="2">
                  <c:v>339.85217779999999</c:v>
                </c:pt>
                <c:pt idx="3">
                  <c:v>7.4216063999999999</c:v>
                </c:pt>
                <c:pt idx="4">
                  <c:v>10.409871300000001</c:v>
                </c:pt>
                <c:pt idx="5">
                  <c:v>11.6627116</c:v>
                </c:pt>
                <c:pt idx="6">
                  <c:v>13.737532199999999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FB-4407-9A67-796BA079B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583302087239196"/>
          <c:y val="0.29107101612298458"/>
          <c:w val="0.7353180852393445"/>
          <c:h val="0.70738177727784024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070182935675754"/>
                  <c:y val="3.35957736003898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20-4270-9EAF-42CCCDC7D26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현황'!$C$13:$I$13</c:f>
              <c:numCache>
                <c:formatCode>#,##0.0_);[Red]\(#,##0.0\)</c:formatCode>
                <c:ptCount val="7"/>
                <c:pt idx="0">
                  <c:v>80.397822700000006</c:v>
                </c:pt>
                <c:pt idx="1">
                  <c:v>156.0847934</c:v>
                </c:pt>
                <c:pt idx="2">
                  <c:v>450.53152339999997</c:v>
                </c:pt>
                <c:pt idx="3">
                  <c:v>16.915342899999999</c:v>
                </c:pt>
                <c:pt idx="4">
                  <c:v>28.379535899999997</c:v>
                </c:pt>
                <c:pt idx="5">
                  <c:v>7.5983830999999995</c:v>
                </c:pt>
                <c:pt idx="6">
                  <c:v>67.479162899999992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20-4270-9EAF-42CCCDC7D2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993589743589852"/>
          <c:y val="0.32727536717485151"/>
          <c:w val="0.73397435897435892"/>
          <c:h val="0.66696226801437064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2802871996769635"/>
                  <c:y val="7.44692019880497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F4-485F-9BC2-DB43AAD3677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현황'!$C$14:$I$14</c:f>
              <c:numCache>
                <c:formatCode>#,##0.0_);[Red]\(#,##0.0\)</c:formatCode>
                <c:ptCount val="7"/>
                <c:pt idx="0">
                  <c:v>48.730045599999997</c:v>
                </c:pt>
                <c:pt idx="1">
                  <c:v>109.6385999</c:v>
                </c:pt>
                <c:pt idx="2">
                  <c:v>410.47967030000001</c:v>
                </c:pt>
                <c:pt idx="3">
                  <c:v>14.4468219</c:v>
                </c:pt>
                <c:pt idx="4">
                  <c:v>24.096780899999999</c:v>
                </c:pt>
                <c:pt idx="5">
                  <c:v>8.9336023000000004</c:v>
                </c:pt>
                <c:pt idx="6">
                  <c:v>48.268127699999994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F4-485F-9BC2-DB43AAD367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218"/>
          <c:y val="5.0925925925925923E-2"/>
          <c:w val="0.1583333333333344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FE-4AB2-AD8C-0936AEF7CAD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FE-4AB2-AD8C-0936AEF7CAD5}"/>
              </c:ext>
            </c:extLst>
          </c:dPt>
          <c:dLbls>
            <c:dLbl>
              <c:idx val="0"/>
              <c:tx>
                <c:strRef>
                  <c:f>'2.시군별 면적 및 지번수 현황'!$H$23</c:f>
                  <c:strCache>
                    <c:ptCount val="1"/>
                    <c:pt idx="0">
                      <c:v>518.3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{4198A46A-8D4C-4E22-AD30-388E614773FA}</c15:txfldGUID>
                      <c15:f>'2.시군별 면적 및 지번수 현황'!$H$23</c15:f>
                      <c15:dlblFieldTableCache>
                        <c:ptCount val="1"/>
                        <c:pt idx="0">
                          <c:v>518.3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2FE-4AB2-AD8C-0936AEF7CAD5}"/>
                </c:ext>
              </c:extLst>
            </c:dLbl>
            <c:dLbl>
              <c:idx val="1"/>
              <c:tx>
                <c:strRef>
                  <c:f>'2.시군별 면적 및 지번수 현황'!$I$23</c:f>
                  <c:strCache>
                    <c:ptCount val="1"/>
                    <c:pt idx="0">
                      <c:v>257.3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{437EB95C-DDD4-484A-ABB0-322846B23D73}</c15:txfldGUID>
                      <c15:f>'2.시군별 면적 및 지번수 현황'!$I$23</c15:f>
                      <c15:dlblFieldTableCache>
                        <c:ptCount val="1"/>
                        <c:pt idx="0">
                          <c:v>255.6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2FE-4AB2-AD8C-0936AEF7CA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현황'!$D$23,'2.시군별 면적 및 지번수 현황'!$F$23)</c:f>
              <c:numCache>
                <c:formatCode>#,##0.0_ </c:formatCode>
                <c:ptCount val="2"/>
                <c:pt idx="0">
                  <c:v>518.3123488</c:v>
                </c:pt>
                <c:pt idx="1">
                  <c:v>257.255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FE-4AB2-AD8C-0936AEF7CA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68358016"/>
        <c:axId val="368481792"/>
        <c:axId val="0"/>
      </c:bar3DChart>
      <c:catAx>
        <c:axId val="268358016"/>
        <c:scaling>
          <c:orientation val="minMax"/>
        </c:scaling>
        <c:delete val="1"/>
        <c:axPos val="b"/>
        <c:majorTickMark val="out"/>
        <c:minorTickMark val="none"/>
        <c:tickLblPos val="none"/>
        <c:crossAx val="368481792"/>
        <c:crosses val="autoZero"/>
        <c:auto val="1"/>
        <c:lblAlgn val="ctr"/>
        <c:lblOffset val="100"/>
        <c:noMultiLvlLbl val="0"/>
      </c:catAx>
      <c:valAx>
        <c:axId val="368481792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683580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61111111111124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1.0687933239114341E-2"/>
                  <c:y val="5.9539224263633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7-46BF-81C3-4460E1016A85}"/>
                </c:ext>
              </c:extLst>
            </c:dLbl>
            <c:dLbl>
              <c:idx val="3"/>
              <c:layout>
                <c:manualLayout>
                  <c:x val="-4.7153105861767276E-2"/>
                  <c:y val="8.6508125878204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7-46BF-81C3-4460E1016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현황'!$C$15:$I$15</c:f>
              <c:numCache>
                <c:formatCode>#,##0.0_);[Red]\(#,##0.0\)</c:formatCode>
                <c:ptCount val="7"/>
                <c:pt idx="0">
                  <c:v>47.573398399999995</c:v>
                </c:pt>
                <c:pt idx="1">
                  <c:v>70.225194400000007</c:v>
                </c:pt>
                <c:pt idx="2">
                  <c:v>574.5958652999999</c:v>
                </c:pt>
                <c:pt idx="3">
                  <c:v>13.2814175</c:v>
                </c:pt>
                <c:pt idx="4">
                  <c:v>19.096334899999999</c:v>
                </c:pt>
                <c:pt idx="5">
                  <c:v>15.520637499999999</c:v>
                </c:pt>
                <c:pt idx="6">
                  <c:v>46.832601799999999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F7-46BF-81C3-4460E1016A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61111111111124"/>
          <c:y val="0.21990740740740922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9.8234408516194582E-2"/>
                  <c:y val="0.243182108306022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D6-4CE5-AA0B-08CEBDD3D9BC}"/>
                </c:ext>
              </c:extLst>
            </c:dLbl>
            <c:dLbl>
              <c:idx val="4"/>
              <c:layout>
                <c:manualLayout>
                  <c:x val="-0.116264705490494"/>
                  <c:y val="8.3678219611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D6-4CE5-AA0B-08CEBDD3D9BC}"/>
                </c:ext>
              </c:extLst>
            </c:dLbl>
            <c:dLbl>
              <c:idx val="5"/>
              <c:layout>
                <c:manualLayout>
                  <c:x val="-6.2108264385733532E-2"/>
                  <c:y val="2.421859248221488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D6-4CE5-AA0B-08CEBDD3D9BC}"/>
                </c:ext>
              </c:extLst>
            </c:dLbl>
            <c:dLbl>
              <c:idx val="6"/>
              <c:layout>
                <c:manualLayout>
                  <c:x val="1.5883395286249123E-2"/>
                  <c:y val="3.40909497625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D6-4CE5-AA0B-08CEBDD3D9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현황'!$C$16:$I$16</c:f>
              <c:numCache>
                <c:formatCode>#,##0.0_);[Red]\(#,##0.0\)</c:formatCode>
                <c:ptCount val="7"/>
                <c:pt idx="0">
                  <c:v>33.3169775</c:v>
                </c:pt>
                <c:pt idx="1">
                  <c:v>95.639516599999993</c:v>
                </c:pt>
                <c:pt idx="2">
                  <c:v>401.18634269999995</c:v>
                </c:pt>
                <c:pt idx="3">
                  <c:v>11.703719699999999</c:v>
                </c:pt>
                <c:pt idx="4">
                  <c:v>20.928073300000001</c:v>
                </c:pt>
                <c:pt idx="5">
                  <c:v>14.057406800000001</c:v>
                </c:pt>
                <c:pt idx="6">
                  <c:v>45.546149100000008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ED6-4CE5-AA0B-08CEBDD3D9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083333333333398"/>
          <c:y val="0.21064814814814881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1064284477130713"/>
                  <c:y val="4.94001671133124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A3-4DD2-A42B-1AF9C88455B2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현황'!$C$17:$I$17</c:f>
              <c:numCache>
                <c:formatCode>#,##0.0_);[Red]\(#,##0.0\)</c:formatCode>
                <c:ptCount val="7"/>
                <c:pt idx="0">
                  <c:v>30.441701600000002</c:v>
                </c:pt>
                <c:pt idx="1">
                  <c:v>107.55759399999999</c:v>
                </c:pt>
                <c:pt idx="2">
                  <c:v>286.88450560000001</c:v>
                </c:pt>
                <c:pt idx="3">
                  <c:v>11.1520949</c:v>
                </c:pt>
                <c:pt idx="4">
                  <c:v>17.937747399999999</c:v>
                </c:pt>
                <c:pt idx="5">
                  <c:v>10.342533699999999</c:v>
                </c:pt>
                <c:pt idx="6">
                  <c:v>36.587784299999996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A3-4DD2-A42B-1AF9C88455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794988217713821"/>
          <c:y val="0.26927337291394732"/>
          <c:w val="0.76794451788417517"/>
          <c:h val="0.71813774615071513"/>
        </c:manualLayout>
      </c:layout>
      <c:pie3DChart>
        <c:varyColors val="1"/>
        <c:ser>
          <c:idx val="0"/>
          <c:order val="0"/>
          <c:dLbls>
            <c:dLbl>
              <c:idx val="5"/>
              <c:layout>
                <c:manualLayout>
                  <c:x val="5.2969827954172766E-2"/>
                  <c:y val="-9.2153483559336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CF-48E7-8025-F074D50740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현황'!$C$18:$I$18</c:f>
              <c:numCache>
                <c:formatCode>#,##0.0_);[Red]\(#,##0.0\)</c:formatCode>
                <c:ptCount val="7"/>
                <c:pt idx="0">
                  <c:v>122.7147812</c:v>
                </c:pt>
                <c:pt idx="1">
                  <c:v>234.01801869999997</c:v>
                </c:pt>
                <c:pt idx="2">
                  <c:v>443.54362419999995</c:v>
                </c:pt>
                <c:pt idx="3">
                  <c:v>19.900268699999998</c:v>
                </c:pt>
                <c:pt idx="4">
                  <c:v>40.916899100000002</c:v>
                </c:pt>
                <c:pt idx="5">
                  <c:v>11.1495529</c:v>
                </c:pt>
                <c:pt idx="6">
                  <c:v>171.59535569999997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CF-48E7-8025-F074D5074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566008794355237"/>
          <c:y val="0.29107101612298458"/>
          <c:w val="0.74801604344911465"/>
          <c:h val="0.70738177727784024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0080426195221973"/>
                  <c:y val="-8.3261869494037036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0C-4E1A-BA4A-0ACB998EEF78}"/>
                </c:ext>
              </c:extLst>
            </c:dLbl>
            <c:dLbl>
              <c:idx val="6"/>
              <c:layout>
                <c:manualLayout>
                  <c:x val="8.8380894654148209E-2"/>
                  <c:y val="0.1053818767703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0C-4E1A-BA4A-0ACB998EEF7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현황'!$C$19:$I$19</c:f>
              <c:numCache>
                <c:formatCode>#,##0.0_);[Red]\(#,##0.0\)</c:formatCode>
                <c:ptCount val="7"/>
                <c:pt idx="0">
                  <c:v>60.463618799999992</c:v>
                </c:pt>
                <c:pt idx="1">
                  <c:v>158.72697640000001</c:v>
                </c:pt>
                <c:pt idx="2">
                  <c:v>225.39174879999999</c:v>
                </c:pt>
                <c:pt idx="3">
                  <c:v>14.808353199999999</c:v>
                </c:pt>
                <c:pt idx="4">
                  <c:v>28.547659100000001</c:v>
                </c:pt>
                <c:pt idx="5">
                  <c:v>25.898248899999999</c:v>
                </c:pt>
                <c:pt idx="6">
                  <c:v>98.633970199999965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B0C-4E1A-BA4A-0ACB998EEF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1"/>
          <c:y val="0.21990740740740922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현황'!$C$20:$I$20</c:f>
              <c:numCache>
                <c:formatCode>#,##0.0_);[Red]\(#,##0.0\)</c:formatCode>
                <c:ptCount val="7"/>
                <c:pt idx="0">
                  <c:v>92.910707000000002</c:v>
                </c:pt>
                <c:pt idx="1">
                  <c:v>86.523903700000005</c:v>
                </c:pt>
                <c:pt idx="2">
                  <c:v>147.83996669999999</c:v>
                </c:pt>
                <c:pt idx="3">
                  <c:v>15.3941809</c:v>
                </c:pt>
                <c:pt idx="4">
                  <c:v>24.130328399999996</c:v>
                </c:pt>
                <c:pt idx="5">
                  <c:v>17.861883800000001</c:v>
                </c:pt>
                <c:pt idx="6">
                  <c:v>66.273230500000011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7D-4F44-88B1-3781022D1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61111111111124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현황'!$C$21:$I$21</c:f>
              <c:numCache>
                <c:formatCode>#,##0.0_);[Red]\(#,##0.0\)</c:formatCode>
                <c:ptCount val="7"/>
                <c:pt idx="0">
                  <c:v>47.924398799999992</c:v>
                </c:pt>
                <c:pt idx="1">
                  <c:v>88.526543099999984</c:v>
                </c:pt>
                <c:pt idx="2">
                  <c:v>181.85778790000001</c:v>
                </c:pt>
                <c:pt idx="3">
                  <c:v>12.359499199999998</c:v>
                </c:pt>
                <c:pt idx="4">
                  <c:v>19.022346299999999</c:v>
                </c:pt>
                <c:pt idx="5">
                  <c:v>10.5483376</c:v>
                </c:pt>
                <c:pt idx="6">
                  <c:v>31.866700799999997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11-469B-BEAF-78B5B3CF8F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660246315364427"/>
          <c:y val="0.28036436621893007"/>
          <c:w val="0.76217968907732692"/>
          <c:h val="0.68327998215909602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4.3813328212022322E-2"/>
                  <c:y val="4.48985922214271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7D-49CE-9C64-440970317229}"/>
                </c:ext>
              </c:extLst>
            </c:dLbl>
            <c:dLbl>
              <c:idx val="1"/>
              <c:layout>
                <c:manualLayout>
                  <c:x val="-0.12339824595096385"/>
                  <c:y val="-0.1230374612264376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7D-49CE-9C64-440970317229}"/>
                </c:ext>
              </c:extLst>
            </c:dLbl>
            <c:dLbl>
              <c:idx val="3"/>
              <c:layout>
                <c:manualLayout>
                  <c:x val="-0.13103514499711941"/>
                  <c:y val="0.171037938439513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7D-49CE-9C64-440970317229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현황'!$C$22:$I$22</c:f>
              <c:numCache>
                <c:formatCode>#,##0.0_);[Red]\(#,##0.0\)</c:formatCode>
                <c:ptCount val="7"/>
                <c:pt idx="0">
                  <c:v>60.095750399999993</c:v>
                </c:pt>
                <c:pt idx="1">
                  <c:v>112.83773479999999</c:v>
                </c:pt>
                <c:pt idx="2">
                  <c:v>206.574274</c:v>
                </c:pt>
                <c:pt idx="3">
                  <c:v>14.247501399999999</c:v>
                </c:pt>
                <c:pt idx="4">
                  <c:v>20.404268199999997</c:v>
                </c:pt>
                <c:pt idx="5">
                  <c:v>10.7252334</c:v>
                </c:pt>
                <c:pt idx="6">
                  <c:v>49.782516199999996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7D-49CE-9C64-4409703172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63888888888889"/>
          <c:y val="0.21064814814814881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6671678602988696"/>
                  <c:y val="8.55394893820097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5B-4A14-8C98-534E793AB45E}"/>
                </c:ext>
              </c:extLst>
            </c:dLbl>
            <c:dLbl>
              <c:idx val="3"/>
              <c:layout>
                <c:manualLayout>
                  <c:x val="-8.7444044368825732E-2"/>
                  <c:y val="8.55261274158912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5B-4A14-8C98-534E793AB45E}"/>
                </c:ext>
              </c:extLst>
            </c:dLbl>
            <c:dLbl>
              <c:idx val="4"/>
              <c:layout>
                <c:manualLayout>
                  <c:x val="-0.11217636740131109"/>
                  <c:y val="-7.50379384395136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5B-4A14-8C98-534E793AB45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현황'!$C$23:$I$23</c:f>
              <c:numCache>
                <c:formatCode>#,##0.0_);[Red]\(#,##0.0\)</c:formatCode>
                <c:ptCount val="7"/>
                <c:pt idx="0">
                  <c:v>34.3693636</c:v>
                </c:pt>
                <c:pt idx="1">
                  <c:v>77.811450099999988</c:v>
                </c:pt>
                <c:pt idx="2">
                  <c:v>315.92802219999999</c:v>
                </c:pt>
                <c:pt idx="3">
                  <c:v>12.025932300000001</c:v>
                </c:pt>
                <c:pt idx="4">
                  <c:v>20.4874358</c:v>
                </c:pt>
                <c:pt idx="5">
                  <c:v>10.869648099999999</c:v>
                </c:pt>
                <c:pt idx="6">
                  <c:v>46.8204967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65B-4A14-8C98-534E793AB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76329347720585"/>
          <c:y val="0.2423448696819874"/>
          <c:w val="0.78446518259291387"/>
          <c:h val="0.7385660745895136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현황'!$C$24:$I$24</c:f>
              <c:numCache>
                <c:formatCode>#,##0.0_);[Red]\(#,##0.0\)</c:formatCode>
                <c:ptCount val="7"/>
                <c:pt idx="0">
                  <c:v>52.924719299999992</c:v>
                </c:pt>
                <c:pt idx="1">
                  <c:v>35.040150799999992</c:v>
                </c:pt>
                <c:pt idx="2">
                  <c:v>258.12276509999998</c:v>
                </c:pt>
                <c:pt idx="3">
                  <c:v>10.4366693</c:v>
                </c:pt>
                <c:pt idx="4">
                  <c:v>13.839440999999999</c:v>
                </c:pt>
                <c:pt idx="5">
                  <c:v>1.0863311</c:v>
                </c:pt>
                <c:pt idx="6">
                  <c:v>25.328821699999999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A2-4740-94EB-8DB4505036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246"/>
          <c:y val="5.0925925925925923E-2"/>
          <c:w val="0.15833333333333457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37-47E9-9481-8F6D4C8EF29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37-47E9-9481-8F6D4C8EF298}"/>
              </c:ext>
            </c:extLst>
          </c:dPt>
          <c:dLbls>
            <c:dLbl>
              <c:idx val="0"/>
              <c:layout>
                <c:manualLayout>
                  <c:x val="2.7777777777777974E-3"/>
                  <c:y val="-1.3888888888888944E-2"/>
                </c:manualLayout>
              </c:layout>
              <c:tx>
                <c:strRef>
                  <c:f>'2.시군별 면적 및 지번수 현황'!$H$10</c:f>
                  <c:strCache>
                    <c:ptCount val="1"/>
                    <c:pt idx="0">
                      <c:v>455.1
(3.7)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{6D95B4C0-4F74-4AED-9931-27A385D09BC7}</c15:txfldGUID>
                      <c15:f>'2.시군별 면적 및 지번수 현황'!$H$10</c15:f>
                      <c15:dlblFieldTableCache>
                        <c:ptCount val="1"/>
                        <c:pt idx="0">
                          <c:v>455.1
(3.7)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837-47E9-9481-8F6D4C8EF298}"/>
                </c:ext>
              </c:extLst>
            </c:dLbl>
            <c:dLbl>
              <c:idx val="1"/>
              <c:tx>
                <c:strRef>
                  <c:f>'2.시군별 면적 및 지번수 현황'!$I$10</c:f>
                  <c:strCache>
                    <c:ptCount val="1"/>
                    <c:pt idx="0">
                      <c:v>232.3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{F11ABBF8-7231-4BA9-B3A3-5EEF384F87C4}</c15:txfldGUID>
                      <c15:f>'2.시군별 면적 및 지번수 현황'!$I$10</c15:f>
                      <c15:dlblFieldTableCache>
                        <c:ptCount val="1"/>
                        <c:pt idx="0">
                          <c:v>230.8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837-47E9-9481-8F6D4C8EF2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현황'!$D$10,'2.시군별 면적 및 지번수 현황'!$F$10)</c:f>
              <c:numCache>
                <c:formatCode>#,##0.0_ </c:formatCode>
                <c:ptCount val="2"/>
                <c:pt idx="0">
                  <c:v>455.07416789999996</c:v>
                </c:pt>
                <c:pt idx="1">
                  <c:v>232.34900000000002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37-47E9-9481-8F6D4C8EF2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683008"/>
        <c:axId val="188686720"/>
        <c:axId val="0"/>
      </c:bar3DChart>
      <c:catAx>
        <c:axId val="188683008"/>
        <c:scaling>
          <c:orientation val="minMax"/>
        </c:scaling>
        <c:delete val="1"/>
        <c:axPos val="b"/>
        <c:majorTickMark val="out"/>
        <c:minorTickMark val="none"/>
        <c:tickLblPos val="none"/>
        <c:crossAx val="188686720"/>
        <c:crosses val="autoZero"/>
        <c:auto val="1"/>
        <c:lblAlgn val="ctr"/>
        <c:lblOffset val="100"/>
        <c:noMultiLvlLbl val="0"/>
      </c:catAx>
      <c:valAx>
        <c:axId val="188686720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8868300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412598425196848"/>
          <c:y val="0.32357175632766405"/>
          <c:w val="0.73191063312208249"/>
          <c:h val="0.6698728043609968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현황'!$C$25:$I$25</c:f>
              <c:numCache>
                <c:formatCode>#,##0.0_);[Red]\(#,##0.0\)</c:formatCode>
                <c:ptCount val="7"/>
                <c:pt idx="0">
                  <c:v>54.925208299999994</c:v>
                </c:pt>
                <c:pt idx="1">
                  <c:v>72.120128899999997</c:v>
                </c:pt>
                <c:pt idx="2">
                  <c:v>252.0983239</c:v>
                </c:pt>
                <c:pt idx="3">
                  <c:v>8.0485810999999998</c:v>
                </c:pt>
                <c:pt idx="4">
                  <c:v>16.0195118</c:v>
                </c:pt>
                <c:pt idx="5">
                  <c:v>3.8747179999999997</c:v>
                </c:pt>
                <c:pt idx="6">
                  <c:v>33.011443099999994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17-4527-9F6B-B0750A68D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1"/>
          <c:y val="0.20601851851851852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1344929365104495"/>
                  <c:y val="5.15196113370309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C9-462C-9C9E-9C1F40BAEFB9}"/>
                </c:ext>
              </c:extLst>
            </c:dLbl>
            <c:dLbl>
              <c:idx val="1"/>
              <c:layout>
                <c:manualLayout>
                  <c:x val="-5.5098648735037413E-2"/>
                  <c:y val="-1.26494616779005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C9-462C-9C9E-9C1F40BAEFB9}"/>
                </c:ext>
              </c:extLst>
            </c:dLbl>
            <c:dLbl>
              <c:idx val="4"/>
              <c:layout>
                <c:manualLayout>
                  <c:x val="-8.4512920408991665E-2"/>
                  <c:y val="-7.41428166892372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C9-462C-9C9E-9C1F40BAEFB9}"/>
                </c:ext>
              </c:extLst>
            </c:dLbl>
            <c:dLbl>
              <c:idx val="6"/>
              <c:layout>
                <c:manualLayout>
                  <c:x val="0.11562777247357076"/>
                  <c:y val="9.71387732536075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C9-462C-9C9E-9C1F40BAEFB9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'6.시군별 지목별 면적 현황'!$C$26:$I$26</c:f>
              <c:numCache>
                <c:formatCode>#,##0.0_);[Red]\(#,##0.0\)</c:formatCode>
                <c:ptCount val="7"/>
                <c:pt idx="0">
                  <c:v>107.51289079999999</c:v>
                </c:pt>
                <c:pt idx="1">
                  <c:v>102.5692883</c:v>
                </c:pt>
                <c:pt idx="2">
                  <c:v>325.09481319999998</c:v>
                </c:pt>
                <c:pt idx="3">
                  <c:v>11.282210300000001</c:v>
                </c:pt>
                <c:pt idx="4">
                  <c:v>15.282864099999999</c:v>
                </c:pt>
                <c:pt idx="5">
                  <c:v>1.4140999999999999E-2</c:v>
                </c:pt>
                <c:pt idx="6">
                  <c:v>94.031590699999995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C9-462C-9C9E-9C1F40BAEF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268"/>
          <c:y val="5.0925925925925923E-2"/>
          <c:w val="0.1583333333333346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43F-4440-A824-36DD77DEC25C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43F-4440-A824-36DD77DEC25C}"/>
              </c:ext>
            </c:extLst>
          </c:dPt>
          <c:dLbls>
            <c:dLbl>
              <c:idx val="0"/>
              <c:tx>
                <c:strRef>
                  <c:f>'2.시군별 면적 및 지번수 현황'!$H$11</c:f>
                  <c:strCache>
                    <c:ptCount val="1"/>
                    <c:pt idx="0">
                      <c:v>547.3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{6870B37F-B9D7-4DE6-8F2A-0405A1D34C4E}</c15:txfldGUID>
                      <c15:f>'2.시군별 면적 및 지번수 현황'!$H$11</c15:f>
                      <c15:dlblFieldTableCache>
                        <c:ptCount val="1"/>
                        <c:pt idx="0">
                          <c:v>547.5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43F-4440-A824-36DD77DEC25C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247E-3"/>
                </c:manualLayout>
              </c:layout>
              <c:tx>
                <c:strRef>
                  <c:f>'2.시군별 면적 및 지번수 현황'!$I$11</c:f>
                  <c:strCache>
                    <c:ptCount val="1"/>
                    <c:pt idx="0">
                      <c:v>197.2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{19C399C9-17CF-4837-96BD-02C6DB79A216}</c15:txfldGUID>
                      <c15:f>'2.시군별 면적 및 지번수 현황'!$I$11</c15:f>
                      <c15:dlblFieldTableCache>
                        <c:ptCount val="1"/>
                        <c:pt idx="0">
                          <c:v>195.6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43F-4440-A824-36DD77DEC2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현황'!$D$11,'2.시군별 면적 및 지번수 현황'!$F$11)</c:f>
              <c:numCache>
                <c:formatCode>#,##0.0_ </c:formatCode>
                <c:ptCount val="2"/>
                <c:pt idx="0">
                  <c:v>547.32620770000005</c:v>
                </c:pt>
                <c:pt idx="1">
                  <c:v>197.239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43F-4440-A824-36DD77DEC2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696064"/>
        <c:axId val="188703872"/>
        <c:axId val="0"/>
      </c:bar3DChart>
      <c:catAx>
        <c:axId val="188696064"/>
        <c:scaling>
          <c:orientation val="minMax"/>
        </c:scaling>
        <c:delete val="1"/>
        <c:axPos val="b"/>
        <c:majorTickMark val="out"/>
        <c:minorTickMark val="none"/>
        <c:tickLblPos val="none"/>
        <c:crossAx val="188703872"/>
        <c:crosses val="autoZero"/>
        <c:auto val="1"/>
        <c:lblAlgn val="ctr"/>
        <c:lblOffset val="100"/>
        <c:noMultiLvlLbl val="0"/>
      </c:catAx>
      <c:valAx>
        <c:axId val="188703872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886960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318"/>
          <c:y val="5.0925925925925923E-2"/>
          <c:w val="0.1583333333333348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F01-4C7F-A70F-E7EF859B7F5D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F01-4C7F-A70F-E7EF859B7F5D}"/>
              </c:ext>
            </c:extLst>
          </c:dPt>
          <c:dLbls>
            <c:dLbl>
              <c:idx val="0"/>
              <c:layout>
                <c:manualLayout>
                  <c:x val="2.7777777777778017E-3"/>
                  <c:y val="-9.2592592592593247E-3"/>
                </c:manualLayout>
              </c:layout>
              <c:tx>
                <c:strRef>
                  <c:f>'2.시군별 면적 및 지번수 현황'!$H$9</c:f>
                  <c:strCache>
                    <c:ptCount val="1"/>
                    <c:pt idx="0">
                      <c:v>464.3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{74B7ED29-5FBC-4B55-BEAB-C7421454BC52}</c15:txfldGUID>
                      <c15:f>'2.시군별 면적 및 지번수 현황'!$H$9</c15:f>
                      <c15:dlblFieldTableCache>
                        <c:ptCount val="1"/>
                        <c:pt idx="0">
                          <c:v>464.1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F01-4C7F-A70F-E7EF859B7F5D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351E-3"/>
                </c:manualLayout>
              </c:layout>
              <c:tx>
                <c:strRef>
                  <c:f>'2.시군별 면적 및 지번수 현황'!$I$9</c:f>
                  <c:strCache>
                    <c:ptCount val="1"/>
                    <c:pt idx="0">
                      <c:v>199.5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{365BFCA2-EE20-4285-940A-4B124130A681}</c15:txfldGUID>
                      <c15:f>'2.시군별 면적 및 지번수 현황'!$I$9</c15:f>
                      <c15:dlblFieldTableCache>
                        <c:ptCount val="1"/>
                        <c:pt idx="0">
                          <c:v>197.8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F01-4C7F-A70F-E7EF859B7F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현황'!$D$9,'2.시군별 면적 및 지번수 현황'!$F$9)</c:f>
              <c:numCache>
                <c:formatCode>#,##0.0_ </c:formatCode>
                <c:ptCount val="2"/>
                <c:pt idx="0">
                  <c:v>464.33273910000003</c:v>
                </c:pt>
                <c:pt idx="1">
                  <c:v>199.47200000000001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F01-4C7F-A70F-E7EF859B7F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28832"/>
        <c:axId val="188740736"/>
        <c:axId val="0"/>
      </c:bar3DChart>
      <c:catAx>
        <c:axId val="188728832"/>
        <c:scaling>
          <c:orientation val="minMax"/>
        </c:scaling>
        <c:delete val="1"/>
        <c:axPos val="b"/>
        <c:majorTickMark val="out"/>
        <c:minorTickMark val="none"/>
        <c:tickLblPos val="none"/>
        <c:crossAx val="188740736"/>
        <c:crosses val="autoZero"/>
        <c:auto val="1"/>
        <c:lblAlgn val="ctr"/>
        <c:lblOffset val="100"/>
        <c:noMultiLvlLbl val="0"/>
      </c:catAx>
      <c:valAx>
        <c:axId val="18874073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8872883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346"/>
          <c:y val="5.0925925925925923E-2"/>
          <c:w val="0.1583333333333349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6D-4889-B45E-CEDC21C0881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6D-4889-B45E-CEDC21C08814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9.2592592592593108E-3"/>
                </c:manualLayout>
              </c:layout>
              <c:tx>
                <c:strRef>
                  <c:f>'2.시군별 면적 및 지번수 현황'!$H$26</c:f>
                  <c:strCache>
                    <c:ptCount val="1"/>
                    <c:pt idx="0">
                      <c:v>655.8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{260908D2-45BD-4051-98C3-A8ED99791358}</c15:txfldGUID>
                      <c15:f>'2.시군별 면적 및 지번수 현황'!$H$26</c15:f>
                      <c15:dlblFieldTableCache>
                        <c:ptCount val="1"/>
                        <c:pt idx="0">
                          <c:v>655.6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66D-4889-B45E-CEDC21C08814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42E-3"/>
                </c:manualLayout>
              </c:layout>
              <c:tx>
                <c:strRef>
                  <c:f>'2.시군별 면적 및 지번수 현황'!$I$26</c:f>
                  <c:strCache>
                    <c:ptCount val="1"/>
                    <c:pt idx="0">
                      <c:v>323.1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{FAD17F43-B7B6-4714-8339-8D561DE5A4EA}</c15:txfldGUID>
                      <c15:f>'2.시군별 면적 및 지번수 현황'!$I$26</c15:f>
                      <c15:dlblFieldTableCache>
                        <c:ptCount val="1"/>
                        <c:pt idx="0">
                          <c:v>318.8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66D-4889-B45E-CEDC21C0881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현황'!$D$26,'2.시군별 면적 및 지번수 현황'!$F$26)</c:f>
              <c:numCache>
                <c:formatCode>#,##0.0_ </c:formatCode>
                <c:ptCount val="2"/>
                <c:pt idx="0">
                  <c:v>655.78779839999993</c:v>
                </c:pt>
                <c:pt idx="1">
                  <c:v>323.13800000000003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6D-4889-B45E-CEDC21C08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66080"/>
        <c:axId val="188786176"/>
        <c:axId val="0"/>
      </c:bar3DChart>
      <c:catAx>
        <c:axId val="188766080"/>
        <c:scaling>
          <c:orientation val="minMax"/>
        </c:scaling>
        <c:delete val="1"/>
        <c:axPos val="b"/>
        <c:majorTickMark val="out"/>
        <c:minorTickMark val="none"/>
        <c:tickLblPos val="none"/>
        <c:crossAx val="188786176"/>
        <c:crosses val="autoZero"/>
        <c:auto val="1"/>
        <c:lblAlgn val="ctr"/>
        <c:lblOffset val="100"/>
        <c:noMultiLvlLbl val="0"/>
      </c:catAx>
      <c:valAx>
        <c:axId val="18878617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8876608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368"/>
          <c:y val="5.0925925925925923E-2"/>
          <c:w val="0.1583333333333350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8E-478A-919B-D1DFE1C42D4D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8E-478A-919B-D1DFE1C42D4D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9.2592592592593177E-3"/>
                </c:manualLayout>
              </c:layout>
              <c:tx>
                <c:strRef>
                  <c:f>'2.시군별 면적 및 지번수 현황'!$H$7</c:f>
                  <c:strCache>
                    <c:ptCount val="1"/>
                    <c:pt idx="0">
                      <c:v>911.0
(7.4)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{CAAC6245-AF20-4D4F-B181-2C18CB243B7A}</c15:txfldGUID>
                      <c15:f>'2.시군별 면적 및 지번수 현황'!$H$7</c15:f>
                      <c15:dlblFieldTableCache>
                        <c:ptCount val="1"/>
                        <c:pt idx="0">
                          <c:v>911.0
(7.4)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08E-478A-919B-D1DFE1C42D4D}"/>
                </c:ext>
              </c:extLst>
            </c:dLbl>
            <c:dLbl>
              <c:idx val="1"/>
              <c:layout>
                <c:manualLayout>
                  <c:x val="8.3333333333333367E-3"/>
                  <c:y val="9.2592592592593507E-3"/>
                </c:manualLayout>
              </c:layout>
              <c:tx>
                <c:strRef>
                  <c:f>'2.시군별 면적 및 지번수 현황'!$I$7</c:f>
                  <c:strCache>
                    <c:ptCount val="1"/>
                    <c:pt idx="0">
                      <c:v>384.9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{DD67CBCD-81B7-4C9B-ABC8-8D4AA8386C25}</c15:txfldGUID>
                      <c15:f>'2.시군별 면적 및 지번수 현황'!$I$7</c15:f>
                      <c15:dlblFieldTableCache>
                        <c:ptCount val="1"/>
                        <c:pt idx="0">
                          <c:v>381.1
(6.5)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08E-478A-919B-D1DFE1C42D4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('2.시군별 면적 및 지번수 현황'!$D$7,'2.시군별 면적 및 지번수 현황'!$F$7)</c:f>
              <c:numCache>
                <c:formatCode>#,##0.0_ </c:formatCode>
                <c:ptCount val="2"/>
                <c:pt idx="0">
                  <c:v>910.95497569999998</c:v>
                </c:pt>
                <c:pt idx="1">
                  <c:v>384.923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8E-478A-919B-D1DFE1C42D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803328"/>
        <c:axId val="188807040"/>
        <c:axId val="0"/>
      </c:bar3DChart>
      <c:catAx>
        <c:axId val="188803328"/>
        <c:scaling>
          <c:orientation val="minMax"/>
        </c:scaling>
        <c:delete val="1"/>
        <c:axPos val="b"/>
        <c:majorTickMark val="out"/>
        <c:minorTickMark val="none"/>
        <c:tickLblPos val="none"/>
        <c:crossAx val="188807040"/>
        <c:crosses val="autoZero"/>
        <c:auto val="1"/>
        <c:lblAlgn val="ctr"/>
        <c:lblOffset val="100"/>
        <c:noMultiLvlLbl val="0"/>
      </c:catAx>
      <c:valAx>
        <c:axId val="188807040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888033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image" Target="../media/image2.jpeg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27</xdr:row>
      <xdr:rowOff>9525</xdr:rowOff>
    </xdr:from>
    <xdr:to>
      <xdr:col>20</xdr:col>
      <xdr:colOff>552450</xdr:colOff>
      <xdr:row>81</xdr:row>
      <xdr:rowOff>142875</xdr:rowOff>
    </xdr:to>
    <xdr:pic>
      <xdr:nvPicPr>
        <xdr:cNvPr id="2" name="그림 1" descr="46000_전남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4124325"/>
          <a:ext cx="14735175" cy="8362950"/>
        </a:xfrm>
        <a:prstGeom prst="rect">
          <a:avLst/>
        </a:prstGeom>
      </xdr:spPr>
    </xdr:pic>
    <xdr:clientData/>
  </xdr:twoCellAnchor>
  <xdr:twoCellAnchor>
    <xdr:from>
      <xdr:col>18</xdr:col>
      <xdr:colOff>666750</xdr:colOff>
      <xdr:row>27</xdr:row>
      <xdr:rowOff>47625</xdr:rowOff>
    </xdr:from>
    <xdr:to>
      <xdr:col>20</xdr:col>
      <xdr:colOff>485775</xdr:colOff>
      <xdr:row>29</xdr:row>
      <xdr:rowOff>57150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3515975" y="4162425"/>
          <a:ext cx="1190625" cy="3143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9</xdr:col>
      <xdr:colOff>523875</xdr:colOff>
      <xdr:row>50</xdr:row>
      <xdr:rowOff>104775</xdr:rowOff>
    </xdr:from>
    <xdr:to>
      <xdr:col>10</xdr:col>
      <xdr:colOff>476250</xdr:colOff>
      <xdr:row>54</xdr:row>
      <xdr:rowOff>38100</xdr:rowOff>
    </xdr:to>
    <xdr:sp macro="" textlink="$F$5">
      <xdr:nvSpPr>
        <xdr:cNvPr id="4" name="직사각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7200900" y="7724775"/>
          <a:ext cx="638175" cy="542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097ADB0-F4CD-46E1-AC03-534F8898F096}" type="TxLink">
            <a:rPr lang="en-US" altLang="ko-KR" sz="1000">
              <a:solidFill>
                <a:schemeClr val="tx1"/>
              </a:solidFill>
            </a:rPr>
            <a:pPr algn="ctr"/>
            <a:t>51.7
(70.8)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409575</xdr:colOff>
      <xdr:row>51</xdr:row>
      <xdr:rowOff>38100</xdr:rowOff>
    </xdr:from>
    <xdr:to>
      <xdr:col>18</xdr:col>
      <xdr:colOff>361950</xdr:colOff>
      <xdr:row>54</xdr:row>
      <xdr:rowOff>38100</xdr:rowOff>
    </xdr:to>
    <xdr:sp macro="" textlink="$F$6">
      <xdr:nvSpPr>
        <xdr:cNvPr id="5" name="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2573000" y="781050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2DAC5A3-1254-4BC0-8ACC-476C36ABA7BE}" type="TxLink">
            <a:rPr lang="en-US" altLang="ko-KR" sz="1000">
              <a:solidFill>
                <a:schemeClr val="tx1"/>
              </a:solidFill>
            </a:rPr>
            <a:pPr algn="ctr"/>
            <a:t>512.3
(305.5)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123825</xdr:colOff>
      <xdr:row>46</xdr:row>
      <xdr:rowOff>19050</xdr:rowOff>
    </xdr:from>
    <xdr:to>
      <xdr:col>16</xdr:col>
      <xdr:colOff>76200</xdr:colOff>
      <xdr:row>49</xdr:row>
      <xdr:rowOff>19050</xdr:rowOff>
    </xdr:to>
    <xdr:sp macro="" textlink="$F$7">
      <xdr:nvSpPr>
        <xdr:cNvPr id="6" name="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10915650" y="702945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DF28360-D456-4D0F-ABD6-D73F9A6EA3AB}" type="TxLink">
            <a:rPr lang="en-US" altLang="ko-KR" sz="1000">
              <a:solidFill>
                <a:schemeClr val="tx1"/>
              </a:solidFill>
            </a:rPr>
            <a:pPr algn="ctr"/>
            <a:t>911.0
(384.9)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209550</xdr:colOff>
      <xdr:row>45</xdr:row>
      <xdr:rowOff>104775</xdr:rowOff>
    </xdr:from>
    <xdr:to>
      <xdr:col>12</xdr:col>
      <xdr:colOff>161925</xdr:colOff>
      <xdr:row>48</xdr:row>
      <xdr:rowOff>104775</xdr:rowOff>
    </xdr:to>
    <xdr:sp macro="" textlink="$F$8">
      <xdr:nvSpPr>
        <xdr:cNvPr id="7" name="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8391525" y="696277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E51FF90-60CD-4BF9-8046-048FBEB64EC3}" type="TxLink">
            <a:rPr lang="en-US" altLang="ko-KR" sz="1000">
              <a:solidFill>
                <a:schemeClr val="tx1"/>
              </a:solidFill>
            </a:rPr>
            <a:pPr algn="ctr"/>
            <a:t>608.5
(391.5)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609600</xdr:colOff>
      <xdr:row>44</xdr:row>
      <xdr:rowOff>47625</xdr:rowOff>
    </xdr:from>
    <xdr:to>
      <xdr:col>17</xdr:col>
      <xdr:colOff>561975</xdr:colOff>
      <xdr:row>47</xdr:row>
      <xdr:rowOff>47625</xdr:rowOff>
    </xdr:to>
    <xdr:sp macro="" textlink="$F$9">
      <xdr:nvSpPr>
        <xdr:cNvPr id="8" name="직사각형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12087225" y="675322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A3E6E77-AB7C-4FED-9739-E6F5173D9988}" type="TxLink">
            <a:rPr lang="en-US" altLang="ko-KR" sz="1000">
              <a:solidFill>
                <a:schemeClr val="tx1"/>
              </a:solidFill>
            </a:rPr>
            <a:pPr algn="ctr"/>
            <a:t>464.3
(199.5)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542925</xdr:colOff>
      <xdr:row>36</xdr:row>
      <xdr:rowOff>0</xdr:rowOff>
    </xdr:from>
    <xdr:to>
      <xdr:col>13</xdr:col>
      <xdr:colOff>495300</xdr:colOff>
      <xdr:row>39</xdr:row>
      <xdr:rowOff>0</xdr:rowOff>
    </xdr:to>
    <xdr:sp macro="" textlink="$F$10">
      <xdr:nvSpPr>
        <xdr:cNvPr id="9" name="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9277350" y="548640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3DEC5BA-C221-4DF1-8694-20CD39F4E705}" type="TxLink">
            <a:rPr lang="en-US" altLang="ko-KR" sz="1000">
              <a:solidFill>
                <a:schemeClr val="tx1"/>
              </a:solidFill>
            </a:rPr>
            <a:pPr algn="ctr"/>
            <a:t>455.1
(232.3)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438150</xdr:colOff>
      <xdr:row>39</xdr:row>
      <xdr:rowOff>28575</xdr:rowOff>
    </xdr:from>
    <xdr:to>
      <xdr:col>15</xdr:col>
      <xdr:colOff>390525</xdr:colOff>
      <xdr:row>42</xdr:row>
      <xdr:rowOff>28575</xdr:rowOff>
    </xdr:to>
    <xdr:sp macro="" textlink="$F$11">
      <xdr:nvSpPr>
        <xdr:cNvPr id="10" name="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10544175" y="597217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DB581EC-C6A7-40FD-9D8E-1E4D1BEE8606}" type="TxLink">
            <a:rPr lang="en-US" altLang="ko-KR" sz="1000">
              <a:solidFill>
                <a:schemeClr val="tx1"/>
              </a:solidFill>
            </a:rPr>
            <a:pPr algn="ctr"/>
            <a:t>547.3
(197.2)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666750</xdr:colOff>
      <xdr:row>37</xdr:row>
      <xdr:rowOff>133350</xdr:rowOff>
    </xdr:from>
    <xdr:to>
      <xdr:col>16</xdr:col>
      <xdr:colOff>619125</xdr:colOff>
      <xdr:row>40</xdr:row>
      <xdr:rowOff>133350</xdr:rowOff>
    </xdr:to>
    <xdr:sp macro="" textlink="$F$12">
      <xdr:nvSpPr>
        <xdr:cNvPr id="11" name="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11458575" y="577215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C2E4E97-1775-4B2E-B493-4A02B96E897F}" type="TxLink">
            <a:rPr lang="en-US" altLang="ko-KR" sz="1000">
              <a:solidFill>
                <a:schemeClr val="tx1"/>
              </a:solidFill>
            </a:rPr>
            <a:pPr algn="ctr"/>
            <a:t>443.0
(150.0)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57150</xdr:colOff>
      <xdr:row>58</xdr:row>
      <xdr:rowOff>9525</xdr:rowOff>
    </xdr:from>
    <xdr:to>
      <xdr:col>16</xdr:col>
      <xdr:colOff>9525</xdr:colOff>
      <xdr:row>61</xdr:row>
      <xdr:rowOff>9525</xdr:rowOff>
    </xdr:to>
    <xdr:sp macro="" textlink="$F$13">
      <xdr:nvSpPr>
        <xdr:cNvPr id="12" name="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10982325" y="884872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3A532A4-907C-4B25-ACDC-DA4FED9F4D35}" type="TxLink">
            <a:rPr lang="en-US" altLang="ko-KR" sz="1000">
              <a:solidFill>
                <a:schemeClr val="tx1"/>
              </a:solidFill>
            </a:rPr>
            <a:pPr algn="ctr"/>
            <a:t>807.4
(407.4)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50</xdr:row>
      <xdr:rowOff>57150</xdr:rowOff>
    </xdr:from>
    <xdr:to>
      <xdr:col>14</xdr:col>
      <xdr:colOff>647700</xdr:colOff>
      <xdr:row>53</xdr:row>
      <xdr:rowOff>47625</xdr:rowOff>
    </xdr:to>
    <xdr:sp macro="" textlink="$F$14">
      <xdr:nvSpPr>
        <xdr:cNvPr id="13" name="직사각형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10267950" y="7677150"/>
          <a:ext cx="61912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9F5BE4F-E789-41D9-AC2C-FD23ABE9367B}" type="TxLink">
            <a:rPr lang="en-US" altLang="ko-KR" sz="1000">
              <a:solidFill>
                <a:schemeClr val="tx1"/>
              </a:solidFill>
            </a:rPr>
            <a:pPr algn="ctr"/>
            <a:t>664.6
(285.7)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66675</xdr:colOff>
      <xdr:row>45</xdr:row>
      <xdr:rowOff>47625</xdr:rowOff>
    </xdr:from>
    <xdr:to>
      <xdr:col>14</xdr:col>
      <xdr:colOff>19050</xdr:colOff>
      <xdr:row>48</xdr:row>
      <xdr:rowOff>47625</xdr:rowOff>
    </xdr:to>
    <xdr:sp macro="" textlink="$F$15">
      <xdr:nvSpPr>
        <xdr:cNvPr id="14" name="직사각형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9486900" y="690562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8F05AE0-8BA4-410E-A160-6A45E0157552}" type="TxLink">
            <a:rPr lang="en-US" altLang="ko-KR" sz="1000">
              <a:solidFill>
                <a:schemeClr val="tx1"/>
              </a:solidFill>
            </a:rPr>
            <a:pPr algn="ctr"/>
            <a:t>787.1
(264.7)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361950</xdr:colOff>
      <xdr:row>56</xdr:row>
      <xdr:rowOff>133350</xdr:rowOff>
    </xdr:from>
    <xdr:to>
      <xdr:col>13</xdr:col>
      <xdr:colOff>314325</xdr:colOff>
      <xdr:row>59</xdr:row>
      <xdr:rowOff>133350</xdr:rowOff>
    </xdr:to>
    <xdr:sp macro="" textlink="$F$16">
      <xdr:nvSpPr>
        <xdr:cNvPr id="15" name="직사각형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9229725" y="866775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B09855F-4338-45A5-BFA3-B5DBA79827A7}" type="TxLink">
            <a:rPr lang="en-US" altLang="ko-KR" sz="1000">
              <a:solidFill>
                <a:schemeClr val="tx1"/>
              </a:solidFill>
            </a:rPr>
            <a:pPr algn="ctr"/>
            <a:t>622.4
(246.7)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304800</xdr:colOff>
      <xdr:row>55</xdr:row>
      <xdr:rowOff>47625</xdr:rowOff>
    </xdr:from>
    <xdr:to>
      <xdr:col>12</xdr:col>
      <xdr:colOff>257175</xdr:colOff>
      <xdr:row>58</xdr:row>
      <xdr:rowOff>47625</xdr:rowOff>
    </xdr:to>
    <xdr:sp macro="" textlink="$F$17">
      <xdr:nvSpPr>
        <xdr:cNvPr id="16" name="직사각형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8353425" y="842962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C736A9B-21D8-48B0-B3F7-5F4823F510B4}" type="TxLink">
            <a:rPr lang="en-US" altLang="ko-KR" sz="1000">
              <a:solidFill>
                <a:schemeClr val="tx1"/>
              </a:solidFill>
            </a:rPr>
            <a:pPr algn="ctr"/>
            <a:t>500.9
(223.0)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142875</xdr:colOff>
      <xdr:row>60</xdr:row>
      <xdr:rowOff>9525</xdr:rowOff>
    </xdr:from>
    <xdr:to>
      <xdr:col>11</xdr:col>
      <xdr:colOff>95250</xdr:colOff>
      <xdr:row>63</xdr:row>
      <xdr:rowOff>9525</xdr:rowOff>
    </xdr:to>
    <xdr:sp macro="" textlink="$F$18">
      <xdr:nvSpPr>
        <xdr:cNvPr id="17" name="직사각형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7505700" y="915352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09755B5-2EE8-4E5B-B60E-2957E47F210C}" type="TxLink">
            <a:rPr lang="en-US" altLang="ko-KR" sz="1000">
              <a:solidFill>
                <a:schemeClr val="tx1"/>
              </a:solidFill>
            </a:rPr>
            <a:pPr algn="ctr"/>
            <a:t>1,043.8
(444.3)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466725</xdr:colOff>
      <xdr:row>52</xdr:row>
      <xdr:rowOff>19050</xdr:rowOff>
    </xdr:from>
    <xdr:to>
      <xdr:col>11</xdr:col>
      <xdr:colOff>419100</xdr:colOff>
      <xdr:row>55</xdr:row>
      <xdr:rowOff>19050</xdr:rowOff>
    </xdr:to>
    <xdr:sp macro="" textlink="$F$19">
      <xdr:nvSpPr>
        <xdr:cNvPr id="18" name="직사각형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7962900" y="794385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AF09A4F-9005-40CB-87F6-ACBAABDEA8E7}" type="TxLink">
            <a:rPr lang="en-US" altLang="ko-KR" sz="1000">
              <a:solidFill>
                <a:schemeClr val="tx1"/>
              </a:solidFill>
            </a:rPr>
            <a:pPr algn="ctr"/>
            <a:t>612.5
(296.2)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447675</xdr:colOff>
      <xdr:row>46</xdr:row>
      <xdr:rowOff>114300</xdr:rowOff>
    </xdr:from>
    <xdr:to>
      <xdr:col>10</xdr:col>
      <xdr:colOff>400050</xdr:colOff>
      <xdr:row>49</xdr:row>
      <xdr:rowOff>114300</xdr:rowOff>
    </xdr:to>
    <xdr:sp macro="" textlink="$F$20">
      <xdr:nvSpPr>
        <xdr:cNvPr id="19" name="직사각형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7124700" y="712470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4E5C29C-2ABD-40CE-9363-959F42FD79F8}" type="TxLink">
            <a:rPr lang="en-US" altLang="ko-KR" sz="1000">
              <a:solidFill>
                <a:schemeClr val="tx1"/>
              </a:solidFill>
            </a:rPr>
            <a:pPr algn="ctr"/>
            <a:t>450.9
(291.9)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38100</xdr:colOff>
      <xdr:row>41</xdr:row>
      <xdr:rowOff>95250</xdr:rowOff>
    </xdr:from>
    <xdr:to>
      <xdr:col>10</xdr:col>
      <xdr:colOff>676275</xdr:colOff>
      <xdr:row>44</xdr:row>
      <xdr:rowOff>95250</xdr:rowOff>
    </xdr:to>
    <xdr:sp macro="" textlink="$F$21">
      <xdr:nvSpPr>
        <xdr:cNvPr id="20" name="직사각형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7400925" y="634365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ED0D5A1-7C1C-4A77-B25B-EA2453278008}" type="TxLink">
            <a:rPr lang="en-US" altLang="ko-KR" sz="1000">
              <a:solidFill>
                <a:schemeClr val="tx1"/>
              </a:solidFill>
            </a:rPr>
            <a:pPr algn="ctr"/>
            <a:t>392.1
(238.1)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571500</xdr:colOff>
      <xdr:row>36</xdr:row>
      <xdr:rowOff>19050</xdr:rowOff>
    </xdr:from>
    <xdr:to>
      <xdr:col>10</xdr:col>
      <xdr:colOff>523875</xdr:colOff>
      <xdr:row>39</xdr:row>
      <xdr:rowOff>19050</xdr:rowOff>
    </xdr:to>
    <xdr:sp macro="" textlink="$F$22">
      <xdr:nvSpPr>
        <xdr:cNvPr id="21" name="직사각형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7248525" y="550545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977A2CF-0E0B-4DA9-A649-99060101A7D7}" type="TxLink">
            <a:rPr lang="en-US" altLang="ko-KR" sz="1000">
              <a:solidFill>
                <a:schemeClr val="tx1"/>
              </a:solidFill>
            </a:rPr>
            <a:pPr algn="ctr"/>
            <a:t>474.7
(257.1)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314325</xdr:colOff>
      <xdr:row>34</xdr:row>
      <xdr:rowOff>142875</xdr:rowOff>
    </xdr:from>
    <xdr:to>
      <xdr:col>12</xdr:col>
      <xdr:colOff>266700</xdr:colOff>
      <xdr:row>37</xdr:row>
      <xdr:rowOff>142875</xdr:rowOff>
    </xdr:to>
    <xdr:sp macro="" textlink="$F$23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8362950" y="532447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4E15E44-FBBC-4C90-95F8-7814313B6E8E}" type="TxLink">
            <a:rPr lang="en-US" altLang="ko-KR" sz="1000">
              <a:solidFill>
                <a:schemeClr val="tx1"/>
              </a:solidFill>
            </a:rPr>
            <a:pPr algn="ctr"/>
            <a:t>518.3
(257.3)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142875</xdr:colOff>
      <xdr:row>72</xdr:row>
      <xdr:rowOff>123825</xdr:rowOff>
    </xdr:from>
    <xdr:to>
      <xdr:col>11</xdr:col>
      <xdr:colOff>95250</xdr:colOff>
      <xdr:row>75</xdr:row>
      <xdr:rowOff>123825</xdr:rowOff>
    </xdr:to>
    <xdr:sp macro="" textlink="$F$24">
      <xdr:nvSpPr>
        <xdr:cNvPr id="23" name="직사각형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7505700" y="1109662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FFBB34D-FAD5-4C4A-8E76-16B86E992AFF}" type="TxLink">
            <a:rPr lang="en-US" altLang="ko-KR" sz="1000">
              <a:solidFill>
                <a:schemeClr val="tx1"/>
              </a:solidFill>
            </a:rPr>
            <a:pPr algn="ctr"/>
            <a:t>396.8
(226.3)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171450</xdr:colOff>
      <xdr:row>63</xdr:row>
      <xdr:rowOff>19050</xdr:rowOff>
    </xdr:from>
    <xdr:to>
      <xdr:col>9</xdr:col>
      <xdr:colOff>123825</xdr:colOff>
      <xdr:row>66</xdr:row>
      <xdr:rowOff>19050</xdr:rowOff>
    </xdr:to>
    <xdr:sp macro="" textlink="$F$25">
      <xdr:nvSpPr>
        <xdr:cNvPr id="24" name="직사각형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6296025" y="9620250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6DBC913-0CDA-47D9-B7AF-0F296B5A36C5}" type="TxLink">
            <a:rPr lang="en-US" altLang="ko-KR" sz="1000">
              <a:solidFill>
                <a:schemeClr val="tx1"/>
              </a:solidFill>
            </a:rPr>
            <a:pPr algn="ctr"/>
            <a:t>440.1
(188.7)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466725</xdr:colOff>
      <xdr:row>47</xdr:row>
      <xdr:rowOff>104775</xdr:rowOff>
    </xdr:from>
    <xdr:to>
      <xdr:col>7</xdr:col>
      <xdr:colOff>419100</xdr:colOff>
      <xdr:row>50</xdr:row>
      <xdr:rowOff>104775</xdr:rowOff>
    </xdr:to>
    <xdr:sp macro="" textlink="$F$26">
      <xdr:nvSpPr>
        <xdr:cNvPr id="25" name="직사각형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5086350" y="7267575"/>
          <a:ext cx="6381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F16B6E9-B01F-4853-AE64-35E7EBD84686}" type="TxLink">
            <a:rPr lang="en-US" altLang="ko-KR" sz="1000">
              <a:solidFill>
                <a:schemeClr val="tx1"/>
              </a:solidFill>
            </a:rPr>
            <a:pPr algn="ctr"/>
            <a:t>655.8
(323.1)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209550</xdr:colOff>
      <xdr:row>27</xdr:row>
      <xdr:rowOff>28575</xdr:rowOff>
    </xdr:from>
    <xdr:to>
      <xdr:col>4</xdr:col>
      <xdr:colOff>618827</xdr:colOff>
      <xdr:row>29</xdr:row>
      <xdr:rowOff>58579</xdr:rowOff>
    </xdr:to>
    <xdr:sp macro="" textlink="">
      <xdr:nvSpPr>
        <xdr:cNvPr id="26" name="TextBox 1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209550" y="4143375"/>
          <a:ext cx="3657302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시</a:t>
          </a:r>
          <a:r>
            <a:rPr lang="en-US" altLang="ko-KR" sz="1300" b="1"/>
            <a:t>·</a:t>
          </a:r>
          <a:r>
            <a:rPr lang="ko-KR" altLang="en-US" sz="1300" b="1"/>
            <a:t>군별 면적 및 지번수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0.86747</cdr:x>
      <cdr:y>0.01795</cdr:y>
    </cdr:from>
    <cdr:to>
      <cdr:x>0.99344</cdr:x>
      <cdr:y>0.1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66675"/>
          <a:ext cx="1095473" cy="30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27</xdr:row>
      <xdr:rowOff>9525</xdr:rowOff>
    </xdr:from>
    <xdr:to>
      <xdr:col>20</xdr:col>
      <xdr:colOff>133350</xdr:colOff>
      <xdr:row>79</xdr:row>
      <xdr:rowOff>9525</xdr:rowOff>
    </xdr:to>
    <xdr:pic>
      <xdr:nvPicPr>
        <xdr:cNvPr id="2" name="그림 1" descr="46000_전남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4124325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27</xdr:row>
      <xdr:rowOff>9525</xdr:rowOff>
    </xdr:from>
    <xdr:to>
      <xdr:col>5</xdr:col>
      <xdr:colOff>590551</xdr:colOff>
      <xdr:row>29</xdr:row>
      <xdr:rowOff>90934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142875" y="4124325"/>
          <a:ext cx="4457701" cy="38620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시군별 지목별 면적 현황</a:t>
          </a:r>
        </a:p>
      </xdr:txBody>
    </xdr:sp>
    <xdr:clientData/>
  </xdr:twoCellAnchor>
  <xdr:twoCellAnchor>
    <xdr:from>
      <xdr:col>18</xdr:col>
      <xdr:colOff>314325</xdr:colOff>
      <xdr:row>27</xdr:row>
      <xdr:rowOff>76200</xdr:rowOff>
    </xdr:from>
    <xdr:to>
      <xdr:col>20</xdr:col>
      <xdr:colOff>38096</xdr:colOff>
      <xdr:row>29</xdr:row>
      <xdr:rowOff>19047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 txBox="1"/>
      </xdr:nvSpPr>
      <xdr:spPr>
        <a:xfrm>
          <a:off x="13687425" y="4191000"/>
          <a:ext cx="1095371" cy="24764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0</xdr:col>
      <xdr:colOff>457200</xdr:colOff>
      <xdr:row>30</xdr:row>
      <xdr:rowOff>114300</xdr:rowOff>
    </xdr:from>
    <xdr:to>
      <xdr:col>3</xdr:col>
      <xdr:colOff>200025</xdr:colOff>
      <xdr:row>43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48</xdr:row>
      <xdr:rowOff>104775</xdr:rowOff>
    </xdr:from>
    <xdr:to>
      <xdr:col>9</xdr:col>
      <xdr:colOff>981075</xdr:colOff>
      <xdr:row>55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57149</xdr:colOff>
      <xdr:row>50</xdr:row>
      <xdr:rowOff>66674</xdr:rowOff>
    </xdr:from>
    <xdr:to>
      <xdr:col>17</xdr:col>
      <xdr:colOff>561975</xdr:colOff>
      <xdr:row>56</xdr:row>
      <xdr:rowOff>114299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104775</xdr:colOff>
      <xdr:row>55</xdr:row>
      <xdr:rowOff>133350</xdr:rowOff>
    </xdr:from>
    <xdr:to>
      <xdr:col>17</xdr:col>
      <xdr:colOff>180975</xdr:colOff>
      <xdr:row>59</xdr:row>
      <xdr:rowOff>43309</xdr:rowOff>
    </xdr:to>
    <xdr:sp macro="" textlink="'6.시군별 지목별 면적 현황'!$J$6">
      <xdr:nvSpPr>
        <xdr:cNvPr id="8" name="TextBox 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 txBox="1"/>
      </xdr:nvSpPr>
      <xdr:spPr>
        <a:xfrm>
          <a:off x="12106275" y="8515350"/>
          <a:ext cx="7620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0698560-B49A-4045-91A5-37E10D2DB25D}" type="TxLink">
            <a:rPr lang="ko-KR" altLang="en-US" sz="1050" b="1">
              <a:solidFill>
                <a:srgbClr val="FF0000"/>
              </a:solidFill>
            </a:rPr>
            <a:pPr algn="ctr"/>
            <a:t>여수시
512.3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361950</xdr:colOff>
      <xdr:row>44</xdr:row>
      <xdr:rowOff>19050</xdr:rowOff>
    </xdr:from>
    <xdr:to>
      <xdr:col>16</xdr:col>
      <xdr:colOff>266700</xdr:colOff>
      <xdr:row>50</xdr:row>
      <xdr:rowOff>57149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47625</xdr:rowOff>
    </xdr:from>
    <xdr:to>
      <xdr:col>15</xdr:col>
      <xdr:colOff>342900</xdr:colOff>
      <xdr:row>45</xdr:row>
      <xdr:rowOff>109984</xdr:rowOff>
    </xdr:to>
    <xdr:sp macro="" textlink="'6.시군별 지목별 면적 현황'!$J$7">
      <xdr:nvSpPr>
        <xdr:cNvPr id="10" name="TextBox 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 txBox="1"/>
      </xdr:nvSpPr>
      <xdr:spPr>
        <a:xfrm>
          <a:off x="10629900" y="6448425"/>
          <a:ext cx="10287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498E296-3C0D-4ED4-A91A-26CFF56B7BF5}" type="TxLink">
            <a:rPr lang="ko-KR" altLang="en-US" sz="1050" b="1">
              <a:solidFill>
                <a:srgbClr val="FF0000"/>
              </a:solidFill>
            </a:rPr>
            <a:pPr algn="ctr"/>
            <a:t>순천시
911.0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676276</xdr:colOff>
      <xdr:row>42</xdr:row>
      <xdr:rowOff>95249</xdr:rowOff>
    </xdr:from>
    <xdr:to>
      <xdr:col>12</xdr:col>
      <xdr:colOff>123825</xdr:colOff>
      <xdr:row>48</xdr:row>
      <xdr:rowOff>142874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40</xdr:row>
      <xdr:rowOff>142875</xdr:rowOff>
    </xdr:from>
    <xdr:to>
      <xdr:col>11</xdr:col>
      <xdr:colOff>447675</xdr:colOff>
      <xdr:row>44</xdr:row>
      <xdr:rowOff>52834</xdr:rowOff>
    </xdr:to>
    <xdr:sp macro="" textlink="'6.시군별 지목별 면적 현황'!$J$8">
      <xdr:nvSpPr>
        <xdr:cNvPr id="12" name="TextBox 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 txBox="1"/>
      </xdr:nvSpPr>
      <xdr:spPr>
        <a:xfrm>
          <a:off x="8305800" y="6238875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BB9B352-8CBC-406A-878B-4CF89DDC80D1}" type="TxLink">
            <a:rPr lang="ko-KR" altLang="en-US" sz="1050" b="1">
              <a:solidFill>
                <a:srgbClr val="FF0000"/>
              </a:solidFill>
            </a:rPr>
            <a:pPr algn="ctr"/>
            <a:t>나주시
608.5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285750</xdr:colOff>
      <xdr:row>41</xdr:row>
      <xdr:rowOff>0</xdr:rowOff>
    </xdr:from>
    <xdr:to>
      <xdr:col>18</xdr:col>
      <xdr:colOff>171450</xdr:colOff>
      <xdr:row>47</xdr:row>
      <xdr:rowOff>133349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419100</xdr:colOff>
      <xdr:row>44</xdr:row>
      <xdr:rowOff>19050</xdr:rowOff>
    </xdr:from>
    <xdr:to>
      <xdr:col>18</xdr:col>
      <xdr:colOff>447675</xdr:colOff>
      <xdr:row>47</xdr:row>
      <xdr:rowOff>81409</xdr:rowOff>
    </xdr:to>
    <xdr:sp macro="" textlink="'6.시군별 지목별 면적 현황'!$J$9">
      <xdr:nvSpPr>
        <xdr:cNvPr id="14" name="TextBox 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 txBox="1"/>
      </xdr:nvSpPr>
      <xdr:spPr>
        <a:xfrm>
          <a:off x="13106400" y="672465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FE9EC97-5DCF-4CA2-B187-322C499F07C2}" type="TxLink">
            <a:rPr lang="ko-KR" altLang="en-US" sz="1050" b="1">
              <a:solidFill>
                <a:srgbClr val="FF0000"/>
              </a:solidFill>
            </a:rPr>
            <a:pPr algn="ctr"/>
            <a:t>광양시
464.3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638175</xdr:colOff>
      <xdr:row>33</xdr:row>
      <xdr:rowOff>114300</xdr:rowOff>
    </xdr:from>
    <xdr:to>
      <xdr:col>13</xdr:col>
      <xdr:colOff>438150</xdr:colOff>
      <xdr:row>39</xdr:row>
      <xdr:rowOff>66674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</xdr:colOff>
      <xdr:row>31</xdr:row>
      <xdr:rowOff>38100</xdr:rowOff>
    </xdr:from>
    <xdr:to>
      <xdr:col>13</xdr:col>
      <xdr:colOff>38100</xdr:colOff>
      <xdr:row>34</xdr:row>
      <xdr:rowOff>100459</xdr:rowOff>
    </xdr:to>
    <xdr:sp macro="" textlink="'6.시군별 지목별 면적 현황'!$J$10">
      <xdr:nvSpPr>
        <xdr:cNvPr id="16" name="TextBox 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 txBox="1"/>
      </xdr:nvSpPr>
      <xdr:spPr>
        <a:xfrm>
          <a:off x="9267825" y="476250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F4D07BE-9CCB-43C2-9031-5BCCE7759A21}" type="TxLink">
            <a:rPr lang="ko-KR" altLang="en-US" sz="1050" b="1">
              <a:solidFill>
                <a:srgbClr val="FF0000"/>
              </a:solidFill>
            </a:rPr>
            <a:pPr algn="ctr"/>
            <a:t>담양군
455.1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590550</xdr:colOff>
      <xdr:row>36</xdr:row>
      <xdr:rowOff>76200</xdr:rowOff>
    </xdr:from>
    <xdr:to>
      <xdr:col>15</xdr:col>
      <xdr:colOff>514350</xdr:colOff>
      <xdr:row>43</xdr:row>
      <xdr:rowOff>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495300</xdr:colOff>
      <xdr:row>33</xdr:row>
      <xdr:rowOff>85725</xdr:rowOff>
    </xdr:from>
    <xdr:to>
      <xdr:col>14</xdr:col>
      <xdr:colOff>523875</xdr:colOff>
      <xdr:row>36</xdr:row>
      <xdr:rowOff>148084</xdr:rowOff>
    </xdr:to>
    <xdr:sp macro="" textlink="'6.시군별 지목별 면적 현황'!$J$11">
      <xdr:nvSpPr>
        <xdr:cNvPr id="18" name="TextBox 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 txBox="1"/>
      </xdr:nvSpPr>
      <xdr:spPr>
        <a:xfrm>
          <a:off x="10439400" y="5114925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4A84B20-9E34-4067-9688-593F8F0488C7}" type="TxLink">
            <a:rPr lang="ko-KR" altLang="en-US" sz="1050" b="1">
              <a:solidFill>
                <a:srgbClr val="FF0000"/>
              </a:solidFill>
            </a:rPr>
            <a:pPr algn="ctr"/>
            <a:t>곡성군
547.3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219075</xdr:colOff>
      <xdr:row>30</xdr:row>
      <xdr:rowOff>57150</xdr:rowOff>
    </xdr:from>
    <xdr:to>
      <xdr:col>17</xdr:col>
      <xdr:colOff>95250</xdr:colOff>
      <xdr:row>37</xdr:row>
      <xdr:rowOff>57149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371475</xdr:colOff>
      <xdr:row>36</xdr:row>
      <xdr:rowOff>95250</xdr:rowOff>
    </xdr:from>
    <xdr:to>
      <xdr:col>16</xdr:col>
      <xdr:colOff>400050</xdr:colOff>
      <xdr:row>40</xdr:row>
      <xdr:rowOff>5209</xdr:rowOff>
    </xdr:to>
    <xdr:sp macro="" textlink="'6.시군별 지목별 면적 현황'!$J$12">
      <xdr:nvSpPr>
        <xdr:cNvPr id="20" name="TextBox 1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 txBox="1"/>
      </xdr:nvSpPr>
      <xdr:spPr>
        <a:xfrm>
          <a:off x="11687175" y="558165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819ECDE2-141E-4074-8045-D4F89D717197}" type="TxLink">
            <a:rPr lang="ko-KR" altLang="en-US" sz="1050" b="1">
              <a:solidFill>
                <a:srgbClr val="FF0000"/>
              </a:solidFill>
            </a:rPr>
            <a:pPr algn="ctr"/>
            <a:t>구례군
443.0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85725</xdr:colOff>
      <xdr:row>54</xdr:row>
      <xdr:rowOff>76200</xdr:rowOff>
    </xdr:from>
    <xdr:to>
      <xdr:col>15</xdr:col>
      <xdr:colOff>609600</xdr:colOff>
      <xdr:row>61</xdr:row>
      <xdr:rowOff>104776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114300</xdr:colOff>
      <xdr:row>52</xdr:row>
      <xdr:rowOff>19050</xdr:rowOff>
    </xdr:from>
    <xdr:to>
      <xdr:col>15</xdr:col>
      <xdr:colOff>142875</xdr:colOff>
      <xdr:row>55</xdr:row>
      <xdr:rowOff>81409</xdr:rowOff>
    </xdr:to>
    <xdr:sp macro="" textlink="'6.시군별 지목별 면적 현황'!$J$13">
      <xdr:nvSpPr>
        <xdr:cNvPr id="22" name="TextBox 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SpPr txBox="1"/>
      </xdr:nvSpPr>
      <xdr:spPr>
        <a:xfrm>
          <a:off x="10744200" y="794385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B94E792-C9D9-4E4B-9AAD-387EA4E14A9C}" type="TxLink">
            <a:rPr lang="ko-KR" altLang="en-US" sz="1050" b="1">
              <a:solidFill>
                <a:srgbClr val="FF0000"/>
              </a:solidFill>
            </a:rPr>
            <a:pPr algn="ctr"/>
            <a:t>고흥군
807.4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76200</xdr:colOff>
      <xdr:row>47</xdr:row>
      <xdr:rowOff>85725</xdr:rowOff>
    </xdr:from>
    <xdr:to>
      <xdr:col>14</xdr:col>
      <xdr:colOff>571500</xdr:colOff>
      <xdr:row>53</xdr:row>
      <xdr:rowOff>104775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466725</xdr:colOff>
      <xdr:row>52</xdr:row>
      <xdr:rowOff>38100</xdr:rowOff>
    </xdr:from>
    <xdr:to>
      <xdr:col>13</xdr:col>
      <xdr:colOff>495300</xdr:colOff>
      <xdr:row>55</xdr:row>
      <xdr:rowOff>100459</xdr:rowOff>
    </xdr:to>
    <xdr:sp macro="" textlink="'6.시군별 지목별 면적 현황'!$J$14">
      <xdr:nvSpPr>
        <xdr:cNvPr id="24" name="TextBox 1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SpPr txBox="1"/>
      </xdr:nvSpPr>
      <xdr:spPr>
        <a:xfrm>
          <a:off x="9725025" y="796290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F67DE05B-D277-4359-ABB9-A5ECB6F23291}" type="TxLink">
            <a:rPr lang="ko-KR" altLang="en-US" sz="1050" b="1">
              <a:solidFill>
                <a:srgbClr val="FF0000"/>
              </a:solidFill>
            </a:rPr>
            <a:pPr algn="ctr"/>
            <a:t>보성군
664.6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209550</xdr:colOff>
      <xdr:row>39</xdr:row>
      <xdr:rowOff>133349</xdr:rowOff>
    </xdr:from>
    <xdr:to>
      <xdr:col>14</xdr:col>
      <xdr:colOff>9525</xdr:colOff>
      <xdr:row>46</xdr:row>
      <xdr:rowOff>9524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609600</xdr:colOff>
      <xdr:row>45</xdr:row>
      <xdr:rowOff>9525</xdr:rowOff>
    </xdr:from>
    <xdr:to>
      <xdr:col>12</xdr:col>
      <xdr:colOff>638175</xdr:colOff>
      <xdr:row>48</xdr:row>
      <xdr:rowOff>71884</xdr:rowOff>
    </xdr:to>
    <xdr:sp macro="" textlink="'6.시군별 지목별 면적 현황'!$J$15">
      <xdr:nvSpPr>
        <xdr:cNvPr id="26" name="TextBox 1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SpPr txBox="1"/>
      </xdr:nvSpPr>
      <xdr:spPr>
        <a:xfrm>
          <a:off x="9182100" y="6867525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122D4F0-7B8C-43DE-9705-81CFDBB3F3B2}" type="TxLink">
            <a:rPr lang="ko-KR" altLang="en-US" sz="1050" b="1">
              <a:solidFill>
                <a:srgbClr val="FF0000"/>
              </a:solidFill>
            </a:rPr>
            <a:pPr algn="ctr"/>
            <a:t>화순군
787.1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285749</xdr:colOff>
      <xdr:row>50</xdr:row>
      <xdr:rowOff>85725</xdr:rowOff>
    </xdr:from>
    <xdr:to>
      <xdr:col>13</xdr:col>
      <xdr:colOff>104774</xdr:colOff>
      <xdr:row>56</xdr:row>
      <xdr:rowOff>47624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466725</xdr:colOff>
      <xdr:row>54</xdr:row>
      <xdr:rowOff>133350</xdr:rowOff>
    </xdr:from>
    <xdr:to>
      <xdr:col>12</xdr:col>
      <xdr:colOff>495300</xdr:colOff>
      <xdr:row>58</xdr:row>
      <xdr:rowOff>43309</xdr:rowOff>
    </xdr:to>
    <xdr:sp macro="" textlink="'6.시군별 지목별 면적 현황'!$J$16">
      <xdr:nvSpPr>
        <xdr:cNvPr id="28" name="TextBox 1">
          <a:extLst>
            <a:ext uri="{FF2B5EF4-FFF2-40B4-BE49-F238E27FC236}">
              <a16:creationId xmlns:a16="http://schemas.microsoft.com/office/drawing/2014/main" xmlns="" id="{00000000-0008-0000-0500-00001C000000}"/>
            </a:ext>
          </a:extLst>
        </xdr:cNvPr>
        <xdr:cNvSpPr txBox="1"/>
      </xdr:nvSpPr>
      <xdr:spPr>
        <a:xfrm>
          <a:off x="9039225" y="836295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C648B80-9C15-4F7E-905B-848EA2058557}" type="TxLink">
            <a:rPr lang="ko-KR" altLang="en-US" sz="1050" b="1">
              <a:solidFill>
                <a:srgbClr val="FF0000"/>
              </a:solidFill>
            </a:rPr>
            <a:pPr algn="ctr"/>
            <a:t>장흥군
622.4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1000125</xdr:colOff>
      <xdr:row>57</xdr:row>
      <xdr:rowOff>38100</xdr:rowOff>
    </xdr:from>
    <xdr:to>
      <xdr:col>12</xdr:col>
      <xdr:colOff>409575</xdr:colOff>
      <xdr:row>63</xdr:row>
      <xdr:rowOff>47624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180975</xdr:colOff>
      <xdr:row>62</xdr:row>
      <xdr:rowOff>57150</xdr:rowOff>
    </xdr:from>
    <xdr:to>
      <xdr:col>12</xdr:col>
      <xdr:colOff>209550</xdr:colOff>
      <xdr:row>65</xdr:row>
      <xdr:rowOff>119509</xdr:rowOff>
    </xdr:to>
    <xdr:sp macro="" textlink="'6.시군별 지목별 면적 현황'!$J$17">
      <xdr:nvSpPr>
        <xdr:cNvPr id="30" name="TextBox 1">
          <a:extLst>
            <a:ext uri="{FF2B5EF4-FFF2-40B4-BE49-F238E27FC236}">
              <a16:creationId xmlns:a16="http://schemas.microsoft.com/office/drawing/2014/main" xmlns="" id="{00000000-0008-0000-0500-00001E000000}"/>
            </a:ext>
          </a:extLst>
        </xdr:cNvPr>
        <xdr:cNvSpPr txBox="1"/>
      </xdr:nvSpPr>
      <xdr:spPr>
        <a:xfrm>
          <a:off x="8753475" y="950595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CCA2F84-4620-41AE-A10F-30D37819223E}" type="TxLink">
            <a:rPr lang="ko-KR" altLang="en-US" sz="1050" b="1">
              <a:solidFill>
                <a:srgbClr val="FF0000"/>
              </a:solidFill>
            </a:rPr>
            <a:pPr algn="ctr"/>
            <a:t>강진군
500.9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695324</xdr:colOff>
      <xdr:row>61</xdr:row>
      <xdr:rowOff>85724</xdr:rowOff>
    </xdr:from>
    <xdr:to>
      <xdr:col>11</xdr:col>
      <xdr:colOff>104775</xdr:colOff>
      <xdr:row>68</xdr:row>
      <xdr:rowOff>9525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695325</xdr:colOff>
      <xdr:row>58</xdr:row>
      <xdr:rowOff>104775</xdr:rowOff>
    </xdr:from>
    <xdr:to>
      <xdr:col>10</xdr:col>
      <xdr:colOff>314325</xdr:colOff>
      <xdr:row>62</xdr:row>
      <xdr:rowOff>14734</xdr:rowOff>
    </xdr:to>
    <xdr:sp macro="" textlink="'6.시군별 지목별 면적 현황'!$J$18">
      <xdr:nvSpPr>
        <xdr:cNvPr id="32" name="TextBox 1">
          <a:extLst>
            <a:ext uri="{FF2B5EF4-FFF2-40B4-BE49-F238E27FC236}">
              <a16:creationId xmlns:a16="http://schemas.microsoft.com/office/drawing/2014/main" xmlns="" id="{00000000-0008-0000-0500-000020000000}"/>
            </a:ext>
          </a:extLst>
        </xdr:cNvPr>
        <xdr:cNvSpPr txBox="1"/>
      </xdr:nvSpPr>
      <xdr:spPr>
        <a:xfrm>
          <a:off x="7486650" y="8943975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6899F6F-6750-4A39-A048-0885D62E822F}" type="TxLink">
            <a:rPr lang="ko-KR" altLang="en-US" sz="1050" b="1">
              <a:solidFill>
                <a:srgbClr val="FF0000"/>
              </a:solidFill>
            </a:rPr>
            <a:pPr algn="ctr"/>
            <a:t>해남군
1,043.8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95251</xdr:colOff>
      <xdr:row>51</xdr:row>
      <xdr:rowOff>19050</xdr:rowOff>
    </xdr:from>
    <xdr:to>
      <xdr:col>11</xdr:col>
      <xdr:colOff>247650</xdr:colOff>
      <xdr:row>57</xdr:row>
      <xdr:rowOff>66675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895350</xdr:colOff>
      <xdr:row>48</xdr:row>
      <xdr:rowOff>133350</xdr:rowOff>
    </xdr:from>
    <xdr:to>
      <xdr:col>10</xdr:col>
      <xdr:colOff>514350</xdr:colOff>
      <xdr:row>52</xdr:row>
      <xdr:rowOff>43309</xdr:rowOff>
    </xdr:to>
    <xdr:sp macro="" textlink="'6.시군별 지목별 면적 현황'!$J$19">
      <xdr:nvSpPr>
        <xdr:cNvPr id="34" name="TextBox 1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SpPr txBox="1"/>
      </xdr:nvSpPr>
      <xdr:spPr>
        <a:xfrm>
          <a:off x="7686675" y="744855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6F650E23-27CA-4A7A-AEA6-BEB2A2B5165D}" type="TxLink">
            <a:rPr lang="ko-KR" altLang="en-US" sz="1050" b="1">
              <a:solidFill>
                <a:srgbClr val="FF0000"/>
              </a:solidFill>
            </a:rPr>
            <a:pPr algn="ctr"/>
            <a:t>영암군
612.5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371474</xdr:colOff>
      <xdr:row>42</xdr:row>
      <xdr:rowOff>133350</xdr:rowOff>
    </xdr:from>
    <xdr:to>
      <xdr:col>9</xdr:col>
      <xdr:colOff>876299</xdr:colOff>
      <xdr:row>49</xdr:row>
      <xdr:rowOff>38099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xmlns="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314325</xdr:colOff>
      <xdr:row>45</xdr:row>
      <xdr:rowOff>104775</xdr:rowOff>
    </xdr:from>
    <xdr:to>
      <xdr:col>8</xdr:col>
      <xdr:colOff>333375</xdr:colOff>
      <xdr:row>49</xdr:row>
      <xdr:rowOff>14734</xdr:rowOff>
    </xdr:to>
    <xdr:sp macro="" textlink="'6.시군별 지목별 면적 현황'!$J$20">
      <xdr:nvSpPr>
        <xdr:cNvPr id="36" name="TextBox 1">
          <a:extLst>
            <a:ext uri="{FF2B5EF4-FFF2-40B4-BE49-F238E27FC236}">
              <a16:creationId xmlns:a16="http://schemas.microsoft.com/office/drawing/2014/main" xmlns="" id="{00000000-0008-0000-0500-000024000000}"/>
            </a:ext>
          </a:extLst>
        </xdr:cNvPr>
        <xdr:cNvSpPr txBox="1"/>
      </xdr:nvSpPr>
      <xdr:spPr>
        <a:xfrm>
          <a:off x="5715000" y="7400925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8BF555CC-737E-4BBF-A70E-4C5B8899216A}" type="TxLink">
            <a:rPr lang="ko-KR" altLang="en-US" sz="1050" b="1">
              <a:solidFill>
                <a:srgbClr val="FF0000"/>
              </a:solidFill>
            </a:rPr>
            <a:pPr algn="ctr"/>
            <a:t>무안군
450.9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342900</xdr:colOff>
      <xdr:row>37</xdr:row>
      <xdr:rowOff>104775</xdr:rowOff>
    </xdr:from>
    <xdr:to>
      <xdr:col>10</xdr:col>
      <xdr:colOff>447675</xdr:colOff>
      <xdr:row>43</xdr:row>
      <xdr:rowOff>133350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257175</xdr:colOff>
      <xdr:row>39</xdr:row>
      <xdr:rowOff>66675</xdr:rowOff>
    </xdr:from>
    <xdr:to>
      <xdr:col>9</xdr:col>
      <xdr:colOff>276225</xdr:colOff>
      <xdr:row>42</xdr:row>
      <xdr:rowOff>129034</xdr:rowOff>
    </xdr:to>
    <xdr:sp macro="" textlink="'6.시군별 지목별 면적 현황'!$J$21">
      <xdr:nvSpPr>
        <xdr:cNvPr id="38" name="TextBox 1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 txBox="1"/>
      </xdr:nvSpPr>
      <xdr:spPr>
        <a:xfrm>
          <a:off x="6353175" y="6010275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1992E8B-C1D8-452E-8DFA-A661EB5DF273}" type="TxLink">
            <a:rPr lang="ko-KR" altLang="en-US" sz="1050" b="1">
              <a:solidFill>
                <a:srgbClr val="FF0000"/>
              </a:solidFill>
            </a:rPr>
            <a:pPr algn="ctr"/>
            <a:t>함평군
392.1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133349</xdr:colOff>
      <xdr:row>32</xdr:row>
      <xdr:rowOff>142876</xdr:rowOff>
    </xdr:from>
    <xdr:to>
      <xdr:col>10</xdr:col>
      <xdr:colOff>295274</xdr:colOff>
      <xdr:row>38</xdr:row>
      <xdr:rowOff>66676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142875</xdr:colOff>
      <xdr:row>30</xdr:row>
      <xdr:rowOff>38100</xdr:rowOff>
    </xdr:from>
    <xdr:to>
      <xdr:col>9</xdr:col>
      <xdr:colOff>857250</xdr:colOff>
      <xdr:row>33</xdr:row>
      <xdr:rowOff>100459</xdr:rowOff>
    </xdr:to>
    <xdr:sp macro="" textlink="'6.시군별 지목별 면적 현황'!$J$22">
      <xdr:nvSpPr>
        <xdr:cNvPr id="40" name="TextBox 1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SpPr txBox="1"/>
      </xdr:nvSpPr>
      <xdr:spPr>
        <a:xfrm>
          <a:off x="6934200" y="461010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68E1ECBC-8A3F-45C9-A00A-38484FB54F03}" type="TxLink">
            <a:rPr lang="ko-KR" altLang="en-US" sz="1050" b="1">
              <a:solidFill>
                <a:srgbClr val="FF0000"/>
              </a:solidFill>
            </a:rPr>
            <a:pPr algn="ctr"/>
            <a:t>영광군
474.7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514350</xdr:colOff>
      <xdr:row>29</xdr:row>
      <xdr:rowOff>95250</xdr:rowOff>
    </xdr:from>
    <xdr:to>
      <xdr:col>11</xdr:col>
      <xdr:colOff>628650</xdr:colOff>
      <xdr:row>35</xdr:row>
      <xdr:rowOff>114300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247650</xdr:colOff>
      <xdr:row>34</xdr:row>
      <xdr:rowOff>123825</xdr:rowOff>
    </xdr:from>
    <xdr:to>
      <xdr:col>11</xdr:col>
      <xdr:colOff>276225</xdr:colOff>
      <xdr:row>38</xdr:row>
      <xdr:rowOff>33784</xdr:rowOff>
    </xdr:to>
    <xdr:sp macro="" textlink="'6.시군별 지목별 면적 현황'!$J$23">
      <xdr:nvSpPr>
        <xdr:cNvPr id="42" name="TextBox 1">
          <a:extLst>
            <a:ext uri="{FF2B5EF4-FFF2-40B4-BE49-F238E27FC236}">
              <a16:creationId xmlns:a16="http://schemas.microsoft.com/office/drawing/2014/main" xmlns="" id="{00000000-0008-0000-0500-00002A000000}"/>
            </a:ext>
          </a:extLst>
        </xdr:cNvPr>
        <xdr:cNvSpPr txBox="1"/>
      </xdr:nvSpPr>
      <xdr:spPr>
        <a:xfrm>
          <a:off x="8134350" y="5305425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A0A64E14-7EF0-4099-B45A-0231BCAEF07A}" type="TxLink">
            <a:rPr lang="ko-KR" altLang="en-US" sz="1050" b="1">
              <a:solidFill>
                <a:srgbClr val="FF0000"/>
              </a:solidFill>
            </a:rPr>
            <a:pPr algn="ctr"/>
            <a:t>장성군
518.3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628652</xdr:colOff>
      <xdr:row>70</xdr:row>
      <xdr:rowOff>76200</xdr:rowOff>
    </xdr:from>
    <xdr:to>
      <xdr:col>11</xdr:col>
      <xdr:colOff>76200</xdr:colOff>
      <xdr:row>76</xdr:row>
      <xdr:rowOff>123825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xmlns="" id="{00000000-0008-0000-05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561975</xdr:colOff>
      <xdr:row>72</xdr:row>
      <xdr:rowOff>133350</xdr:rowOff>
    </xdr:from>
    <xdr:to>
      <xdr:col>11</xdr:col>
      <xdr:colOff>590550</xdr:colOff>
      <xdr:row>76</xdr:row>
      <xdr:rowOff>43309</xdr:rowOff>
    </xdr:to>
    <xdr:sp macro="" textlink="'6.시군별 지목별 면적 현황'!$J$24">
      <xdr:nvSpPr>
        <xdr:cNvPr id="44" name="TextBox 1">
          <a:extLst>
            <a:ext uri="{FF2B5EF4-FFF2-40B4-BE49-F238E27FC236}">
              <a16:creationId xmlns:a16="http://schemas.microsoft.com/office/drawing/2014/main" xmlns="" id="{00000000-0008-0000-0500-00002C000000}"/>
            </a:ext>
          </a:extLst>
        </xdr:cNvPr>
        <xdr:cNvSpPr txBox="1"/>
      </xdr:nvSpPr>
      <xdr:spPr>
        <a:xfrm>
          <a:off x="8448675" y="1110615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2339314-9767-451D-A5F2-5E59BF7E4DAE}" type="TxLink">
            <a:rPr lang="ko-KR" altLang="en-US" sz="1050" b="1">
              <a:solidFill>
                <a:srgbClr val="FF0000"/>
              </a:solidFill>
            </a:rPr>
            <a:pPr algn="ctr"/>
            <a:t>완도군
396.8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361950</xdr:colOff>
      <xdr:row>60</xdr:row>
      <xdr:rowOff>19050</xdr:rowOff>
    </xdr:from>
    <xdr:to>
      <xdr:col>9</xdr:col>
      <xdr:colOff>190500</xdr:colOff>
      <xdr:row>66</xdr:row>
      <xdr:rowOff>114300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xmlns="" id="{00000000-0008-0000-05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457200</xdr:colOff>
      <xdr:row>65</xdr:row>
      <xdr:rowOff>114300</xdr:rowOff>
    </xdr:from>
    <xdr:to>
      <xdr:col>8</xdr:col>
      <xdr:colOff>476250</xdr:colOff>
      <xdr:row>69</xdr:row>
      <xdr:rowOff>24259</xdr:rowOff>
    </xdr:to>
    <xdr:sp macro="" textlink="'6.시군별 지목별 면적 현황'!$J$25">
      <xdr:nvSpPr>
        <xdr:cNvPr id="46" name="TextBox 1">
          <a:extLst>
            <a:ext uri="{FF2B5EF4-FFF2-40B4-BE49-F238E27FC236}">
              <a16:creationId xmlns:a16="http://schemas.microsoft.com/office/drawing/2014/main" xmlns="" id="{00000000-0008-0000-0500-00002E000000}"/>
            </a:ext>
          </a:extLst>
        </xdr:cNvPr>
        <xdr:cNvSpPr txBox="1"/>
      </xdr:nvSpPr>
      <xdr:spPr>
        <a:xfrm>
          <a:off x="5857875" y="1002030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0CC2076A-288B-4C6E-8573-A99368416245}" type="TxLink">
            <a:rPr lang="ko-KR" altLang="en-US" sz="1050" b="1">
              <a:solidFill>
                <a:srgbClr val="FF0000"/>
              </a:solidFill>
            </a:rPr>
            <a:pPr algn="ctr"/>
            <a:t>진도군
440.1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619125</xdr:colOff>
      <xdr:row>43</xdr:row>
      <xdr:rowOff>95250</xdr:rowOff>
    </xdr:from>
    <xdr:to>
      <xdr:col>7</xdr:col>
      <xdr:colOff>457199</xdr:colOff>
      <xdr:row>50</xdr:row>
      <xdr:rowOff>66676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xmlns="" id="{00000000-0008-0000-05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666750</xdr:colOff>
      <xdr:row>49</xdr:row>
      <xdr:rowOff>95250</xdr:rowOff>
    </xdr:from>
    <xdr:to>
      <xdr:col>6</xdr:col>
      <xdr:colOff>685800</xdr:colOff>
      <xdr:row>53</xdr:row>
      <xdr:rowOff>5209</xdr:rowOff>
    </xdr:to>
    <xdr:sp macro="" textlink="'6.시군별 지목별 면적 현황'!$J$26">
      <xdr:nvSpPr>
        <xdr:cNvPr id="48" name="TextBox 1">
          <a:extLst>
            <a:ext uri="{FF2B5EF4-FFF2-40B4-BE49-F238E27FC236}">
              <a16:creationId xmlns:a16="http://schemas.microsoft.com/office/drawing/2014/main" xmlns="" id="{00000000-0008-0000-0500-000030000000}"/>
            </a:ext>
          </a:extLst>
        </xdr:cNvPr>
        <xdr:cNvSpPr txBox="1"/>
      </xdr:nvSpPr>
      <xdr:spPr>
        <a:xfrm>
          <a:off x="4676775" y="7562850"/>
          <a:ext cx="7143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CF33489-CA21-44E4-A994-65977C8F221D}" type="TxLink">
            <a:rPr lang="ko-KR" altLang="en-US" sz="1050" b="1">
              <a:solidFill>
                <a:srgbClr val="FF0000"/>
              </a:solidFill>
            </a:rPr>
            <a:pPr algn="ctr"/>
            <a:t>신안군
655.8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0.03226</cdr:x>
      <cdr:y>0.70388</cdr:y>
    </cdr:from>
    <cdr:to>
      <cdr:x>0.38306</cdr:x>
      <cdr:y>0.96867</cdr:y>
    </cdr:to>
    <cdr:sp macro="" textlink="'6.시군별 지목별 면적 현황'!$L$6">
      <cdr:nvSpPr>
        <cdr:cNvPr id="2" name="TextBox 1"/>
        <cdr:cNvSpPr txBox="1"/>
      </cdr:nvSpPr>
      <cdr:spPr>
        <a:xfrm xmlns:a="http://schemas.openxmlformats.org/drawingml/2006/main">
          <a:off x="76199" y="1381125"/>
          <a:ext cx="8286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DC8B652E-C0DA-40B8-8EA2-63798E4E3DDE}" type="TxLink">
            <a:rPr lang="ko-KR" altLang="en-US" sz="1050" b="1">
              <a:solidFill>
                <a:srgbClr val="FF0000"/>
              </a:solidFill>
            </a:rPr>
            <a:pPr algn="ctr"/>
            <a:t>총계
12,360.5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0.03684</cdr:x>
      <cdr:y>0</cdr:y>
    </cdr:from>
    <cdr:to>
      <cdr:x>0.30526</cdr:x>
      <cdr:y>0.52427</cdr:y>
    </cdr:to>
    <cdr:sp macro="" textlink="'6.시군별 지목별 면적 현황'!$J$5">
      <cdr:nvSpPr>
        <cdr:cNvPr id="2" name="TextBox 1"/>
        <cdr:cNvSpPr txBox="1"/>
      </cdr:nvSpPr>
      <cdr:spPr>
        <a:xfrm xmlns:a="http://schemas.openxmlformats.org/drawingml/2006/main">
          <a:off x="66675" y="0"/>
          <a:ext cx="48577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0BFFC822-A7E2-4A51-BDA3-C860EEFEAC7D}" type="TxLink">
            <a:rPr lang="ko-KR" altLang="en-US" sz="1000" b="1">
              <a:solidFill>
                <a:srgbClr val="FF0000"/>
              </a:solidFill>
            </a:rPr>
            <a:pPr/>
            <a:t>목포시
51.7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27</xdr:row>
      <xdr:rowOff>0</xdr:rowOff>
    </xdr:from>
    <xdr:to>
      <xdr:col>21</xdr:col>
      <xdr:colOff>238125</xdr:colOff>
      <xdr:row>66</xdr:row>
      <xdr:rowOff>190500</xdr:rowOff>
    </xdr:to>
    <xdr:pic>
      <xdr:nvPicPr>
        <xdr:cNvPr id="2" name="그림 1" descr="46000_전남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49" y="5657850"/>
          <a:ext cx="15411451" cy="8362950"/>
        </a:xfrm>
        <a:prstGeom prst="rect">
          <a:avLst/>
        </a:prstGeom>
      </xdr:spPr>
    </xdr:pic>
    <xdr:clientData/>
  </xdr:twoCellAnchor>
  <xdr:twoCellAnchor>
    <xdr:from>
      <xdr:col>0</xdr:col>
      <xdr:colOff>180974</xdr:colOff>
      <xdr:row>30</xdr:row>
      <xdr:rowOff>104775</xdr:rowOff>
    </xdr:from>
    <xdr:to>
      <xdr:col>1</xdr:col>
      <xdr:colOff>990599</xdr:colOff>
      <xdr:row>31</xdr:row>
      <xdr:rowOff>200022</xdr:rowOff>
    </xdr:to>
    <xdr:sp macro="" textlink="">
      <xdr:nvSpPr>
        <xdr:cNvPr id="25" name="TextBox 1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 txBox="1"/>
      </xdr:nvSpPr>
      <xdr:spPr>
        <a:xfrm>
          <a:off x="180974" y="6391275"/>
          <a:ext cx="1495425" cy="3047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133350</xdr:colOff>
      <xdr:row>27</xdr:row>
      <xdr:rowOff>0</xdr:rowOff>
    </xdr:from>
    <xdr:to>
      <xdr:col>3</xdr:col>
      <xdr:colOff>409277</xdr:colOff>
      <xdr:row>29</xdr:row>
      <xdr:rowOff>30004</xdr:rowOff>
    </xdr:to>
    <xdr:sp macro="" textlink="">
      <xdr:nvSpPr>
        <xdr:cNvPr id="26" name="TextBox 1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 txBox="1"/>
      </xdr:nvSpPr>
      <xdr:spPr>
        <a:xfrm>
          <a:off x="133350" y="5657850"/>
          <a:ext cx="2838152" cy="4491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시ㆍ군별 면적 및 지번수 현황</a:t>
          </a:r>
        </a:p>
      </xdr:txBody>
    </xdr:sp>
    <xdr:clientData/>
  </xdr:twoCellAnchor>
  <xdr:twoCellAnchor>
    <xdr:from>
      <xdr:col>14</xdr:col>
      <xdr:colOff>409575</xdr:colOff>
      <xdr:row>37</xdr:row>
      <xdr:rowOff>66675</xdr:rowOff>
    </xdr:from>
    <xdr:to>
      <xdr:col>21</xdr:col>
      <xdr:colOff>180975</xdr:colOff>
      <xdr:row>50</xdr:row>
      <xdr:rowOff>85725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21</xdr:row>
      <xdr:rowOff>142875</xdr:rowOff>
    </xdr:from>
    <xdr:to>
      <xdr:col>13</xdr:col>
      <xdr:colOff>123825</xdr:colOff>
      <xdr:row>34</xdr:row>
      <xdr:rowOff>161925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647700</xdr:colOff>
      <xdr:row>23</xdr:row>
      <xdr:rowOff>9525</xdr:rowOff>
    </xdr:from>
    <xdr:to>
      <xdr:col>19</xdr:col>
      <xdr:colOff>419100</xdr:colOff>
      <xdr:row>36</xdr:row>
      <xdr:rowOff>28575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209550</xdr:colOff>
      <xdr:row>20</xdr:row>
      <xdr:rowOff>114300</xdr:rowOff>
    </xdr:from>
    <xdr:to>
      <xdr:col>14</xdr:col>
      <xdr:colOff>666750</xdr:colOff>
      <xdr:row>33</xdr:row>
      <xdr:rowOff>133350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466725</xdr:colOff>
      <xdr:row>21</xdr:row>
      <xdr:rowOff>95250</xdr:rowOff>
    </xdr:from>
    <xdr:to>
      <xdr:col>16</xdr:col>
      <xdr:colOff>238125</xdr:colOff>
      <xdr:row>34</xdr:row>
      <xdr:rowOff>114300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381000</xdr:colOff>
      <xdr:row>23</xdr:row>
      <xdr:rowOff>142875</xdr:rowOff>
    </xdr:from>
    <xdr:to>
      <xdr:col>18</xdr:col>
      <xdr:colOff>152400</xdr:colOff>
      <xdr:row>36</xdr:row>
      <xdr:rowOff>161925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523875</xdr:colOff>
      <xdr:row>29</xdr:row>
      <xdr:rowOff>171450</xdr:rowOff>
    </xdr:from>
    <xdr:to>
      <xdr:col>21</xdr:col>
      <xdr:colOff>295275</xdr:colOff>
      <xdr:row>42</xdr:row>
      <xdr:rowOff>190500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</xdr:colOff>
      <xdr:row>32</xdr:row>
      <xdr:rowOff>123825</xdr:rowOff>
    </xdr:from>
    <xdr:to>
      <xdr:col>10</xdr:col>
      <xdr:colOff>495300</xdr:colOff>
      <xdr:row>45</xdr:row>
      <xdr:rowOff>142875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590550</xdr:colOff>
      <xdr:row>33</xdr:row>
      <xdr:rowOff>0</xdr:rowOff>
    </xdr:from>
    <xdr:to>
      <xdr:col>19</xdr:col>
      <xdr:colOff>361950</xdr:colOff>
      <xdr:row>46</xdr:row>
      <xdr:rowOff>19050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495300</xdr:colOff>
      <xdr:row>41</xdr:row>
      <xdr:rowOff>47625</xdr:rowOff>
    </xdr:from>
    <xdr:to>
      <xdr:col>19</xdr:col>
      <xdr:colOff>266700</xdr:colOff>
      <xdr:row>54</xdr:row>
      <xdr:rowOff>66675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533400</xdr:colOff>
      <xdr:row>30</xdr:row>
      <xdr:rowOff>95250</xdr:rowOff>
    </xdr:from>
    <xdr:to>
      <xdr:col>15</xdr:col>
      <xdr:colOff>304800</xdr:colOff>
      <xdr:row>43</xdr:row>
      <xdr:rowOff>114300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352425</xdr:colOff>
      <xdr:row>27</xdr:row>
      <xdr:rowOff>19050</xdr:rowOff>
    </xdr:from>
    <xdr:to>
      <xdr:col>14</xdr:col>
      <xdr:colOff>123825</xdr:colOff>
      <xdr:row>40</xdr:row>
      <xdr:rowOff>38100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28575</xdr:colOff>
      <xdr:row>29</xdr:row>
      <xdr:rowOff>66675</xdr:rowOff>
    </xdr:from>
    <xdr:to>
      <xdr:col>12</xdr:col>
      <xdr:colOff>485775</xdr:colOff>
      <xdr:row>42</xdr:row>
      <xdr:rowOff>85725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457200</xdr:colOff>
      <xdr:row>30</xdr:row>
      <xdr:rowOff>28575</xdr:rowOff>
    </xdr:from>
    <xdr:to>
      <xdr:col>17</xdr:col>
      <xdr:colOff>228600</xdr:colOff>
      <xdr:row>43</xdr:row>
      <xdr:rowOff>47625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514350</xdr:colOff>
      <xdr:row>33</xdr:row>
      <xdr:rowOff>104775</xdr:rowOff>
    </xdr:from>
    <xdr:to>
      <xdr:col>12</xdr:col>
      <xdr:colOff>285750</xdr:colOff>
      <xdr:row>46</xdr:row>
      <xdr:rowOff>123825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371475</xdr:colOff>
      <xdr:row>33</xdr:row>
      <xdr:rowOff>114300</xdr:rowOff>
    </xdr:from>
    <xdr:to>
      <xdr:col>14</xdr:col>
      <xdr:colOff>142875</xdr:colOff>
      <xdr:row>46</xdr:row>
      <xdr:rowOff>133350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304800</xdr:colOff>
      <xdr:row>42</xdr:row>
      <xdr:rowOff>95250</xdr:rowOff>
    </xdr:from>
    <xdr:to>
      <xdr:col>15</xdr:col>
      <xdr:colOff>76200</xdr:colOff>
      <xdr:row>55</xdr:row>
      <xdr:rowOff>114300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161925</xdr:colOff>
      <xdr:row>36</xdr:row>
      <xdr:rowOff>200025</xdr:rowOff>
    </xdr:from>
    <xdr:to>
      <xdr:col>15</xdr:col>
      <xdr:colOff>619125</xdr:colOff>
      <xdr:row>50</xdr:row>
      <xdr:rowOff>9525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76200</xdr:colOff>
      <xdr:row>44</xdr:row>
      <xdr:rowOff>76200</xdr:rowOff>
    </xdr:from>
    <xdr:to>
      <xdr:col>12</xdr:col>
      <xdr:colOff>533400</xdr:colOff>
      <xdr:row>57</xdr:row>
      <xdr:rowOff>114300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57150</xdr:colOff>
      <xdr:row>44</xdr:row>
      <xdr:rowOff>95250</xdr:rowOff>
    </xdr:from>
    <xdr:to>
      <xdr:col>10</xdr:col>
      <xdr:colOff>514350</xdr:colOff>
      <xdr:row>57</xdr:row>
      <xdr:rowOff>114300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114300</xdr:colOff>
      <xdr:row>35</xdr:row>
      <xdr:rowOff>142875</xdr:rowOff>
    </xdr:from>
    <xdr:to>
      <xdr:col>16</xdr:col>
      <xdr:colOff>571500</xdr:colOff>
      <xdr:row>48</xdr:row>
      <xdr:rowOff>161925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76200</xdr:colOff>
      <xdr:row>51</xdr:row>
      <xdr:rowOff>19050</xdr:rowOff>
    </xdr:from>
    <xdr:to>
      <xdr:col>13</xdr:col>
      <xdr:colOff>533400</xdr:colOff>
      <xdr:row>64</xdr:row>
      <xdr:rowOff>38100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15</xdr:row>
      <xdr:rowOff>133350</xdr:rowOff>
    </xdr:from>
    <xdr:to>
      <xdr:col>9</xdr:col>
      <xdr:colOff>180974</xdr:colOff>
      <xdr:row>34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15</xdr:row>
      <xdr:rowOff>133349</xdr:rowOff>
    </xdr:from>
    <xdr:to>
      <xdr:col>18</xdr:col>
      <xdr:colOff>247650</xdr:colOff>
      <xdr:row>34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0.82739</cdr:x>
      <cdr:y>0.02451</cdr:y>
    </cdr:from>
    <cdr:to>
      <cdr:x>0.99144</cdr:x>
      <cdr:y>0.10294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24500" y="95250"/>
          <a:ext cx="109538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0.00999</cdr:x>
      <cdr:y>0.7598</cdr:y>
    </cdr:from>
    <cdr:to>
      <cdr:x>0.22682</cdr:x>
      <cdr:y>0.9951</cdr:y>
    </cdr:to>
    <cdr:sp macro="" textlink="'3.지적통계체계표'!$G$15">
      <cdr:nvSpPr>
        <cdr:cNvPr id="3" name="TextBox 1"/>
        <cdr:cNvSpPr txBox="1"/>
      </cdr:nvSpPr>
      <cdr:spPr>
        <a:xfrm xmlns:a="http://schemas.openxmlformats.org/drawingml/2006/main">
          <a:off x="71081" y="2952735"/>
          <a:ext cx="1542783" cy="914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B7C379D8-C62A-4DED-AC28-77A0F207FBD7}" type="TxLink">
            <a:rPr lang="ko-KR" altLang="en-US" sz="1000" b="1"/>
            <a:pPr algn="ctr"/>
            <a:t>총계
12,360,515,199.1㎡(100.0%)
5,882,293필</a:t>
          </a:fld>
          <a:endParaRPr lang="ko-KR" altLang="en-US" sz="10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0.80192</cdr:x>
      <cdr:y>0.01946</cdr:y>
    </cdr:from>
    <cdr:to>
      <cdr:x>0.98562</cdr:x>
      <cdr:y>0.09732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1550" y="76200"/>
          <a:ext cx="109538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4</xdr:row>
      <xdr:rowOff>152399</xdr:rowOff>
    </xdr:from>
    <xdr:to>
      <xdr:col>5</xdr:col>
      <xdr:colOff>85724</xdr:colOff>
      <xdr:row>27</xdr:row>
      <xdr:rowOff>47624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171449</xdr:colOff>
      <xdr:row>37</xdr:row>
      <xdr:rowOff>114300</xdr:rowOff>
    </xdr:from>
    <xdr:to>
      <xdr:col>11</xdr:col>
      <xdr:colOff>857249</xdr:colOff>
      <xdr:row>58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0.72983</cdr:x>
      <cdr:y>0.01401</cdr:y>
    </cdr:from>
    <cdr:to>
      <cdr:x>0.98629</cdr:x>
      <cdr:y>0.11943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5225" y="47625"/>
          <a:ext cx="1302009" cy="358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0</xdr:row>
      <xdr:rowOff>76200</xdr:rowOff>
    </xdr:from>
    <xdr:to>
      <xdr:col>18</xdr:col>
      <xdr:colOff>38100</xdr:colOff>
      <xdr:row>25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35</xdr:row>
      <xdr:rowOff>85725</xdr:rowOff>
    </xdr:from>
    <xdr:to>
      <xdr:col>17</xdr:col>
      <xdr:colOff>657224</xdr:colOff>
      <xdr:row>59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0.86696</cdr:x>
      <cdr:y>0.0197</cdr:y>
    </cdr:from>
    <cdr:to>
      <cdr:x>0.99447</cdr:x>
      <cdr:y>0.09852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48550" y="76200"/>
          <a:ext cx="1095473" cy="30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C9" sqref="C9"/>
    </sheetView>
  </sheetViews>
  <sheetFormatPr defaultRowHeight="12" x14ac:dyDescent="0.3"/>
  <cols>
    <col min="1" max="1" width="9" style="1"/>
    <col min="2" max="2" width="15.75" style="1" bestFit="1" customWidth="1"/>
    <col min="3" max="3" width="10.625" style="1" bestFit="1" customWidth="1"/>
    <col min="4" max="5" width="9" style="2"/>
    <col min="6" max="16384" width="9" style="1"/>
  </cols>
  <sheetData>
    <row r="1" spans="1:10" x14ac:dyDescent="0.3">
      <c r="A1" s="110" t="s">
        <v>0</v>
      </c>
      <c r="B1" s="110"/>
      <c r="C1" s="110"/>
      <c r="D1" s="6"/>
      <c r="E1" s="6"/>
      <c r="G1" s="58"/>
      <c r="J1" s="66"/>
    </row>
    <row r="2" spans="1:10" x14ac:dyDescent="0.3">
      <c r="A2" s="106"/>
      <c r="B2" s="108" t="s">
        <v>2</v>
      </c>
      <c r="C2" s="109"/>
      <c r="D2" s="6"/>
      <c r="E2" s="6"/>
    </row>
    <row r="3" spans="1:10" x14ac:dyDescent="0.3">
      <c r="A3" s="107"/>
      <c r="B3" s="8" t="s">
        <v>3</v>
      </c>
      <c r="C3" s="9" t="s">
        <v>4</v>
      </c>
      <c r="D3" s="6"/>
      <c r="E3" s="6"/>
      <c r="F3" s="90" t="s">
        <v>88</v>
      </c>
    </row>
    <row r="4" spans="1:10" x14ac:dyDescent="0.15">
      <c r="A4" s="10" t="s">
        <v>5</v>
      </c>
      <c r="B4" s="63">
        <v>12360515199.099998</v>
      </c>
      <c r="C4" s="73">
        <v>5882293</v>
      </c>
      <c r="D4" s="49">
        <f>B4*0.000001</f>
        <v>12360.515199099998</v>
      </c>
      <c r="E4" s="49">
        <f>C4*0.001</f>
        <v>5882.2930000000006</v>
      </c>
      <c r="F4" s="91" t="str">
        <f>FIXED(D4,1)&amp;CHAR(10)&amp;"("&amp;FIXED(E4,1)&amp;")"</f>
        <v>12,360.5
(5,882.3)</v>
      </c>
    </row>
    <row r="5" spans="1:10" x14ac:dyDescent="0.15">
      <c r="A5" s="7" t="s">
        <v>6</v>
      </c>
      <c r="B5" s="79">
        <v>51677738.600000001</v>
      </c>
      <c r="C5" s="78">
        <v>70835</v>
      </c>
      <c r="D5" s="49">
        <f t="shared" ref="D5:D26" si="0">B5*0.000001</f>
        <v>51.677738599999998</v>
      </c>
      <c r="E5" s="89">
        <f t="shared" ref="E5:E26" si="1">C5*0.001</f>
        <v>70.835000000000008</v>
      </c>
      <c r="F5" s="92" t="str">
        <f t="shared" ref="F5:F26" si="2">FIXED(D5,1)&amp;CHAR(10)&amp;"("&amp;FIXED(E5,1)&amp;")"</f>
        <v>51.7
(70.8)</v>
      </c>
    </row>
    <row r="6" spans="1:10" x14ac:dyDescent="0.15">
      <c r="A6" s="7" t="s">
        <v>7</v>
      </c>
      <c r="B6" s="79">
        <v>512316609.10000002</v>
      </c>
      <c r="C6" s="78">
        <v>305474</v>
      </c>
      <c r="D6" s="49">
        <f t="shared" si="0"/>
        <v>512.31660910000005</v>
      </c>
      <c r="E6" s="89">
        <f t="shared" si="1"/>
        <v>305.47399999999999</v>
      </c>
      <c r="F6" s="92" t="str">
        <f t="shared" si="2"/>
        <v>512.3
(305.5)</v>
      </c>
    </row>
    <row r="7" spans="1:10" x14ac:dyDescent="0.15">
      <c r="A7" s="7" t="s">
        <v>8</v>
      </c>
      <c r="B7" s="79">
        <v>910954975.70000005</v>
      </c>
      <c r="C7" s="78">
        <v>384923</v>
      </c>
      <c r="D7" s="49">
        <f t="shared" si="0"/>
        <v>910.95497569999998</v>
      </c>
      <c r="E7" s="89">
        <f t="shared" si="1"/>
        <v>384.923</v>
      </c>
      <c r="F7" s="92" t="str">
        <f t="shared" si="2"/>
        <v>911.0
(384.9)</v>
      </c>
    </row>
    <row r="8" spans="1:10" x14ac:dyDescent="0.15">
      <c r="A8" s="7" t="s">
        <v>9</v>
      </c>
      <c r="B8" s="79">
        <v>608464582.39999998</v>
      </c>
      <c r="C8" s="78">
        <v>391515</v>
      </c>
      <c r="D8" s="49">
        <f t="shared" si="0"/>
        <v>608.46458239999993</v>
      </c>
      <c r="E8" s="89">
        <f t="shared" si="1"/>
        <v>391.51499999999999</v>
      </c>
      <c r="F8" s="92" t="str">
        <f t="shared" si="2"/>
        <v>608.5
(391.5)</v>
      </c>
    </row>
    <row r="9" spans="1:10" x14ac:dyDescent="0.15">
      <c r="A9" s="7" t="s">
        <v>10</v>
      </c>
      <c r="B9" s="79">
        <v>464332739.10000002</v>
      </c>
      <c r="C9" s="78">
        <v>199472</v>
      </c>
      <c r="D9" s="49">
        <f t="shared" si="0"/>
        <v>464.33273910000003</v>
      </c>
      <c r="E9" s="89">
        <f t="shared" si="1"/>
        <v>199.47200000000001</v>
      </c>
      <c r="F9" s="92" t="str">
        <f t="shared" si="2"/>
        <v>464.3
(199.5)</v>
      </c>
    </row>
    <row r="10" spans="1:10" x14ac:dyDescent="0.15">
      <c r="A10" s="7" t="s">
        <v>11</v>
      </c>
      <c r="B10" s="79">
        <v>455074167.89999998</v>
      </c>
      <c r="C10" s="78">
        <v>232349</v>
      </c>
      <c r="D10" s="49">
        <f t="shared" si="0"/>
        <v>455.07416789999996</v>
      </c>
      <c r="E10" s="89">
        <f t="shared" si="1"/>
        <v>232.34900000000002</v>
      </c>
      <c r="F10" s="92" t="str">
        <f t="shared" si="2"/>
        <v>455.1
(232.3)</v>
      </c>
    </row>
    <row r="11" spans="1:10" x14ac:dyDescent="0.15">
      <c r="A11" s="7" t="s">
        <v>12</v>
      </c>
      <c r="B11" s="79">
        <v>547326207.70000005</v>
      </c>
      <c r="C11" s="78">
        <v>197239</v>
      </c>
      <c r="D11" s="49">
        <f t="shared" si="0"/>
        <v>547.32620770000005</v>
      </c>
      <c r="E11" s="89">
        <f t="shared" si="1"/>
        <v>197.239</v>
      </c>
      <c r="F11" s="92" t="str">
        <f t="shared" si="2"/>
        <v>547.3
(197.2)</v>
      </c>
    </row>
    <row r="12" spans="1:10" x14ac:dyDescent="0.15">
      <c r="A12" s="7" t="s">
        <v>13</v>
      </c>
      <c r="B12" s="79">
        <v>442987239.10000002</v>
      </c>
      <c r="C12" s="78">
        <v>150032</v>
      </c>
      <c r="D12" s="49">
        <f t="shared" si="0"/>
        <v>442.98723910000001</v>
      </c>
      <c r="E12" s="89">
        <f t="shared" si="1"/>
        <v>150.03200000000001</v>
      </c>
      <c r="F12" s="92" t="str">
        <f t="shared" si="2"/>
        <v>443.0
(150.0)</v>
      </c>
    </row>
    <row r="13" spans="1:10" x14ac:dyDescent="0.15">
      <c r="A13" s="7" t="s">
        <v>14</v>
      </c>
      <c r="B13" s="79">
        <v>807386564.29999995</v>
      </c>
      <c r="C13" s="78">
        <v>407421</v>
      </c>
      <c r="D13" s="49">
        <f t="shared" si="0"/>
        <v>807.38656429999992</v>
      </c>
      <c r="E13" s="89">
        <f t="shared" si="1"/>
        <v>407.42099999999999</v>
      </c>
      <c r="F13" s="92" t="str">
        <f t="shared" si="2"/>
        <v>807.4
(407.4)</v>
      </c>
    </row>
    <row r="14" spans="1:10" x14ac:dyDescent="0.15">
      <c r="A14" s="7" t="s">
        <v>15</v>
      </c>
      <c r="B14" s="79">
        <v>664593648.60000002</v>
      </c>
      <c r="C14" s="78">
        <v>285723</v>
      </c>
      <c r="D14" s="49">
        <f t="shared" si="0"/>
        <v>664.59364859999994</v>
      </c>
      <c r="E14" s="89">
        <f t="shared" si="1"/>
        <v>285.72300000000001</v>
      </c>
      <c r="F14" s="92" t="str">
        <f t="shared" si="2"/>
        <v>664.6
(285.7)</v>
      </c>
      <c r="I14" s="83"/>
    </row>
    <row r="15" spans="1:10" x14ac:dyDescent="0.15">
      <c r="A15" s="7" t="s">
        <v>16</v>
      </c>
      <c r="B15" s="79">
        <v>787125449.79999995</v>
      </c>
      <c r="C15" s="78">
        <v>264702</v>
      </c>
      <c r="D15" s="49">
        <f t="shared" si="0"/>
        <v>787.12544979999996</v>
      </c>
      <c r="E15" s="89">
        <f t="shared" si="1"/>
        <v>264.702</v>
      </c>
      <c r="F15" s="92" t="str">
        <f t="shared" si="2"/>
        <v>787.1
(264.7)</v>
      </c>
    </row>
    <row r="16" spans="1:10" x14ac:dyDescent="0.15">
      <c r="A16" s="7" t="s">
        <v>17</v>
      </c>
      <c r="B16" s="79">
        <v>622378185.70000005</v>
      </c>
      <c r="C16" s="78">
        <v>246685</v>
      </c>
      <c r="D16" s="49">
        <f t="shared" si="0"/>
        <v>622.37818570000002</v>
      </c>
      <c r="E16" s="89">
        <f t="shared" si="1"/>
        <v>246.685</v>
      </c>
      <c r="F16" s="92" t="str">
        <f t="shared" si="2"/>
        <v>622.4
(246.7)</v>
      </c>
    </row>
    <row r="17" spans="1:6" x14ac:dyDescent="0.15">
      <c r="A17" s="7" t="s">
        <v>18</v>
      </c>
      <c r="B17" s="79">
        <v>500903961.5</v>
      </c>
      <c r="C17" s="78">
        <v>222985</v>
      </c>
      <c r="D17" s="49">
        <f t="shared" si="0"/>
        <v>500.90396149999998</v>
      </c>
      <c r="E17" s="89">
        <f t="shared" si="1"/>
        <v>222.98500000000001</v>
      </c>
      <c r="F17" s="92" t="str">
        <f t="shared" si="2"/>
        <v>500.9
(223.0)</v>
      </c>
    </row>
    <row r="18" spans="1:6" x14ac:dyDescent="0.15">
      <c r="A18" s="7" t="s">
        <v>19</v>
      </c>
      <c r="B18" s="79">
        <v>1043838500.5</v>
      </c>
      <c r="C18" s="78">
        <v>444312</v>
      </c>
      <c r="D18" s="49">
        <f t="shared" si="0"/>
        <v>1043.8385005</v>
      </c>
      <c r="E18" s="89">
        <f t="shared" si="1"/>
        <v>444.31200000000001</v>
      </c>
      <c r="F18" s="92" t="str">
        <f t="shared" si="2"/>
        <v>1,043.8
(444.3)</v>
      </c>
    </row>
    <row r="19" spans="1:6" x14ac:dyDescent="0.15">
      <c r="A19" s="7" t="s">
        <v>20</v>
      </c>
      <c r="B19" s="79">
        <v>612470575.39999998</v>
      </c>
      <c r="C19" s="78">
        <v>296199</v>
      </c>
      <c r="D19" s="49">
        <f t="shared" si="0"/>
        <v>612.47057539999992</v>
      </c>
      <c r="E19" s="89">
        <f t="shared" si="1"/>
        <v>296.19900000000001</v>
      </c>
      <c r="F19" s="92" t="str">
        <f t="shared" si="2"/>
        <v>612.5
(296.2)</v>
      </c>
    </row>
    <row r="20" spans="1:6" x14ac:dyDescent="0.15">
      <c r="A20" s="7" t="s">
        <v>21</v>
      </c>
      <c r="B20" s="79">
        <v>450934201</v>
      </c>
      <c r="C20" s="78">
        <v>291919</v>
      </c>
      <c r="D20" s="49">
        <f t="shared" si="0"/>
        <v>450.93420099999997</v>
      </c>
      <c r="E20" s="89">
        <f t="shared" si="1"/>
        <v>291.91899999999998</v>
      </c>
      <c r="F20" s="92" t="str">
        <f t="shared" si="2"/>
        <v>450.9
(291.9)</v>
      </c>
    </row>
    <row r="21" spans="1:6" x14ac:dyDescent="0.15">
      <c r="A21" s="7" t="s">
        <v>22</v>
      </c>
      <c r="B21" s="79">
        <v>392105613.69999999</v>
      </c>
      <c r="C21" s="78">
        <v>238095</v>
      </c>
      <c r="D21" s="49">
        <f t="shared" si="0"/>
        <v>392.10561369999999</v>
      </c>
      <c r="E21" s="89">
        <f t="shared" si="1"/>
        <v>238.095</v>
      </c>
      <c r="F21" s="92" t="str">
        <f t="shared" si="2"/>
        <v>392.1
(238.1)</v>
      </c>
    </row>
    <row r="22" spans="1:6" x14ac:dyDescent="0.15">
      <c r="A22" s="7" t="s">
        <v>23</v>
      </c>
      <c r="B22" s="79">
        <v>474667278.39999998</v>
      </c>
      <c r="C22" s="78">
        <v>257083</v>
      </c>
      <c r="D22" s="49">
        <f t="shared" si="0"/>
        <v>474.66727839999993</v>
      </c>
      <c r="E22" s="89">
        <f t="shared" si="1"/>
        <v>257.08300000000003</v>
      </c>
      <c r="F22" s="92" t="str">
        <f t="shared" si="2"/>
        <v>474.7
(257.1)</v>
      </c>
    </row>
    <row r="23" spans="1:6" x14ac:dyDescent="0.15">
      <c r="A23" s="7" t="s">
        <v>24</v>
      </c>
      <c r="B23" s="79">
        <v>518312348.80000001</v>
      </c>
      <c r="C23" s="78">
        <v>257255</v>
      </c>
      <c r="D23" s="49">
        <f t="shared" si="0"/>
        <v>518.3123488</v>
      </c>
      <c r="E23" s="89">
        <f t="shared" si="1"/>
        <v>257.255</v>
      </c>
      <c r="F23" s="92" t="str">
        <f t="shared" si="2"/>
        <v>518.3
(257.3)</v>
      </c>
    </row>
    <row r="24" spans="1:6" x14ac:dyDescent="0.15">
      <c r="A24" s="7" t="s">
        <v>25</v>
      </c>
      <c r="B24" s="79">
        <v>396778898.30000001</v>
      </c>
      <c r="C24" s="78">
        <v>226255</v>
      </c>
      <c r="D24" s="49">
        <f t="shared" si="0"/>
        <v>396.77889829999998</v>
      </c>
      <c r="E24" s="89">
        <f t="shared" si="1"/>
        <v>226.255</v>
      </c>
      <c r="F24" s="92" t="str">
        <f t="shared" si="2"/>
        <v>396.8
(226.3)</v>
      </c>
    </row>
    <row r="25" spans="1:6" x14ac:dyDescent="0.15">
      <c r="A25" s="7" t="s">
        <v>26</v>
      </c>
      <c r="B25" s="79">
        <v>440097915.10000002</v>
      </c>
      <c r="C25" s="78">
        <v>188682</v>
      </c>
      <c r="D25" s="49">
        <f t="shared" si="0"/>
        <v>440.09791510000002</v>
      </c>
      <c r="E25" s="89">
        <f t="shared" si="1"/>
        <v>188.68200000000002</v>
      </c>
      <c r="F25" s="92" t="str">
        <f t="shared" si="2"/>
        <v>440.1
(188.7)</v>
      </c>
    </row>
    <row r="26" spans="1:6" x14ac:dyDescent="0.15">
      <c r="A26" s="7" t="s">
        <v>27</v>
      </c>
      <c r="B26" s="79">
        <v>655787798.39999998</v>
      </c>
      <c r="C26" s="78">
        <v>323138</v>
      </c>
      <c r="D26" s="49">
        <f t="shared" si="0"/>
        <v>655.78779839999993</v>
      </c>
      <c r="E26" s="89">
        <f t="shared" si="1"/>
        <v>323.13800000000003</v>
      </c>
      <c r="F26" s="92" t="str">
        <f t="shared" si="2"/>
        <v>655.8
(323.1)</v>
      </c>
    </row>
  </sheetData>
  <mergeCells count="3">
    <mergeCell ref="A2:A3"/>
    <mergeCell ref="B2:C2"/>
    <mergeCell ref="A1:C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C13" sqref="C13"/>
    </sheetView>
  </sheetViews>
  <sheetFormatPr defaultRowHeight="16.5" x14ac:dyDescent="0.3"/>
  <cols>
    <col min="2" max="2" width="18.625" bestFit="1" customWidth="1"/>
    <col min="3" max="3" width="11.25" bestFit="1" customWidth="1"/>
    <col min="4" max="7" width="9" style="2"/>
  </cols>
  <sheetData>
    <row r="1" spans="1:11" x14ac:dyDescent="0.3">
      <c r="A1" s="11" t="s">
        <v>49</v>
      </c>
      <c r="B1" s="11"/>
      <c r="C1" s="11"/>
      <c r="D1" s="6"/>
      <c r="E1" s="6"/>
      <c r="F1" s="6"/>
      <c r="G1" s="6"/>
      <c r="H1" s="58"/>
      <c r="K1" s="74"/>
    </row>
    <row r="2" spans="1:11" x14ac:dyDescent="0.3">
      <c r="A2" s="106"/>
      <c r="B2" s="108" t="s">
        <v>2</v>
      </c>
      <c r="C2" s="109"/>
      <c r="D2" s="6"/>
      <c r="E2" s="6"/>
      <c r="F2" s="6"/>
      <c r="G2" s="6"/>
    </row>
    <row r="3" spans="1:11" x14ac:dyDescent="0.3">
      <c r="A3" s="107"/>
      <c r="B3" s="8" t="s">
        <v>3</v>
      </c>
      <c r="C3" s="9" t="s">
        <v>4</v>
      </c>
      <c r="D3" s="6"/>
      <c r="E3" s="6"/>
      <c r="F3" s="6"/>
      <c r="G3" s="6"/>
      <c r="H3" s="111" t="s">
        <v>89</v>
      </c>
      <c r="I3" s="111"/>
    </row>
    <row r="4" spans="1:11" x14ac:dyDescent="0.15">
      <c r="A4" s="10" t="s">
        <v>5</v>
      </c>
      <c r="B4" s="63">
        <v>12360515199.099998</v>
      </c>
      <c r="C4" s="73">
        <v>5882293</v>
      </c>
      <c r="D4" s="6">
        <f>B4*0.000001</f>
        <v>12360.515199099998</v>
      </c>
      <c r="E4" s="6">
        <f>SUM(E5:E26)</f>
        <v>100.00000000000003</v>
      </c>
      <c r="F4" s="6">
        <f>C4*0.001</f>
        <v>5882.2930000000006</v>
      </c>
      <c r="G4" s="6">
        <f>SUM(G5:G26)</f>
        <v>100</v>
      </c>
      <c r="H4" s="92" t="str">
        <f>FIXED(D4,1)&amp;CHAR(10)&amp;"("&amp;FIXED(E4,1)&amp;")"</f>
        <v>12,360.5
(100.0)</v>
      </c>
      <c r="I4" s="92" t="str">
        <f>FIXED(F4,1)&amp;CHAR(10)&amp;"("&amp;FIXED(G4,1)&amp;")"</f>
        <v>5,882.3
(100.0)</v>
      </c>
    </row>
    <row r="5" spans="1:11" x14ac:dyDescent="0.15">
      <c r="A5" s="7" t="s">
        <v>6</v>
      </c>
      <c r="B5" s="79">
        <v>51677738.600000001</v>
      </c>
      <c r="C5" s="78">
        <v>70835</v>
      </c>
      <c r="D5" s="6">
        <f t="shared" ref="D5:D26" si="0">B5*0.000001</f>
        <v>51.677738599999998</v>
      </c>
      <c r="E5" s="6">
        <f>B5/B4*100</f>
        <v>0.4180872541927928</v>
      </c>
      <c r="F5" s="6">
        <f t="shared" ref="F5:F26" si="1">C5*0.001</f>
        <v>70.835000000000008</v>
      </c>
      <c r="G5" s="67">
        <f>C5/C4*100</f>
        <v>1.2042072708720903</v>
      </c>
      <c r="H5" s="92" t="str">
        <f t="shared" ref="H5:H26" si="2">FIXED(D5,1)&amp;CHAR(10)&amp;"("&amp;FIXED(E5,1)&amp;")"</f>
        <v>51.7
(0.4)</v>
      </c>
      <c r="I5" s="92" t="str">
        <f t="shared" ref="I5:I26" si="3">FIXED(F5,1)&amp;CHAR(10)&amp;"("&amp;FIXED(G5,1)&amp;")"</f>
        <v>70.8
(1.2)</v>
      </c>
      <c r="J5" s="97"/>
    </row>
    <row r="6" spans="1:11" x14ac:dyDescent="0.15">
      <c r="A6" s="7" t="s">
        <v>7</v>
      </c>
      <c r="B6" s="79">
        <v>512316609.10000002</v>
      </c>
      <c r="C6" s="78">
        <v>305474</v>
      </c>
      <c r="D6" s="6">
        <f t="shared" si="0"/>
        <v>512.31660910000005</v>
      </c>
      <c r="E6" s="6">
        <f>B6/B4*100</f>
        <v>4.1447836182208899</v>
      </c>
      <c r="F6" s="6">
        <f t="shared" si="1"/>
        <v>305.47399999999999</v>
      </c>
      <c r="G6" s="67">
        <f>C6/C4*100</f>
        <v>5.1931109178002526</v>
      </c>
      <c r="H6" s="92" t="str">
        <f t="shared" si="2"/>
        <v>512.3
(4.1)</v>
      </c>
      <c r="I6" s="92" t="str">
        <f t="shared" si="3"/>
        <v>305.5
(5.2)</v>
      </c>
      <c r="J6" s="97"/>
    </row>
    <row r="7" spans="1:11" x14ac:dyDescent="0.15">
      <c r="A7" s="7" t="s">
        <v>8</v>
      </c>
      <c r="B7" s="79">
        <v>910954975.70000005</v>
      </c>
      <c r="C7" s="78">
        <v>384923</v>
      </c>
      <c r="D7" s="6">
        <f t="shared" si="0"/>
        <v>910.95497569999998</v>
      </c>
      <c r="E7" s="6">
        <f>B7/B4*100</f>
        <v>7.3698786905446232</v>
      </c>
      <c r="F7" s="6">
        <f t="shared" si="1"/>
        <v>384.923</v>
      </c>
      <c r="G7" s="67">
        <f>C7/C4*100</f>
        <v>6.5437576808907689</v>
      </c>
      <c r="H7" s="92" t="str">
        <f t="shared" si="2"/>
        <v>911.0
(7.4)</v>
      </c>
      <c r="I7" s="92" t="str">
        <f t="shared" si="3"/>
        <v>384.9
(6.5)</v>
      </c>
      <c r="J7" s="97"/>
    </row>
    <row r="8" spans="1:11" x14ac:dyDescent="0.15">
      <c r="A8" s="7" t="s">
        <v>9</v>
      </c>
      <c r="B8" s="79">
        <v>608464582.39999998</v>
      </c>
      <c r="C8" s="78">
        <v>391515</v>
      </c>
      <c r="D8" s="6">
        <f t="shared" si="0"/>
        <v>608.46458239999993</v>
      </c>
      <c r="E8" s="6">
        <f>B8/B4*100</f>
        <v>4.9226474188090794</v>
      </c>
      <c r="F8" s="6">
        <f t="shared" si="1"/>
        <v>391.51499999999999</v>
      </c>
      <c r="G8" s="67">
        <f>C8/C4*100</f>
        <v>6.6558228228345646</v>
      </c>
      <c r="H8" s="92" t="str">
        <f t="shared" si="2"/>
        <v>608.5
(4.9)</v>
      </c>
      <c r="I8" s="92" t="str">
        <f t="shared" si="3"/>
        <v>391.5
(6.7)</v>
      </c>
      <c r="J8" s="97"/>
    </row>
    <row r="9" spans="1:11" x14ac:dyDescent="0.15">
      <c r="A9" s="7" t="s">
        <v>10</v>
      </c>
      <c r="B9" s="79">
        <v>464332739.10000002</v>
      </c>
      <c r="C9" s="78">
        <v>199472</v>
      </c>
      <c r="D9" s="6">
        <f t="shared" si="0"/>
        <v>464.33273910000003</v>
      </c>
      <c r="E9" s="6">
        <f>B9/B4*100</f>
        <v>3.7565807866472207</v>
      </c>
      <c r="F9" s="6">
        <f t="shared" si="1"/>
        <v>199.47200000000001</v>
      </c>
      <c r="G9" s="67">
        <f>C9/C4*100</f>
        <v>3.3910585548866745</v>
      </c>
      <c r="H9" s="92" t="str">
        <f t="shared" si="2"/>
        <v>464.3
(3.8)</v>
      </c>
      <c r="I9" s="92" t="str">
        <f t="shared" si="3"/>
        <v>199.5
(3.4)</v>
      </c>
      <c r="J9" s="97"/>
    </row>
    <row r="10" spans="1:11" x14ac:dyDescent="0.15">
      <c r="A10" s="7" t="s">
        <v>11</v>
      </c>
      <c r="B10" s="79">
        <v>455074167.89999998</v>
      </c>
      <c r="C10" s="78">
        <v>232349</v>
      </c>
      <c r="D10" s="6">
        <f t="shared" si="0"/>
        <v>455.07416789999996</v>
      </c>
      <c r="E10" s="6">
        <f>B10/B4*100</f>
        <v>3.6816763748903858</v>
      </c>
      <c r="F10" s="6">
        <f t="shared" si="1"/>
        <v>232.34900000000002</v>
      </c>
      <c r="G10" s="67">
        <f>C10/C4*100</f>
        <v>3.9499732502274196</v>
      </c>
      <c r="H10" s="92" t="str">
        <f t="shared" si="2"/>
        <v>455.1
(3.7)</v>
      </c>
      <c r="I10" s="92" t="str">
        <f t="shared" si="3"/>
        <v>232.3
(3.9)</v>
      </c>
      <c r="J10" s="97"/>
    </row>
    <row r="11" spans="1:11" x14ac:dyDescent="0.15">
      <c r="A11" s="7" t="s">
        <v>12</v>
      </c>
      <c r="B11" s="79">
        <v>547326207.70000005</v>
      </c>
      <c r="C11" s="78">
        <v>197239</v>
      </c>
      <c r="D11" s="6">
        <f t="shared" si="0"/>
        <v>547.32620770000005</v>
      </c>
      <c r="E11" s="6">
        <f>B11/B4*100</f>
        <v>4.4280209917128079</v>
      </c>
      <c r="F11" s="6">
        <f t="shared" si="1"/>
        <v>197.239</v>
      </c>
      <c r="G11" s="67">
        <f>C11/C4*100</f>
        <v>3.3530971680601422</v>
      </c>
      <c r="H11" s="92" t="str">
        <f t="shared" si="2"/>
        <v>547.3
(4.4)</v>
      </c>
      <c r="I11" s="92" t="str">
        <f t="shared" si="3"/>
        <v>197.2
(3.4)</v>
      </c>
      <c r="J11" s="97"/>
    </row>
    <row r="12" spans="1:11" x14ac:dyDescent="0.15">
      <c r="A12" s="7" t="s">
        <v>13</v>
      </c>
      <c r="B12" s="79">
        <v>442987239.10000002</v>
      </c>
      <c r="C12" s="78">
        <v>150032</v>
      </c>
      <c r="D12" s="6">
        <f t="shared" si="0"/>
        <v>442.98723910000001</v>
      </c>
      <c r="E12" s="6">
        <f>B12/B4*100</f>
        <v>3.5838897648235166</v>
      </c>
      <c r="F12" s="6">
        <f t="shared" si="1"/>
        <v>150.03200000000001</v>
      </c>
      <c r="G12" s="67">
        <f>C12/C4*100</f>
        <v>2.5505699903082011</v>
      </c>
      <c r="H12" s="92" t="str">
        <f t="shared" si="2"/>
        <v>443.0
(3.6)</v>
      </c>
      <c r="I12" s="92" t="str">
        <f t="shared" si="3"/>
        <v>150.0
(2.6)</v>
      </c>
      <c r="J12" s="97"/>
    </row>
    <row r="13" spans="1:11" x14ac:dyDescent="0.15">
      <c r="A13" s="7" t="s">
        <v>14</v>
      </c>
      <c r="B13" s="79">
        <v>807386564.29999995</v>
      </c>
      <c r="C13" s="78">
        <v>407421</v>
      </c>
      <c r="D13" s="6">
        <f t="shared" si="0"/>
        <v>807.38656429999992</v>
      </c>
      <c r="E13" s="6">
        <f>B13/B4*100</f>
        <v>6.531981485357405</v>
      </c>
      <c r="F13" s="6">
        <f t="shared" si="1"/>
        <v>407.42099999999999</v>
      </c>
      <c r="G13" s="67">
        <f>C13/C4*100</f>
        <v>6.9262275782590228</v>
      </c>
      <c r="H13" s="92" t="str">
        <f t="shared" si="2"/>
        <v>807.4
(6.5)</v>
      </c>
      <c r="I13" s="92" t="str">
        <f t="shared" si="3"/>
        <v>407.4
(6.9)</v>
      </c>
      <c r="J13" s="97"/>
    </row>
    <row r="14" spans="1:11" x14ac:dyDescent="0.15">
      <c r="A14" s="7" t="s">
        <v>15</v>
      </c>
      <c r="B14" s="79">
        <v>664593648.60000002</v>
      </c>
      <c r="C14" s="78">
        <v>285723</v>
      </c>
      <c r="D14" s="6">
        <f t="shared" si="0"/>
        <v>664.59364859999994</v>
      </c>
      <c r="E14" s="6">
        <f>B14/B4*100</f>
        <v>5.3767471492482031</v>
      </c>
      <c r="F14" s="6">
        <f t="shared" si="1"/>
        <v>285.72300000000001</v>
      </c>
      <c r="G14" s="67">
        <f>C14/C4*100</f>
        <v>4.8573404962996571</v>
      </c>
      <c r="H14" s="92" t="str">
        <f t="shared" si="2"/>
        <v>664.6
(5.4)</v>
      </c>
      <c r="I14" s="92" t="str">
        <f t="shared" si="3"/>
        <v>285.7
(4.9)</v>
      </c>
      <c r="J14" s="97"/>
    </row>
    <row r="15" spans="1:11" x14ac:dyDescent="0.15">
      <c r="A15" s="7" t="s">
        <v>16</v>
      </c>
      <c r="B15" s="79">
        <v>787125449.79999995</v>
      </c>
      <c r="C15" s="78">
        <v>264702</v>
      </c>
      <c r="D15" s="6">
        <f t="shared" si="0"/>
        <v>787.12544979999996</v>
      </c>
      <c r="E15" s="6">
        <f>B15/B4*100</f>
        <v>6.3680634433208132</v>
      </c>
      <c r="F15" s="6">
        <f t="shared" si="1"/>
        <v>264.702</v>
      </c>
      <c r="G15" s="67">
        <f>C15/C4*100</f>
        <v>4.4999798547947201</v>
      </c>
      <c r="H15" s="92" t="str">
        <f t="shared" si="2"/>
        <v>787.1
(6.4)</v>
      </c>
      <c r="I15" s="92" t="str">
        <f t="shared" si="3"/>
        <v>264.7
(4.5)</v>
      </c>
      <c r="J15" s="97"/>
    </row>
    <row r="16" spans="1:11" x14ac:dyDescent="0.15">
      <c r="A16" s="7" t="s">
        <v>17</v>
      </c>
      <c r="B16" s="79">
        <v>622378185.70000005</v>
      </c>
      <c r="C16" s="78">
        <v>246685</v>
      </c>
      <c r="D16" s="6">
        <f t="shared" si="0"/>
        <v>622.37818570000002</v>
      </c>
      <c r="E16" s="6">
        <f>B16/B4*100</f>
        <v>5.0352123327781442</v>
      </c>
      <c r="F16" s="6">
        <f t="shared" si="1"/>
        <v>246.685</v>
      </c>
      <c r="G16" s="67">
        <f>C16/C4*100</f>
        <v>4.1936877336780061</v>
      </c>
      <c r="H16" s="92" t="str">
        <f t="shared" si="2"/>
        <v>622.4
(5.0)</v>
      </c>
      <c r="I16" s="92" t="str">
        <f t="shared" si="3"/>
        <v>246.7
(4.2)</v>
      </c>
      <c r="J16" s="97"/>
    </row>
    <row r="17" spans="1:13" x14ac:dyDescent="0.15">
      <c r="A17" s="7" t="s">
        <v>18</v>
      </c>
      <c r="B17" s="79">
        <v>500903961.5</v>
      </c>
      <c r="C17" s="78">
        <v>222985</v>
      </c>
      <c r="D17" s="6">
        <f t="shared" si="0"/>
        <v>500.90396149999998</v>
      </c>
      <c r="E17" s="6">
        <f>B17/B4*100</f>
        <v>4.0524521302839549</v>
      </c>
      <c r="F17" s="6">
        <f t="shared" si="1"/>
        <v>222.98500000000001</v>
      </c>
      <c r="G17" s="67">
        <f>C17/C4*100</f>
        <v>3.7907836280851703</v>
      </c>
      <c r="H17" s="92" t="str">
        <f t="shared" si="2"/>
        <v>500.9
(4.1)</v>
      </c>
      <c r="I17" s="92" t="str">
        <f t="shared" si="3"/>
        <v>223.0
(3.8)</v>
      </c>
      <c r="J17" s="97"/>
    </row>
    <row r="18" spans="1:13" x14ac:dyDescent="0.15">
      <c r="A18" s="7" t="s">
        <v>19</v>
      </c>
      <c r="B18" s="79">
        <v>1043838500.5</v>
      </c>
      <c r="C18" s="78">
        <v>444312</v>
      </c>
      <c r="D18" s="6">
        <f t="shared" si="0"/>
        <v>1043.8385005</v>
      </c>
      <c r="E18" s="6">
        <f>B18/B4*100</f>
        <v>8.4449433028164123</v>
      </c>
      <c r="F18" s="6">
        <f t="shared" si="1"/>
        <v>444.31200000000001</v>
      </c>
      <c r="G18" s="67">
        <f>C18/C4*100</f>
        <v>7.5533809689520739</v>
      </c>
      <c r="H18" s="92" t="str">
        <f t="shared" si="2"/>
        <v>1,043.8
(8.4)</v>
      </c>
      <c r="I18" s="92" t="str">
        <f t="shared" si="3"/>
        <v>444.3
(7.6)</v>
      </c>
      <c r="J18" s="97"/>
      <c r="M18" s="84"/>
    </row>
    <row r="19" spans="1:13" x14ac:dyDescent="0.15">
      <c r="A19" s="7" t="s">
        <v>20</v>
      </c>
      <c r="B19" s="79">
        <v>612470575.39999998</v>
      </c>
      <c r="C19" s="78">
        <v>296199</v>
      </c>
      <c r="D19" s="6">
        <f t="shared" si="0"/>
        <v>612.47057539999992</v>
      </c>
      <c r="E19" s="6">
        <f>B19/B4*100</f>
        <v>4.9550570144891335</v>
      </c>
      <c r="F19" s="6">
        <f t="shared" si="1"/>
        <v>296.19900000000001</v>
      </c>
      <c r="G19" s="67">
        <f>C19/C4*100</f>
        <v>5.0354343110756297</v>
      </c>
      <c r="H19" s="92" t="str">
        <f t="shared" si="2"/>
        <v>612.5
(5.0)</v>
      </c>
      <c r="I19" s="92" t="str">
        <f t="shared" si="3"/>
        <v>296.2
(5.0)</v>
      </c>
      <c r="J19" s="97"/>
    </row>
    <row r="20" spans="1:13" x14ac:dyDescent="0.15">
      <c r="A20" s="7" t="s">
        <v>21</v>
      </c>
      <c r="B20" s="79">
        <v>450934201</v>
      </c>
      <c r="C20" s="78">
        <v>291919</v>
      </c>
      <c r="D20" s="6">
        <f t="shared" si="0"/>
        <v>450.93420099999997</v>
      </c>
      <c r="E20" s="6">
        <f>B20/B4*100</f>
        <v>3.648182893159936</v>
      </c>
      <c r="F20" s="6">
        <f t="shared" si="1"/>
        <v>291.91899999999998</v>
      </c>
      <c r="G20" s="67">
        <f>C20/C4*100</f>
        <v>4.962673569643675</v>
      </c>
      <c r="H20" s="92" t="str">
        <f t="shared" si="2"/>
        <v>450.9
(3.6)</v>
      </c>
      <c r="I20" s="92" t="str">
        <f t="shared" si="3"/>
        <v>291.9
(5.0)</v>
      </c>
      <c r="J20" s="97"/>
    </row>
    <row r="21" spans="1:13" x14ac:dyDescent="0.15">
      <c r="A21" s="7" t="s">
        <v>22</v>
      </c>
      <c r="B21" s="79">
        <v>392105613.69999999</v>
      </c>
      <c r="C21" s="78">
        <v>238095</v>
      </c>
      <c r="D21" s="6">
        <f t="shared" si="0"/>
        <v>392.10561369999999</v>
      </c>
      <c r="E21" s="6">
        <f>B21/B4*100</f>
        <v>3.172243287468715</v>
      </c>
      <c r="F21" s="6">
        <f t="shared" si="1"/>
        <v>238.095</v>
      </c>
      <c r="G21" s="67">
        <f>C21/C4*100</f>
        <v>4.0476562456171425</v>
      </c>
      <c r="H21" s="92" t="str">
        <f t="shared" si="2"/>
        <v>392.1
(3.2)</v>
      </c>
      <c r="I21" s="92" t="str">
        <f t="shared" si="3"/>
        <v>238.1
(4.0)</v>
      </c>
      <c r="J21" s="97"/>
    </row>
    <row r="22" spans="1:13" x14ac:dyDescent="0.15">
      <c r="A22" s="7" t="s">
        <v>23</v>
      </c>
      <c r="B22" s="79">
        <v>474667278.39999998</v>
      </c>
      <c r="C22" s="78">
        <v>257083</v>
      </c>
      <c r="D22" s="6">
        <f t="shared" si="0"/>
        <v>474.66727839999993</v>
      </c>
      <c r="E22" s="6">
        <f>B22/B4*100</f>
        <v>3.8401900790879795</v>
      </c>
      <c r="F22" s="6">
        <f t="shared" si="1"/>
        <v>257.08300000000003</v>
      </c>
      <c r="G22" s="67">
        <f>C22/C4*100</f>
        <v>4.3704555349419012</v>
      </c>
      <c r="H22" s="92" t="str">
        <f t="shared" si="2"/>
        <v>474.7
(3.8)</v>
      </c>
      <c r="I22" s="92" t="str">
        <f t="shared" si="3"/>
        <v>257.1
(4.4)</v>
      </c>
      <c r="J22" s="97"/>
    </row>
    <row r="23" spans="1:13" x14ac:dyDescent="0.15">
      <c r="A23" s="7" t="s">
        <v>24</v>
      </c>
      <c r="B23" s="79">
        <v>518312348.80000001</v>
      </c>
      <c r="C23" s="78">
        <v>257255</v>
      </c>
      <c r="D23" s="6">
        <f t="shared" si="0"/>
        <v>518.3123488</v>
      </c>
      <c r="E23" s="6">
        <f>B23/B4*100</f>
        <v>4.1932908171800127</v>
      </c>
      <c r="F23" s="6">
        <f t="shared" si="1"/>
        <v>257.255</v>
      </c>
      <c r="G23" s="67">
        <f>C23/C4*100</f>
        <v>4.373379564737764</v>
      </c>
      <c r="H23" s="92" t="str">
        <f t="shared" si="2"/>
        <v>518.3
(4.2)</v>
      </c>
      <c r="I23" s="92" t="str">
        <f t="shared" si="3"/>
        <v>257.3
(4.4)</v>
      </c>
      <c r="J23" s="97"/>
    </row>
    <row r="24" spans="1:13" x14ac:dyDescent="0.15">
      <c r="A24" s="7" t="s">
        <v>25</v>
      </c>
      <c r="B24" s="79">
        <v>396778898.30000001</v>
      </c>
      <c r="C24" s="78">
        <v>226255</v>
      </c>
      <c r="D24" s="6">
        <f t="shared" si="0"/>
        <v>396.77889829999998</v>
      </c>
      <c r="E24" s="6">
        <f>B24/B4*100</f>
        <v>3.2100514574739614</v>
      </c>
      <c r="F24" s="6">
        <f t="shared" si="1"/>
        <v>226.255</v>
      </c>
      <c r="G24" s="67">
        <f>C24/C4*100</f>
        <v>3.846374194553043</v>
      </c>
      <c r="H24" s="92" t="str">
        <f t="shared" si="2"/>
        <v>396.8
(3.2)</v>
      </c>
      <c r="I24" s="92" t="str">
        <f t="shared" si="3"/>
        <v>226.3
(3.8)</v>
      </c>
      <c r="J24" s="97"/>
    </row>
    <row r="25" spans="1:13" x14ac:dyDescent="0.15">
      <c r="A25" s="7" t="s">
        <v>26</v>
      </c>
      <c r="B25" s="79">
        <v>440097915.10000002</v>
      </c>
      <c r="C25" s="78">
        <v>188682</v>
      </c>
      <c r="D25" s="6">
        <f t="shared" si="0"/>
        <v>440.09791510000002</v>
      </c>
      <c r="E25" s="6">
        <f>B25/B4*100</f>
        <v>3.5605143314094603</v>
      </c>
      <c r="F25" s="6">
        <f t="shared" si="1"/>
        <v>188.68200000000002</v>
      </c>
      <c r="G25" s="67">
        <f>C25/C4*100</f>
        <v>3.2076266857159275</v>
      </c>
      <c r="H25" s="92" t="str">
        <f t="shared" si="2"/>
        <v>440.1
(3.6)</v>
      </c>
      <c r="I25" s="92" t="str">
        <f t="shared" si="3"/>
        <v>188.7
(3.2)</v>
      </c>
      <c r="J25" s="97"/>
    </row>
    <row r="26" spans="1:13" x14ac:dyDescent="0.15">
      <c r="A26" s="7" t="s">
        <v>27</v>
      </c>
      <c r="B26" s="79">
        <v>655787798.39999998</v>
      </c>
      <c r="C26" s="78">
        <v>323138</v>
      </c>
      <c r="D26" s="6">
        <f t="shared" si="0"/>
        <v>655.78779839999993</v>
      </c>
      <c r="E26" s="6">
        <f>B26/B4*100</f>
        <v>5.3055053760845636</v>
      </c>
      <c r="F26" s="6">
        <f t="shared" si="1"/>
        <v>323.13800000000003</v>
      </c>
      <c r="G26" s="67">
        <f>C26/C4*100</f>
        <v>5.4934019777661529</v>
      </c>
      <c r="H26" s="92" t="str">
        <f t="shared" si="2"/>
        <v>655.8
(5.3)</v>
      </c>
      <c r="I26" s="92" t="str">
        <f t="shared" si="3"/>
        <v>323.1
(5.5)</v>
      </c>
      <c r="J26" s="97"/>
    </row>
  </sheetData>
  <mergeCells count="3">
    <mergeCell ref="B2:C2"/>
    <mergeCell ref="A2:A3"/>
    <mergeCell ref="H3:I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Normal="100" workbookViewId="0">
      <selection activeCell="D10" sqref="D10"/>
    </sheetView>
  </sheetViews>
  <sheetFormatPr defaultRowHeight="16.5" x14ac:dyDescent="0.3"/>
  <cols>
    <col min="4" max="4" width="15.75" bestFit="1" customWidth="1"/>
    <col min="5" max="5" width="14.625" customWidth="1"/>
    <col min="6" max="6" width="9" style="3"/>
  </cols>
  <sheetData>
    <row r="1" spans="1:15" x14ac:dyDescent="0.3">
      <c r="A1" s="11" t="s">
        <v>50</v>
      </c>
      <c r="B1" s="11"/>
      <c r="C1" s="11"/>
      <c r="D1" s="11"/>
      <c r="E1" s="11"/>
      <c r="F1" s="6"/>
      <c r="I1" s="60"/>
    </row>
    <row r="2" spans="1:15" x14ac:dyDescent="0.3">
      <c r="A2" s="112" t="s">
        <v>28</v>
      </c>
      <c r="B2" s="113"/>
      <c r="C2" s="114"/>
      <c r="D2" s="108" t="s">
        <v>5</v>
      </c>
      <c r="E2" s="109"/>
      <c r="F2" s="6"/>
      <c r="I2" s="74"/>
    </row>
    <row r="3" spans="1:15" x14ac:dyDescent="0.3">
      <c r="A3" s="115"/>
      <c r="B3" s="116"/>
      <c r="C3" s="117"/>
      <c r="D3" s="8" t="s">
        <v>3</v>
      </c>
      <c r="E3" s="9" t="s">
        <v>4</v>
      </c>
      <c r="F3" s="6"/>
      <c r="G3" s="111" t="s">
        <v>89</v>
      </c>
      <c r="H3" s="111"/>
    </row>
    <row r="4" spans="1:15" ht="21" x14ac:dyDescent="0.15">
      <c r="A4" s="118"/>
      <c r="B4" s="12" t="s">
        <v>73</v>
      </c>
      <c r="C4" s="13" t="s">
        <v>34</v>
      </c>
      <c r="D4" s="75">
        <v>5530652046.1000004</v>
      </c>
      <c r="E4" s="61">
        <v>5166336</v>
      </c>
      <c r="F4" s="6">
        <f>D4/(D4+D5)*100</f>
        <v>44.744510702132388</v>
      </c>
      <c r="G4" s="93" t="str">
        <f>B4&amp;CHAR(10)&amp;FIXED(D4,1)&amp;"㎡"&amp;CHAR(10)&amp;"("&amp;FIXED(F4,1)&amp;"%)"&amp;CHAR(10)&amp;FIXED(E4,0)&amp;"필"</f>
        <v>토지대장등록지
5,530,652,046.1㎡
(44.7%)
5,166,336필</v>
      </c>
      <c r="H4" s="77"/>
    </row>
    <row r="5" spans="1:15" ht="21" x14ac:dyDescent="0.15">
      <c r="A5" s="118"/>
      <c r="B5" s="12" t="s">
        <v>74</v>
      </c>
      <c r="C5" s="13" t="s">
        <v>34</v>
      </c>
      <c r="D5" s="75">
        <v>6829863153</v>
      </c>
      <c r="E5" s="61">
        <v>715957</v>
      </c>
      <c r="F5" s="6">
        <f>D5/(D4+D5)*100</f>
        <v>55.255489297867612</v>
      </c>
      <c r="G5" s="93" t="str">
        <f t="shared" ref="G5" si="0">B5&amp;CHAR(10)&amp;FIXED(D5,1)&amp;"㎡"&amp;CHAR(10)&amp;"("&amp;FIXED(F5,1)&amp;"%)"&amp;CHAR(10)&amp;FIXED(E5,0)&amp;"필"</f>
        <v>임야대장등록지
6,829,863,153.0㎡
(55.3%)
715,957필</v>
      </c>
      <c r="H5" s="77"/>
    </row>
    <row r="6" spans="1:15" x14ac:dyDescent="0.15">
      <c r="A6" s="118"/>
      <c r="B6" s="118" t="s">
        <v>87</v>
      </c>
      <c r="C6" s="13" t="s">
        <v>83</v>
      </c>
      <c r="D6" s="75">
        <v>7442595665.6000004</v>
      </c>
      <c r="E6" s="61">
        <v>3753176</v>
      </c>
      <c r="F6" s="67">
        <f>D6/D15*100</f>
        <v>60.212665457034632</v>
      </c>
      <c r="G6" s="93" t="str">
        <f>C6&amp;CHAR(10)&amp;FIXED(D6,1)&amp;"㎡"&amp;CHAR(10)&amp;"("&amp;FIXED(F6,1)&amp;"%)"&amp;CHAR(10)&amp;FIXED(E6,0)&amp;"필"</f>
        <v>개인
7,442,595,665.6㎡
(60.2%)
3,753,176필</v>
      </c>
      <c r="H6" s="77"/>
    </row>
    <row r="7" spans="1:15" x14ac:dyDescent="0.15">
      <c r="A7" s="118"/>
      <c r="B7" s="118"/>
      <c r="C7" s="13" t="s">
        <v>29</v>
      </c>
      <c r="D7" s="75">
        <v>2152247310.5</v>
      </c>
      <c r="E7" s="61">
        <v>863557</v>
      </c>
      <c r="F7" s="67">
        <f>D7/D15*100</f>
        <v>17.412278338177288</v>
      </c>
      <c r="G7" s="93" t="str">
        <f t="shared" ref="G7:G14" si="1">C7&amp;CHAR(10)&amp;FIXED(D7,1)&amp;"㎡"&amp;CHAR(10)&amp;"("&amp;FIXED(F7,1)&amp;"%)"&amp;CHAR(10)&amp;FIXED(E7,0)&amp;"필"</f>
        <v>국유지
2,152,247,310.5㎡
(17.4%)
863,557필</v>
      </c>
      <c r="H7" s="77"/>
    </row>
    <row r="8" spans="1:15" x14ac:dyDescent="0.15">
      <c r="A8" s="118"/>
      <c r="B8" s="118"/>
      <c r="C8" s="13" t="s">
        <v>30</v>
      </c>
      <c r="D8" s="75">
        <v>204285540.5</v>
      </c>
      <c r="E8" s="61">
        <v>136771</v>
      </c>
      <c r="F8" s="67">
        <f>D8/D15*100</f>
        <v>1.6527267448760918</v>
      </c>
      <c r="G8" s="93" t="str">
        <f t="shared" si="1"/>
        <v>도유지
204,285,540.5㎡
(1.7%)
136,771필</v>
      </c>
      <c r="H8" s="77"/>
    </row>
    <row r="9" spans="1:15" x14ac:dyDescent="0.15">
      <c r="A9" s="118"/>
      <c r="B9" s="118"/>
      <c r="C9" s="13" t="s">
        <v>31</v>
      </c>
      <c r="D9" s="75">
        <v>564510259.39999998</v>
      </c>
      <c r="E9" s="61">
        <v>683741</v>
      </c>
      <c r="F9" s="67">
        <f>D9/D15*100</f>
        <v>4.5670447413155033</v>
      </c>
      <c r="G9" s="93" t="str">
        <f t="shared" si="1"/>
        <v>군유지
564,510,259.4㎡
(4.6%)
683,741필</v>
      </c>
      <c r="H9" s="77"/>
    </row>
    <row r="10" spans="1:15" x14ac:dyDescent="0.15">
      <c r="A10" s="118"/>
      <c r="B10" s="118"/>
      <c r="C10" s="13" t="s">
        <v>32</v>
      </c>
      <c r="D10" s="75">
        <v>825244800.29999995</v>
      </c>
      <c r="E10" s="61">
        <v>271264</v>
      </c>
      <c r="F10" s="67">
        <f>D10/D15*100</f>
        <v>6.6764595731421306</v>
      </c>
      <c r="G10" s="93" t="str">
        <f t="shared" si="1"/>
        <v>법인
825,244,800.3㎡
(6.7%)
271,264필</v>
      </c>
      <c r="H10" s="77"/>
      <c r="L10" s="98"/>
    </row>
    <row r="11" spans="1:15" x14ac:dyDescent="0.15">
      <c r="A11" s="118"/>
      <c r="B11" s="118"/>
      <c r="C11" s="13" t="s">
        <v>84</v>
      </c>
      <c r="D11" s="75">
        <v>922302266</v>
      </c>
      <c r="E11" s="61">
        <v>113657</v>
      </c>
      <c r="F11" s="67">
        <f>D11/D15*100</f>
        <v>7.4616814197773511</v>
      </c>
      <c r="G11" s="93" t="str">
        <f t="shared" si="1"/>
        <v>종중
922,302,266.0㎡
(7.5%)
113,657필</v>
      </c>
      <c r="H11" s="77"/>
      <c r="L11" s="98"/>
    </row>
    <row r="12" spans="1:15" x14ac:dyDescent="0.15">
      <c r="A12" s="118"/>
      <c r="B12" s="118"/>
      <c r="C12" s="13" t="s">
        <v>85</v>
      </c>
      <c r="D12" s="75">
        <v>131424267.3</v>
      </c>
      <c r="E12" s="61">
        <v>13128</v>
      </c>
      <c r="F12" s="67">
        <f>D12/D15*100</f>
        <v>1.0632588139171526</v>
      </c>
      <c r="G12" s="93" t="str">
        <f t="shared" si="1"/>
        <v>종교단체
131,424,267.3㎡
(1.1%)
13,128필</v>
      </c>
      <c r="H12" s="77"/>
    </row>
    <row r="13" spans="1:15" x14ac:dyDescent="0.15">
      <c r="A13" s="118"/>
      <c r="B13" s="118"/>
      <c r="C13" s="13" t="s">
        <v>86</v>
      </c>
      <c r="D13" s="75">
        <v>90384363</v>
      </c>
      <c r="E13" s="61">
        <v>27599</v>
      </c>
      <c r="F13" s="67">
        <f>D13/D15*100</f>
        <v>0.73123459292846571</v>
      </c>
      <c r="G13" s="93" t="str">
        <f t="shared" si="1"/>
        <v>기타단체
90,384,363.0㎡
(0.7%)
27,599필</v>
      </c>
      <c r="H13" s="77"/>
    </row>
    <row r="14" spans="1:15" x14ac:dyDescent="0.15">
      <c r="A14" s="119"/>
      <c r="B14" s="119"/>
      <c r="C14" s="76" t="s">
        <v>33</v>
      </c>
      <c r="D14" s="75">
        <v>27520726.5</v>
      </c>
      <c r="E14" s="61">
        <v>19400</v>
      </c>
      <c r="F14" s="67">
        <f>D14/D15*100</f>
        <v>0.22265031883140157</v>
      </c>
      <c r="G14" s="93" t="str">
        <f t="shared" si="1"/>
        <v>기타
27,520,726.5㎡
(0.2%)
19,400필</v>
      </c>
      <c r="H14" s="77"/>
      <c r="O14" s="84"/>
    </row>
    <row r="15" spans="1:15" x14ac:dyDescent="0.15">
      <c r="A15" s="120" t="s">
        <v>35</v>
      </c>
      <c r="B15" s="121"/>
      <c r="C15" s="122"/>
      <c r="D15" s="63">
        <f>SUM(D6:D14)</f>
        <v>12360515199.099998</v>
      </c>
      <c r="E15" s="73">
        <f>SUM(E6:E14)</f>
        <v>5882293</v>
      </c>
      <c r="F15" s="6">
        <f>SUM(F6:F14)</f>
        <v>100</v>
      </c>
      <c r="G15" s="93" t="str">
        <f>"총계"&amp;CHAR(10)&amp;FIXED(D15,1)&amp;"㎡"&amp;"("&amp;FIXED(F15,1)&amp;"%)"&amp;CHAR(10)&amp;FIXED(E15,0)&amp;"필"</f>
        <v>총계
12,360,515,199.1㎡(100.0%)
5,882,293필</v>
      </c>
      <c r="H15" s="77"/>
    </row>
    <row r="37" spans="5:5" x14ac:dyDescent="0.3">
      <c r="E37" s="85"/>
    </row>
  </sheetData>
  <mergeCells count="6">
    <mergeCell ref="G3:H3"/>
    <mergeCell ref="A2:C3"/>
    <mergeCell ref="A4:A14"/>
    <mergeCell ref="A15:C15"/>
    <mergeCell ref="D2:E2"/>
    <mergeCell ref="B6:B1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defaultRowHeight="12" x14ac:dyDescent="0.3"/>
  <cols>
    <col min="1" max="1" width="9.875" style="1" customWidth="1"/>
    <col min="2" max="15" width="11.25" style="1" bestFit="1" customWidth="1"/>
    <col min="16" max="16" width="9" style="1"/>
    <col min="17" max="17" width="15.625" style="1" bestFit="1" customWidth="1"/>
    <col min="18" max="20" width="14.75" style="1" bestFit="1" customWidth="1"/>
    <col min="21" max="23" width="13" style="1" bestFit="1" customWidth="1"/>
    <col min="24" max="24" width="13.5" style="1" bestFit="1" customWidth="1"/>
    <col min="25" max="25" width="12.75" style="1" bestFit="1" customWidth="1"/>
    <col min="26" max="16384" width="9" style="1"/>
  </cols>
  <sheetData>
    <row r="1" spans="1:25" s="16" customFormat="1" ht="10.5" x14ac:dyDescent="0.15">
      <c r="A1" s="123" t="s">
        <v>81</v>
      </c>
      <c r="B1" s="123"/>
      <c r="C1" s="123"/>
      <c r="D1" s="14"/>
      <c r="E1" s="14"/>
      <c r="F1" s="15"/>
      <c r="G1" s="15"/>
      <c r="H1" s="15"/>
      <c r="I1" s="15"/>
      <c r="J1" s="15"/>
      <c r="K1" s="15"/>
      <c r="L1" s="15"/>
      <c r="M1" s="15"/>
    </row>
    <row r="2" spans="1:25" s="16" customFormat="1" ht="10.5" x14ac:dyDescent="0.3">
      <c r="A2" s="124" t="s">
        <v>1</v>
      </c>
      <c r="B2" s="17" t="s">
        <v>36</v>
      </c>
      <c r="C2" s="17"/>
      <c r="D2" s="17" t="s">
        <v>37</v>
      </c>
      <c r="E2" s="17"/>
      <c r="F2" s="17" t="s">
        <v>38</v>
      </c>
      <c r="G2" s="17"/>
      <c r="H2" s="17" t="s">
        <v>39</v>
      </c>
      <c r="I2" s="17"/>
      <c r="J2" s="17" t="s">
        <v>40</v>
      </c>
      <c r="K2" s="17"/>
      <c r="L2" s="17" t="s">
        <v>41</v>
      </c>
      <c r="M2" s="17"/>
      <c r="N2" s="17" t="s">
        <v>42</v>
      </c>
      <c r="O2" s="17"/>
      <c r="Q2" s="18" t="s">
        <v>2</v>
      </c>
      <c r="R2" s="18" t="s">
        <v>36</v>
      </c>
      <c r="S2" s="18" t="s">
        <v>37</v>
      </c>
      <c r="T2" s="18" t="s">
        <v>38</v>
      </c>
      <c r="U2" s="18" t="s">
        <v>39</v>
      </c>
      <c r="V2" s="18" t="s">
        <v>40</v>
      </c>
      <c r="W2" s="18" t="s">
        <v>41</v>
      </c>
      <c r="X2" s="18" t="s">
        <v>42</v>
      </c>
    </row>
    <row r="3" spans="1:25" s="16" customFormat="1" ht="10.5" x14ac:dyDescent="0.3">
      <c r="A3" s="125"/>
      <c r="B3" s="19" t="s">
        <v>3</v>
      </c>
      <c r="C3" s="19" t="s">
        <v>75</v>
      </c>
      <c r="D3" s="19" t="s">
        <v>3</v>
      </c>
      <c r="E3" s="19" t="s">
        <v>75</v>
      </c>
      <c r="F3" s="19" t="s">
        <v>3</v>
      </c>
      <c r="G3" s="19" t="s">
        <v>75</v>
      </c>
      <c r="H3" s="19" t="s">
        <v>3</v>
      </c>
      <c r="I3" s="19" t="s">
        <v>75</v>
      </c>
      <c r="J3" s="19" t="s">
        <v>3</v>
      </c>
      <c r="K3" s="19" t="s">
        <v>75</v>
      </c>
      <c r="L3" s="19" t="s">
        <v>3</v>
      </c>
      <c r="M3" s="19" t="s">
        <v>75</v>
      </c>
      <c r="N3" s="19" t="s">
        <v>3</v>
      </c>
      <c r="O3" s="19" t="s">
        <v>75</v>
      </c>
      <c r="Q3" s="20" t="s">
        <v>3</v>
      </c>
      <c r="R3" s="20" t="s">
        <v>3</v>
      </c>
      <c r="S3" s="20" t="s">
        <v>3</v>
      </c>
      <c r="T3" s="20" t="s">
        <v>3</v>
      </c>
      <c r="U3" s="20" t="s">
        <v>3</v>
      </c>
      <c r="V3" s="20" t="s">
        <v>3</v>
      </c>
      <c r="W3" s="20" t="s">
        <v>3</v>
      </c>
      <c r="X3" s="20" t="s">
        <v>3</v>
      </c>
    </row>
    <row r="4" spans="1:25" s="23" customFormat="1" x14ac:dyDescent="0.15">
      <c r="A4" s="21" t="s">
        <v>5</v>
      </c>
      <c r="B4" s="22">
        <f>R4*0.000001</f>
        <v>1150.9922148999999</v>
      </c>
      <c r="C4" s="22">
        <f>R4/Q4*100</f>
        <v>9.3118466047742618</v>
      </c>
      <c r="D4" s="22">
        <f>S4*0.000001</f>
        <v>2022.5915595999998</v>
      </c>
      <c r="E4" s="22">
        <f>S4/Q4*100</f>
        <v>16.363327312985064</v>
      </c>
      <c r="F4" s="22">
        <f>T4*0.000001</f>
        <v>6939.2337040999992</v>
      </c>
      <c r="G4" s="22">
        <f>T4/Q4*100</f>
        <v>56.140327424258686</v>
      </c>
      <c r="H4" s="22">
        <f>U4*0.000001</f>
        <v>315.20189649999998</v>
      </c>
      <c r="I4" s="22">
        <f>U4/Q4*100</f>
        <v>2.5500708621186816</v>
      </c>
      <c r="J4" s="22">
        <f>V4*0.000001</f>
        <v>461.89062300000012</v>
      </c>
      <c r="K4" s="22">
        <f>V4/Q4*100</f>
        <v>3.7368233893165841</v>
      </c>
      <c r="L4" s="22">
        <f>W4*0.000001</f>
        <v>246.81766989999997</v>
      </c>
      <c r="M4" s="22">
        <f>W4/Q4*100</f>
        <v>1.996823481257249</v>
      </c>
      <c r="N4" s="22">
        <f>X4*0.000001</f>
        <v>1223.7875310999998</v>
      </c>
      <c r="O4" s="22">
        <f>X4/Q4*100</f>
        <v>9.9007809252894816</v>
      </c>
      <c r="Q4" s="62">
        <v>12360515199.099998</v>
      </c>
      <c r="R4" s="69">
        <v>1150992214.8999999</v>
      </c>
      <c r="S4" s="69">
        <v>2022591559.5999999</v>
      </c>
      <c r="T4" s="69">
        <v>6939233704.0999994</v>
      </c>
      <c r="U4" s="69">
        <v>315201896.5</v>
      </c>
      <c r="V4" s="69">
        <v>461890623.00000012</v>
      </c>
      <c r="W4" s="69">
        <v>246817669.89999998</v>
      </c>
      <c r="X4" s="22">
        <v>1223787531.0999999</v>
      </c>
      <c r="Y4" s="6">
        <f>SUM(R4:X4)</f>
        <v>12360515199.099998</v>
      </c>
    </row>
    <row r="6" spans="1:25" x14ac:dyDescent="0.3">
      <c r="L6" s="66"/>
    </row>
    <row r="11" spans="1:25" x14ac:dyDescent="0.3">
      <c r="H11" s="111" t="s">
        <v>91</v>
      </c>
      <c r="I11" s="111"/>
    </row>
    <row r="12" spans="1:25" x14ac:dyDescent="0.3">
      <c r="G12" s="66"/>
      <c r="H12" s="93" t="s">
        <v>92</v>
      </c>
      <c r="I12" s="93" t="str">
        <f>"전"&amp;CHAR(10)&amp;FIXED(B4,1)&amp;"㎢"&amp;CHAR(10)&amp;"("&amp;FIXED(C4,1)&amp;"%)"</f>
        <v>전
1,151.0㎢
(9.3%)</v>
      </c>
    </row>
    <row r="13" spans="1:25" x14ac:dyDescent="0.3">
      <c r="G13" s="83"/>
      <c r="H13" s="93" t="s">
        <v>93</v>
      </c>
      <c r="I13" s="93" t="str">
        <f>"답"&amp;CHAR(10)&amp;FIXED(D4,1)&amp;"㎢"&amp;CHAR(10)&amp;"("&amp;FIXED(E4,1)&amp;"%)"</f>
        <v>답
2,022.6㎢
(16.4%)</v>
      </c>
    </row>
    <row r="14" spans="1:25" x14ac:dyDescent="0.3">
      <c r="H14" s="93" t="s">
        <v>94</v>
      </c>
      <c r="I14" s="93" t="str">
        <f>"임야"&amp;CHAR(10)&amp;FIXED(F4,1)&amp;"㎢"&amp;CHAR(10)&amp;"("&amp;FIXED(G4,1)&amp;"%)"</f>
        <v>임야
6,939.2㎢
(56.1%)</v>
      </c>
    </row>
    <row r="15" spans="1:25" x14ac:dyDescent="0.3">
      <c r="H15" s="93" t="s">
        <v>95</v>
      </c>
      <c r="I15" s="93" t="str">
        <f>"대"&amp;CHAR(10)&amp;FIXED(H4,1)&amp;"㎢"&amp;CHAR(10)&amp;"("&amp;FIXED(I4,1)&amp;"%)"</f>
        <v>대
315.2㎢
(2.6%)</v>
      </c>
    </row>
    <row r="16" spans="1:25" x14ac:dyDescent="0.3">
      <c r="H16" s="93" t="s">
        <v>96</v>
      </c>
      <c r="I16" s="93" t="str">
        <f>"도로"&amp;CHAR(10)&amp;FIXED(J4,1)&amp;"㎢"&amp;CHAR(10)&amp;"("&amp;FIXED(K4,1)&amp;"%)"</f>
        <v>도로
461.9㎢
(3.7%)</v>
      </c>
    </row>
    <row r="17" spans="1:22" x14ac:dyDescent="0.3">
      <c r="H17" s="93" t="s">
        <v>97</v>
      </c>
      <c r="I17" s="93" t="str">
        <f>"하천"&amp;CHAR(10)&amp;FIXED(L4,1)&amp;"㎢"&amp;CHAR(10)&amp;"("&amp;FIXED(M4,1)&amp;"%)"</f>
        <v>하천
246.8㎢
(2.0%)</v>
      </c>
    </row>
    <row r="18" spans="1:22" x14ac:dyDescent="0.3">
      <c r="H18" s="93" t="s">
        <v>98</v>
      </c>
      <c r="I18" s="93" t="str">
        <f>"기타"&amp;CHAR(10)&amp;FIXED(N4,1)&amp;"㎢"&amp;CHAR(10)&amp;"("&amp;FIXED(O4,1)&amp;"%)"</f>
        <v>기타
1,223.8㎢
(9.9%)</v>
      </c>
    </row>
    <row r="29" spans="1:22" s="23" customFormat="1" ht="10.5" x14ac:dyDescent="0.3">
      <c r="A29" s="23" t="s">
        <v>82</v>
      </c>
    </row>
    <row r="30" spans="1:22" customFormat="1" ht="16.5" x14ac:dyDescent="0.3">
      <c r="A30" s="27" t="s">
        <v>46</v>
      </c>
      <c r="B30" s="38">
        <v>2012</v>
      </c>
      <c r="C30" s="38">
        <v>2013</v>
      </c>
      <c r="D30" s="38">
        <v>2014</v>
      </c>
      <c r="E30" s="38">
        <v>2015</v>
      </c>
      <c r="F30" s="38">
        <v>2016</v>
      </c>
      <c r="G30" s="38">
        <v>2017</v>
      </c>
      <c r="H30" s="38">
        <v>2018</v>
      </c>
      <c r="I30" s="38">
        <v>2019</v>
      </c>
      <c r="J30" s="38">
        <v>2020</v>
      </c>
      <c r="K30" s="38">
        <v>2021</v>
      </c>
      <c r="L30" s="38">
        <v>2022</v>
      </c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customFormat="1" ht="16.5" x14ac:dyDescent="0.3">
      <c r="A31" s="28" t="s">
        <v>36</v>
      </c>
      <c r="B31" s="25">
        <v>100</v>
      </c>
      <c r="C31" s="25">
        <v>99.539830728312538</v>
      </c>
      <c r="D31" s="25">
        <v>99.148457551039286</v>
      </c>
      <c r="E31" s="25">
        <v>98.777520706323941</v>
      </c>
      <c r="F31" s="25">
        <v>98.41484252747243</v>
      </c>
      <c r="G31" s="25">
        <v>98.37644426364615</v>
      </c>
      <c r="H31" s="25">
        <v>98.852691583378672</v>
      </c>
      <c r="I31" s="25">
        <v>98.693442899446538</v>
      </c>
      <c r="J31" s="25">
        <v>98.381197680719751</v>
      </c>
      <c r="K31" s="25">
        <v>98.094470815679884</v>
      </c>
      <c r="L31" s="25">
        <v>97.857880844037197</v>
      </c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customFormat="1" ht="16.5" x14ac:dyDescent="0.3">
      <c r="A32" s="28" t="s">
        <v>37</v>
      </c>
      <c r="B32" s="25">
        <v>100</v>
      </c>
      <c r="C32" s="26">
        <v>100.15842548774107</v>
      </c>
      <c r="D32" s="26">
        <v>99.685852024805385</v>
      </c>
      <c r="E32" s="26">
        <v>99.203080900665242</v>
      </c>
      <c r="F32" s="26">
        <v>98.773017956655423</v>
      </c>
      <c r="G32" s="26">
        <v>98.517412840843065</v>
      </c>
      <c r="H32" s="26">
        <v>98.318342290172296</v>
      </c>
      <c r="I32" s="26">
        <v>98.042806226928761</v>
      </c>
      <c r="J32" s="26">
        <v>97.678639773174837</v>
      </c>
      <c r="K32" s="26">
        <v>97.77249578293879</v>
      </c>
      <c r="L32" s="26">
        <v>97.526728409515158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 ht="16.5" x14ac:dyDescent="0.3">
      <c r="A33" s="28" t="s">
        <v>38</v>
      </c>
      <c r="B33" s="25">
        <v>100</v>
      </c>
      <c r="C33" s="26">
        <v>99.807657793726051</v>
      </c>
      <c r="D33" s="26">
        <v>99.712286407364275</v>
      </c>
      <c r="E33" s="26">
        <v>99.623472092430603</v>
      </c>
      <c r="F33" s="26">
        <v>99.519009624263518</v>
      </c>
      <c r="G33" s="26">
        <v>99.391240505543806</v>
      </c>
      <c r="H33" s="26">
        <v>99.182559686145282</v>
      </c>
      <c r="I33" s="26">
        <v>99.090488631500037</v>
      </c>
      <c r="J33" s="26">
        <v>98.952351775843439</v>
      </c>
      <c r="K33" s="26">
        <v>98.855555432137294</v>
      </c>
      <c r="L33" s="26">
        <v>98.780364336896838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6.5" x14ac:dyDescent="0.3">
      <c r="A34" s="28" t="s">
        <v>45</v>
      </c>
      <c r="B34" s="25">
        <v>100</v>
      </c>
      <c r="C34" s="26">
        <v>100.93793767710262</v>
      </c>
      <c r="D34" s="26">
        <v>103.11846798847155</v>
      </c>
      <c r="E34" s="26">
        <v>104.41371430542044</v>
      </c>
      <c r="F34" s="26">
        <v>105.6310499066301</v>
      </c>
      <c r="G34" s="26">
        <v>106.87909298374618</v>
      </c>
      <c r="H34" s="26">
        <v>107.87357191053152</v>
      </c>
      <c r="I34" s="26">
        <v>108.84682309020887</v>
      </c>
      <c r="J34" s="26">
        <v>110.23175512678188</v>
      </c>
      <c r="K34" s="26">
        <v>111.45445617521463</v>
      </c>
      <c r="L34" s="26">
        <v>112.66098700226399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6.5" x14ac:dyDescent="0.3">
      <c r="A35" s="28" t="s">
        <v>40</v>
      </c>
      <c r="B35" s="25">
        <v>100</v>
      </c>
      <c r="C35" s="26">
        <v>103.45420049148282</v>
      </c>
      <c r="D35" s="26">
        <v>104.58474131539181</v>
      </c>
      <c r="E35" s="26">
        <v>105.45107776587204</v>
      </c>
      <c r="F35" s="26">
        <v>106.76329861784785</v>
      </c>
      <c r="G35" s="26">
        <v>107.597488304563</v>
      </c>
      <c r="H35" s="26">
        <v>108.3055177054663</v>
      </c>
      <c r="I35" s="26">
        <v>109.53710880970947</v>
      </c>
      <c r="J35" s="26">
        <v>111.00675849206378</v>
      </c>
      <c r="K35" s="26">
        <v>112.3666682004049</v>
      </c>
      <c r="L35" s="26">
        <v>113.20641121671289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6.5" x14ac:dyDescent="0.3">
      <c r="A36" s="28" t="s">
        <v>41</v>
      </c>
      <c r="B36" s="25">
        <v>100</v>
      </c>
      <c r="C36" s="26">
        <v>99.219065847745043</v>
      </c>
      <c r="D36" s="26">
        <v>99.674974512759675</v>
      </c>
      <c r="E36" s="26">
        <v>99.766835482028171</v>
      </c>
      <c r="F36" s="26">
        <v>99.806656490417325</v>
      </c>
      <c r="G36" s="26">
        <v>99.949261395222024</v>
      </c>
      <c r="H36" s="26">
        <v>99.917680477631919</v>
      </c>
      <c r="I36" s="26">
        <v>99.925998657935608</v>
      </c>
      <c r="J36" s="26">
        <v>100.09611019399709</v>
      </c>
      <c r="K36" s="26">
        <v>100.20314990737668</v>
      </c>
      <c r="L36" s="26">
        <v>100.43704836089084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6.5" x14ac:dyDescent="0.3">
      <c r="A37" s="29" t="s">
        <v>33</v>
      </c>
      <c r="B37" s="25">
        <v>100</v>
      </c>
      <c r="C37" s="26">
        <v>103.27662291324896</v>
      </c>
      <c r="D37" s="26">
        <v>104.63178064089023</v>
      </c>
      <c r="E37" s="26">
        <v>106.24421646461538</v>
      </c>
      <c r="F37" s="26">
        <v>107.8968778613898</v>
      </c>
      <c r="G37" s="26">
        <v>110.1403231532377</v>
      </c>
      <c r="H37" s="26">
        <v>111.65180537001433</v>
      </c>
      <c r="I37" s="26">
        <v>112.39798254917</v>
      </c>
      <c r="J37" s="26">
        <v>113.67198147554325</v>
      </c>
      <c r="K37" s="26">
        <v>114.59909521445624</v>
      </c>
      <c r="L37" s="26">
        <v>115.29249453557253</v>
      </c>
      <c r="M37" s="1"/>
      <c r="N37" s="1"/>
      <c r="O37" s="1"/>
      <c r="P37" s="1"/>
      <c r="Q37" s="1"/>
      <c r="R37" s="1"/>
      <c r="S37" s="1"/>
      <c r="T37" s="1"/>
      <c r="U37" s="1"/>
      <c r="V37" s="1"/>
    </row>
  </sheetData>
  <mergeCells count="3">
    <mergeCell ref="H11:I11"/>
    <mergeCell ref="A1:C1"/>
    <mergeCell ref="A2:A3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Normal="100" workbookViewId="0">
      <selection activeCell="B9" sqref="B9"/>
    </sheetView>
  </sheetViews>
  <sheetFormatPr defaultRowHeight="12" x14ac:dyDescent="0.3"/>
  <cols>
    <col min="1" max="1" width="9" style="1"/>
    <col min="2" max="2" width="14.75" style="1" bestFit="1" customWidth="1"/>
    <col min="3" max="4" width="9" style="2"/>
    <col min="5" max="18" width="9" style="1"/>
    <col min="19" max="20" width="9" style="86"/>
    <col min="21" max="16384" width="9" style="1"/>
  </cols>
  <sheetData>
    <row r="1" spans="1:20" x14ac:dyDescent="0.3">
      <c r="A1" s="11" t="s">
        <v>47</v>
      </c>
      <c r="B1" s="11"/>
      <c r="C1" s="6"/>
      <c r="D1" s="59"/>
    </row>
    <row r="2" spans="1:20" x14ac:dyDescent="0.3">
      <c r="A2" s="106"/>
      <c r="B2" s="17" t="s">
        <v>2</v>
      </c>
      <c r="C2" s="6"/>
      <c r="D2" s="6"/>
      <c r="S2" s="87"/>
    </row>
    <row r="3" spans="1:20" x14ac:dyDescent="0.3">
      <c r="A3" s="107"/>
      <c r="B3" s="8" t="s">
        <v>3</v>
      </c>
      <c r="C3" s="6"/>
      <c r="D3" s="6"/>
      <c r="E3" s="99" t="s">
        <v>100</v>
      </c>
    </row>
    <row r="4" spans="1:20" x14ac:dyDescent="0.15">
      <c r="A4" s="12" t="s">
        <v>5</v>
      </c>
      <c r="B4" s="63">
        <v>5530652046.1000004</v>
      </c>
      <c r="C4" s="6">
        <f>B4*0.000001</f>
        <v>5530.6520461</v>
      </c>
      <c r="D4" s="6">
        <v>100</v>
      </c>
      <c r="E4" s="1" t="str">
        <f>FIXED(C4,1)&amp;CHAR(10)&amp;"("&amp;FIXED(D4,1)&amp;")"</f>
        <v>5,530.7
(100.0)</v>
      </c>
    </row>
    <row r="5" spans="1:20" x14ac:dyDescent="0.15">
      <c r="A5" s="7" t="s">
        <v>6</v>
      </c>
      <c r="B5" s="79">
        <v>41687454.600000001</v>
      </c>
      <c r="C5" s="67">
        <f t="shared" ref="C5:C26" si="0">B5*0.000001</f>
        <v>41.687454600000002</v>
      </c>
      <c r="D5" s="67">
        <f>B5/B4*100</f>
        <v>0.7537529798027407</v>
      </c>
      <c r="E5" s="1" t="str">
        <f t="shared" ref="E5:E26" si="1">FIXED(C5,1)&amp;CHAR(10)&amp;"("&amp;FIXED(D5,1)&amp;")"</f>
        <v>41.7
(0.8)</v>
      </c>
    </row>
    <row r="6" spans="1:20" x14ac:dyDescent="0.15">
      <c r="A6" s="7" t="s">
        <v>7</v>
      </c>
      <c r="B6" s="79">
        <v>225502852.09999999</v>
      </c>
      <c r="C6" s="67">
        <f t="shared" si="0"/>
        <v>225.50285209999998</v>
      </c>
      <c r="D6" s="67">
        <f>B6/B4*100</f>
        <v>4.077328499792638</v>
      </c>
      <c r="E6" s="1" t="str">
        <f t="shared" si="1"/>
        <v>225.5
(4.1)</v>
      </c>
    </row>
    <row r="7" spans="1:20" x14ac:dyDescent="0.15">
      <c r="A7" s="7" t="s">
        <v>8</v>
      </c>
      <c r="B7" s="79">
        <v>298219418.69999999</v>
      </c>
      <c r="C7" s="67">
        <f t="shared" si="0"/>
        <v>298.21941869999995</v>
      </c>
      <c r="D7" s="67">
        <f>B7/B4*100</f>
        <v>5.3921204265651212</v>
      </c>
      <c r="E7" s="1" t="str">
        <f t="shared" si="1"/>
        <v>298.2
(5.4)</v>
      </c>
    </row>
    <row r="8" spans="1:20" x14ac:dyDescent="0.15">
      <c r="A8" s="7" t="s">
        <v>9</v>
      </c>
      <c r="B8" s="79">
        <v>383715086.39999998</v>
      </c>
      <c r="C8" s="67">
        <f t="shared" si="0"/>
        <v>383.71508639999996</v>
      </c>
      <c r="D8" s="67">
        <f>B8/B4*100</f>
        <v>6.9379719281125425</v>
      </c>
      <c r="E8" s="1" t="str">
        <f t="shared" si="1"/>
        <v>383.7
(6.9)</v>
      </c>
    </row>
    <row r="9" spans="1:20" x14ac:dyDescent="0.15">
      <c r="A9" s="7" t="s">
        <v>10</v>
      </c>
      <c r="B9" s="79">
        <v>167834527.09999999</v>
      </c>
      <c r="C9" s="67">
        <f t="shared" si="0"/>
        <v>167.83452709999997</v>
      </c>
      <c r="D9" s="67">
        <f>B9/B4*100</f>
        <v>3.0346245922006672</v>
      </c>
      <c r="E9" s="1" t="str">
        <f t="shared" si="1"/>
        <v>167.8
(3.0)</v>
      </c>
    </row>
    <row r="10" spans="1:20" x14ac:dyDescent="0.15">
      <c r="A10" s="7" t="s">
        <v>11</v>
      </c>
      <c r="B10" s="79">
        <v>181326228.90000001</v>
      </c>
      <c r="C10" s="67">
        <f t="shared" si="0"/>
        <v>181.32622889999999</v>
      </c>
      <c r="D10" s="67">
        <f>B10/B4*100</f>
        <v>3.27856873635477</v>
      </c>
      <c r="E10" s="1" t="str">
        <f t="shared" si="1"/>
        <v>181.3
(3.3)</v>
      </c>
    </row>
    <row r="11" spans="1:20" x14ac:dyDescent="0.15">
      <c r="A11" s="7" t="s">
        <v>12</v>
      </c>
      <c r="B11" s="79">
        <v>156307942.69999999</v>
      </c>
      <c r="C11" s="67">
        <f t="shared" si="0"/>
        <v>156.30794269999998</v>
      </c>
      <c r="D11" s="67">
        <f>B11/B4*100</f>
        <v>2.8262118353697958</v>
      </c>
      <c r="E11" s="1" t="str">
        <f t="shared" si="1"/>
        <v>156.3
(2.8)</v>
      </c>
    </row>
    <row r="12" spans="1:20" x14ac:dyDescent="0.15">
      <c r="A12" s="7" t="s">
        <v>13</v>
      </c>
      <c r="B12" s="79">
        <v>102466261.09999999</v>
      </c>
      <c r="C12" s="67">
        <f t="shared" si="0"/>
        <v>102.46626109999998</v>
      </c>
      <c r="D12" s="67">
        <f>B12/B4*100</f>
        <v>1.8526976610697323</v>
      </c>
      <c r="E12" s="1" t="str">
        <f t="shared" si="1"/>
        <v>102.5
(1.9)</v>
      </c>
    </row>
    <row r="13" spans="1:20" x14ac:dyDescent="0.15">
      <c r="A13" s="7" t="s">
        <v>14</v>
      </c>
      <c r="B13" s="79">
        <v>365244443.30000001</v>
      </c>
      <c r="C13" s="67">
        <f t="shared" si="0"/>
        <v>365.2444433</v>
      </c>
      <c r="D13" s="67">
        <f>B13/B4*100</f>
        <v>6.6040032939254631</v>
      </c>
      <c r="E13" s="1" t="str">
        <f t="shared" si="1"/>
        <v>365.2
(6.6)</v>
      </c>
      <c r="T13" s="83"/>
    </row>
    <row r="14" spans="1:20" x14ac:dyDescent="0.15">
      <c r="A14" s="7" t="s">
        <v>15</v>
      </c>
      <c r="B14" s="79">
        <v>253090213.59999999</v>
      </c>
      <c r="C14" s="67">
        <f t="shared" si="0"/>
        <v>253.09021359999997</v>
      </c>
      <c r="D14" s="67">
        <f>B14/B4*100</f>
        <v>4.5761369815059929</v>
      </c>
      <c r="E14" s="1" t="str">
        <f t="shared" si="1"/>
        <v>253.1
(4.6)</v>
      </c>
    </row>
    <row r="15" spans="1:20" x14ac:dyDescent="0.15">
      <c r="A15" s="7" t="s">
        <v>16</v>
      </c>
      <c r="B15" s="79">
        <v>211553321.80000001</v>
      </c>
      <c r="C15" s="67">
        <f t="shared" si="0"/>
        <v>211.55332179999999</v>
      </c>
      <c r="D15" s="67">
        <f>B15/B4*100</f>
        <v>3.8251063353222361</v>
      </c>
      <c r="E15" s="1" t="str">
        <f t="shared" si="1"/>
        <v>211.6
(3.8)</v>
      </c>
    </row>
    <row r="16" spans="1:20" x14ac:dyDescent="0.15">
      <c r="A16" s="7" t="s">
        <v>17</v>
      </c>
      <c r="B16" s="79">
        <v>219587250.69999999</v>
      </c>
      <c r="C16" s="67">
        <f t="shared" si="0"/>
        <v>219.58725069999997</v>
      </c>
      <c r="D16" s="67">
        <f>B16/B4*100</f>
        <v>3.9703682110112917</v>
      </c>
      <c r="E16" s="1" t="str">
        <f t="shared" si="1"/>
        <v>219.6
(4.0)</v>
      </c>
    </row>
    <row r="17" spans="1:5" x14ac:dyDescent="0.15">
      <c r="A17" s="7" t="s">
        <v>18</v>
      </c>
      <c r="B17" s="79">
        <v>213406043.5</v>
      </c>
      <c r="C17" s="67">
        <f t="shared" si="0"/>
        <v>213.40604349999998</v>
      </c>
      <c r="D17" s="67">
        <f>B17/B4*100</f>
        <v>3.8586054902963127</v>
      </c>
      <c r="E17" s="1" t="str">
        <f t="shared" si="1"/>
        <v>213.4
(3.9)</v>
      </c>
    </row>
    <row r="18" spans="1:5" x14ac:dyDescent="0.15">
      <c r="A18" s="7" t="s">
        <v>19</v>
      </c>
      <c r="B18" s="79">
        <v>620969754.5</v>
      </c>
      <c r="C18" s="67">
        <f t="shared" si="0"/>
        <v>620.96975450000002</v>
      </c>
      <c r="D18" s="67">
        <f>B18/B4*100</f>
        <v>11.227785608712875</v>
      </c>
      <c r="E18" s="1" t="str">
        <f t="shared" si="1"/>
        <v>621.0
(11.2)</v>
      </c>
    </row>
    <row r="19" spans="1:5" x14ac:dyDescent="0.15">
      <c r="A19" s="7" t="s">
        <v>20</v>
      </c>
      <c r="B19" s="79">
        <v>398950577.39999998</v>
      </c>
      <c r="C19" s="67">
        <f t="shared" si="0"/>
        <v>398.95057739999999</v>
      </c>
      <c r="D19" s="67">
        <f>B19/B4*100</f>
        <v>7.2134456131863214</v>
      </c>
      <c r="E19" s="1" t="str">
        <f>FIXED(C19,1)&amp;CHAR(10)&amp;"("&amp;FIXED(D19,1)&amp;")"</f>
        <v>399.0
(7.2)</v>
      </c>
    </row>
    <row r="20" spans="1:5" x14ac:dyDescent="0.15">
      <c r="A20" s="7" t="s">
        <v>21</v>
      </c>
      <c r="B20" s="79">
        <v>320445842</v>
      </c>
      <c r="C20" s="67">
        <f t="shared" si="0"/>
        <v>320.44584199999997</v>
      </c>
      <c r="D20" s="67">
        <f>B20/B4*100</f>
        <v>5.7939975129327808</v>
      </c>
      <c r="E20" s="1" t="str">
        <f t="shared" si="1"/>
        <v>320.4
(5.8)</v>
      </c>
    </row>
    <row r="21" spans="1:5" x14ac:dyDescent="0.15">
      <c r="A21" s="7" t="s">
        <v>22</v>
      </c>
      <c r="B21" s="79">
        <v>219961691.69999999</v>
      </c>
      <c r="C21" s="67">
        <f t="shared" si="0"/>
        <v>219.96169169999999</v>
      </c>
      <c r="D21" s="67">
        <f>B21/B4*100</f>
        <v>3.977138497713093</v>
      </c>
      <c r="E21" s="1" t="str">
        <f t="shared" si="1"/>
        <v>220.0
(4.0)</v>
      </c>
    </row>
    <row r="22" spans="1:5" x14ac:dyDescent="0.15">
      <c r="A22" s="7" t="s">
        <v>23</v>
      </c>
      <c r="B22" s="79">
        <v>284126446.39999998</v>
      </c>
      <c r="C22" s="67">
        <f t="shared" si="0"/>
        <v>284.12644639999996</v>
      </c>
      <c r="D22" s="67">
        <f>B22/B4*100</f>
        <v>5.1373046800214963</v>
      </c>
      <c r="E22" s="1" t="str">
        <f t="shared" si="1"/>
        <v>284.1
(5.1)</v>
      </c>
    </row>
    <row r="23" spans="1:5" x14ac:dyDescent="0.15">
      <c r="A23" s="7" t="s">
        <v>24</v>
      </c>
      <c r="B23" s="79">
        <v>201026089.80000001</v>
      </c>
      <c r="C23" s="67">
        <f t="shared" si="0"/>
        <v>201.02608979999999</v>
      </c>
      <c r="D23" s="67">
        <f>B23/B4*100</f>
        <v>3.6347629198939706</v>
      </c>
      <c r="E23" s="1" t="str">
        <f t="shared" si="1"/>
        <v>201.0
(3.6)</v>
      </c>
    </row>
    <row r="24" spans="1:5" x14ac:dyDescent="0.15">
      <c r="A24" s="7" t="s">
        <v>25</v>
      </c>
      <c r="B24" s="79">
        <v>136483184.30000001</v>
      </c>
      <c r="C24" s="67">
        <f t="shared" si="0"/>
        <v>136.4831843</v>
      </c>
      <c r="D24" s="67">
        <f>B24/B4*100</f>
        <v>2.4677593738019121</v>
      </c>
      <c r="E24" s="1" t="str">
        <f t="shared" si="1"/>
        <v>136.5
(2.5)</v>
      </c>
    </row>
    <row r="25" spans="1:5" x14ac:dyDescent="0.15">
      <c r="A25" s="7" t="s">
        <v>26</v>
      </c>
      <c r="B25" s="79">
        <v>190864834.09999999</v>
      </c>
      <c r="C25" s="67">
        <f t="shared" si="0"/>
        <v>190.8648341</v>
      </c>
      <c r="D25" s="67">
        <f>B25/B4*100</f>
        <v>3.4510367404977211</v>
      </c>
      <c r="E25" s="1" t="str">
        <f t="shared" si="1"/>
        <v>190.9
(3.5)</v>
      </c>
    </row>
    <row r="26" spans="1:5" x14ac:dyDescent="0.15">
      <c r="A26" s="7" t="s">
        <v>27</v>
      </c>
      <c r="B26" s="79">
        <v>337882581.39999998</v>
      </c>
      <c r="C26" s="67">
        <f t="shared" si="0"/>
        <v>337.88258139999994</v>
      </c>
      <c r="D26" s="67">
        <f>B26/B4*100</f>
        <v>6.1092720819105146</v>
      </c>
      <c r="E26" s="1" t="str">
        <f t="shared" si="1"/>
        <v>337.9
(6.1)</v>
      </c>
    </row>
    <row r="27" spans="1:5" x14ac:dyDescent="0.3">
      <c r="A27" s="23"/>
      <c r="B27" s="23"/>
      <c r="C27" s="67"/>
      <c r="D27" s="67"/>
    </row>
    <row r="28" spans="1:5" x14ac:dyDescent="0.3">
      <c r="A28" s="23"/>
      <c r="B28" s="23"/>
      <c r="C28" s="67"/>
      <c r="D28" s="67"/>
    </row>
    <row r="29" spans="1:5" x14ac:dyDescent="0.3">
      <c r="A29" s="23"/>
      <c r="B29" s="23"/>
      <c r="C29" s="67"/>
      <c r="D29" s="67"/>
    </row>
    <row r="30" spans="1:5" x14ac:dyDescent="0.3">
      <c r="A30" s="23"/>
      <c r="B30" s="23"/>
      <c r="C30" s="67"/>
      <c r="D30" s="67"/>
    </row>
    <row r="31" spans="1:5" x14ac:dyDescent="0.3">
      <c r="A31" s="23"/>
      <c r="B31" s="6"/>
      <c r="C31" s="67"/>
      <c r="D31" s="67"/>
    </row>
    <row r="32" spans="1:5" x14ac:dyDescent="0.3">
      <c r="A32" s="23"/>
      <c r="B32" s="23"/>
      <c r="C32" s="67"/>
      <c r="D32" s="67"/>
    </row>
    <row r="33" spans="1:5" x14ac:dyDescent="0.3">
      <c r="A33" s="23"/>
      <c r="B33" s="23"/>
      <c r="C33" s="67"/>
      <c r="D33" s="67"/>
    </row>
    <row r="34" spans="1:5" x14ac:dyDescent="0.3">
      <c r="A34" s="23"/>
      <c r="B34" s="23"/>
      <c r="C34" s="67"/>
      <c r="D34" s="67"/>
    </row>
    <row r="35" spans="1:5" x14ac:dyDescent="0.3">
      <c r="A35" s="11" t="s">
        <v>76</v>
      </c>
      <c r="B35" s="11"/>
      <c r="C35" s="67"/>
      <c r="D35" s="67"/>
    </row>
    <row r="36" spans="1:5" x14ac:dyDescent="0.3">
      <c r="A36" s="106"/>
      <c r="B36" s="17" t="s">
        <v>2</v>
      </c>
      <c r="C36" s="67"/>
      <c r="D36" s="67"/>
    </row>
    <row r="37" spans="1:5" x14ac:dyDescent="0.3">
      <c r="A37" s="107"/>
      <c r="B37" s="8" t="s">
        <v>3</v>
      </c>
      <c r="C37" s="67"/>
      <c r="D37" s="67"/>
      <c r="E37" s="99" t="s">
        <v>100</v>
      </c>
    </row>
    <row r="38" spans="1:5" x14ac:dyDescent="0.15">
      <c r="A38" s="10" t="s">
        <v>5</v>
      </c>
      <c r="B38" s="63">
        <v>6829863153</v>
      </c>
      <c r="C38" s="67">
        <f>B38*0.000001</f>
        <v>6829.8631529999993</v>
      </c>
      <c r="D38" s="67">
        <v>100</v>
      </c>
      <c r="E38" s="1" t="str">
        <f>FIXED(C38,1)&amp;CHAR(10)&amp;"("&amp;FIXED(D38,1)&amp;")"</f>
        <v>6,829.9
(100.0)</v>
      </c>
    </row>
    <row r="39" spans="1:5" x14ac:dyDescent="0.15">
      <c r="A39" s="7" t="s">
        <v>6</v>
      </c>
      <c r="B39" s="72">
        <v>9990284</v>
      </c>
      <c r="C39" s="67">
        <f t="shared" ref="C39:C60" si="2">B39*0.000001</f>
        <v>9.9902839999999991</v>
      </c>
      <c r="D39" s="67">
        <f>B39/B38*100</f>
        <v>0.14627356033644381</v>
      </c>
      <c r="E39" s="1" t="str">
        <f t="shared" ref="E39:E60" si="3">FIXED(C39,1)&amp;CHAR(10)&amp;"("&amp;FIXED(D39,1)&amp;")"</f>
        <v>10.0
(0.1)</v>
      </c>
    </row>
    <row r="40" spans="1:5" x14ac:dyDescent="0.15">
      <c r="A40" s="7" t="s">
        <v>7</v>
      </c>
      <c r="B40" s="72">
        <v>286813757</v>
      </c>
      <c r="C40" s="67">
        <f t="shared" si="2"/>
        <v>286.81375700000001</v>
      </c>
      <c r="D40" s="67">
        <f>B40/B38*100</f>
        <v>4.1994070829079178</v>
      </c>
      <c r="E40" s="1" t="str">
        <f t="shared" si="3"/>
        <v>286.8
(4.2)</v>
      </c>
    </row>
    <row r="41" spans="1:5" x14ac:dyDescent="0.15">
      <c r="A41" s="7" t="s">
        <v>8</v>
      </c>
      <c r="B41" s="72">
        <v>612735557</v>
      </c>
      <c r="C41" s="67">
        <f t="shared" si="2"/>
        <v>612.73555699999997</v>
      </c>
      <c r="D41" s="67">
        <f>B41/B38*100</f>
        <v>8.971417776223781</v>
      </c>
      <c r="E41" s="1" t="str">
        <f t="shared" si="3"/>
        <v>612.7
(9.0)</v>
      </c>
    </row>
    <row r="42" spans="1:5" x14ac:dyDescent="0.15">
      <c r="A42" s="7" t="s">
        <v>9</v>
      </c>
      <c r="B42" s="72">
        <v>224749496</v>
      </c>
      <c r="C42" s="67">
        <f t="shared" si="2"/>
        <v>224.74949599999999</v>
      </c>
      <c r="D42" s="67">
        <f>B42/B38*100</f>
        <v>3.2906881289602321</v>
      </c>
      <c r="E42" s="1" t="str">
        <f t="shared" si="3"/>
        <v>224.7
(3.3)</v>
      </c>
    </row>
    <row r="43" spans="1:5" x14ac:dyDescent="0.15">
      <c r="A43" s="7" t="s">
        <v>10</v>
      </c>
      <c r="B43" s="72">
        <v>296498212</v>
      </c>
      <c r="C43" s="67">
        <f t="shared" si="2"/>
        <v>296.49821199999997</v>
      </c>
      <c r="D43" s="67">
        <f>B43/B38*100</f>
        <v>4.3412028229257258</v>
      </c>
      <c r="E43" s="1" t="str">
        <f t="shared" si="3"/>
        <v>296.5
(4.3)</v>
      </c>
    </row>
    <row r="44" spans="1:5" x14ac:dyDescent="0.15">
      <c r="A44" s="7" t="s">
        <v>11</v>
      </c>
      <c r="B44" s="72">
        <v>273747939</v>
      </c>
      <c r="C44" s="67">
        <f t="shared" si="2"/>
        <v>273.74793899999997</v>
      </c>
      <c r="D44" s="67">
        <f>B44/B38*100</f>
        <v>4.0081028399486591</v>
      </c>
      <c r="E44" s="1" t="str">
        <f t="shared" si="3"/>
        <v>273.7
(4.0)</v>
      </c>
    </row>
    <row r="45" spans="1:5" x14ac:dyDescent="0.15">
      <c r="A45" s="7" t="s">
        <v>12</v>
      </c>
      <c r="B45" s="72">
        <v>391018265</v>
      </c>
      <c r="C45" s="67">
        <f t="shared" si="2"/>
        <v>391.01826499999999</v>
      </c>
      <c r="D45" s="67">
        <f>B45/B38*100</f>
        <v>5.7251259101472076</v>
      </c>
      <c r="E45" s="1" t="str">
        <f t="shared" si="3"/>
        <v>391.0
(5.7)</v>
      </c>
    </row>
    <row r="46" spans="1:5" x14ac:dyDescent="0.15">
      <c r="A46" s="7" t="s">
        <v>13</v>
      </c>
      <c r="B46" s="72">
        <v>340520978</v>
      </c>
      <c r="C46" s="67">
        <f t="shared" si="2"/>
        <v>340.52097799999996</v>
      </c>
      <c r="D46" s="67">
        <f>B46/B38*100</f>
        <v>4.9857657521355607</v>
      </c>
      <c r="E46" s="1" t="str">
        <f t="shared" si="3"/>
        <v>340.5
(5.0)</v>
      </c>
    </row>
    <row r="47" spans="1:5" x14ac:dyDescent="0.15">
      <c r="A47" s="7" t="s">
        <v>14</v>
      </c>
      <c r="B47" s="72">
        <v>442142121</v>
      </c>
      <c r="C47" s="67">
        <f t="shared" si="2"/>
        <v>442.14212099999997</v>
      </c>
      <c r="D47" s="67">
        <f>B47/B38*100</f>
        <v>6.4736600294222608</v>
      </c>
      <c r="E47" s="1" t="str">
        <f t="shared" si="3"/>
        <v>442.1
(6.5)</v>
      </c>
    </row>
    <row r="48" spans="1:5" x14ac:dyDescent="0.15">
      <c r="A48" s="7" t="s">
        <v>15</v>
      </c>
      <c r="B48" s="72">
        <v>411503435</v>
      </c>
      <c r="C48" s="67">
        <f t="shared" si="2"/>
        <v>411.50343499999997</v>
      </c>
      <c r="D48" s="67">
        <f>B48/B38*100</f>
        <v>6.0250612022767713</v>
      </c>
      <c r="E48" s="1" t="str">
        <f t="shared" si="3"/>
        <v>411.5
(6.0)</v>
      </c>
    </row>
    <row r="49" spans="1:19" x14ac:dyDescent="0.15">
      <c r="A49" s="7" t="s">
        <v>16</v>
      </c>
      <c r="B49" s="72">
        <v>575572128</v>
      </c>
      <c r="C49" s="67">
        <f t="shared" si="2"/>
        <v>575.57212800000002</v>
      </c>
      <c r="D49" s="67">
        <f>B49/B38*100</f>
        <v>8.4272863907555955</v>
      </c>
      <c r="E49" s="1" t="str">
        <f t="shared" si="3"/>
        <v>575.6
(8.4)</v>
      </c>
      <c r="S49" s="83"/>
    </row>
    <row r="50" spans="1:19" x14ac:dyDescent="0.15">
      <c r="A50" s="7" t="s">
        <v>17</v>
      </c>
      <c r="B50" s="72">
        <v>402790935</v>
      </c>
      <c r="C50" s="67">
        <f t="shared" si="2"/>
        <v>402.79093499999999</v>
      </c>
      <c r="D50" s="67">
        <f>B50/B38*100</f>
        <v>5.8974964208920513</v>
      </c>
      <c r="E50" s="1" t="str">
        <f t="shared" si="3"/>
        <v>402.8
(5.9)</v>
      </c>
    </row>
    <row r="51" spans="1:19" x14ac:dyDescent="0.15">
      <c r="A51" s="7" t="s">
        <v>18</v>
      </c>
      <c r="B51" s="72">
        <v>287497918</v>
      </c>
      <c r="C51" s="67">
        <f t="shared" si="2"/>
        <v>287.49791799999997</v>
      </c>
      <c r="D51" s="67">
        <f>B51/B38*100</f>
        <v>4.2094242821500352</v>
      </c>
      <c r="E51" s="1" t="str">
        <f t="shared" si="3"/>
        <v>287.5
(4.2)</v>
      </c>
    </row>
    <row r="52" spans="1:19" x14ac:dyDescent="0.15">
      <c r="A52" s="7" t="s">
        <v>19</v>
      </c>
      <c r="B52" s="72">
        <v>422868746</v>
      </c>
      <c r="C52" s="67">
        <f t="shared" si="2"/>
        <v>422.86874599999999</v>
      </c>
      <c r="D52" s="67">
        <f>B52/B38*100</f>
        <v>6.1914673329033834</v>
      </c>
      <c r="E52" s="1" t="str">
        <f t="shared" si="3"/>
        <v>422.9
(6.2)</v>
      </c>
    </row>
    <row r="53" spans="1:19" x14ac:dyDescent="0.15">
      <c r="A53" s="7" t="s">
        <v>20</v>
      </c>
      <c r="B53" s="72">
        <v>213519998</v>
      </c>
      <c r="C53" s="67">
        <f t="shared" si="2"/>
        <v>213.51999799999999</v>
      </c>
      <c r="D53" s="67">
        <f>B53/B38*100</f>
        <v>3.1262705154818784</v>
      </c>
      <c r="E53" s="1" t="str">
        <f>FIXED(C53,1)&amp;CHAR(10)&amp;"("&amp;FIXED(D53,1)&amp;")"</f>
        <v>213.5
(3.1)</v>
      </c>
    </row>
    <row r="54" spans="1:19" x14ac:dyDescent="0.15">
      <c r="A54" s="7" t="s">
        <v>21</v>
      </c>
      <c r="B54" s="72">
        <v>130488359</v>
      </c>
      <c r="C54" s="67">
        <f t="shared" si="2"/>
        <v>130.488359</v>
      </c>
      <c r="D54" s="67">
        <f>B54/B38*100</f>
        <v>1.9105559815306594</v>
      </c>
      <c r="E54" s="1" t="str">
        <f t="shared" si="3"/>
        <v>130.5
(1.9)</v>
      </c>
    </row>
    <row r="55" spans="1:19" x14ac:dyDescent="0.15">
      <c r="A55" s="7" t="s">
        <v>22</v>
      </c>
      <c r="B55" s="72">
        <v>172143922</v>
      </c>
      <c r="C55" s="67">
        <f t="shared" si="2"/>
        <v>172.143922</v>
      </c>
      <c r="D55" s="67">
        <f>B55/B38*100</f>
        <v>2.5204593143917711</v>
      </c>
      <c r="E55" s="1" t="str">
        <f t="shared" si="3"/>
        <v>172.1
(2.5)</v>
      </c>
    </row>
    <row r="56" spans="1:19" x14ac:dyDescent="0.15">
      <c r="A56" s="7" t="s">
        <v>23</v>
      </c>
      <c r="B56" s="72">
        <v>190540832</v>
      </c>
      <c r="C56" s="67">
        <f t="shared" si="2"/>
        <v>190.54083199999999</v>
      </c>
      <c r="D56" s="67">
        <f>B56/B38*100</f>
        <v>2.7898191769231193</v>
      </c>
      <c r="E56" s="1" t="str">
        <f t="shared" si="3"/>
        <v>190.5
(2.8)</v>
      </c>
    </row>
    <row r="57" spans="1:19" x14ac:dyDescent="0.15">
      <c r="A57" s="7" t="s">
        <v>24</v>
      </c>
      <c r="B57" s="72">
        <v>317286259</v>
      </c>
      <c r="C57" s="67">
        <f t="shared" si="2"/>
        <v>317.28625899999997</v>
      </c>
      <c r="D57" s="67">
        <f>B57/B38*100</f>
        <v>4.6455727134244675</v>
      </c>
      <c r="E57" s="1" t="str">
        <f t="shared" si="3"/>
        <v>317.3
(4.6)</v>
      </c>
    </row>
    <row r="58" spans="1:19" x14ac:dyDescent="0.15">
      <c r="A58" s="7" t="s">
        <v>25</v>
      </c>
      <c r="B58" s="72">
        <v>260295714</v>
      </c>
      <c r="C58" s="6">
        <f t="shared" si="2"/>
        <v>260.29571399999998</v>
      </c>
      <c r="D58" s="6">
        <f>B58/B38*100</f>
        <v>3.8111409872929261</v>
      </c>
      <c r="E58" s="1" t="str">
        <f t="shared" si="3"/>
        <v>260.3
(3.8)</v>
      </c>
    </row>
    <row r="59" spans="1:19" x14ac:dyDescent="0.15">
      <c r="A59" s="7" t="s">
        <v>26</v>
      </c>
      <c r="B59" s="72">
        <v>249233081</v>
      </c>
      <c r="C59" s="6">
        <f t="shared" si="2"/>
        <v>249.233081</v>
      </c>
      <c r="D59" s="6">
        <f>B59/B38*100</f>
        <v>3.6491665413607155</v>
      </c>
      <c r="E59" s="1" t="str">
        <f t="shared" si="3"/>
        <v>249.2
(3.6)</v>
      </c>
    </row>
    <row r="60" spans="1:19" x14ac:dyDescent="0.15">
      <c r="A60" s="7" t="s">
        <v>27</v>
      </c>
      <c r="B60" s="72">
        <v>317905217</v>
      </c>
      <c r="C60" s="6">
        <f t="shared" si="2"/>
        <v>317.90521699999999</v>
      </c>
      <c r="D60" s="6">
        <f>B60/B38*100</f>
        <v>4.6546352376088374</v>
      </c>
      <c r="E60" s="1" t="str">
        <f t="shared" si="3"/>
        <v>317.9
(4.7)</v>
      </c>
    </row>
  </sheetData>
  <mergeCells count="2">
    <mergeCell ref="A2:A3"/>
    <mergeCell ref="A36:A37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1"/>
  <sheetViews>
    <sheetView topLeftCell="U1" zoomScaleNormal="100" workbookViewId="0">
      <selection activeCell="AA4" sqref="AA4:AH4"/>
    </sheetView>
  </sheetViews>
  <sheetFormatPr defaultRowHeight="12" x14ac:dyDescent="0.3"/>
  <cols>
    <col min="1" max="1" width="9" style="4"/>
    <col min="2" max="2" width="16.25" style="4" customWidth="1"/>
    <col min="3" max="9" width="9.125" style="4" bestFit="1" customWidth="1"/>
    <col min="10" max="10" width="14.375" style="4" bestFit="1" customWidth="1"/>
    <col min="11" max="26" width="9" style="4"/>
    <col min="27" max="28" width="15.625" style="4" bestFit="1" customWidth="1"/>
    <col min="29" max="30" width="14.75" style="4" bestFit="1" customWidth="1"/>
    <col min="31" max="32" width="13" style="4" bestFit="1" customWidth="1"/>
    <col min="33" max="33" width="14.75" style="4" bestFit="1" customWidth="1"/>
    <col min="34" max="35" width="14.5" style="4" bestFit="1" customWidth="1"/>
    <col min="36" max="36" width="14.375" style="4" bestFit="1" customWidth="1"/>
    <col min="37" max="37" width="12.125" style="4" bestFit="1" customWidth="1"/>
    <col min="38" max="38" width="13" style="4" bestFit="1" customWidth="1"/>
    <col min="39" max="40" width="11.125" style="4" bestFit="1" customWidth="1"/>
    <col min="41" max="41" width="12.125" style="4" bestFit="1" customWidth="1"/>
    <col min="42" max="42" width="13" style="4" bestFit="1" customWidth="1"/>
    <col min="43" max="44" width="12.125" style="4" bestFit="1" customWidth="1"/>
    <col min="45" max="47" width="13" style="4" bestFit="1" customWidth="1"/>
    <col min="48" max="48" width="11.125" style="4" bestFit="1" customWidth="1"/>
    <col min="49" max="50" width="13.625" style="4" bestFit="1" customWidth="1"/>
    <col min="51" max="51" width="12.125" style="4" bestFit="1" customWidth="1"/>
    <col min="52" max="54" width="11.125" style="4" bestFit="1" customWidth="1"/>
    <col min="55" max="55" width="12.125" style="4" bestFit="1" customWidth="1"/>
    <col min="56" max="56" width="13" style="4" bestFit="1" customWidth="1"/>
    <col min="57" max="16384" width="9" style="4"/>
  </cols>
  <sheetData>
    <row r="1" spans="1:36" x14ac:dyDescent="0.15">
      <c r="A1" s="123" t="s">
        <v>48</v>
      </c>
      <c r="B1" s="123"/>
      <c r="C1" s="123"/>
      <c r="D1" s="14"/>
      <c r="E1" s="15"/>
      <c r="F1" s="65"/>
      <c r="G1" s="15"/>
      <c r="H1" s="15"/>
      <c r="I1" s="16"/>
    </row>
    <row r="2" spans="1:36" x14ac:dyDescent="0.3">
      <c r="A2" s="126"/>
      <c r="B2" s="17" t="s">
        <v>99</v>
      </c>
      <c r="C2" s="17" t="s">
        <v>36</v>
      </c>
      <c r="D2" s="17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M2" s="71"/>
      <c r="AA2" s="18" t="s">
        <v>2</v>
      </c>
      <c r="AB2" s="18" t="s">
        <v>36</v>
      </c>
      <c r="AC2" s="18" t="s">
        <v>37</v>
      </c>
      <c r="AD2" s="18" t="s">
        <v>38</v>
      </c>
      <c r="AE2" s="18" t="s">
        <v>39</v>
      </c>
      <c r="AF2" s="18" t="s">
        <v>40</v>
      </c>
      <c r="AG2" s="18" t="s">
        <v>41</v>
      </c>
      <c r="AH2" s="18" t="s">
        <v>78</v>
      </c>
    </row>
    <row r="3" spans="1:36" x14ac:dyDescent="0.3">
      <c r="A3" s="127"/>
      <c r="B3" s="19" t="s">
        <v>3</v>
      </c>
      <c r="C3" s="19" t="s">
        <v>3</v>
      </c>
      <c r="D3" s="19" t="s">
        <v>3</v>
      </c>
      <c r="E3" s="19" t="s">
        <v>3</v>
      </c>
      <c r="F3" s="19" t="s">
        <v>3</v>
      </c>
      <c r="G3" s="19" t="s">
        <v>3</v>
      </c>
      <c r="H3" s="19" t="s">
        <v>3</v>
      </c>
      <c r="I3" s="19" t="s">
        <v>3</v>
      </c>
      <c r="J3" s="94" t="s">
        <v>90</v>
      </c>
      <c r="AA3" s="20" t="s">
        <v>3</v>
      </c>
      <c r="AB3" s="20" t="s">
        <v>3</v>
      </c>
      <c r="AC3" s="20" t="s">
        <v>3</v>
      </c>
      <c r="AD3" s="20" t="s">
        <v>3</v>
      </c>
      <c r="AE3" s="20" t="s">
        <v>3</v>
      </c>
      <c r="AF3" s="20" t="s">
        <v>3</v>
      </c>
      <c r="AG3" s="20" t="s">
        <v>3</v>
      </c>
      <c r="AH3" s="20" t="s">
        <v>3</v>
      </c>
      <c r="AJ3" s="102" t="s">
        <v>101</v>
      </c>
    </row>
    <row r="4" spans="1:36" ht="13.5" x14ac:dyDescent="0.15">
      <c r="A4" s="47" t="s">
        <v>5</v>
      </c>
      <c r="B4" s="22">
        <f>AA4*0.000001</f>
        <v>12360.515199099998</v>
      </c>
      <c r="C4" s="22">
        <f t="shared" ref="C4:H19" si="0">AB4*0.000001</f>
        <v>1150.9922148999999</v>
      </c>
      <c r="D4" s="22">
        <f t="shared" si="0"/>
        <v>2022.5915595999998</v>
      </c>
      <c r="E4" s="22">
        <f t="shared" si="0"/>
        <v>6939.2337040999992</v>
      </c>
      <c r="F4" s="22">
        <f t="shared" si="0"/>
        <v>315.20189649999998</v>
      </c>
      <c r="G4" s="22">
        <f t="shared" si="0"/>
        <v>461.89062300000012</v>
      </c>
      <c r="H4" s="22">
        <f t="shared" si="0"/>
        <v>246.81766989999997</v>
      </c>
      <c r="I4" s="22">
        <f>AW31*0.000001</f>
        <v>1223.7875310999998</v>
      </c>
      <c r="J4" s="95"/>
      <c r="AA4" s="80">
        <f>AB59</f>
        <v>12360515199.099998</v>
      </c>
      <c r="AB4" s="80">
        <f t="shared" ref="AB4:AC4" si="1">AC59</f>
        <v>1150992214.8999999</v>
      </c>
      <c r="AC4" s="80">
        <f t="shared" si="1"/>
        <v>2022591559.5999999</v>
      </c>
      <c r="AD4" s="80">
        <f>AG59</f>
        <v>6939233704.0999994</v>
      </c>
      <c r="AE4" s="80">
        <f>AJ59</f>
        <v>315201896.5</v>
      </c>
      <c r="AF4" s="80">
        <f>AP59</f>
        <v>461890623.00000012</v>
      </c>
      <c r="AG4" s="80">
        <f>AS59</f>
        <v>246817669.89999998</v>
      </c>
      <c r="AH4" s="22">
        <f>AW31</f>
        <v>1223787531.0999999</v>
      </c>
      <c r="AI4" s="4">
        <f>SUM(AB4:AH4)</f>
        <v>12360515199.099998</v>
      </c>
      <c r="AJ4" s="4">
        <f>'1.시군별 면적 및 지번수'!B4</f>
        <v>12360515199.099998</v>
      </c>
    </row>
    <row r="5" spans="1:36" ht="13.5" x14ac:dyDescent="0.15">
      <c r="A5" s="48" t="s">
        <v>6</v>
      </c>
      <c r="B5" s="22">
        <f t="shared" ref="B5:H26" si="2">AA5*0.000001</f>
        <v>51.677738599999998</v>
      </c>
      <c r="C5" s="22">
        <f t="shared" si="0"/>
        <v>6.5025146999999999</v>
      </c>
      <c r="D5" s="22">
        <f t="shared" si="0"/>
        <v>1.8138152999999999</v>
      </c>
      <c r="E5" s="22">
        <f t="shared" si="0"/>
        <v>10.996886699999999</v>
      </c>
      <c r="F5" s="22">
        <f t="shared" si="0"/>
        <v>12.090166499999999</v>
      </c>
      <c r="G5" s="22">
        <f t="shared" si="0"/>
        <v>7.0138887999999993</v>
      </c>
      <c r="H5" s="22">
        <f t="shared" si="0"/>
        <v>1.4003699999999999</v>
      </c>
      <c r="I5" s="22">
        <f t="shared" ref="I5:I26" si="3">AW32*0.000001</f>
        <v>11.8600966</v>
      </c>
      <c r="J5" s="95" t="str">
        <f>A5&amp;CHAR(10)&amp;FIXED(B5,1)</f>
        <v>목포시
51.7</v>
      </c>
      <c r="L5" s="130" t="s">
        <v>90</v>
      </c>
      <c r="M5" s="130"/>
      <c r="N5" s="131"/>
      <c r="AA5" s="101">
        <f t="shared" ref="AA5:AC5" si="4">AB60</f>
        <v>51677738.600000001</v>
      </c>
      <c r="AB5" s="101">
        <f t="shared" si="4"/>
        <v>6502514.7000000002</v>
      </c>
      <c r="AC5" s="101">
        <f t="shared" si="4"/>
        <v>1813815.3</v>
      </c>
      <c r="AD5" s="101">
        <f t="shared" ref="AD5:AD26" si="5">AG60</f>
        <v>10996886.699999999</v>
      </c>
      <c r="AE5" s="101">
        <f t="shared" ref="AE5:AE26" si="6">AJ60</f>
        <v>12090166.5</v>
      </c>
      <c r="AF5" s="101">
        <f t="shared" ref="AF5:AF26" si="7">AP60</f>
        <v>7013888.7999999998</v>
      </c>
      <c r="AG5" s="101">
        <f t="shared" ref="AG5:AG26" si="8">AS60</f>
        <v>1400370</v>
      </c>
    </row>
    <row r="6" spans="1:36" ht="13.5" x14ac:dyDescent="0.15">
      <c r="A6" s="48" t="s">
        <v>7</v>
      </c>
      <c r="B6" s="22">
        <f t="shared" si="2"/>
        <v>512.31660910000005</v>
      </c>
      <c r="C6" s="22">
        <f t="shared" si="0"/>
        <v>63.032521499999994</v>
      </c>
      <c r="D6" s="22">
        <f t="shared" si="0"/>
        <v>38.196440299999992</v>
      </c>
      <c r="E6" s="22">
        <f t="shared" si="0"/>
        <v>299.21619249999998</v>
      </c>
      <c r="F6" s="22">
        <f t="shared" si="0"/>
        <v>24.931783899999996</v>
      </c>
      <c r="G6" s="22">
        <f t="shared" si="0"/>
        <v>23.712230999999999</v>
      </c>
      <c r="H6" s="22">
        <f t="shared" si="0"/>
        <v>2.6743302</v>
      </c>
      <c r="I6" s="22">
        <f t="shared" si="3"/>
        <v>60.5531097</v>
      </c>
      <c r="J6" s="95" t="str">
        <f t="shared" ref="J6:J26" si="9">A6&amp;CHAR(10)&amp;FIXED(B6,1)</f>
        <v>여수시
512.3</v>
      </c>
      <c r="L6" s="93" t="str">
        <f t="shared" ref="L6:S6" si="10">B2&amp;CHAR(10)&amp;FIXED(B4,1)</f>
        <v>총계
12,360.5</v>
      </c>
      <c r="M6" s="93" t="str">
        <f t="shared" si="10"/>
        <v>전
1,151.0</v>
      </c>
      <c r="N6" s="93" t="str">
        <f t="shared" si="10"/>
        <v>답
2,022.6</v>
      </c>
      <c r="O6" s="93" t="str">
        <f t="shared" si="10"/>
        <v>임야
6,939.2</v>
      </c>
      <c r="P6" s="93" t="str">
        <f t="shared" si="10"/>
        <v>대
315.2</v>
      </c>
      <c r="Q6" s="93" t="str">
        <f t="shared" si="10"/>
        <v>도로
461.9</v>
      </c>
      <c r="R6" s="93" t="str">
        <f t="shared" si="10"/>
        <v>하천
246.8</v>
      </c>
      <c r="S6" s="96" t="str">
        <f t="shared" si="10"/>
        <v>기타
1,223.8</v>
      </c>
      <c r="AA6" s="101">
        <f t="shared" ref="AA6:AC6" si="11">AB61</f>
        <v>512316609.10000002</v>
      </c>
      <c r="AB6" s="101">
        <f t="shared" si="11"/>
        <v>63032521.5</v>
      </c>
      <c r="AC6" s="101">
        <f t="shared" si="11"/>
        <v>38196440.299999997</v>
      </c>
      <c r="AD6" s="101">
        <f t="shared" si="5"/>
        <v>299216192.5</v>
      </c>
      <c r="AE6" s="101">
        <f t="shared" si="6"/>
        <v>24931783.899999999</v>
      </c>
      <c r="AF6" s="101">
        <f t="shared" si="7"/>
        <v>23712231</v>
      </c>
      <c r="AG6" s="101">
        <f t="shared" si="8"/>
        <v>2674330.2000000002</v>
      </c>
    </row>
    <row r="7" spans="1:36" ht="13.5" x14ac:dyDescent="0.15">
      <c r="A7" s="48" t="s">
        <v>8</v>
      </c>
      <c r="B7" s="22">
        <f t="shared" si="2"/>
        <v>910.95497569999998</v>
      </c>
      <c r="C7" s="22">
        <f t="shared" si="0"/>
        <v>54.279685899999997</v>
      </c>
      <c r="D7" s="22">
        <f t="shared" si="0"/>
        <v>101.9507843</v>
      </c>
      <c r="E7" s="22">
        <f t="shared" si="0"/>
        <v>614.74702029999992</v>
      </c>
      <c r="F7" s="22">
        <f t="shared" si="0"/>
        <v>24.222685999999999</v>
      </c>
      <c r="G7" s="22">
        <f t="shared" si="0"/>
        <v>29.759555399999996</v>
      </c>
      <c r="H7" s="22">
        <f t="shared" si="0"/>
        <v>12.998648899999999</v>
      </c>
      <c r="I7" s="22">
        <f t="shared" si="3"/>
        <v>72.996594900000005</v>
      </c>
      <c r="J7" s="95" t="str">
        <f t="shared" si="9"/>
        <v>순천시
911.0</v>
      </c>
      <c r="AA7" s="101">
        <f t="shared" ref="AA7:AC7" si="12">AB62</f>
        <v>910954975.70000005</v>
      </c>
      <c r="AB7" s="101">
        <f t="shared" si="12"/>
        <v>54279685.899999999</v>
      </c>
      <c r="AC7" s="101">
        <f t="shared" si="12"/>
        <v>101950784.3</v>
      </c>
      <c r="AD7" s="101">
        <f t="shared" si="5"/>
        <v>614747020.29999995</v>
      </c>
      <c r="AE7" s="101">
        <f t="shared" si="6"/>
        <v>24222686</v>
      </c>
      <c r="AF7" s="101">
        <f t="shared" si="7"/>
        <v>29759555.399999999</v>
      </c>
      <c r="AG7" s="101">
        <f t="shared" si="8"/>
        <v>12998648.9</v>
      </c>
    </row>
    <row r="8" spans="1:36" ht="13.5" x14ac:dyDescent="0.15">
      <c r="A8" s="48" t="s">
        <v>9</v>
      </c>
      <c r="B8" s="22">
        <f t="shared" si="2"/>
        <v>608.46458239999993</v>
      </c>
      <c r="C8" s="22">
        <f t="shared" si="0"/>
        <v>61.298027599999998</v>
      </c>
      <c r="D8" s="22">
        <f t="shared" si="0"/>
        <v>146.36710209999998</v>
      </c>
      <c r="E8" s="22">
        <f t="shared" si="0"/>
        <v>231.68285080000001</v>
      </c>
      <c r="F8" s="22">
        <f t="shared" si="0"/>
        <v>24.097894199999999</v>
      </c>
      <c r="G8" s="22">
        <f t="shared" si="0"/>
        <v>27.954383699999998</v>
      </c>
      <c r="H8" s="22">
        <f t="shared" si="0"/>
        <v>33.426853600000001</v>
      </c>
      <c r="I8" s="22">
        <f t="shared" si="3"/>
        <v>83.637470400000012</v>
      </c>
      <c r="J8" s="95" t="str">
        <f t="shared" si="9"/>
        <v>나주시
608.5</v>
      </c>
      <c r="AA8" s="101">
        <f t="shared" ref="AA8:AC8" si="13">AB63</f>
        <v>608464582.39999998</v>
      </c>
      <c r="AB8" s="101">
        <f t="shared" si="13"/>
        <v>61298027.600000001</v>
      </c>
      <c r="AC8" s="101">
        <f t="shared" si="13"/>
        <v>146367102.09999999</v>
      </c>
      <c r="AD8" s="101">
        <f t="shared" si="5"/>
        <v>231682850.80000001</v>
      </c>
      <c r="AE8" s="101">
        <f t="shared" si="6"/>
        <v>24097894.199999999</v>
      </c>
      <c r="AF8" s="101">
        <f t="shared" si="7"/>
        <v>27954383.699999999</v>
      </c>
      <c r="AG8" s="101">
        <f t="shared" si="8"/>
        <v>33426853.600000001</v>
      </c>
    </row>
    <row r="9" spans="1:36" ht="13.5" x14ac:dyDescent="0.15">
      <c r="A9" s="48" t="s">
        <v>10</v>
      </c>
      <c r="B9" s="22">
        <f t="shared" si="2"/>
        <v>464.33273910000003</v>
      </c>
      <c r="C9" s="22">
        <f t="shared" si="0"/>
        <v>18.558516300000001</v>
      </c>
      <c r="D9" s="22">
        <f t="shared" si="0"/>
        <v>44.890667200000003</v>
      </c>
      <c r="E9" s="22">
        <f t="shared" si="0"/>
        <v>296.78384879999999</v>
      </c>
      <c r="F9" s="22">
        <f t="shared" si="0"/>
        <v>14.549610199999998</v>
      </c>
      <c r="G9" s="22">
        <f t="shared" si="0"/>
        <v>21.616349199999998</v>
      </c>
      <c r="H9" s="22">
        <f t="shared" si="0"/>
        <v>12.531456499999999</v>
      </c>
      <c r="I9" s="22">
        <f t="shared" si="3"/>
        <v>55.402290899999997</v>
      </c>
      <c r="J9" s="95" t="str">
        <f t="shared" si="9"/>
        <v>광양시
464.3</v>
      </c>
      <c r="AA9" s="101">
        <f t="shared" ref="AA9:AC9" si="14">AB64</f>
        <v>464332739.10000002</v>
      </c>
      <c r="AB9" s="101">
        <f t="shared" si="14"/>
        <v>18558516.300000001</v>
      </c>
      <c r="AC9" s="101">
        <f t="shared" si="14"/>
        <v>44890667.200000003</v>
      </c>
      <c r="AD9" s="101">
        <f t="shared" si="5"/>
        <v>296783848.80000001</v>
      </c>
      <c r="AE9" s="101">
        <f t="shared" si="6"/>
        <v>14549610.199999999</v>
      </c>
      <c r="AF9" s="101">
        <f t="shared" si="7"/>
        <v>21616349.199999999</v>
      </c>
      <c r="AG9" s="101">
        <f t="shared" si="8"/>
        <v>12531456.5</v>
      </c>
    </row>
    <row r="10" spans="1:36" ht="13.5" x14ac:dyDescent="0.15">
      <c r="A10" s="48" t="s">
        <v>11</v>
      </c>
      <c r="B10" s="22">
        <f t="shared" si="2"/>
        <v>455.07416789999996</v>
      </c>
      <c r="C10" s="22">
        <f t="shared" si="0"/>
        <v>25.386528600000002</v>
      </c>
      <c r="D10" s="22">
        <f t="shared" si="0"/>
        <v>78.4256654</v>
      </c>
      <c r="E10" s="22">
        <f t="shared" si="0"/>
        <v>272.66147960000001</v>
      </c>
      <c r="F10" s="22">
        <f t="shared" si="0"/>
        <v>13.385044699999998</v>
      </c>
      <c r="G10" s="22">
        <f t="shared" si="0"/>
        <v>19.000238299999999</v>
      </c>
      <c r="H10" s="22">
        <f t="shared" si="0"/>
        <v>9.759132300000001</v>
      </c>
      <c r="I10" s="22">
        <f t="shared" si="3"/>
        <v>36.456078999999995</v>
      </c>
      <c r="J10" s="95" t="str">
        <f t="shared" si="9"/>
        <v>담양군
455.1</v>
      </c>
      <c r="AA10" s="101">
        <f t="shared" ref="AA10:AC10" si="15">AB65</f>
        <v>455074167.89999998</v>
      </c>
      <c r="AB10" s="101">
        <f t="shared" si="15"/>
        <v>25386528.600000001</v>
      </c>
      <c r="AC10" s="101">
        <f t="shared" si="15"/>
        <v>78425665.400000006</v>
      </c>
      <c r="AD10" s="101">
        <f t="shared" si="5"/>
        <v>272661479.60000002</v>
      </c>
      <c r="AE10" s="101">
        <f t="shared" si="6"/>
        <v>13385044.699999999</v>
      </c>
      <c r="AF10" s="101">
        <f t="shared" si="7"/>
        <v>19000238.300000001</v>
      </c>
      <c r="AG10" s="101">
        <f t="shared" si="8"/>
        <v>9759132.3000000007</v>
      </c>
    </row>
    <row r="11" spans="1:36" ht="13.5" x14ac:dyDescent="0.15">
      <c r="A11" s="48" t="s">
        <v>12</v>
      </c>
      <c r="B11" s="22">
        <f t="shared" si="2"/>
        <v>547.32620770000005</v>
      </c>
      <c r="C11" s="22">
        <f t="shared" si="0"/>
        <v>28.672187999999998</v>
      </c>
      <c r="D11" s="22">
        <f t="shared" si="0"/>
        <v>62.684700399999997</v>
      </c>
      <c r="E11" s="22">
        <f t="shared" si="0"/>
        <v>393.16401430000002</v>
      </c>
      <c r="F11" s="22">
        <f t="shared" si="0"/>
        <v>8.5005113000000012</v>
      </c>
      <c r="G11" s="22">
        <f t="shared" si="0"/>
        <v>13.334879099999998</v>
      </c>
      <c r="H11" s="22">
        <f t="shared" si="0"/>
        <v>13.883508599999999</v>
      </c>
      <c r="I11" s="22">
        <f t="shared" si="3"/>
        <v>27.086406000000004</v>
      </c>
      <c r="J11" s="95" t="str">
        <f t="shared" si="9"/>
        <v>곡성군
547.3</v>
      </c>
      <c r="AA11" s="101">
        <f t="shared" ref="AA11:AC11" si="16">AB66</f>
        <v>547326207.70000005</v>
      </c>
      <c r="AB11" s="101">
        <f t="shared" si="16"/>
        <v>28672188</v>
      </c>
      <c r="AC11" s="101">
        <f t="shared" si="16"/>
        <v>62684700.399999999</v>
      </c>
      <c r="AD11" s="101">
        <f t="shared" si="5"/>
        <v>393164014.30000001</v>
      </c>
      <c r="AE11" s="101">
        <f t="shared" si="6"/>
        <v>8500511.3000000007</v>
      </c>
      <c r="AF11" s="101">
        <f t="shared" si="7"/>
        <v>13334879.1</v>
      </c>
      <c r="AG11" s="101">
        <f t="shared" si="8"/>
        <v>13883508.6</v>
      </c>
    </row>
    <row r="12" spans="1:36" ht="13.5" x14ac:dyDescent="0.15">
      <c r="A12" s="48" t="s">
        <v>13</v>
      </c>
      <c r="B12" s="22">
        <f t="shared" si="2"/>
        <v>442.98723910000001</v>
      </c>
      <c r="C12" s="22">
        <f t="shared" si="0"/>
        <v>18.960848299999999</v>
      </c>
      <c r="D12" s="22">
        <f t="shared" si="0"/>
        <v>40.942491499999996</v>
      </c>
      <c r="E12" s="22">
        <f t="shared" si="0"/>
        <v>339.85217779999999</v>
      </c>
      <c r="F12" s="22">
        <f t="shared" si="0"/>
        <v>7.4216063999999999</v>
      </c>
      <c r="G12" s="22">
        <f t="shared" si="0"/>
        <v>10.409871300000001</v>
      </c>
      <c r="H12" s="22">
        <f t="shared" si="0"/>
        <v>11.6627116</v>
      </c>
      <c r="I12" s="22">
        <f t="shared" si="3"/>
        <v>13.737532199999999</v>
      </c>
      <c r="J12" s="95" t="str">
        <f t="shared" si="9"/>
        <v>구례군
443.0</v>
      </c>
      <c r="AA12" s="101">
        <f t="shared" ref="AA12:AC12" si="17">AB67</f>
        <v>442987239.10000002</v>
      </c>
      <c r="AB12" s="101">
        <f t="shared" si="17"/>
        <v>18960848.300000001</v>
      </c>
      <c r="AC12" s="101">
        <f t="shared" si="17"/>
        <v>40942491.5</v>
      </c>
      <c r="AD12" s="101">
        <f t="shared" si="5"/>
        <v>339852177.80000001</v>
      </c>
      <c r="AE12" s="101">
        <f t="shared" si="6"/>
        <v>7421606.4000000004</v>
      </c>
      <c r="AF12" s="101">
        <f t="shared" si="7"/>
        <v>10409871.300000001</v>
      </c>
      <c r="AG12" s="101">
        <f t="shared" si="8"/>
        <v>11662711.6</v>
      </c>
    </row>
    <row r="13" spans="1:36" ht="13.5" x14ac:dyDescent="0.15">
      <c r="A13" s="48" t="s">
        <v>14</v>
      </c>
      <c r="B13" s="22">
        <f t="shared" si="2"/>
        <v>807.38656429999992</v>
      </c>
      <c r="C13" s="22">
        <f t="shared" si="0"/>
        <v>80.397822700000006</v>
      </c>
      <c r="D13" s="22">
        <f t="shared" si="0"/>
        <v>156.0847934</v>
      </c>
      <c r="E13" s="22">
        <f t="shared" si="0"/>
        <v>450.53152339999997</v>
      </c>
      <c r="F13" s="22">
        <f t="shared" si="0"/>
        <v>16.915342899999999</v>
      </c>
      <c r="G13" s="22">
        <f t="shared" si="0"/>
        <v>28.379535899999997</v>
      </c>
      <c r="H13" s="22">
        <f t="shared" si="0"/>
        <v>7.5983830999999995</v>
      </c>
      <c r="I13" s="22">
        <f t="shared" si="3"/>
        <v>67.479162899999992</v>
      </c>
      <c r="J13" s="95" t="str">
        <f t="shared" si="9"/>
        <v>고흥군
807.4</v>
      </c>
      <c r="AA13" s="101">
        <f t="shared" ref="AA13:AC13" si="18">AB68</f>
        <v>807386564.29999995</v>
      </c>
      <c r="AB13" s="101">
        <f t="shared" si="18"/>
        <v>80397822.700000003</v>
      </c>
      <c r="AC13" s="101">
        <f t="shared" si="18"/>
        <v>156084793.40000001</v>
      </c>
      <c r="AD13" s="101">
        <f t="shared" si="5"/>
        <v>450531523.39999998</v>
      </c>
      <c r="AE13" s="101">
        <f t="shared" si="6"/>
        <v>16915342.899999999</v>
      </c>
      <c r="AF13" s="101">
        <f t="shared" si="7"/>
        <v>28379535.899999999</v>
      </c>
      <c r="AG13" s="101">
        <f t="shared" si="8"/>
        <v>7598383.0999999996</v>
      </c>
    </row>
    <row r="14" spans="1:36" ht="13.5" x14ac:dyDescent="0.15">
      <c r="A14" s="48" t="s">
        <v>15</v>
      </c>
      <c r="B14" s="22">
        <f t="shared" si="2"/>
        <v>664.59364859999994</v>
      </c>
      <c r="C14" s="22">
        <f t="shared" si="0"/>
        <v>48.730045599999997</v>
      </c>
      <c r="D14" s="22">
        <f t="shared" si="0"/>
        <v>109.6385999</v>
      </c>
      <c r="E14" s="22">
        <f t="shared" si="0"/>
        <v>410.47967030000001</v>
      </c>
      <c r="F14" s="22">
        <f t="shared" si="0"/>
        <v>14.4468219</v>
      </c>
      <c r="G14" s="22">
        <f t="shared" si="0"/>
        <v>24.096780899999999</v>
      </c>
      <c r="H14" s="22">
        <f t="shared" si="0"/>
        <v>8.9336023000000004</v>
      </c>
      <c r="I14" s="22">
        <f t="shared" si="3"/>
        <v>48.268127699999994</v>
      </c>
      <c r="J14" s="95" t="str">
        <f t="shared" si="9"/>
        <v>보성군
664.6</v>
      </c>
      <c r="AA14" s="101">
        <f t="shared" ref="AA14:AC14" si="19">AB69</f>
        <v>664593648.60000002</v>
      </c>
      <c r="AB14" s="101">
        <f t="shared" si="19"/>
        <v>48730045.600000001</v>
      </c>
      <c r="AC14" s="101">
        <f t="shared" si="19"/>
        <v>109638599.90000001</v>
      </c>
      <c r="AD14" s="101">
        <f t="shared" si="5"/>
        <v>410479670.30000001</v>
      </c>
      <c r="AE14" s="101">
        <f t="shared" si="6"/>
        <v>14446821.9</v>
      </c>
      <c r="AF14" s="101">
        <f t="shared" si="7"/>
        <v>24096780.899999999</v>
      </c>
      <c r="AG14" s="101">
        <f t="shared" si="8"/>
        <v>8933602.3000000007</v>
      </c>
    </row>
    <row r="15" spans="1:36" ht="13.5" x14ac:dyDescent="0.15">
      <c r="A15" s="48" t="s">
        <v>16</v>
      </c>
      <c r="B15" s="22">
        <f t="shared" si="2"/>
        <v>787.12544979999996</v>
      </c>
      <c r="C15" s="22">
        <f t="shared" si="0"/>
        <v>47.573398399999995</v>
      </c>
      <c r="D15" s="22">
        <f t="shared" si="0"/>
        <v>70.225194400000007</v>
      </c>
      <c r="E15" s="22">
        <f t="shared" si="0"/>
        <v>574.5958652999999</v>
      </c>
      <c r="F15" s="22">
        <f t="shared" si="0"/>
        <v>13.2814175</v>
      </c>
      <c r="G15" s="22">
        <f t="shared" si="0"/>
        <v>19.096334899999999</v>
      </c>
      <c r="H15" s="22">
        <f t="shared" si="0"/>
        <v>15.520637499999999</v>
      </c>
      <c r="I15" s="22">
        <f t="shared" si="3"/>
        <v>46.832601799999999</v>
      </c>
      <c r="J15" s="95" t="str">
        <f t="shared" si="9"/>
        <v>화순군
787.1</v>
      </c>
      <c r="AA15" s="101">
        <f t="shared" ref="AA15:AC15" si="20">AB70</f>
        <v>787125449.79999995</v>
      </c>
      <c r="AB15" s="101">
        <f t="shared" si="20"/>
        <v>47573398.399999999</v>
      </c>
      <c r="AC15" s="101">
        <f t="shared" si="20"/>
        <v>70225194.400000006</v>
      </c>
      <c r="AD15" s="101">
        <f t="shared" si="5"/>
        <v>574595865.29999995</v>
      </c>
      <c r="AE15" s="101">
        <f t="shared" si="6"/>
        <v>13281417.5</v>
      </c>
      <c r="AF15" s="101">
        <f t="shared" si="7"/>
        <v>19096334.899999999</v>
      </c>
      <c r="AG15" s="101">
        <f t="shared" si="8"/>
        <v>15520637.5</v>
      </c>
    </row>
    <row r="16" spans="1:36" ht="13.5" x14ac:dyDescent="0.15">
      <c r="A16" s="48" t="s">
        <v>17</v>
      </c>
      <c r="B16" s="22">
        <f t="shared" si="2"/>
        <v>622.37818570000002</v>
      </c>
      <c r="C16" s="22">
        <f t="shared" si="0"/>
        <v>33.3169775</v>
      </c>
      <c r="D16" s="22">
        <f t="shared" si="0"/>
        <v>95.639516599999993</v>
      </c>
      <c r="E16" s="22">
        <f t="shared" si="0"/>
        <v>401.18634269999995</v>
      </c>
      <c r="F16" s="22">
        <f t="shared" si="0"/>
        <v>11.703719699999999</v>
      </c>
      <c r="G16" s="22">
        <f t="shared" si="0"/>
        <v>20.928073300000001</v>
      </c>
      <c r="H16" s="22">
        <f t="shared" si="0"/>
        <v>14.057406800000001</v>
      </c>
      <c r="I16" s="22">
        <f t="shared" si="3"/>
        <v>45.546149100000008</v>
      </c>
      <c r="J16" s="95" t="str">
        <f t="shared" si="9"/>
        <v>장흥군
622.4</v>
      </c>
      <c r="AA16" s="101">
        <f t="shared" ref="AA16:AC16" si="21">AB71</f>
        <v>622378185.70000005</v>
      </c>
      <c r="AB16" s="101">
        <f t="shared" si="21"/>
        <v>33316977.5</v>
      </c>
      <c r="AC16" s="101">
        <f t="shared" si="21"/>
        <v>95639516.599999994</v>
      </c>
      <c r="AD16" s="101">
        <f t="shared" si="5"/>
        <v>401186342.69999999</v>
      </c>
      <c r="AE16" s="101">
        <f t="shared" si="6"/>
        <v>11703719.699999999</v>
      </c>
      <c r="AF16" s="101">
        <f t="shared" si="7"/>
        <v>20928073.300000001</v>
      </c>
      <c r="AG16" s="101">
        <f t="shared" si="8"/>
        <v>14057406.800000001</v>
      </c>
    </row>
    <row r="17" spans="1:49" ht="13.5" x14ac:dyDescent="0.15">
      <c r="A17" s="48" t="s">
        <v>18</v>
      </c>
      <c r="B17" s="22">
        <f t="shared" si="2"/>
        <v>500.90396149999998</v>
      </c>
      <c r="C17" s="22">
        <f t="shared" si="0"/>
        <v>30.441701600000002</v>
      </c>
      <c r="D17" s="22">
        <f t="shared" si="0"/>
        <v>107.55759399999999</v>
      </c>
      <c r="E17" s="22">
        <f t="shared" si="0"/>
        <v>286.88450560000001</v>
      </c>
      <c r="F17" s="22">
        <f t="shared" si="0"/>
        <v>11.1520949</v>
      </c>
      <c r="G17" s="22">
        <f t="shared" si="0"/>
        <v>17.937747399999999</v>
      </c>
      <c r="H17" s="22">
        <f t="shared" si="0"/>
        <v>10.342533699999999</v>
      </c>
      <c r="I17" s="22">
        <f t="shared" si="3"/>
        <v>36.587784299999996</v>
      </c>
      <c r="J17" s="95" t="str">
        <f t="shared" si="9"/>
        <v>강진군
500.9</v>
      </c>
      <c r="AA17" s="101">
        <f t="shared" ref="AA17:AC17" si="22">AB72</f>
        <v>500903961.5</v>
      </c>
      <c r="AB17" s="101">
        <f t="shared" si="22"/>
        <v>30441701.600000001</v>
      </c>
      <c r="AC17" s="101">
        <f t="shared" si="22"/>
        <v>107557594</v>
      </c>
      <c r="AD17" s="101">
        <f t="shared" si="5"/>
        <v>286884505.60000002</v>
      </c>
      <c r="AE17" s="101">
        <f t="shared" si="6"/>
        <v>11152094.9</v>
      </c>
      <c r="AF17" s="101">
        <f t="shared" si="7"/>
        <v>17937747.399999999</v>
      </c>
      <c r="AG17" s="101">
        <f t="shared" si="8"/>
        <v>10342533.699999999</v>
      </c>
    </row>
    <row r="18" spans="1:49" ht="13.5" x14ac:dyDescent="0.15">
      <c r="A18" s="48" t="s">
        <v>19</v>
      </c>
      <c r="B18" s="22">
        <f t="shared" si="2"/>
        <v>1043.8385005</v>
      </c>
      <c r="C18" s="22">
        <f t="shared" si="0"/>
        <v>122.7147812</v>
      </c>
      <c r="D18" s="22">
        <f t="shared" si="0"/>
        <v>234.01801869999997</v>
      </c>
      <c r="E18" s="22">
        <f t="shared" si="0"/>
        <v>443.54362419999995</v>
      </c>
      <c r="F18" s="22">
        <f t="shared" si="0"/>
        <v>19.900268699999998</v>
      </c>
      <c r="G18" s="22">
        <f t="shared" si="0"/>
        <v>40.916899100000002</v>
      </c>
      <c r="H18" s="22">
        <f t="shared" si="0"/>
        <v>11.1495529</v>
      </c>
      <c r="I18" s="22">
        <f t="shared" si="3"/>
        <v>171.59535569999997</v>
      </c>
      <c r="J18" s="95" t="str">
        <f t="shared" si="9"/>
        <v>해남군
1,043.8</v>
      </c>
      <c r="M18" s="88"/>
      <c r="AA18" s="101">
        <f t="shared" ref="AA18:AC18" si="23">AB73</f>
        <v>1043838500.5</v>
      </c>
      <c r="AB18" s="101">
        <f t="shared" si="23"/>
        <v>122714781.2</v>
      </c>
      <c r="AC18" s="101">
        <f t="shared" si="23"/>
        <v>234018018.69999999</v>
      </c>
      <c r="AD18" s="101">
        <f t="shared" si="5"/>
        <v>443543624.19999999</v>
      </c>
      <c r="AE18" s="101">
        <f t="shared" si="6"/>
        <v>19900268.699999999</v>
      </c>
      <c r="AF18" s="101">
        <f t="shared" si="7"/>
        <v>40916899.100000001</v>
      </c>
      <c r="AG18" s="101">
        <f t="shared" si="8"/>
        <v>11149552.9</v>
      </c>
    </row>
    <row r="19" spans="1:49" ht="13.5" x14ac:dyDescent="0.15">
      <c r="A19" s="48" t="s">
        <v>20</v>
      </c>
      <c r="B19" s="22">
        <f t="shared" si="2"/>
        <v>612.47057539999992</v>
      </c>
      <c r="C19" s="22">
        <f t="shared" si="0"/>
        <v>60.463618799999992</v>
      </c>
      <c r="D19" s="22">
        <f t="shared" si="0"/>
        <v>158.72697640000001</v>
      </c>
      <c r="E19" s="22">
        <f t="shared" si="0"/>
        <v>225.39174879999999</v>
      </c>
      <c r="F19" s="22">
        <f t="shared" si="0"/>
        <v>14.808353199999999</v>
      </c>
      <c r="G19" s="22">
        <f t="shared" si="0"/>
        <v>28.547659100000001</v>
      </c>
      <c r="H19" s="22">
        <f t="shared" si="0"/>
        <v>25.898248899999999</v>
      </c>
      <c r="I19" s="22">
        <f t="shared" si="3"/>
        <v>98.633970199999965</v>
      </c>
      <c r="J19" s="95" t="str">
        <f t="shared" si="9"/>
        <v>영암군
612.5</v>
      </c>
      <c r="AA19" s="101">
        <f t="shared" ref="AA19:AC19" si="24">AB74</f>
        <v>612470575.39999998</v>
      </c>
      <c r="AB19" s="101">
        <f t="shared" si="24"/>
        <v>60463618.799999997</v>
      </c>
      <c r="AC19" s="101">
        <f t="shared" si="24"/>
        <v>158726976.40000001</v>
      </c>
      <c r="AD19" s="101">
        <f t="shared" si="5"/>
        <v>225391748.80000001</v>
      </c>
      <c r="AE19" s="101">
        <f t="shared" si="6"/>
        <v>14808353.199999999</v>
      </c>
      <c r="AF19" s="101">
        <f t="shared" si="7"/>
        <v>28547659.100000001</v>
      </c>
      <c r="AG19" s="101">
        <f t="shared" si="8"/>
        <v>25898248.899999999</v>
      </c>
    </row>
    <row r="20" spans="1:49" ht="13.5" x14ac:dyDescent="0.15">
      <c r="A20" s="48" t="s">
        <v>21</v>
      </c>
      <c r="B20" s="22">
        <f t="shared" si="2"/>
        <v>450.93420099999997</v>
      </c>
      <c r="C20" s="22">
        <f t="shared" si="2"/>
        <v>92.910707000000002</v>
      </c>
      <c r="D20" s="22">
        <f t="shared" si="2"/>
        <v>86.523903700000005</v>
      </c>
      <c r="E20" s="22">
        <f t="shared" si="2"/>
        <v>147.83996669999999</v>
      </c>
      <c r="F20" s="22">
        <f t="shared" si="2"/>
        <v>15.3941809</v>
      </c>
      <c r="G20" s="22">
        <f t="shared" si="2"/>
        <v>24.130328399999996</v>
      </c>
      <c r="H20" s="22">
        <f t="shared" si="2"/>
        <v>17.861883800000001</v>
      </c>
      <c r="I20" s="22">
        <f t="shared" si="3"/>
        <v>66.273230500000011</v>
      </c>
      <c r="J20" s="95" t="str">
        <f t="shared" si="9"/>
        <v>무안군
450.9</v>
      </c>
      <c r="AA20" s="101">
        <f t="shared" ref="AA20:AC20" si="25">AB75</f>
        <v>450934201</v>
      </c>
      <c r="AB20" s="101">
        <f t="shared" si="25"/>
        <v>92910707</v>
      </c>
      <c r="AC20" s="101">
        <f t="shared" si="25"/>
        <v>86523903.700000003</v>
      </c>
      <c r="AD20" s="101">
        <f t="shared" si="5"/>
        <v>147839966.69999999</v>
      </c>
      <c r="AE20" s="101">
        <f t="shared" si="6"/>
        <v>15394180.9</v>
      </c>
      <c r="AF20" s="101">
        <f t="shared" si="7"/>
        <v>24130328.399999999</v>
      </c>
      <c r="AG20" s="101">
        <f t="shared" si="8"/>
        <v>17861883.800000001</v>
      </c>
    </row>
    <row r="21" spans="1:49" ht="13.5" x14ac:dyDescent="0.15">
      <c r="A21" s="48" t="s">
        <v>22</v>
      </c>
      <c r="B21" s="22">
        <f t="shared" si="2"/>
        <v>392.10561369999999</v>
      </c>
      <c r="C21" s="22">
        <f t="shared" si="2"/>
        <v>47.924398799999992</v>
      </c>
      <c r="D21" s="22">
        <f t="shared" si="2"/>
        <v>88.526543099999984</v>
      </c>
      <c r="E21" s="22">
        <f t="shared" si="2"/>
        <v>181.85778790000001</v>
      </c>
      <c r="F21" s="22">
        <f t="shared" si="2"/>
        <v>12.359499199999998</v>
      </c>
      <c r="G21" s="22">
        <f t="shared" si="2"/>
        <v>19.022346299999999</v>
      </c>
      <c r="H21" s="22">
        <f t="shared" si="2"/>
        <v>10.5483376</v>
      </c>
      <c r="I21" s="22">
        <f t="shared" si="3"/>
        <v>31.866700799999997</v>
      </c>
      <c r="J21" s="95" t="str">
        <f t="shared" si="9"/>
        <v>함평군
392.1</v>
      </c>
      <c r="AA21" s="101">
        <f t="shared" ref="AA21:AC21" si="26">AB76</f>
        <v>392105613.69999999</v>
      </c>
      <c r="AB21" s="101">
        <f t="shared" si="26"/>
        <v>47924398.799999997</v>
      </c>
      <c r="AC21" s="101">
        <f t="shared" si="26"/>
        <v>88526543.099999994</v>
      </c>
      <c r="AD21" s="101">
        <f t="shared" si="5"/>
        <v>181857787.90000001</v>
      </c>
      <c r="AE21" s="101">
        <f t="shared" si="6"/>
        <v>12359499.199999999</v>
      </c>
      <c r="AF21" s="101">
        <f t="shared" si="7"/>
        <v>19022346.300000001</v>
      </c>
      <c r="AG21" s="101">
        <f t="shared" si="8"/>
        <v>10548337.6</v>
      </c>
    </row>
    <row r="22" spans="1:49" ht="13.5" x14ac:dyDescent="0.15">
      <c r="A22" s="48" t="s">
        <v>23</v>
      </c>
      <c r="B22" s="22">
        <f t="shared" si="2"/>
        <v>474.66727839999993</v>
      </c>
      <c r="C22" s="22">
        <f t="shared" si="2"/>
        <v>60.095750399999993</v>
      </c>
      <c r="D22" s="22">
        <f t="shared" si="2"/>
        <v>112.83773479999999</v>
      </c>
      <c r="E22" s="22">
        <f t="shared" si="2"/>
        <v>206.574274</v>
      </c>
      <c r="F22" s="22">
        <f t="shared" si="2"/>
        <v>14.247501399999999</v>
      </c>
      <c r="G22" s="22">
        <f t="shared" si="2"/>
        <v>20.404268199999997</v>
      </c>
      <c r="H22" s="22">
        <f t="shared" si="2"/>
        <v>10.7252334</v>
      </c>
      <c r="I22" s="22">
        <f t="shared" si="3"/>
        <v>49.782516199999996</v>
      </c>
      <c r="J22" s="95" t="str">
        <f t="shared" si="9"/>
        <v>영광군
474.7</v>
      </c>
      <c r="AA22" s="101">
        <f t="shared" ref="AA22:AC22" si="27">AB77</f>
        <v>474667278.39999998</v>
      </c>
      <c r="AB22" s="101">
        <f t="shared" si="27"/>
        <v>60095750.399999999</v>
      </c>
      <c r="AC22" s="101">
        <f t="shared" si="27"/>
        <v>112837734.8</v>
      </c>
      <c r="AD22" s="101">
        <f t="shared" si="5"/>
        <v>206574274</v>
      </c>
      <c r="AE22" s="101">
        <f t="shared" si="6"/>
        <v>14247501.4</v>
      </c>
      <c r="AF22" s="101">
        <f t="shared" si="7"/>
        <v>20404268.199999999</v>
      </c>
      <c r="AG22" s="101">
        <f t="shared" si="8"/>
        <v>10725233.4</v>
      </c>
    </row>
    <row r="23" spans="1:49" ht="13.5" x14ac:dyDescent="0.15">
      <c r="A23" s="48" t="s">
        <v>24</v>
      </c>
      <c r="B23" s="22">
        <f t="shared" si="2"/>
        <v>518.3123488</v>
      </c>
      <c r="C23" s="22">
        <f t="shared" si="2"/>
        <v>34.3693636</v>
      </c>
      <c r="D23" s="22">
        <f t="shared" si="2"/>
        <v>77.811450099999988</v>
      </c>
      <c r="E23" s="22">
        <f t="shared" si="2"/>
        <v>315.92802219999999</v>
      </c>
      <c r="F23" s="22">
        <f t="shared" si="2"/>
        <v>12.025932300000001</v>
      </c>
      <c r="G23" s="22">
        <f t="shared" si="2"/>
        <v>20.4874358</v>
      </c>
      <c r="H23" s="22">
        <f t="shared" si="2"/>
        <v>10.869648099999999</v>
      </c>
      <c r="I23" s="22">
        <f t="shared" si="3"/>
        <v>46.8204967</v>
      </c>
      <c r="J23" s="95" t="str">
        <f t="shared" si="9"/>
        <v>장성군
518.3</v>
      </c>
      <c r="AA23" s="101">
        <f t="shared" ref="AA23:AC23" si="28">AB78</f>
        <v>518312348.80000001</v>
      </c>
      <c r="AB23" s="101">
        <f t="shared" si="28"/>
        <v>34369363.600000001</v>
      </c>
      <c r="AC23" s="101">
        <f t="shared" si="28"/>
        <v>77811450.099999994</v>
      </c>
      <c r="AD23" s="101">
        <f t="shared" si="5"/>
        <v>315928022.19999999</v>
      </c>
      <c r="AE23" s="101">
        <f t="shared" si="6"/>
        <v>12025932.300000001</v>
      </c>
      <c r="AF23" s="101">
        <f t="shared" si="7"/>
        <v>20487435.800000001</v>
      </c>
      <c r="AG23" s="101">
        <f t="shared" si="8"/>
        <v>10869648.1</v>
      </c>
    </row>
    <row r="24" spans="1:49" ht="13.5" x14ac:dyDescent="0.15">
      <c r="A24" s="48" t="s">
        <v>25</v>
      </c>
      <c r="B24" s="22">
        <f t="shared" si="2"/>
        <v>396.77889829999998</v>
      </c>
      <c r="C24" s="22">
        <f t="shared" si="2"/>
        <v>52.924719299999992</v>
      </c>
      <c r="D24" s="22">
        <f t="shared" si="2"/>
        <v>35.040150799999992</v>
      </c>
      <c r="E24" s="22">
        <f t="shared" si="2"/>
        <v>258.12276509999998</v>
      </c>
      <c r="F24" s="22">
        <f t="shared" si="2"/>
        <v>10.4366693</v>
      </c>
      <c r="G24" s="22">
        <f t="shared" si="2"/>
        <v>13.839440999999999</v>
      </c>
      <c r="H24" s="22">
        <f t="shared" si="2"/>
        <v>1.0863311</v>
      </c>
      <c r="I24" s="22">
        <f t="shared" si="3"/>
        <v>25.328821699999999</v>
      </c>
      <c r="J24" s="95" t="str">
        <f t="shared" si="9"/>
        <v>완도군
396.8</v>
      </c>
      <c r="AA24" s="101">
        <f t="shared" ref="AA24:AC24" si="29">AB79</f>
        <v>396778898.30000001</v>
      </c>
      <c r="AB24" s="101">
        <f t="shared" si="29"/>
        <v>52924719.299999997</v>
      </c>
      <c r="AC24" s="101">
        <f t="shared" si="29"/>
        <v>35040150.799999997</v>
      </c>
      <c r="AD24" s="101">
        <f t="shared" si="5"/>
        <v>258122765.09999999</v>
      </c>
      <c r="AE24" s="101">
        <f t="shared" si="6"/>
        <v>10436669.300000001</v>
      </c>
      <c r="AF24" s="101">
        <f t="shared" si="7"/>
        <v>13839441</v>
      </c>
      <c r="AG24" s="101">
        <f t="shared" si="8"/>
        <v>1086331.1000000001</v>
      </c>
    </row>
    <row r="25" spans="1:49" ht="13.5" x14ac:dyDescent="0.15">
      <c r="A25" s="48" t="s">
        <v>26</v>
      </c>
      <c r="B25" s="22">
        <f t="shared" si="2"/>
        <v>440.09791510000002</v>
      </c>
      <c r="C25" s="22">
        <f t="shared" si="2"/>
        <v>54.925208299999994</v>
      </c>
      <c r="D25" s="22">
        <f t="shared" si="2"/>
        <v>72.120128899999997</v>
      </c>
      <c r="E25" s="22">
        <f t="shared" si="2"/>
        <v>252.0983239</v>
      </c>
      <c r="F25" s="22">
        <f t="shared" si="2"/>
        <v>8.0485810999999998</v>
      </c>
      <c r="G25" s="22">
        <f t="shared" si="2"/>
        <v>16.0195118</v>
      </c>
      <c r="H25" s="22">
        <f t="shared" si="2"/>
        <v>3.8747179999999997</v>
      </c>
      <c r="I25" s="22">
        <f t="shared" si="3"/>
        <v>33.011443099999994</v>
      </c>
      <c r="J25" s="95" t="str">
        <f t="shared" si="9"/>
        <v>진도군
440.1</v>
      </c>
      <c r="AA25" s="101">
        <f t="shared" ref="AA25:AC25" si="30">AB80</f>
        <v>440097915.10000002</v>
      </c>
      <c r="AB25" s="101">
        <f t="shared" si="30"/>
        <v>54925208.299999997</v>
      </c>
      <c r="AC25" s="101">
        <f t="shared" si="30"/>
        <v>72120128.900000006</v>
      </c>
      <c r="AD25" s="101">
        <f t="shared" si="5"/>
        <v>252098323.90000001</v>
      </c>
      <c r="AE25" s="101">
        <f t="shared" si="6"/>
        <v>8048581.0999999996</v>
      </c>
      <c r="AF25" s="101">
        <f t="shared" si="7"/>
        <v>16019511.800000001</v>
      </c>
      <c r="AG25" s="101">
        <f t="shared" si="8"/>
        <v>3874718</v>
      </c>
    </row>
    <row r="26" spans="1:49" ht="13.5" x14ac:dyDescent="0.15">
      <c r="A26" s="48" t="s">
        <v>27</v>
      </c>
      <c r="B26" s="22">
        <f t="shared" si="2"/>
        <v>655.78779839999993</v>
      </c>
      <c r="C26" s="22">
        <f t="shared" si="2"/>
        <v>107.51289079999999</v>
      </c>
      <c r="D26" s="22">
        <f t="shared" si="2"/>
        <v>102.5692883</v>
      </c>
      <c r="E26" s="22">
        <f t="shared" si="2"/>
        <v>325.09481319999998</v>
      </c>
      <c r="F26" s="22">
        <f t="shared" si="2"/>
        <v>11.282210300000001</v>
      </c>
      <c r="G26" s="22">
        <f t="shared" si="2"/>
        <v>15.282864099999999</v>
      </c>
      <c r="H26" s="22">
        <f t="shared" si="2"/>
        <v>1.4140999999999999E-2</v>
      </c>
      <c r="I26" s="22">
        <f t="shared" si="3"/>
        <v>94.031590699999995</v>
      </c>
      <c r="J26" s="95" t="str">
        <f t="shared" si="9"/>
        <v>신안군
655.8</v>
      </c>
      <c r="AA26" s="101">
        <f t="shared" ref="AA26:AC26" si="31">AB81</f>
        <v>655787798.39999998</v>
      </c>
      <c r="AB26" s="101">
        <f t="shared" si="31"/>
        <v>107512890.8</v>
      </c>
      <c r="AC26" s="101">
        <f t="shared" si="31"/>
        <v>102569288.3</v>
      </c>
      <c r="AD26" s="101">
        <f t="shared" si="5"/>
        <v>325094813.19999999</v>
      </c>
      <c r="AE26" s="101">
        <f t="shared" si="6"/>
        <v>11282210.300000001</v>
      </c>
      <c r="AF26" s="101">
        <f t="shared" si="7"/>
        <v>15282864.1</v>
      </c>
      <c r="AG26" s="101">
        <f t="shared" si="8"/>
        <v>14141</v>
      </c>
    </row>
    <row r="29" spans="1:49" x14ac:dyDescent="0.3">
      <c r="AA29" s="30" t="s">
        <v>51</v>
      </c>
      <c r="AB29" s="30" t="s">
        <v>52</v>
      </c>
      <c r="AC29" s="30" t="s">
        <v>53</v>
      </c>
      <c r="AD29" s="30" t="s">
        <v>54</v>
      </c>
      <c r="AE29" s="30" t="s">
        <v>55</v>
      </c>
      <c r="AF29" s="30" t="s">
        <v>56</v>
      </c>
      <c r="AG29" s="30" t="s">
        <v>57</v>
      </c>
      <c r="AH29" s="30" t="s">
        <v>58</v>
      </c>
      <c r="AI29" s="30" t="s">
        <v>59</v>
      </c>
      <c r="AJ29" s="30" t="s">
        <v>60</v>
      </c>
      <c r="AK29" s="30" t="s">
        <v>61</v>
      </c>
      <c r="AL29" s="30" t="s">
        <v>62</v>
      </c>
      <c r="AM29" s="30" t="s">
        <v>63</v>
      </c>
      <c r="AN29" s="30" t="s">
        <v>64</v>
      </c>
      <c r="AO29" s="30" t="s">
        <v>65</v>
      </c>
      <c r="AP29" s="30" t="s">
        <v>66</v>
      </c>
      <c r="AQ29" s="30" t="s">
        <v>67</v>
      </c>
      <c r="AR29" s="30" t="s">
        <v>68</v>
      </c>
      <c r="AS29" s="30" t="s">
        <v>69</v>
      </c>
      <c r="AT29" s="30" t="s">
        <v>70</v>
      </c>
      <c r="AU29" s="30" t="s">
        <v>71</v>
      </c>
      <c r="AV29" s="30" t="s">
        <v>72</v>
      </c>
      <c r="AW29" s="104" t="s">
        <v>77</v>
      </c>
    </row>
    <row r="30" spans="1:49" x14ac:dyDescent="0.3">
      <c r="AA30" s="31" t="s">
        <v>3</v>
      </c>
      <c r="AB30" s="31" t="s">
        <v>3</v>
      </c>
      <c r="AC30" s="31" t="s">
        <v>3</v>
      </c>
      <c r="AD30" s="31" t="s">
        <v>3</v>
      </c>
      <c r="AE30" s="31" t="s">
        <v>3</v>
      </c>
      <c r="AF30" s="31" t="s">
        <v>3</v>
      </c>
      <c r="AG30" s="31" t="s">
        <v>3</v>
      </c>
      <c r="AH30" s="31" t="s">
        <v>3</v>
      </c>
      <c r="AI30" s="31" t="s">
        <v>3</v>
      </c>
      <c r="AJ30" s="31" t="s">
        <v>3</v>
      </c>
      <c r="AK30" s="31" t="s">
        <v>3</v>
      </c>
      <c r="AL30" s="31" t="s">
        <v>3</v>
      </c>
      <c r="AM30" s="31" t="s">
        <v>3</v>
      </c>
      <c r="AN30" s="31" t="s">
        <v>3</v>
      </c>
      <c r="AO30" s="31" t="s">
        <v>3</v>
      </c>
      <c r="AP30" s="31" t="s">
        <v>3</v>
      </c>
      <c r="AQ30" s="31" t="s">
        <v>3</v>
      </c>
      <c r="AR30" s="31" t="s">
        <v>3</v>
      </c>
      <c r="AS30" s="31" t="s">
        <v>3</v>
      </c>
      <c r="AT30" s="31" t="s">
        <v>3</v>
      </c>
      <c r="AU30" s="31" t="s">
        <v>3</v>
      </c>
      <c r="AV30" s="31" t="s">
        <v>3</v>
      </c>
      <c r="AW30" s="105" t="s">
        <v>3</v>
      </c>
    </row>
    <row r="31" spans="1:49" x14ac:dyDescent="0.15">
      <c r="AA31" s="80">
        <f>AE59</f>
        <v>40019840.099999987</v>
      </c>
      <c r="AB31" s="80">
        <f>AF59</f>
        <v>69142257.099999994</v>
      </c>
      <c r="AC31" s="80">
        <f>AH59</f>
        <v>408</v>
      </c>
      <c r="AD31" s="80">
        <f>AI59</f>
        <v>47572119.600000001</v>
      </c>
      <c r="AE31" s="80">
        <f>AK59</f>
        <v>90154904.099999994</v>
      </c>
      <c r="AF31" s="80">
        <f t="shared" ref="AF31:AH31" si="32">AL59</f>
        <v>25355083.699999999</v>
      </c>
      <c r="AG31" s="80">
        <f t="shared" si="32"/>
        <v>4528761.7</v>
      </c>
      <c r="AH31" s="80">
        <f t="shared" si="32"/>
        <v>2047122.8</v>
      </c>
      <c r="AI31" s="80">
        <f>AO59</f>
        <v>13620570.199999999</v>
      </c>
      <c r="AJ31" s="80">
        <f>AQ59</f>
        <v>12019074.399999997</v>
      </c>
      <c r="AK31" s="80">
        <f>AR59</f>
        <v>28569146.099999994</v>
      </c>
      <c r="AL31" s="80">
        <f>AT59</f>
        <v>281418360.30000001</v>
      </c>
      <c r="AM31" s="80">
        <f t="shared" ref="AM31:AV31" si="33">AU59</f>
        <v>321482938.10000002</v>
      </c>
      <c r="AN31" s="80">
        <f t="shared" si="33"/>
        <v>10309431.899999999</v>
      </c>
      <c r="AO31" s="80">
        <f t="shared" si="33"/>
        <v>9725154.1999999993</v>
      </c>
      <c r="AP31" s="80">
        <f t="shared" si="33"/>
        <v>21937404.199999996</v>
      </c>
      <c r="AQ31" s="80">
        <f t="shared" si="33"/>
        <v>27521477.399999995</v>
      </c>
      <c r="AR31" s="80">
        <f t="shared" si="33"/>
        <v>3093984.4</v>
      </c>
      <c r="AS31" s="80">
        <f t="shared" si="33"/>
        <v>5228711.5</v>
      </c>
      <c r="AT31" s="80">
        <f t="shared" si="33"/>
        <v>3544311</v>
      </c>
      <c r="AU31" s="80">
        <f t="shared" si="33"/>
        <v>31496074.800000008</v>
      </c>
      <c r="AV31" s="80">
        <f t="shared" si="33"/>
        <v>175000395.49999997</v>
      </c>
      <c r="AW31" s="22">
        <f>SUM(AA31:AV31)</f>
        <v>1223787531.0999999</v>
      </c>
    </row>
    <row r="32" spans="1:49" x14ac:dyDescent="0.15">
      <c r="AA32" s="101">
        <f t="shared" ref="AA32:AB32" si="34">AE60</f>
        <v>9100</v>
      </c>
      <c r="AB32" s="101">
        <f t="shared" si="34"/>
        <v>7744</v>
      </c>
      <c r="AC32" s="101">
        <f t="shared" ref="AC32:AD32" si="35">AH60</f>
        <v>0</v>
      </c>
      <c r="AD32" s="101">
        <f t="shared" si="35"/>
        <v>559682</v>
      </c>
      <c r="AE32" s="101">
        <f t="shared" ref="AE32:AE53" si="36">AK60</f>
        <v>1743618.5</v>
      </c>
      <c r="AF32" s="101">
        <f t="shared" ref="AF32:AF53" si="37">AL60</f>
        <v>1489211.9</v>
      </c>
      <c r="AG32" s="101">
        <f t="shared" ref="AG32:AG53" si="38">AM60</f>
        <v>305065.7</v>
      </c>
      <c r="AH32" s="101">
        <f t="shared" ref="AH32:AI47" si="39">AN60</f>
        <v>89410.1</v>
      </c>
      <c r="AI32" s="101">
        <f t="shared" si="39"/>
        <v>86828.7</v>
      </c>
      <c r="AJ32" s="101">
        <f t="shared" ref="AJ32:AK32" si="40">AQ60</f>
        <v>394101.9</v>
      </c>
      <c r="AK32" s="101">
        <f t="shared" si="40"/>
        <v>165230</v>
      </c>
      <c r="AL32" s="101">
        <f t="shared" ref="AL32:AL53" si="41">AT60</f>
        <v>636561.30000000005</v>
      </c>
      <c r="AM32" s="101">
        <f t="shared" ref="AM32:AM53" si="42">AU60</f>
        <v>170109</v>
      </c>
      <c r="AN32" s="101">
        <f t="shared" ref="AN32:AN53" si="43">AV60</f>
        <v>6206</v>
      </c>
      <c r="AO32" s="101">
        <f t="shared" ref="AO32:AO53" si="44">AW60</f>
        <v>226138.9</v>
      </c>
      <c r="AP32" s="101">
        <f t="shared" ref="AP32:AP53" si="45">AX60</f>
        <v>1545446.5</v>
      </c>
      <c r="AQ32" s="101">
        <f t="shared" ref="AQ32:AQ53" si="46">AY60</f>
        <v>493434</v>
      </c>
      <c r="AR32" s="101">
        <f t="shared" ref="AR32:AR53" si="47">AZ60</f>
        <v>28790</v>
      </c>
      <c r="AS32" s="101">
        <f t="shared" ref="AS32:AS53" si="48">BA60</f>
        <v>280689.8</v>
      </c>
      <c r="AT32" s="101">
        <f t="shared" ref="AT32:AT53" si="49">BB60</f>
        <v>0</v>
      </c>
      <c r="AU32" s="101">
        <f t="shared" ref="AU32:AU53" si="50">BC60</f>
        <v>160008.6</v>
      </c>
      <c r="AV32" s="101">
        <f t="shared" ref="AV32:AV53" si="51">BD60</f>
        <v>3462719.7</v>
      </c>
      <c r="AW32" s="22">
        <f t="shared" ref="AW32:AW53" si="52">SUM(AA32:AV32)</f>
        <v>11860096.600000001</v>
      </c>
    </row>
    <row r="33" spans="27:49" x14ac:dyDescent="0.15">
      <c r="AA33" s="101">
        <f t="shared" ref="AA33:AB33" si="53">AE61</f>
        <v>578511.1</v>
      </c>
      <c r="AB33" s="101">
        <f t="shared" si="53"/>
        <v>1867581.6</v>
      </c>
      <c r="AC33" s="101">
        <f t="shared" ref="AC33:AD33" si="54">AH61</f>
        <v>0</v>
      </c>
      <c r="AD33" s="101">
        <f t="shared" si="54"/>
        <v>2828</v>
      </c>
      <c r="AE33" s="101">
        <f t="shared" si="36"/>
        <v>21256648.899999999</v>
      </c>
      <c r="AF33" s="101">
        <f t="shared" si="37"/>
        <v>2020328.1</v>
      </c>
      <c r="AG33" s="101">
        <f t="shared" si="38"/>
        <v>573581.4</v>
      </c>
      <c r="AH33" s="101">
        <f t="shared" si="39"/>
        <v>881369.3</v>
      </c>
      <c r="AI33" s="101">
        <f t="shared" ref="AI33:AI53" si="55">AO61</f>
        <v>388464.6</v>
      </c>
      <c r="AJ33" s="101">
        <f t="shared" ref="AJ33:AK33" si="56">AQ61</f>
        <v>1621938.5</v>
      </c>
      <c r="AK33" s="101">
        <f t="shared" si="56"/>
        <v>693729.6</v>
      </c>
      <c r="AL33" s="101">
        <f t="shared" si="41"/>
        <v>4534798.3</v>
      </c>
      <c r="AM33" s="101">
        <f t="shared" si="42"/>
        <v>2778889.1</v>
      </c>
      <c r="AN33" s="101">
        <f t="shared" si="43"/>
        <v>268519.59999999998</v>
      </c>
      <c r="AO33" s="101">
        <f t="shared" si="44"/>
        <v>607599</v>
      </c>
      <c r="AP33" s="101">
        <f t="shared" si="45"/>
        <v>3510551.1</v>
      </c>
      <c r="AQ33" s="101">
        <f t="shared" si="46"/>
        <v>3565184.3</v>
      </c>
      <c r="AR33" s="101">
        <f t="shared" si="47"/>
        <v>418739.3</v>
      </c>
      <c r="AS33" s="101">
        <f t="shared" si="48"/>
        <v>469408.2</v>
      </c>
      <c r="AT33" s="101">
        <f t="shared" si="49"/>
        <v>20795</v>
      </c>
      <c r="AU33" s="101">
        <f t="shared" si="50"/>
        <v>1762176.9</v>
      </c>
      <c r="AV33" s="101">
        <f t="shared" si="51"/>
        <v>12731467.800000001</v>
      </c>
      <c r="AW33" s="22">
        <f t="shared" si="52"/>
        <v>60553109.700000003</v>
      </c>
    </row>
    <row r="34" spans="27:49" x14ac:dyDescent="0.15">
      <c r="AA34" s="101">
        <f t="shared" ref="AA34:AB34" si="57">AE62</f>
        <v>2369731.2000000002</v>
      </c>
      <c r="AB34" s="101">
        <f t="shared" si="57"/>
        <v>4108898.2</v>
      </c>
      <c r="AC34" s="101">
        <f t="shared" ref="AC34:AD34" si="58">AH62</f>
        <v>25</v>
      </c>
      <c r="AD34" s="101">
        <f t="shared" si="58"/>
        <v>1075152</v>
      </c>
      <c r="AE34" s="101">
        <f t="shared" si="36"/>
        <v>4690124.0999999996</v>
      </c>
      <c r="AF34" s="101">
        <f t="shared" si="37"/>
        <v>2410580.2999999998</v>
      </c>
      <c r="AG34" s="101">
        <f t="shared" si="38"/>
        <v>479213.6</v>
      </c>
      <c r="AH34" s="101">
        <f t="shared" si="39"/>
        <v>129554.6</v>
      </c>
      <c r="AI34" s="101">
        <f t="shared" si="55"/>
        <v>769659.2</v>
      </c>
      <c r="AJ34" s="101">
        <f t="shared" ref="AJ34:AK34" si="59">AQ62</f>
        <v>2056842.2</v>
      </c>
      <c r="AK34" s="101">
        <f t="shared" si="59"/>
        <v>684654.8</v>
      </c>
      <c r="AL34" s="101">
        <f t="shared" si="41"/>
        <v>14189507.199999999</v>
      </c>
      <c r="AM34" s="101">
        <f t="shared" si="42"/>
        <v>24428736.800000001</v>
      </c>
      <c r="AN34" s="101">
        <f t="shared" si="43"/>
        <v>53140</v>
      </c>
      <c r="AO34" s="101">
        <f t="shared" si="44"/>
        <v>500280.4</v>
      </c>
      <c r="AP34" s="101">
        <f t="shared" si="45"/>
        <v>2391706.7999999998</v>
      </c>
      <c r="AQ34" s="101">
        <f t="shared" si="46"/>
        <v>3334567.1</v>
      </c>
      <c r="AR34" s="101">
        <f t="shared" si="47"/>
        <v>106935</v>
      </c>
      <c r="AS34" s="101">
        <f t="shared" si="48"/>
        <v>494849.5</v>
      </c>
      <c r="AT34" s="101">
        <f t="shared" si="49"/>
        <v>64447</v>
      </c>
      <c r="AU34" s="101">
        <f t="shared" si="50"/>
        <v>1784021.5</v>
      </c>
      <c r="AV34" s="101">
        <f t="shared" si="51"/>
        <v>6873968.4000000004</v>
      </c>
      <c r="AW34" s="22">
        <f t="shared" si="52"/>
        <v>72996594.900000006</v>
      </c>
    </row>
    <row r="35" spans="27:49" x14ac:dyDescent="0.15">
      <c r="AA35" s="101">
        <f t="shared" ref="AA35:AB35" si="60">AE63</f>
        <v>14014517.5</v>
      </c>
      <c r="AB35" s="101">
        <f t="shared" si="60"/>
        <v>4222727.8</v>
      </c>
      <c r="AC35" s="101">
        <f t="shared" ref="AC35:AD35" si="61">AH63</f>
        <v>0</v>
      </c>
      <c r="AD35" s="101">
        <f t="shared" si="61"/>
        <v>0</v>
      </c>
      <c r="AE35" s="101">
        <f t="shared" si="36"/>
        <v>4126971.8</v>
      </c>
      <c r="AF35" s="101">
        <f t="shared" si="37"/>
        <v>2119096.1</v>
      </c>
      <c r="AG35" s="101">
        <f t="shared" si="38"/>
        <v>214868.7</v>
      </c>
      <c r="AH35" s="101">
        <f t="shared" si="39"/>
        <v>83336.899999999994</v>
      </c>
      <c r="AI35" s="101">
        <f t="shared" si="55"/>
        <v>698512.8</v>
      </c>
      <c r="AJ35" s="101">
        <f t="shared" ref="AJ35:AK35" si="62">AQ63</f>
        <v>846232.2</v>
      </c>
      <c r="AK35" s="101">
        <f t="shared" si="62"/>
        <v>1692807.5</v>
      </c>
      <c r="AL35" s="101">
        <f t="shared" si="41"/>
        <v>22190119.600000001</v>
      </c>
      <c r="AM35" s="101">
        <f t="shared" si="42"/>
        <v>17652404.899999999</v>
      </c>
      <c r="AN35" s="101">
        <f t="shared" si="43"/>
        <v>146863</v>
      </c>
      <c r="AO35" s="101">
        <f t="shared" si="44"/>
        <v>191749.9</v>
      </c>
      <c r="AP35" s="101">
        <f t="shared" si="45"/>
        <v>2282321</v>
      </c>
      <c r="AQ35" s="101">
        <f t="shared" si="46"/>
        <v>3865770.9</v>
      </c>
      <c r="AR35" s="101">
        <f t="shared" si="47"/>
        <v>128695</v>
      </c>
      <c r="AS35" s="101">
        <f t="shared" si="48"/>
        <v>285411.20000000001</v>
      </c>
      <c r="AT35" s="101">
        <f t="shared" si="49"/>
        <v>17700.3</v>
      </c>
      <c r="AU35" s="101">
        <f t="shared" si="50"/>
        <v>1760752</v>
      </c>
      <c r="AV35" s="101">
        <f t="shared" si="51"/>
        <v>7096611.2999999998</v>
      </c>
      <c r="AW35" s="22">
        <f t="shared" si="52"/>
        <v>83637470.400000021</v>
      </c>
    </row>
    <row r="36" spans="27:49" x14ac:dyDescent="0.15">
      <c r="AA36" s="101">
        <f t="shared" ref="AA36:AB36" si="63">AE64</f>
        <v>354542</v>
      </c>
      <c r="AB36" s="101">
        <f t="shared" si="63"/>
        <v>898792.9</v>
      </c>
      <c r="AC36" s="101">
        <f t="shared" ref="AC36:AD36" si="64">AH64</f>
        <v>0</v>
      </c>
      <c r="AD36" s="101">
        <f t="shared" si="64"/>
        <v>52415</v>
      </c>
      <c r="AE36" s="101">
        <f t="shared" si="36"/>
        <v>23965458.300000001</v>
      </c>
      <c r="AF36" s="101">
        <f t="shared" si="37"/>
        <v>1341870.3999999999</v>
      </c>
      <c r="AG36" s="101">
        <f t="shared" si="38"/>
        <v>396665.9</v>
      </c>
      <c r="AH36" s="101">
        <f t="shared" si="39"/>
        <v>122330.3</v>
      </c>
      <c r="AI36" s="101">
        <f t="shared" si="55"/>
        <v>1132136.7</v>
      </c>
      <c r="AJ36" s="101">
        <f t="shared" ref="AJ36:AK36" si="65">AQ64</f>
        <v>1818792.7</v>
      </c>
      <c r="AK36" s="101">
        <f t="shared" si="65"/>
        <v>867547</v>
      </c>
      <c r="AL36" s="101">
        <f t="shared" si="41"/>
        <v>4902608.4000000004</v>
      </c>
      <c r="AM36" s="101">
        <f t="shared" si="42"/>
        <v>3608925.8</v>
      </c>
      <c r="AN36" s="101">
        <f t="shared" si="43"/>
        <v>25620</v>
      </c>
      <c r="AO36" s="101">
        <f t="shared" si="44"/>
        <v>892659.7</v>
      </c>
      <c r="AP36" s="101">
        <f t="shared" si="45"/>
        <v>1844603.1</v>
      </c>
      <c r="AQ36" s="101">
        <f t="shared" si="46"/>
        <v>540210.19999999995</v>
      </c>
      <c r="AR36" s="101">
        <f t="shared" si="47"/>
        <v>219099.9</v>
      </c>
      <c r="AS36" s="101">
        <f t="shared" si="48"/>
        <v>192866.9</v>
      </c>
      <c r="AT36" s="101">
        <f t="shared" si="49"/>
        <v>0</v>
      </c>
      <c r="AU36" s="101">
        <f t="shared" si="50"/>
        <v>1270640.7</v>
      </c>
      <c r="AV36" s="101">
        <f t="shared" si="51"/>
        <v>10954505</v>
      </c>
      <c r="AW36" s="22">
        <f t="shared" si="52"/>
        <v>55402290.899999999</v>
      </c>
    </row>
    <row r="37" spans="27:49" x14ac:dyDescent="0.15">
      <c r="AA37" s="101">
        <f t="shared" ref="AA37:AB37" si="66">AE65</f>
        <v>950136.2</v>
      </c>
      <c r="AB37" s="101">
        <f t="shared" si="66"/>
        <v>2172210.1</v>
      </c>
      <c r="AC37" s="101">
        <f t="shared" ref="AC37:AD37" si="67">AH65</f>
        <v>0</v>
      </c>
      <c r="AD37" s="101">
        <f t="shared" si="67"/>
        <v>0</v>
      </c>
      <c r="AE37" s="101">
        <f t="shared" si="36"/>
        <v>2132438.7999999998</v>
      </c>
      <c r="AF37" s="101">
        <f t="shared" si="37"/>
        <v>877117.6</v>
      </c>
      <c r="AG37" s="101">
        <f t="shared" si="38"/>
        <v>173790.7</v>
      </c>
      <c r="AH37" s="101">
        <f t="shared" si="39"/>
        <v>47931.6</v>
      </c>
      <c r="AI37" s="101">
        <f t="shared" si="55"/>
        <v>437124.6</v>
      </c>
      <c r="AJ37" s="101">
        <f t="shared" ref="AJ37:AK37" si="68">AQ65</f>
        <v>104443.2</v>
      </c>
      <c r="AK37" s="101">
        <f t="shared" si="68"/>
        <v>1482653.5</v>
      </c>
      <c r="AL37" s="101">
        <f t="shared" si="41"/>
        <v>11654083.199999999</v>
      </c>
      <c r="AM37" s="101">
        <f t="shared" si="42"/>
        <v>8264542.5999999996</v>
      </c>
      <c r="AN37" s="101">
        <f t="shared" si="43"/>
        <v>48032.800000000003</v>
      </c>
      <c r="AO37" s="101">
        <f t="shared" si="44"/>
        <v>73611.399999999994</v>
      </c>
      <c r="AP37" s="101">
        <f t="shared" si="45"/>
        <v>540981.6</v>
      </c>
      <c r="AQ37" s="101">
        <f t="shared" si="46"/>
        <v>1140143.8999999999</v>
      </c>
      <c r="AR37" s="101">
        <f t="shared" si="47"/>
        <v>134878.39999999999</v>
      </c>
      <c r="AS37" s="101">
        <f t="shared" si="48"/>
        <v>186545.3</v>
      </c>
      <c r="AT37" s="101">
        <f t="shared" si="49"/>
        <v>65620</v>
      </c>
      <c r="AU37" s="101">
        <f t="shared" si="50"/>
        <v>1293357.1000000001</v>
      </c>
      <c r="AV37" s="101">
        <f t="shared" si="51"/>
        <v>4676436.4000000004</v>
      </c>
      <c r="AW37" s="22">
        <f t="shared" si="52"/>
        <v>36456079</v>
      </c>
    </row>
    <row r="38" spans="27:49" x14ac:dyDescent="0.15">
      <c r="AA38" s="101">
        <f t="shared" ref="AA38:AB38" si="69">AE66</f>
        <v>1086482.8999999999</v>
      </c>
      <c r="AB38" s="101">
        <f t="shared" si="69"/>
        <v>1634912.7</v>
      </c>
      <c r="AC38" s="101">
        <f t="shared" ref="AC38:AD38" si="70">AH66</f>
        <v>0</v>
      </c>
      <c r="AD38" s="101">
        <f t="shared" si="70"/>
        <v>0</v>
      </c>
      <c r="AE38" s="101">
        <f t="shared" si="36"/>
        <v>1456336.8</v>
      </c>
      <c r="AF38" s="101">
        <f t="shared" si="37"/>
        <v>653515.4</v>
      </c>
      <c r="AG38" s="101">
        <f t="shared" si="38"/>
        <v>62960.800000000003</v>
      </c>
      <c r="AH38" s="101">
        <f t="shared" si="39"/>
        <v>36170</v>
      </c>
      <c r="AI38" s="101">
        <f t="shared" si="55"/>
        <v>283092.5</v>
      </c>
      <c r="AJ38" s="101">
        <f t="shared" ref="AJ38:AK38" si="71">AQ66</f>
        <v>594866</v>
      </c>
      <c r="AK38" s="101">
        <f t="shared" si="71"/>
        <v>1229381.8</v>
      </c>
      <c r="AL38" s="101">
        <f t="shared" si="41"/>
        <v>11798858.199999999</v>
      </c>
      <c r="AM38" s="101">
        <f t="shared" si="42"/>
        <v>3233796</v>
      </c>
      <c r="AN38" s="101">
        <f t="shared" si="43"/>
        <v>102780</v>
      </c>
      <c r="AO38" s="101">
        <f t="shared" si="44"/>
        <v>41363</v>
      </c>
      <c r="AP38" s="101">
        <f t="shared" si="45"/>
        <v>85993.600000000006</v>
      </c>
      <c r="AQ38" s="101">
        <f t="shared" si="46"/>
        <v>1052475.6000000001</v>
      </c>
      <c r="AR38" s="101">
        <f t="shared" si="47"/>
        <v>263513.90000000002</v>
      </c>
      <c r="AS38" s="101">
        <f t="shared" si="48"/>
        <v>210526.6</v>
      </c>
      <c r="AT38" s="101">
        <f t="shared" si="49"/>
        <v>2034</v>
      </c>
      <c r="AU38" s="101">
        <f t="shared" si="50"/>
        <v>1277874.1000000001</v>
      </c>
      <c r="AV38" s="101">
        <f t="shared" si="51"/>
        <v>1979472.1</v>
      </c>
      <c r="AW38" s="22">
        <f t="shared" si="52"/>
        <v>27086406.000000004</v>
      </c>
    </row>
    <row r="39" spans="27:49" x14ac:dyDescent="0.15">
      <c r="AA39" s="101">
        <f t="shared" ref="AA39:AB39" si="72">AE67</f>
        <v>714808.4</v>
      </c>
      <c r="AB39" s="101">
        <f t="shared" si="72"/>
        <v>791308.6</v>
      </c>
      <c r="AC39" s="101">
        <f t="shared" ref="AC39:AD39" si="73">AH67</f>
        <v>20</v>
      </c>
      <c r="AD39" s="101">
        <f t="shared" si="73"/>
        <v>0</v>
      </c>
      <c r="AE39" s="101">
        <f t="shared" si="36"/>
        <v>348705.4</v>
      </c>
      <c r="AF39" s="101">
        <f t="shared" si="37"/>
        <v>528811</v>
      </c>
      <c r="AG39" s="101">
        <f t="shared" si="38"/>
        <v>86656.7</v>
      </c>
      <c r="AH39" s="101">
        <f t="shared" si="39"/>
        <v>10399</v>
      </c>
      <c r="AI39" s="101">
        <f t="shared" si="55"/>
        <v>180000</v>
      </c>
      <c r="AJ39" s="101">
        <f t="shared" ref="AJ39:AK39" si="74">AQ67</f>
        <v>0</v>
      </c>
      <c r="AK39" s="101">
        <f t="shared" si="74"/>
        <v>566171.69999999995</v>
      </c>
      <c r="AL39" s="101">
        <f t="shared" si="41"/>
        <v>6385951.0999999996</v>
      </c>
      <c r="AM39" s="101">
        <f t="shared" si="42"/>
        <v>1953600.6</v>
      </c>
      <c r="AN39" s="101">
        <f t="shared" si="43"/>
        <v>6911</v>
      </c>
      <c r="AO39" s="101">
        <f t="shared" si="44"/>
        <v>27268.799999999999</v>
      </c>
      <c r="AP39" s="101">
        <f t="shared" si="45"/>
        <v>93131.8</v>
      </c>
      <c r="AQ39" s="101">
        <f t="shared" si="46"/>
        <v>227896</v>
      </c>
      <c r="AR39" s="101">
        <f t="shared" si="47"/>
        <v>116361</v>
      </c>
      <c r="AS39" s="101">
        <f t="shared" si="48"/>
        <v>218310.39999999999</v>
      </c>
      <c r="AT39" s="101">
        <f t="shared" si="49"/>
        <v>14420</v>
      </c>
      <c r="AU39" s="101">
        <f t="shared" si="50"/>
        <v>598122.19999999995</v>
      </c>
      <c r="AV39" s="101">
        <f t="shared" si="51"/>
        <v>868678.5</v>
      </c>
      <c r="AW39" s="22">
        <f t="shared" si="52"/>
        <v>13737532.199999999</v>
      </c>
    </row>
    <row r="40" spans="27:49" x14ac:dyDescent="0.15">
      <c r="AA40" s="101">
        <f t="shared" ref="AA40:AB40" si="75">AE68</f>
        <v>2488735.4</v>
      </c>
      <c r="AB40" s="101">
        <f t="shared" si="75"/>
        <v>2729068.4</v>
      </c>
      <c r="AC40" s="101">
        <f t="shared" ref="AC40:AD40" si="76">AH68</f>
        <v>0</v>
      </c>
      <c r="AD40" s="101">
        <f t="shared" si="76"/>
        <v>231138</v>
      </c>
      <c r="AE40" s="101">
        <f t="shared" si="36"/>
        <v>865304.9</v>
      </c>
      <c r="AF40" s="101">
        <f t="shared" si="37"/>
        <v>1419224.8</v>
      </c>
      <c r="AG40" s="101">
        <f t="shared" si="38"/>
        <v>102261.1</v>
      </c>
      <c r="AH40" s="101">
        <f t="shared" si="39"/>
        <v>54365</v>
      </c>
      <c r="AI40" s="101">
        <f t="shared" si="55"/>
        <v>1117639.6000000001</v>
      </c>
      <c r="AJ40" s="101">
        <f t="shared" ref="AJ40:AK40" si="77">AQ68</f>
        <v>0</v>
      </c>
      <c r="AK40" s="101">
        <f t="shared" si="77"/>
        <v>2112856.2999999998</v>
      </c>
      <c r="AL40" s="101">
        <f t="shared" si="41"/>
        <v>17973884</v>
      </c>
      <c r="AM40" s="101">
        <f t="shared" si="42"/>
        <v>27746041.199999999</v>
      </c>
      <c r="AN40" s="101">
        <f t="shared" si="43"/>
        <v>464238.3</v>
      </c>
      <c r="AO40" s="101">
        <f t="shared" si="44"/>
        <v>196830</v>
      </c>
      <c r="AP40" s="101">
        <f t="shared" si="45"/>
        <v>120894.8</v>
      </c>
      <c r="AQ40" s="101">
        <f t="shared" si="46"/>
        <v>194853.5</v>
      </c>
      <c r="AR40" s="101">
        <f t="shared" si="47"/>
        <v>8913</v>
      </c>
      <c r="AS40" s="101">
        <f t="shared" si="48"/>
        <v>285118.8</v>
      </c>
      <c r="AT40" s="101">
        <f t="shared" si="49"/>
        <v>23068</v>
      </c>
      <c r="AU40" s="101">
        <f t="shared" si="50"/>
        <v>1874558.4</v>
      </c>
      <c r="AV40" s="101">
        <f t="shared" si="51"/>
        <v>7470169.4000000004</v>
      </c>
      <c r="AW40" s="22">
        <f t="shared" si="52"/>
        <v>67479162.899999991</v>
      </c>
    </row>
    <row r="41" spans="27:49" x14ac:dyDescent="0.15">
      <c r="AA41" s="101">
        <f t="shared" ref="AA41:AB41" si="78">AE69</f>
        <v>2383522.1</v>
      </c>
      <c r="AB41" s="101">
        <f t="shared" si="78"/>
        <v>1724966.1</v>
      </c>
      <c r="AC41" s="101">
        <f t="shared" ref="AC41:AD41" si="79">AH69</f>
        <v>0</v>
      </c>
      <c r="AD41" s="101">
        <f t="shared" si="79"/>
        <v>165307.5</v>
      </c>
      <c r="AE41" s="101">
        <f t="shared" si="36"/>
        <v>655659.4</v>
      </c>
      <c r="AF41" s="101">
        <f t="shared" si="37"/>
        <v>940935.3</v>
      </c>
      <c r="AG41" s="101">
        <f t="shared" si="38"/>
        <v>97303.1</v>
      </c>
      <c r="AH41" s="101">
        <f t="shared" si="39"/>
        <v>53670</v>
      </c>
      <c r="AI41" s="101">
        <f t="shared" si="55"/>
        <v>520508.9</v>
      </c>
      <c r="AJ41" s="101">
        <f t="shared" ref="AJ41:AK41" si="80">AQ69</f>
        <v>912126</v>
      </c>
      <c r="AK41" s="101">
        <f t="shared" si="80"/>
        <v>1481172.5</v>
      </c>
      <c r="AL41" s="101">
        <f t="shared" si="41"/>
        <v>14492579</v>
      </c>
      <c r="AM41" s="101">
        <f t="shared" si="42"/>
        <v>18003446.199999999</v>
      </c>
      <c r="AN41" s="101">
        <f t="shared" si="43"/>
        <v>153139</v>
      </c>
      <c r="AO41" s="101">
        <f t="shared" si="44"/>
        <v>77677</v>
      </c>
      <c r="AP41" s="101">
        <f t="shared" si="45"/>
        <v>81179.7</v>
      </c>
      <c r="AQ41" s="101">
        <f t="shared" si="46"/>
        <v>1086647.8</v>
      </c>
      <c r="AR41" s="101">
        <f t="shared" si="47"/>
        <v>51457.599999999999</v>
      </c>
      <c r="AS41" s="101">
        <f t="shared" si="48"/>
        <v>224166.5</v>
      </c>
      <c r="AT41" s="101">
        <f t="shared" si="49"/>
        <v>0</v>
      </c>
      <c r="AU41" s="101">
        <f t="shared" si="50"/>
        <v>1173583.7</v>
      </c>
      <c r="AV41" s="101">
        <f t="shared" si="51"/>
        <v>3989080.3</v>
      </c>
      <c r="AW41" s="22">
        <f t="shared" si="52"/>
        <v>48268127.699999996</v>
      </c>
    </row>
    <row r="42" spans="27:49" x14ac:dyDescent="0.15">
      <c r="AA42" s="101">
        <f t="shared" ref="AA42:AB42" si="81">AE70</f>
        <v>1677658.9</v>
      </c>
      <c r="AB42" s="101">
        <f t="shared" si="81"/>
        <v>1894923.1</v>
      </c>
      <c r="AC42" s="101">
        <f t="shared" ref="AC42:AD42" si="82">AH70</f>
        <v>363</v>
      </c>
      <c r="AD42" s="101">
        <f t="shared" si="82"/>
        <v>0</v>
      </c>
      <c r="AE42" s="101">
        <f t="shared" si="36"/>
        <v>1761394.1</v>
      </c>
      <c r="AF42" s="101">
        <f t="shared" si="37"/>
        <v>920833.7</v>
      </c>
      <c r="AG42" s="101">
        <f t="shared" si="38"/>
        <v>130023.7</v>
      </c>
      <c r="AH42" s="101">
        <f t="shared" si="39"/>
        <v>52880</v>
      </c>
      <c r="AI42" s="101">
        <f t="shared" si="55"/>
        <v>515735.3</v>
      </c>
      <c r="AJ42" s="101">
        <f t="shared" ref="AJ42:AK42" si="83">AQ70</f>
        <v>835748</v>
      </c>
      <c r="AK42" s="101">
        <f t="shared" si="83"/>
        <v>1288769.8999999999</v>
      </c>
      <c r="AL42" s="101">
        <f t="shared" si="41"/>
        <v>14188602.9</v>
      </c>
      <c r="AM42" s="101">
        <f t="shared" si="42"/>
        <v>14171515.6</v>
      </c>
      <c r="AN42" s="101">
        <f t="shared" si="43"/>
        <v>109285.7</v>
      </c>
      <c r="AO42" s="101">
        <f t="shared" si="44"/>
        <v>679515.9</v>
      </c>
      <c r="AP42" s="101">
        <f t="shared" si="45"/>
        <v>347572.7</v>
      </c>
      <c r="AQ42" s="101">
        <f t="shared" si="46"/>
        <v>2084776.2</v>
      </c>
      <c r="AR42" s="101">
        <f t="shared" si="47"/>
        <v>101239</v>
      </c>
      <c r="AS42" s="101">
        <f t="shared" si="48"/>
        <v>270122.3</v>
      </c>
      <c r="AT42" s="101">
        <f t="shared" si="49"/>
        <v>920</v>
      </c>
      <c r="AU42" s="101">
        <f t="shared" si="50"/>
        <v>2612210.9</v>
      </c>
      <c r="AV42" s="101">
        <f t="shared" si="51"/>
        <v>3188510.9</v>
      </c>
      <c r="AW42" s="22">
        <f t="shared" si="52"/>
        <v>46832601.800000004</v>
      </c>
    </row>
    <row r="43" spans="27:49" x14ac:dyDescent="0.15">
      <c r="AA43" s="101">
        <f t="shared" ref="AA43:AB43" si="84">AE71</f>
        <v>834998.7</v>
      </c>
      <c r="AB43" s="101">
        <f t="shared" si="84"/>
        <v>3329530.8</v>
      </c>
      <c r="AC43" s="101">
        <f t="shared" ref="AC43:AD43" si="85">AH71</f>
        <v>0</v>
      </c>
      <c r="AD43" s="101">
        <f t="shared" si="85"/>
        <v>93</v>
      </c>
      <c r="AE43" s="101">
        <f t="shared" si="36"/>
        <v>1868799.3</v>
      </c>
      <c r="AF43" s="101">
        <f t="shared" si="37"/>
        <v>607351.6</v>
      </c>
      <c r="AG43" s="101">
        <f t="shared" si="38"/>
        <v>95804.9</v>
      </c>
      <c r="AH43" s="101">
        <f t="shared" si="39"/>
        <v>32355</v>
      </c>
      <c r="AI43" s="101">
        <f t="shared" si="55"/>
        <v>583792.9</v>
      </c>
      <c r="AJ43" s="101">
        <f t="shared" ref="AJ43:AK43" si="86">AQ71</f>
        <v>5874.7</v>
      </c>
      <c r="AK43" s="101">
        <f t="shared" si="86"/>
        <v>2415297.1</v>
      </c>
      <c r="AL43" s="101">
        <f t="shared" si="41"/>
        <v>10871331.300000001</v>
      </c>
      <c r="AM43" s="101">
        <f t="shared" si="42"/>
        <v>17981666.100000001</v>
      </c>
      <c r="AN43" s="101">
        <f t="shared" si="43"/>
        <v>246555.5</v>
      </c>
      <c r="AO43" s="101">
        <f t="shared" si="44"/>
        <v>357952.9</v>
      </c>
      <c r="AP43" s="101">
        <f t="shared" si="45"/>
        <v>574780.6</v>
      </c>
      <c r="AQ43" s="101">
        <f t="shared" si="46"/>
        <v>1101979</v>
      </c>
      <c r="AR43" s="101">
        <f t="shared" si="47"/>
        <v>149037</v>
      </c>
      <c r="AS43" s="101">
        <f t="shared" si="48"/>
        <v>203800</v>
      </c>
      <c r="AT43" s="101">
        <f t="shared" si="49"/>
        <v>5863.1</v>
      </c>
      <c r="AU43" s="101">
        <f t="shared" si="50"/>
        <v>1664215.5</v>
      </c>
      <c r="AV43" s="101">
        <f t="shared" si="51"/>
        <v>2615070.1</v>
      </c>
      <c r="AW43" s="22">
        <f t="shared" si="52"/>
        <v>45546149.100000009</v>
      </c>
    </row>
    <row r="44" spans="27:49" x14ac:dyDescent="0.15">
      <c r="AA44" s="101">
        <f t="shared" ref="AA44:AB44" si="87">AE72</f>
        <v>753600.1</v>
      </c>
      <c r="AB44" s="101">
        <f t="shared" si="87"/>
        <v>3088009.5</v>
      </c>
      <c r="AC44" s="101">
        <f t="shared" ref="AC44:AD44" si="88">AH72</f>
        <v>0</v>
      </c>
      <c r="AD44" s="101">
        <f t="shared" si="88"/>
        <v>425</v>
      </c>
      <c r="AE44" s="101">
        <f t="shared" si="36"/>
        <v>1240334.8</v>
      </c>
      <c r="AF44" s="101">
        <f t="shared" si="37"/>
        <v>850133.2</v>
      </c>
      <c r="AG44" s="101">
        <f t="shared" si="38"/>
        <v>68941</v>
      </c>
      <c r="AH44" s="101">
        <f t="shared" si="39"/>
        <v>34385.800000000003</v>
      </c>
      <c r="AI44" s="101">
        <f t="shared" si="55"/>
        <v>509629.2</v>
      </c>
      <c r="AJ44" s="101">
        <f t="shared" ref="AJ44:AK44" si="89">AQ72</f>
        <v>0</v>
      </c>
      <c r="AK44" s="101">
        <f t="shared" si="89"/>
        <v>1589499.7</v>
      </c>
      <c r="AL44" s="101">
        <f t="shared" si="41"/>
        <v>12446737.5</v>
      </c>
      <c r="AM44" s="101">
        <f t="shared" si="42"/>
        <v>9613634.6999999993</v>
      </c>
      <c r="AN44" s="101">
        <f t="shared" si="43"/>
        <v>372030.8</v>
      </c>
      <c r="AO44" s="101">
        <f t="shared" si="44"/>
        <v>376508.1</v>
      </c>
      <c r="AP44" s="101">
        <f t="shared" si="45"/>
        <v>152078.9</v>
      </c>
      <c r="AQ44" s="101">
        <f t="shared" si="46"/>
        <v>200945.2</v>
      </c>
      <c r="AR44" s="101">
        <f t="shared" si="47"/>
        <v>58248.2</v>
      </c>
      <c r="AS44" s="101">
        <f t="shared" si="48"/>
        <v>172199.4</v>
      </c>
      <c r="AT44" s="101">
        <f t="shared" si="49"/>
        <v>14817</v>
      </c>
      <c r="AU44" s="101">
        <f t="shared" si="50"/>
        <v>1261694.7</v>
      </c>
      <c r="AV44" s="101">
        <f t="shared" si="51"/>
        <v>3783931.5</v>
      </c>
      <c r="AW44" s="22">
        <f t="shared" si="52"/>
        <v>36587784.299999997</v>
      </c>
    </row>
    <row r="45" spans="27:49" x14ac:dyDescent="0.15">
      <c r="AA45" s="101">
        <f t="shared" ref="AA45:AB45" si="90">AE73</f>
        <v>1216444.5</v>
      </c>
      <c r="AB45" s="101">
        <f t="shared" si="90"/>
        <v>7319553.5</v>
      </c>
      <c r="AC45" s="101">
        <f t="shared" ref="AC45:AD45" si="91">AH73</f>
        <v>0</v>
      </c>
      <c r="AD45" s="101">
        <f t="shared" si="91"/>
        <v>1599152</v>
      </c>
      <c r="AE45" s="101">
        <f t="shared" si="36"/>
        <v>1253154.8</v>
      </c>
      <c r="AF45" s="101">
        <f t="shared" si="37"/>
        <v>1358769.1</v>
      </c>
      <c r="AG45" s="101">
        <f t="shared" si="38"/>
        <v>225521.6</v>
      </c>
      <c r="AH45" s="101">
        <f t="shared" si="39"/>
        <v>90359.5</v>
      </c>
      <c r="AI45" s="101">
        <f t="shared" si="55"/>
        <v>1415363.8</v>
      </c>
      <c r="AJ45" s="101">
        <f t="shared" ref="AJ45:AK45" si="92">AQ73</f>
        <v>0</v>
      </c>
      <c r="AK45" s="101">
        <f t="shared" si="92"/>
        <v>1864719.2</v>
      </c>
      <c r="AL45" s="101">
        <f t="shared" si="41"/>
        <v>32988168.300000001</v>
      </c>
      <c r="AM45" s="101">
        <f t="shared" si="42"/>
        <v>81859629.599999994</v>
      </c>
      <c r="AN45" s="101">
        <f t="shared" si="43"/>
        <v>1006625.1</v>
      </c>
      <c r="AO45" s="101">
        <f t="shared" si="44"/>
        <v>629927.6</v>
      </c>
      <c r="AP45" s="101">
        <f t="shared" si="45"/>
        <v>2928109.8</v>
      </c>
      <c r="AQ45" s="101">
        <f t="shared" si="46"/>
        <v>1564578.9</v>
      </c>
      <c r="AR45" s="101">
        <f t="shared" si="47"/>
        <v>177229</v>
      </c>
      <c r="AS45" s="101">
        <f t="shared" si="48"/>
        <v>366826.1</v>
      </c>
      <c r="AT45" s="101">
        <f t="shared" si="49"/>
        <v>822750.9</v>
      </c>
      <c r="AU45" s="101">
        <f t="shared" si="50"/>
        <v>3621238.8</v>
      </c>
      <c r="AV45" s="101">
        <f t="shared" si="51"/>
        <v>29287233.600000001</v>
      </c>
      <c r="AW45" s="22">
        <f t="shared" si="52"/>
        <v>171595355.69999999</v>
      </c>
    </row>
    <row r="46" spans="27:49" x14ac:dyDescent="0.15">
      <c r="AA46" s="101">
        <f t="shared" ref="AA46:AB46" si="93">AE74</f>
        <v>4285540.2</v>
      </c>
      <c r="AB46" s="101">
        <f t="shared" si="93"/>
        <v>7814705.5999999996</v>
      </c>
      <c r="AC46" s="101">
        <f t="shared" ref="AC46:AD46" si="94">AH74</f>
        <v>0</v>
      </c>
      <c r="AD46" s="101">
        <f t="shared" si="94"/>
        <v>654483</v>
      </c>
      <c r="AE46" s="101">
        <f t="shared" si="36"/>
        <v>9275340.1999999993</v>
      </c>
      <c r="AF46" s="101">
        <f t="shared" si="37"/>
        <v>1021337.2</v>
      </c>
      <c r="AG46" s="101">
        <f t="shared" si="38"/>
        <v>637054.69999999995</v>
      </c>
      <c r="AH46" s="101">
        <f t="shared" si="39"/>
        <v>107878</v>
      </c>
      <c r="AI46" s="101">
        <f t="shared" si="55"/>
        <v>1046601.5</v>
      </c>
      <c r="AJ46" s="101">
        <f t="shared" ref="AJ46:AK46" si="95">AQ74</f>
        <v>2423.6999999999998</v>
      </c>
      <c r="AK46" s="101">
        <f t="shared" si="95"/>
        <v>1107817.7</v>
      </c>
      <c r="AL46" s="101">
        <f t="shared" si="41"/>
        <v>23863223.899999999</v>
      </c>
      <c r="AM46" s="101">
        <f t="shared" si="42"/>
        <v>20730429.300000001</v>
      </c>
      <c r="AN46" s="101">
        <f t="shared" si="43"/>
        <v>320274.5</v>
      </c>
      <c r="AO46" s="101">
        <f t="shared" si="44"/>
        <v>835356.8</v>
      </c>
      <c r="AP46" s="101">
        <f t="shared" si="45"/>
        <v>2631947.2999999998</v>
      </c>
      <c r="AQ46" s="101">
        <f t="shared" si="46"/>
        <v>1782348.1</v>
      </c>
      <c r="AR46" s="101">
        <f t="shared" si="47"/>
        <v>212625</v>
      </c>
      <c r="AS46" s="101">
        <f t="shared" si="48"/>
        <v>214165.1</v>
      </c>
      <c r="AT46" s="101">
        <f t="shared" si="49"/>
        <v>2400855</v>
      </c>
      <c r="AU46" s="101">
        <f t="shared" si="50"/>
        <v>1149561.1000000001</v>
      </c>
      <c r="AV46" s="101">
        <f t="shared" si="51"/>
        <v>18540002.300000001</v>
      </c>
      <c r="AW46" s="22">
        <f t="shared" si="52"/>
        <v>98633970.199999973</v>
      </c>
    </row>
    <row r="47" spans="27:49" x14ac:dyDescent="0.15">
      <c r="AA47" s="101">
        <f t="shared" ref="AA47:AB47" si="96">AE75</f>
        <v>324962.40000000002</v>
      </c>
      <c r="AB47" s="101">
        <f t="shared" si="96"/>
        <v>10102627.800000001</v>
      </c>
      <c r="AC47" s="101">
        <f t="shared" ref="AC47:AD47" si="97">AH75</f>
        <v>0</v>
      </c>
      <c r="AD47" s="101">
        <f t="shared" si="97"/>
        <v>1281585</v>
      </c>
      <c r="AE47" s="101">
        <f t="shared" si="36"/>
        <v>1626373.8</v>
      </c>
      <c r="AF47" s="101">
        <f t="shared" si="37"/>
        <v>1458308.4</v>
      </c>
      <c r="AG47" s="101">
        <f t="shared" si="38"/>
        <v>235899</v>
      </c>
      <c r="AH47" s="101">
        <f t="shared" si="39"/>
        <v>53148.4</v>
      </c>
      <c r="AI47" s="101">
        <f t="shared" si="55"/>
        <v>807557.7</v>
      </c>
      <c r="AJ47" s="101">
        <f t="shared" ref="AJ47:AK47" si="98">AQ75</f>
        <v>1095541.2</v>
      </c>
      <c r="AK47" s="101">
        <f t="shared" si="98"/>
        <v>1273283</v>
      </c>
      <c r="AL47" s="101">
        <f t="shared" si="41"/>
        <v>11333526.800000001</v>
      </c>
      <c r="AM47" s="101">
        <f t="shared" si="42"/>
        <v>13089272.699999999</v>
      </c>
      <c r="AN47" s="101">
        <f t="shared" si="43"/>
        <v>244931.9</v>
      </c>
      <c r="AO47" s="101">
        <f t="shared" si="44"/>
        <v>1042191.9</v>
      </c>
      <c r="AP47" s="101">
        <f t="shared" si="45"/>
        <v>1337923.6000000001</v>
      </c>
      <c r="AQ47" s="101">
        <f t="shared" si="46"/>
        <v>1984949.7</v>
      </c>
      <c r="AR47" s="101">
        <f t="shared" si="47"/>
        <v>171376</v>
      </c>
      <c r="AS47" s="101">
        <f t="shared" si="48"/>
        <v>224807.7</v>
      </c>
      <c r="AT47" s="101">
        <f t="shared" si="49"/>
        <v>0</v>
      </c>
      <c r="AU47" s="101">
        <f t="shared" si="50"/>
        <v>907024.1</v>
      </c>
      <c r="AV47" s="101">
        <f t="shared" si="51"/>
        <v>17677939.399999999</v>
      </c>
      <c r="AW47" s="22">
        <f t="shared" si="52"/>
        <v>66273230.500000007</v>
      </c>
    </row>
    <row r="48" spans="27:49" x14ac:dyDescent="0.15">
      <c r="AA48" s="101">
        <f t="shared" ref="AA48:AB48" si="99">AE76</f>
        <v>636748.9</v>
      </c>
      <c r="AB48" s="101">
        <f t="shared" si="99"/>
        <v>3188915.2</v>
      </c>
      <c r="AC48" s="101">
        <f t="shared" ref="AC48:AD48" si="100">AH76</f>
        <v>0</v>
      </c>
      <c r="AD48" s="101">
        <f t="shared" si="100"/>
        <v>0</v>
      </c>
      <c r="AE48" s="101">
        <f t="shared" si="36"/>
        <v>1934582.2</v>
      </c>
      <c r="AF48" s="101">
        <f t="shared" si="37"/>
        <v>833718.1</v>
      </c>
      <c r="AG48" s="101">
        <f t="shared" si="38"/>
        <v>78818.100000000006</v>
      </c>
      <c r="AH48" s="101">
        <f t="shared" ref="AH48:AH53" si="101">AN76</f>
        <v>31156</v>
      </c>
      <c r="AI48" s="101">
        <f t="shared" si="55"/>
        <v>606517.9</v>
      </c>
      <c r="AJ48" s="101">
        <f t="shared" ref="AJ48:AK48" si="102">AQ76</f>
        <v>610698</v>
      </c>
      <c r="AK48" s="101">
        <f t="shared" si="102"/>
        <v>1605737.5</v>
      </c>
      <c r="AL48" s="101">
        <f t="shared" si="41"/>
        <v>10497553.5</v>
      </c>
      <c r="AM48" s="101">
        <f t="shared" si="42"/>
        <v>5533935.2999999998</v>
      </c>
      <c r="AN48" s="101">
        <f t="shared" si="43"/>
        <v>268323</v>
      </c>
      <c r="AO48" s="101">
        <f t="shared" si="44"/>
        <v>1183762.8999999999</v>
      </c>
      <c r="AP48" s="101">
        <f t="shared" si="45"/>
        <v>507259.4</v>
      </c>
      <c r="AQ48" s="101">
        <f t="shared" si="46"/>
        <v>647293.4</v>
      </c>
      <c r="AR48" s="101">
        <f t="shared" si="47"/>
        <v>414152.1</v>
      </c>
      <c r="AS48" s="101">
        <f t="shared" si="48"/>
        <v>160579</v>
      </c>
      <c r="AT48" s="101">
        <f t="shared" si="49"/>
        <v>0</v>
      </c>
      <c r="AU48" s="101">
        <f t="shared" si="50"/>
        <v>366660.8</v>
      </c>
      <c r="AV48" s="101">
        <f t="shared" si="51"/>
        <v>2760289.5</v>
      </c>
      <c r="AW48" s="22">
        <f t="shared" si="52"/>
        <v>31866700.799999997</v>
      </c>
    </row>
    <row r="49" spans="27:56" x14ac:dyDescent="0.15">
      <c r="AA49" s="101">
        <f t="shared" ref="AA49:AB49" si="103">AE77</f>
        <v>590875.5</v>
      </c>
      <c r="AB49" s="101">
        <f t="shared" si="103"/>
        <v>3288139.4</v>
      </c>
      <c r="AC49" s="101">
        <f t="shared" ref="AC49:AD49" si="104">AH77</f>
        <v>0</v>
      </c>
      <c r="AD49" s="101">
        <f t="shared" si="104"/>
        <v>4874936.8</v>
      </c>
      <c r="AE49" s="101">
        <f t="shared" si="36"/>
        <v>5141386.5999999996</v>
      </c>
      <c r="AF49" s="101">
        <f t="shared" si="37"/>
        <v>1023439.8</v>
      </c>
      <c r="AG49" s="101">
        <f t="shared" si="38"/>
        <v>104692.8</v>
      </c>
      <c r="AH49" s="101">
        <f t="shared" si="101"/>
        <v>45233.3</v>
      </c>
      <c r="AI49" s="101">
        <f t="shared" si="55"/>
        <v>486556.8</v>
      </c>
      <c r="AJ49" s="101">
        <f t="shared" ref="AJ49:AK49" si="105">AQ77</f>
        <v>0</v>
      </c>
      <c r="AK49" s="101">
        <f t="shared" si="105"/>
        <v>1644446.4</v>
      </c>
      <c r="AL49" s="101">
        <f t="shared" si="41"/>
        <v>13023729.9</v>
      </c>
      <c r="AM49" s="101">
        <f t="shared" si="42"/>
        <v>8191263.5</v>
      </c>
      <c r="AN49" s="101">
        <f t="shared" si="43"/>
        <v>1880180</v>
      </c>
      <c r="AO49" s="101">
        <f t="shared" si="44"/>
        <v>642651.30000000005</v>
      </c>
      <c r="AP49" s="101">
        <f t="shared" si="45"/>
        <v>384160.4</v>
      </c>
      <c r="AQ49" s="101">
        <f t="shared" si="46"/>
        <v>1295059.3999999999</v>
      </c>
      <c r="AR49" s="101">
        <f t="shared" si="47"/>
        <v>15532</v>
      </c>
      <c r="AS49" s="101">
        <f t="shared" si="48"/>
        <v>177183.6</v>
      </c>
      <c r="AT49" s="101">
        <f t="shared" si="49"/>
        <v>4864</v>
      </c>
      <c r="AU49" s="101">
        <f t="shared" si="50"/>
        <v>594814.80000000005</v>
      </c>
      <c r="AV49" s="101">
        <f t="shared" si="51"/>
        <v>6373369.9000000004</v>
      </c>
      <c r="AW49" s="22">
        <f t="shared" si="52"/>
        <v>49782516.199999996</v>
      </c>
    </row>
    <row r="50" spans="27:56" x14ac:dyDescent="0.15">
      <c r="AA50" s="101">
        <f t="shared" ref="AA50:AB50" si="106">AE78</f>
        <v>2835204.3</v>
      </c>
      <c r="AB50" s="101">
        <f t="shared" si="106"/>
        <v>1384829.9</v>
      </c>
      <c r="AC50" s="101">
        <f t="shared" ref="AC50:AD50" si="107">AH78</f>
        <v>0</v>
      </c>
      <c r="AD50" s="101">
        <f t="shared" si="107"/>
        <v>0</v>
      </c>
      <c r="AE50" s="101">
        <f t="shared" si="36"/>
        <v>3192432.9</v>
      </c>
      <c r="AF50" s="101">
        <f t="shared" si="37"/>
        <v>695580.4</v>
      </c>
      <c r="AG50" s="101">
        <f t="shared" si="38"/>
        <v>189512.6</v>
      </c>
      <c r="AH50" s="101">
        <f t="shared" si="101"/>
        <v>45913</v>
      </c>
      <c r="AI50" s="101">
        <f t="shared" si="55"/>
        <v>644395.69999999995</v>
      </c>
      <c r="AJ50" s="101">
        <f t="shared" ref="AJ50:AK50" si="108">AQ78</f>
        <v>1119446.1000000001</v>
      </c>
      <c r="AK50" s="101">
        <f t="shared" si="108"/>
        <v>1028723.7</v>
      </c>
      <c r="AL50" s="101">
        <f t="shared" si="41"/>
        <v>12054529.199999999</v>
      </c>
      <c r="AM50" s="101">
        <f t="shared" si="42"/>
        <v>11300781.199999999</v>
      </c>
      <c r="AN50" s="101">
        <f t="shared" si="43"/>
        <v>42083</v>
      </c>
      <c r="AO50" s="101">
        <f t="shared" si="44"/>
        <v>177415.7</v>
      </c>
      <c r="AP50" s="101">
        <f t="shared" si="45"/>
        <v>299750.3</v>
      </c>
      <c r="AQ50" s="101">
        <f t="shared" si="46"/>
        <v>772324.4</v>
      </c>
      <c r="AR50" s="101">
        <f t="shared" si="47"/>
        <v>192907</v>
      </c>
      <c r="AS50" s="101">
        <f t="shared" si="48"/>
        <v>196656</v>
      </c>
      <c r="AT50" s="101">
        <f t="shared" si="49"/>
        <v>62684</v>
      </c>
      <c r="AU50" s="101">
        <f t="shared" si="50"/>
        <v>1321289.1000000001</v>
      </c>
      <c r="AV50" s="101">
        <f t="shared" si="51"/>
        <v>9264038.1999999993</v>
      </c>
      <c r="AW50" s="22">
        <f t="shared" si="52"/>
        <v>46820496.700000003</v>
      </c>
    </row>
    <row r="51" spans="27:56" x14ac:dyDescent="0.15">
      <c r="AA51" s="101">
        <f t="shared" ref="AA51:AB51" si="109">AE79</f>
        <v>1105297.8</v>
      </c>
      <c r="AB51" s="101">
        <f t="shared" si="109"/>
        <v>1778314.8</v>
      </c>
      <c r="AC51" s="101">
        <f t="shared" ref="AC51:AD51" si="110">AH79</f>
        <v>0</v>
      </c>
      <c r="AD51" s="101">
        <f t="shared" si="110"/>
        <v>608948.5</v>
      </c>
      <c r="AE51" s="101">
        <f t="shared" si="36"/>
        <v>562024.6</v>
      </c>
      <c r="AF51" s="101">
        <f t="shared" si="37"/>
        <v>1038776</v>
      </c>
      <c r="AG51" s="101">
        <f t="shared" si="38"/>
        <v>60962.6</v>
      </c>
      <c r="AH51" s="101">
        <f t="shared" si="101"/>
        <v>14699</v>
      </c>
      <c r="AI51" s="101">
        <f t="shared" si="55"/>
        <v>345895</v>
      </c>
      <c r="AJ51" s="101">
        <f t="shared" ref="AJ51:AK51" si="111">AQ79</f>
        <v>0</v>
      </c>
      <c r="AK51" s="101">
        <f t="shared" si="111"/>
        <v>682002.8</v>
      </c>
      <c r="AL51" s="101">
        <f t="shared" si="41"/>
        <v>4223567.9000000004</v>
      </c>
      <c r="AM51" s="101">
        <f t="shared" si="42"/>
        <v>4993537.7</v>
      </c>
      <c r="AN51" s="101">
        <f t="shared" si="43"/>
        <v>2128472.1</v>
      </c>
      <c r="AO51" s="101">
        <f t="shared" si="44"/>
        <v>666645.6</v>
      </c>
      <c r="AP51" s="101">
        <f t="shared" si="45"/>
        <v>101277.9</v>
      </c>
      <c r="AQ51" s="101">
        <f t="shared" si="46"/>
        <v>177744</v>
      </c>
      <c r="AR51" s="101">
        <f t="shared" si="47"/>
        <v>0</v>
      </c>
      <c r="AS51" s="101">
        <f t="shared" si="48"/>
        <v>134615.20000000001</v>
      </c>
      <c r="AT51" s="101">
        <f t="shared" si="49"/>
        <v>16107.7</v>
      </c>
      <c r="AU51" s="101">
        <f t="shared" si="50"/>
        <v>1370574.8</v>
      </c>
      <c r="AV51" s="101">
        <f t="shared" si="51"/>
        <v>5319357.7</v>
      </c>
      <c r="AW51" s="22">
        <f t="shared" si="52"/>
        <v>25328821.699999999</v>
      </c>
    </row>
    <row r="52" spans="27:56" x14ac:dyDescent="0.15">
      <c r="AA52" s="101">
        <f t="shared" ref="AA52:AB52" si="112">AE80</f>
        <v>655909</v>
      </c>
      <c r="AB52" s="101">
        <f t="shared" si="112"/>
        <v>475844.5</v>
      </c>
      <c r="AC52" s="101">
        <f t="shared" ref="AC52:AD52" si="113">AH80</f>
        <v>0</v>
      </c>
      <c r="AD52" s="101">
        <f t="shared" si="113"/>
        <v>271839.8</v>
      </c>
      <c r="AE52" s="101">
        <f t="shared" si="36"/>
        <v>544785.4</v>
      </c>
      <c r="AF52" s="101">
        <f t="shared" si="37"/>
        <v>692880</v>
      </c>
      <c r="AG52" s="101">
        <f t="shared" si="38"/>
        <v>80984.899999999994</v>
      </c>
      <c r="AH52" s="101">
        <f t="shared" si="101"/>
        <v>20153</v>
      </c>
      <c r="AI52" s="101">
        <f t="shared" si="55"/>
        <v>444586.1</v>
      </c>
      <c r="AJ52" s="101">
        <f t="shared" ref="AJ52:AK52" si="114">AQ80</f>
        <v>0</v>
      </c>
      <c r="AK52" s="101">
        <f t="shared" si="114"/>
        <v>907652.2</v>
      </c>
      <c r="AL52" s="101">
        <f t="shared" si="41"/>
        <v>8723152.9000000004</v>
      </c>
      <c r="AM52" s="101">
        <f t="shared" si="42"/>
        <v>13296778.6</v>
      </c>
      <c r="AN52" s="101">
        <f t="shared" si="43"/>
        <v>867815.9</v>
      </c>
      <c r="AO52" s="101">
        <f t="shared" si="44"/>
        <v>81108.399999999994</v>
      </c>
      <c r="AP52" s="101">
        <f t="shared" si="45"/>
        <v>120729.7</v>
      </c>
      <c r="AQ52" s="101">
        <f t="shared" si="46"/>
        <v>212351.6</v>
      </c>
      <c r="AR52" s="101">
        <f t="shared" si="47"/>
        <v>66216</v>
      </c>
      <c r="AS52" s="101">
        <f t="shared" si="48"/>
        <v>124847.9</v>
      </c>
      <c r="AT52" s="101">
        <f t="shared" si="49"/>
        <v>7365</v>
      </c>
      <c r="AU52" s="101">
        <f t="shared" si="50"/>
        <v>1686995.5</v>
      </c>
      <c r="AV52" s="101">
        <f t="shared" si="51"/>
        <v>3729446.7</v>
      </c>
      <c r="AW52" s="22">
        <f t="shared" si="52"/>
        <v>33011443.099999994</v>
      </c>
    </row>
    <row r="53" spans="27:56" x14ac:dyDescent="0.15">
      <c r="AA53" s="101">
        <f t="shared" ref="AA53:AB53" si="115">AE81</f>
        <v>152513</v>
      </c>
      <c r="AB53" s="101">
        <f t="shared" si="115"/>
        <v>5318652.5999999996</v>
      </c>
      <c r="AC53" s="101">
        <f t="shared" ref="AC53:AD53" si="116">AH81</f>
        <v>0</v>
      </c>
      <c r="AD53" s="101">
        <f t="shared" si="116"/>
        <v>36194134</v>
      </c>
      <c r="AE53" s="101">
        <f t="shared" si="36"/>
        <v>513028.5</v>
      </c>
      <c r="AF53" s="101">
        <f t="shared" si="37"/>
        <v>1053265.3</v>
      </c>
      <c r="AG53" s="101">
        <f t="shared" si="38"/>
        <v>128178.1</v>
      </c>
      <c r="AH53" s="101">
        <f t="shared" si="101"/>
        <v>10425</v>
      </c>
      <c r="AI53" s="101">
        <f t="shared" si="55"/>
        <v>599970.69999999995</v>
      </c>
      <c r="AJ53" s="101">
        <f t="shared" ref="AJ53:AK53" si="117">AQ81</f>
        <v>0</v>
      </c>
      <c r="AK53" s="101">
        <f t="shared" si="117"/>
        <v>2184992.2000000002</v>
      </c>
      <c r="AL53" s="101">
        <f t="shared" si="41"/>
        <v>18445285.899999999</v>
      </c>
      <c r="AM53" s="101">
        <f t="shared" si="42"/>
        <v>12880001.6</v>
      </c>
      <c r="AN53" s="101">
        <f t="shared" si="43"/>
        <v>1547404.7</v>
      </c>
      <c r="AO53" s="101">
        <f t="shared" si="44"/>
        <v>216939</v>
      </c>
      <c r="AP53" s="101">
        <f t="shared" si="45"/>
        <v>55003.6</v>
      </c>
      <c r="AQ53" s="101">
        <f t="shared" si="46"/>
        <v>195944.2</v>
      </c>
      <c r="AR53" s="101">
        <f t="shared" si="47"/>
        <v>58040</v>
      </c>
      <c r="AS53" s="101">
        <f t="shared" si="48"/>
        <v>135016</v>
      </c>
      <c r="AT53" s="101">
        <f t="shared" si="49"/>
        <v>0</v>
      </c>
      <c r="AU53" s="101">
        <f t="shared" si="50"/>
        <v>1984699.5</v>
      </c>
      <c r="AV53" s="101">
        <f t="shared" si="51"/>
        <v>12358096.800000001</v>
      </c>
      <c r="AW53" s="22">
        <f t="shared" si="52"/>
        <v>94031590.700000003</v>
      </c>
    </row>
    <row r="57" spans="27:56" ht="13.5" x14ac:dyDescent="0.3">
      <c r="AA57" s="128" t="s">
        <v>1</v>
      </c>
      <c r="AB57" s="53" t="s">
        <v>2</v>
      </c>
      <c r="AC57" s="53" t="s">
        <v>36</v>
      </c>
      <c r="AD57" s="53" t="s">
        <v>37</v>
      </c>
      <c r="AE57" s="53" t="s">
        <v>51</v>
      </c>
      <c r="AF57" s="53" t="s">
        <v>52</v>
      </c>
      <c r="AG57" s="53" t="s">
        <v>38</v>
      </c>
      <c r="AH57" s="53" t="s">
        <v>53</v>
      </c>
      <c r="AI57" s="53" t="s">
        <v>54</v>
      </c>
      <c r="AJ57" s="53" t="s">
        <v>39</v>
      </c>
      <c r="AK57" s="53" t="s">
        <v>55</v>
      </c>
      <c r="AL57" s="53" t="s">
        <v>56</v>
      </c>
      <c r="AM57" s="53" t="s">
        <v>57</v>
      </c>
      <c r="AN57" s="53" t="s">
        <v>58</v>
      </c>
      <c r="AO57" s="53" t="s">
        <v>59</v>
      </c>
      <c r="AP57" s="53" t="s">
        <v>40</v>
      </c>
      <c r="AQ57" s="53" t="s">
        <v>60</v>
      </c>
      <c r="AR57" s="53" t="s">
        <v>61</v>
      </c>
      <c r="AS57" s="53" t="s">
        <v>41</v>
      </c>
      <c r="AT57" s="53" t="s">
        <v>62</v>
      </c>
      <c r="AU57" s="53" t="s">
        <v>63</v>
      </c>
      <c r="AV57" s="53" t="s">
        <v>64</v>
      </c>
      <c r="AW57" s="53" t="s">
        <v>65</v>
      </c>
      <c r="AX57" s="53" t="s">
        <v>66</v>
      </c>
      <c r="AY57" s="53" t="s">
        <v>67</v>
      </c>
      <c r="AZ57" s="53" t="s">
        <v>68</v>
      </c>
      <c r="BA57" s="53" t="s">
        <v>69</v>
      </c>
      <c r="BB57" s="53" t="s">
        <v>70</v>
      </c>
      <c r="BC57" s="53" t="s">
        <v>71</v>
      </c>
      <c r="BD57" s="53" t="s">
        <v>72</v>
      </c>
    </row>
    <row r="58" spans="27:56" ht="13.5" x14ac:dyDescent="0.3">
      <c r="AA58" s="129"/>
      <c r="AB58" s="54" t="s">
        <v>3</v>
      </c>
      <c r="AC58" s="54" t="s">
        <v>3</v>
      </c>
      <c r="AD58" s="54" t="s">
        <v>3</v>
      </c>
      <c r="AE58" s="54" t="s">
        <v>3</v>
      </c>
      <c r="AF58" s="54" t="s">
        <v>3</v>
      </c>
      <c r="AG58" s="54" t="s">
        <v>3</v>
      </c>
      <c r="AH58" s="54" t="s">
        <v>3</v>
      </c>
      <c r="AI58" s="54" t="s">
        <v>3</v>
      </c>
      <c r="AJ58" s="54" t="s">
        <v>3</v>
      </c>
      <c r="AK58" s="54" t="s">
        <v>3</v>
      </c>
      <c r="AL58" s="54" t="s">
        <v>3</v>
      </c>
      <c r="AM58" s="54" t="s">
        <v>3</v>
      </c>
      <c r="AN58" s="54" t="s">
        <v>3</v>
      </c>
      <c r="AO58" s="54" t="s">
        <v>3</v>
      </c>
      <c r="AP58" s="54" t="s">
        <v>3</v>
      </c>
      <c r="AQ58" s="54" t="s">
        <v>3</v>
      </c>
      <c r="AR58" s="54" t="s">
        <v>3</v>
      </c>
      <c r="AS58" s="54" t="s">
        <v>3</v>
      </c>
      <c r="AT58" s="54" t="s">
        <v>3</v>
      </c>
      <c r="AU58" s="54" t="s">
        <v>3</v>
      </c>
      <c r="AV58" s="54" t="s">
        <v>3</v>
      </c>
      <c r="AW58" s="54" t="s">
        <v>3</v>
      </c>
      <c r="AX58" s="54" t="s">
        <v>3</v>
      </c>
      <c r="AY58" s="54" t="s">
        <v>3</v>
      </c>
      <c r="AZ58" s="54" t="s">
        <v>3</v>
      </c>
      <c r="BA58" s="54" t="s">
        <v>3</v>
      </c>
      <c r="BB58" s="54" t="s">
        <v>3</v>
      </c>
      <c r="BC58" s="54" t="s">
        <v>3</v>
      </c>
      <c r="BD58" s="54" t="s">
        <v>3</v>
      </c>
    </row>
    <row r="59" spans="27:56" ht="13.5" x14ac:dyDescent="0.15">
      <c r="AA59" s="51" t="s">
        <v>5</v>
      </c>
      <c r="AB59" s="80">
        <f>SUM(AB60:AB81)</f>
        <v>12360515199.099998</v>
      </c>
      <c r="AC59" s="80">
        <f t="shared" ref="AC59:BD59" si="118">SUM(AC60:AC81)</f>
        <v>1150992214.8999999</v>
      </c>
      <c r="AD59" s="80">
        <f t="shared" si="118"/>
        <v>2022591559.5999999</v>
      </c>
      <c r="AE59" s="80">
        <f t="shared" si="118"/>
        <v>40019840.099999987</v>
      </c>
      <c r="AF59" s="80">
        <f t="shared" si="118"/>
        <v>69142257.099999994</v>
      </c>
      <c r="AG59" s="80">
        <f t="shared" si="118"/>
        <v>6939233704.0999994</v>
      </c>
      <c r="AH59" s="80">
        <f t="shared" si="118"/>
        <v>408</v>
      </c>
      <c r="AI59" s="80">
        <f t="shared" si="118"/>
        <v>47572119.600000001</v>
      </c>
      <c r="AJ59" s="80">
        <f t="shared" si="118"/>
        <v>315201896.5</v>
      </c>
      <c r="AK59" s="80">
        <f t="shared" si="118"/>
        <v>90154904.099999994</v>
      </c>
      <c r="AL59" s="80">
        <f t="shared" si="118"/>
        <v>25355083.699999999</v>
      </c>
      <c r="AM59" s="80">
        <f t="shared" si="118"/>
        <v>4528761.7</v>
      </c>
      <c r="AN59" s="80">
        <f t="shared" si="118"/>
        <v>2047122.8</v>
      </c>
      <c r="AO59" s="80">
        <f t="shared" si="118"/>
        <v>13620570.199999999</v>
      </c>
      <c r="AP59" s="80">
        <f t="shared" si="118"/>
        <v>461890623.00000012</v>
      </c>
      <c r="AQ59" s="80">
        <f t="shared" si="118"/>
        <v>12019074.399999997</v>
      </c>
      <c r="AR59" s="80">
        <f t="shared" si="118"/>
        <v>28569146.099999994</v>
      </c>
      <c r="AS59" s="80">
        <f t="shared" si="118"/>
        <v>246817669.89999998</v>
      </c>
      <c r="AT59" s="80">
        <f t="shared" si="118"/>
        <v>281418360.30000001</v>
      </c>
      <c r="AU59" s="80">
        <f t="shared" si="118"/>
        <v>321482938.10000002</v>
      </c>
      <c r="AV59" s="80">
        <f t="shared" si="118"/>
        <v>10309431.899999999</v>
      </c>
      <c r="AW59" s="80">
        <f t="shared" si="118"/>
        <v>9725154.1999999993</v>
      </c>
      <c r="AX59" s="80">
        <f t="shared" si="118"/>
        <v>21937404.199999996</v>
      </c>
      <c r="AY59" s="80">
        <f t="shared" si="118"/>
        <v>27521477.399999995</v>
      </c>
      <c r="AZ59" s="80">
        <f t="shared" si="118"/>
        <v>3093984.4</v>
      </c>
      <c r="BA59" s="80">
        <f t="shared" si="118"/>
        <v>5228711.5</v>
      </c>
      <c r="BB59" s="80">
        <f t="shared" si="118"/>
        <v>3544311</v>
      </c>
      <c r="BC59" s="80">
        <f t="shared" si="118"/>
        <v>31496074.800000008</v>
      </c>
      <c r="BD59" s="80">
        <f t="shared" si="118"/>
        <v>175000395.49999997</v>
      </c>
    </row>
    <row r="60" spans="27:56" ht="13.5" x14ac:dyDescent="0.15">
      <c r="AA60" s="52" t="s">
        <v>6</v>
      </c>
      <c r="AB60" s="81">
        <v>51677738.600000001</v>
      </c>
      <c r="AC60" s="81">
        <v>6502514.7000000002</v>
      </c>
      <c r="AD60" s="81">
        <v>1813815.3</v>
      </c>
      <c r="AE60" s="81">
        <v>9100</v>
      </c>
      <c r="AF60" s="81">
        <v>7744</v>
      </c>
      <c r="AG60" s="81">
        <v>10996886.699999999</v>
      </c>
      <c r="AH60" s="81">
        <v>0</v>
      </c>
      <c r="AI60" s="81">
        <v>559682</v>
      </c>
      <c r="AJ60" s="81">
        <v>12090166.5</v>
      </c>
      <c r="AK60" s="81">
        <v>1743618.5</v>
      </c>
      <c r="AL60" s="81">
        <v>1489211.9</v>
      </c>
      <c r="AM60" s="81">
        <v>305065.7</v>
      </c>
      <c r="AN60" s="81">
        <v>89410.1</v>
      </c>
      <c r="AO60" s="81">
        <v>86828.7</v>
      </c>
      <c r="AP60" s="81">
        <v>7013888.7999999998</v>
      </c>
      <c r="AQ60" s="81">
        <v>394101.9</v>
      </c>
      <c r="AR60" s="81">
        <v>165230</v>
      </c>
      <c r="AS60" s="81">
        <v>1400370</v>
      </c>
      <c r="AT60" s="81">
        <v>636561.30000000005</v>
      </c>
      <c r="AU60" s="81">
        <v>170109</v>
      </c>
      <c r="AV60" s="81">
        <v>6206</v>
      </c>
      <c r="AW60" s="81">
        <v>226138.9</v>
      </c>
      <c r="AX60" s="81">
        <v>1545446.5</v>
      </c>
      <c r="AY60" s="81">
        <v>493434</v>
      </c>
      <c r="AZ60" s="81">
        <v>28790</v>
      </c>
      <c r="BA60" s="81">
        <v>280689.8</v>
      </c>
      <c r="BB60" s="81">
        <v>0</v>
      </c>
      <c r="BC60" s="81">
        <v>160008.6</v>
      </c>
      <c r="BD60" s="81">
        <v>3462719.7</v>
      </c>
    </row>
    <row r="61" spans="27:56" ht="13.5" x14ac:dyDescent="0.15">
      <c r="AA61" s="52" t="s">
        <v>7</v>
      </c>
      <c r="AB61" s="81">
        <v>512316609.10000002</v>
      </c>
      <c r="AC61" s="81">
        <v>63032521.5</v>
      </c>
      <c r="AD61" s="81">
        <v>38196440.299999997</v>
      </c>
      <c r="AE61" s="81">
        <v>578511.1</v>
      </c>
      <c r="AF61" s="81">
        <v>1867581.6</v>
      </c>
      <c r="AG61" s="81">
        <v>299216192.5</v>
      </c>
      <c r="AH61" s="81">
        <v>0</v>
      </c>
      <c r="AI61" s="81">
        <v>2828</v>
      </c>
      <c r="AJ61" s="81">
        <v>24931783.899999999</v>
      </c>
      <c r="AK61" s="81">
        <v>21256648.899999999</v>
      </c>
      <c r="AL61" s="81">
        <v>2020328.1</v>
      </c>
      <c r="AM61" s="81">
        <v>573581.4</v>
      </c>
      <c r="AN61" s="81">
        <v>881369.3</v>
      </c>
      <c r="AO61" s="81">
        <v>388464.6</v>
      </c>
      <c r="AP61" s="81">
        <v>23712231</v>
      </c>
      <c r="AQ61" s="81">
        <v>1621938.5</v>
      </c>
      <c r="AR61" s="81">
        <v>693729.6</v>
      </c>
      <c r="AS61" s="81">
        <v>2674330.2000000002</v>
      </c>
      <c r="AT61" s="81">
        <v>4534798.3</v>
      </c>
      <c r="AU61" s="81">
        <v>2778889.1</v>
      </c>
      <c r="AV61" s="81">
        <v>268519.59999999998</v>
      </c>
      <c r="AW61" s="81">
        <v>607599</v>
      </c>
      <c r="AX61" s="81">
        <v>3510551.1</v>
      </c>
      <c r="AY61" s="81">
        <v>3565184.3</v>
      </c>
      <c r="AZ61" s="81">
        <v>418739.3</v>
      </c>
      <c r="BA61" s="81">
        <v>469408.2</v>
      </c>
      <c r="BB61" s="81">
        <v>20795</v>
      </c>
      <c r="BC61" s="81">
        <v>1762176.9</v>
      </c>
      <c r="BD61" s="81">
        <v>12731467.800000001</v>
      </c>
    </row>
    <row r="62" spans="27:56" ht="13.5" x14ac:dyDescent="0.15">
      <c r="AA62" s="52" t="s">
        <v>8</v>
      </c>
      <c r="AB62" s="81">
        <v>910954975.70000005</v>
      </c>
      <c r="AC62" s="81">
        <v>54279685.899999999</v>
      </c>
      <c r="AD62" s="81">
        <v>101950784.3</v>
      </c>
      <c r="AE62" s="81">
        <v>2369731.2000000002</v>
      </c>
      <c r="AF62" s="81">
        <v>4108898.2</v>
      </c>
      <c r="AG62" s="81">
        <v>614747020.29999995</v>
      </c>
      <c r="AH62" s="81">
        <v>25</v>
      </c>
      <c r="AI62" s="81">
        <v>1075152</v>
      </c>
      <c r="AJ62" s="81">
        <v>24222686</v>
      </c>
      <c r="AK62" s="81">
        <v>4690124.0999999996</v>
      </c>
      <c r="AL62" s="81">
        <v>2410580.2999999998</v>
      </c>
      <c r="AM62" s="81">
        <v>479213.6</v>
      </c>
      <c r="AN62" s="81">
        <v>129554.6</v>
      </c>
      <c r="AO62" s="81">
        <v>769659.2</v>
      </c>
      <c r="AP62" s="81">
        <v>29759555.399999999</v>
      </c>
      <c r="AQ62" s="81">
        <v>2056842.2</v>
      </c>
      <c r="AR62" s="81">
        <v>684654.8</v>
      </c>
      <c r="AS62" s="81">
        <v>12998648.9</v>
      </c>
      <c r="AT62" s="81">
        <v>14189507.199999999</v>
      </c>
      <c r="AU62" s="81">
        <v>24428736.800000001</v>
      </c>
      <c r="AV62" s="81">
        <v>53140</v>
      </c>
      <c r="AW62" s="81">
        <v>500280.4</v>
      </c>
      <c r="AX62" s="81">
        <v>2391706.7999999998</v>
      </c>
      <c r="AY62" s="81">
        <v>3334567.1</v>
      </c>
      <c r="AZ62" s="81">
        <v>106935</v>
      </c>
      <c r="BA62" s="81">
        <v>494849.5</v>
      </c>
      <c r="BB62" s="81">
        <v>64447</v>
      </c>
      <c r="BC62" s="81">
        <v>1784021.5</v>
      </c>
      <c r="BD62" s="81">
        <v>6873968.4000000004</v>
      </c>
    </row>
    <row r="63" spans="27:56" ht="13.5" x14ac:dyDescent="0.15">
      <c r="AA63" s="52" t="s">
        <v>9</v>
      </c>
      <c r="AB63" s="81">
        <v>608464582.39999998</v>
      </c>
      <c r="AC63" s="81">
        <v>61298027.600000001</v>
      </c>
      <c r="AD63" s="81">
        <v>146367102.09999999</v>
      </c>
      <c r="AE63" s="81">
        <v>14014517.5</v>
      </c>
      <c r="AF63" s="81">
        <v>4222727.8</v>
      </c>
      <c r="AG63" s="81">
        <v>231682850.80000001</v>
      </c>
      <c r="AH63" s="81">
        <v>0</v>
      </c>
      <c r="AI63" s="81">
        <v>0</v>
      </c>
      <c r="AJ63" s="81">
        <v>24097894.199999999</v>
      </c>
      <c r="AK63" s="81">
        <v>4126971.8</v>
      </c>
      <c r="AL63" s="81">
        <v>2119096.1</v>
      </c>
      <c r="AM63" s="81">
        <v>214868.7</v>
      </c>
      <c r="AN63" s="81">
        <v>83336.899999999994</v>
      </c>
      <c r="AO63" s="81">
        <v>698512.8</v>
      </c>
      <c r="AP63" s="81">
        <v>27954383.699999999</v>
      </c>
      <c r="AQ63" s="81">
        <v>846232.2</v>
      </c>
      <c r="AR63" s="81">
        <v>1692807.5</v>
      </c>
      <c r="AS63" s="81">
        <v>33426853.600000001</v>
      </c>
      <c r="AT63" s="81">
        <v>22190119.600000001</v>
      </c>
      <c r="AU63" s="81">
        <v>17652404.899999999</v>
      </c>
      <c r="AV63" s="81">
        <v>146863</v>
      </c>
      <c r="AW63" s="81">
        <v>191749.9</v>
      </c>
      <c r="AX63" s="81">
        <v>2282321</v>
      </c>
      <c r="AY63" s="81">
        <v>3865770.9</v>
      </c>
      <c r="AZ63" s="81">
        <v>128695</v>
      </c>
      <c r="BA63" s="81">
        <v>285411.20000000001</v>
      </c>
      <c r="BB63" s="81">
        <v>17700.3</v>
      </c>
      <c r="BC63" s="81">
        <v>1760752</v>
      </c>
      <c r="BD63" s="81">
        <v>7096611.2999999998</v>
      </c>
    </row>
    <row r="64" spans="27:56" ht="13.5" x14ac:dyDescent="0.15">
      <c r="AA64" s="52" t="s">
        <v>10</v>
      </c>
      <c r="AB64" s="81">
        <v>464332739.10000002</v>
      </c>
      <c r="AC64" s="81">
        <v>18558516.300000001</v>
      </c>
      <c r="AD64" s="81">
        <v>44890667.200000003</v>
      </c>
      <c r="AE64" s="81">
        <v>354542</v>
      </c>
      <c r="AF64" s="81">
        <v>898792.9</v>
      </c>
      <c r="AG64" s="81">
        <v>296783848.80000001</v>
      </c>
      <c r="AH64" s="81">
        <v>0</v>
      </c>
      <c r="AI64" s="81">
        <v>52415</v>
      </c>
      <c r="AJ64" s="81">
        <v>14549610.199999999</v>
      </c>
      <c r="AK64" s="81">
        <v>23965458.300000001</v>
      </c>
      <c r="AL64" s="81">
        <v>1341870.3999999999</v>
      </c>
      <c r="AM64" s="81">
        <v>396665.9</v>
      </c>
      <c r="AN64" s="81">
        <v>122330.3</v>
      </c>
      <c r="AO64" s="81">
        <v>1132136.7</v>
      </c>
      <c r="AP64" s="81">
        <v>21616349.199999999</v>
      </c>
      <c r="AQ64" s="81">
        <v>1818792.7</v>
      </c>
      <c r="AR64" s="81">
        <v>867547</v>
      </c>
      <c r="AS64" s="81">
        <v>12531456.5</v>
      </c>
      <c r="AT64" s="81">
        <v>4902608.4000000004</v>
      </c>
      <c r="AU64" s="81">
        <v>3608925.8</v>
      </c>
      <c r="AV64" s="81">
        <v>25620</v>
      </c>
      <c r="AW64" s="81">
        <v>892659.7</v>
      </c>
      <c r="AX64" s="81">
        <v>1844603.1</v>
      </c>
      <c r="AY64" s="81">
        <v>540210.19999999995</v>
      </c>
      <c r="AZ64" s="81">
        <v>219099.9</v>
      </c>
      <c r="BA64" s="81">
        <v>192866.9</v>
      </c>
      <c r="BB64" s="81">
        <v>0</v>
      </c>
      <c r="BC64" s="81">
        <v>1270640.7</v>
      </c>
      <c r="BD64" s="81">
        <v>10954505</v>
      </c>
    </row>
    <row r="65" spans="27:56" ht="13.5" x14ac:dyDescent="0.15">
      <c r="AA65" s="52" t="s">
        <v>11</v>
      </c>
      <c r="AB65" s="81">
        <v>455074167.89999998</v>
      </c>
      <c r="AC65" s="81">
        <v>25386528.600000001</v>
      </c>
      <c r="AD65" s="81">
        <v>78425665.400000006</v>
      </c>
      <c r="AE65" s="81">
        <v>950136.2</v>
      </c>
      <c r="AF65" s="81">
        <v>2172210.1</v>
      </c>
      <c r="AG65" s="81">
        <v>272661479.60000002</v>
      </c>
      <c r="AH65" s="81">
        <v>0</v>
      </c>
      <c r="AI65" s="81">
        <v>0</v>
      </c>
      <c r="AJ65" s="81">
        <v>13385044.699999999</v>
      </c>
      <c r="AK65" s="81">
        <v>2132438.7999999998</v>
      </c>
      <c r="AL65" s="81">
        <v>877117.6</v>
      </c>
      <c r="AM65" s="81">
        <v>173790.7</v>
      </c>
      <c r="AN65" s="81">
        <v>47931.6</v>
      </c>
      <c r="AO65" s="81">
        <v>437124.6</v>
      </c>
      <c r="AP65" s="81">
        <v>19000238.300000001</v>
      </c>
      <c r="AQ65" s="81">
        <v>104443.2</v>
      </c>
      <c r="AR65" s="81">
        <v>1482653.5</v>
      </c>
      <c r="AS65" s="81">
        <v>9759132.3000000007</v>
      </c>
      <c r="AT65" s="81">
        <v>11654083.199999999</v>
      </c>
      <c r="AU65" s="81">
        <v>8264542.5999999996</v>
      </c>
      <c r="AV65" s="81">
        <v>48032.800000000003</v>
      </c>
      <c r="AW65" s="81">
        <v>73611.399999999994</v>
      </c>
      <c r="AX65" s="81">
        <v>540981.6</v>
      </c>
      <c r="AY65" s="81">
        <v>1140143.8999999999</v>
      </c>
      <c r="AZ65" s="81">
        <v>134878.39999999999</v>
      </c>
      <c r="BA65" s="81">
        <v>186545.3</v>
      </c>
      <c r="BB65" s="81">
        <v>65620</v>
      </c>
      <c r="BC65" s="81">
        <v>1293357.1000000001</v>
      </c>
      <c r="BD65" s="81">
        <v>4676436.4000000004</v>
      </c>
    </row>
    <row r="66" spans="27:56" ht="13.5" x14ac:dyDescent="0.15">
      <c r="AA66" s="52" t="s">
        <v>12</v>
      </c>
      <c r="AB66" s="81">
        <v>547326207.70000005</v>
      </c>
      <c r="AC66" s="81">
        <v>28672188</v>
      </c>
      <c r="AD66" s="81">
        <v>62684700.399999999</v>
      </c>
      <c r="AE66" s="81">
        <v>1086482.8999999999</v>
      </c>
      <c r="AF66" s="81">
        <v>1634912.7</v>
      </c>
      <c r="AG66" s="81">
        <v>393164014.30000001</v>
      </c>
      <c r="AH66" s="81">
        <v>0</v>
      </c>
      <c r="AI66" s="81">
        <v>0</v>
      </c>
      <c r="AJ66" s="81">
        <v>8500511.3000000007</v>
      </c>
      <c r="AK66" s="81">
        <v>1456336.8</v>
      </c>
      <c r="AL66" s="81">
        <v>653515.4</v>
      </c>
      <c r="AM66" s="81">
        <v>62960.800000000003</v>
      </c>
      <c r="AN66" s="81">
        <v>36170</v>
      </c>
      <c r="AO66" s="81">
        <v>283092.5</v>
      </c>
      <c r="AP66" s="81">
        <v>13334879.1</v>
      </c>
      <c r="AQ66" s="81">
        <v>594866</v>
      </c>
      <c r="AR66" s="81">
        <v>1229381.8</v>
      </c>
      <c r="AS66" s="81">
        <v>13883508.6</v>
      </c>
      <c r="AT66" s="81">
        <v>11798858.199999999</v>
      </c>
      <c r="AU66" s="81">
        <v>3233796</v>
      </c>
      <c r="AV66" s="81">
        <v>102780</v>
      </c>
      <c r="AW66" s="81">
        <v>41363</v>
      </c>
      <c r="AX66" s="81">
        <v>85993.600000000006</v>
      </c>
      <c r="AY66" s="81">
        <v>1052475.6000000001</v>
      </c>
      <c r="AZ66" s="81">
        <v>263513.90000000002</v>
      </c>
      <c r="BA66" s="81">
        <v>210526.6</v>
      </c>
      <c r="BB66" s="81">
        <v>2034</v>
      </c>
      <c r="BC66" s="81">
        <v>1277874.1000000001</v>
      </c>
      <c r="BD66" s="81">
        <v>1979472.1</v>
      </c>
    </row>
    <row r="67" spans="27:56" ht="13.5" x14ac:dyDescent="0.15">
      <c r="AA67" s="52" t="s">
        <v>13</v>
      </c>
      <c r="AB67" s="81">
        <v>442987239.10000002</v>
      </c>
      <c r="AC67" s="81">
        <v>18960848.300000001</v>
      </c>
      <c r="AD67" s="81">
        <v>40942491.5</v>
      </c>
      <c r="AE67" s="81">
        <v>714808.4</v>
      </c>
      <c r="AF67" s="81">
        <v>791308.6</v>
      </c>
      <c r="AG67" s="81">
        <v>339852177.80000001</v>
      </c>
      <c r="AH67" s="81">
        <v>20</v>
      </c>
      <c r="AI67" s="81">
        <v>0</v>
      </c>
      <c r="AJ67" s="81">
        <v>7421606.4000000004</v>
      </c>
      <c r="AK67" s="81">
        <v>348705.4</v>
      </c>
      <c r="AL67" s="81">
        <v>528811</v>
      </c>
      <c r="AM67" s="81">
        <v>86656.7</v>
      </c>
      <c r="AN67" s="81">
        <v>10399</v>
      </c>
      <c r="AO67" s="81">
        <v>180000</v>
      </c>
      <c r="AP67" s="81">
        <v>10409871.300000001</v>
      </c>
      <c r="AQ67" s="81">
        <v>0</v>
      </c>
      <c r="AR67" s="81">
        <v>566171.69999999995</v>
      </c>
      <c r="AS67" s="81">
        <v>11662711.6</v>
      </c>
      <c r="AT67" s="81">
        <v>6385951.0999999996</v>
      </c>
      <c r="AU67" s="81">
        <v>1953600.6</v>
      </c>
      <c r="AV67" s="81">
        <v>6911</v>
      </c>
      <c r="AW67" s="81">
        <v>27268.799999999999</v>
      </c>
      <c r="AX67" s="81">
        <v>93131.8</v>
      </c>
      <c r="AY67" s="81">
        <v>227896</v>
      </c>
      <c r="AZ67" s="81">
        <v>116361</v>
      </c>
      <c r="BA67" s="81">
        <v>218310.39999999999</v>
      </c>
      <c r="BB67" s="81">
        <v>14420</v>
      </c>
      <c r="BC67" s="81">
        <v>598122.19999999995</v>
      </c>
      <c r="BD67" s="81">
        <v>868678.5</v>
      </c>
    </row>
    <row r="68" spans="27:56" ht="13.5" x14ac:dyDescent="0.15">
      <c r="AA68" s="52" t="s">
        <v>14</v>
      </c>
      <c r="AB68" s="81">
        <v>807386564.29999995</v>
      </c>
      <c r="AC68" s="81">
        <v>80397822.700000003</v>
      </c>
      <c r="AD68" s="81">
        <v>156084793.40000001</v>
      </c>
      <c r="AE68" s="81">
        <v>2488735.4</v>
      </c>
      <c r="AF68" s="81">
        <v>2729068.4</v>
      </c>
      <c r="AG68" s="81">
        <v>450531523.39999998</v>
      </c>
      <c r="AH68" s="81">
        <v>0</v>
      </c>
      <c r="AI68" s="81">
        <v>231138</v>
      </c>
      <c r="AJ68" s="81">
        <v>16915342.899999999</v>
      </c>
      <c r="AK68" s="81">
        <v>865304.9</v>
      </c>
      <c r="AL68" s="81">
        <v>1419224.8</v>
      </c>
      <c r="AM68" s="81">
        <v>102261.1</v>
      </c>
      <c r="AN68" s="81">
        <v>54365</v>
      </c>
      <c r="AO68" s="81">
        <v>1117639.6000000001</v>
      </c>
      <c r="AP68" s="81">
        <v>28379535.899999999</v>
      </c>
      <c r="AQ68" s="81">
        <v>0</v>
      </c>
      <c r="AR68" s="81">
        <v>2112856.2999999998</v>
      </c>
      <c r="AS68" s="81">
        <v>7598383.0999999996</v>
      </c>
      <c r="AT68" s="81">
        <v>17973884</v>
      </c>
      <c r="AU68" s="81">
        <v>27746041.199999999</v>
      </c>
      <c r="AV68" s="81">
        <v>464238.3</v>
      </c>
      <c r="AW68" s="81">
        <v>196830</v>
      </c>
      <c r="AX68" s="81">
        <v>120894.8</v>
      </c>
      <c r="AY68" s="81">
        <v>194853.5</v>
      </c>
      <c r="AZ68" s="81">
        <v>8913</v>
      </c>
      <c r="BA68" s="81">
        <v>285118.8</v>
      </c>
      <c r="BB68" s="81">
        <v>23068</v>
      </c>
      <c r="BC68" s="81">
        <v>1874558.4</v>
      </c>
      <c r="BD68" s="81">
        <v>7470169.4000000004</v>
      </c>
    </row>
    <row r="69" spans="27:56" ht="13.5" x14ac:dyDescent="0.15">
      <c r="AA69" s="52" t="s">
        <v>15</v>
      </c>
      <c r="AB69" s="81">
        <v>664593648.60000002</v>
      </c>
      <c r="AC69" s="81">
        <v>48730045.600000001</v>
      </c>
      <c r="AD69" s="81">
        <v>109638599.90000001</v>
      </c>
      <c r="AE69" s="81">
        <v>2383522.1</v>
      </c>
      <c r="AF69" s="81">
        <v>1724966.1</v>
      </c>
      <c r="AG69" s="81">
        <v>410479670.30000001</v>
      </c>
      <c r="AH69" s="81">
        <v>0</v>
      </c>
      <c r="AI69" s="81">
        <v>165307.5</v>
      </c>
      <c r="AJ69" s="81">
        <v>14446821.9</v>
      </c>
      <c r="AK69" s="81">
        <v>655659.4</v>
      </c>
      <c r="AL69" s="81">
        <v>940935.3</v>
      </c>
      <c r="AM69" s="81">
        <v>97303.1</v>
      </c>
      <c r="AN69" s="81">
        <v>53670</v>
      </c>
      <c r="AO69" s="81">
        <v>520508.9</v>
      </c>
      <c r="AP69" s="81">
        <v>24096780.899999999</v>
      </c>
      <c r="AQ69" s="81">
        <v>912126</v>
      </c>
      <c r="AR69" s="81">
        <v>1481172.5</v>
      </c>
      <c r="AS69" s="81">
        <v>8933602.3000000007</v>
      </c>
      <c r="AT69" s="81">
        <v>14492579</v>
      </c>
      <c r="AU69" s="81">
        <v>18003446.199999999</v>
      </c>
      <c r="AV69" s="81">
        <v>153139</v>
      </c>
      <c r="AW69" s="81">
        <v>77677</v>
      </c>
      <c r="AX69" s="81">
        <v>81179.7</v>
      </c>
      <c r="AY69" s="81">
        <v>1086647.8</v>
      </c>
      <c r="AZ69" s="81">
        <v>51457.599999999999</v>
      </c>
      <c r="BA69" s="81">
        <v>224166.5</v>
      </c>
      <c r="BB69" s="81">
        <v>0</v>
      </c>
      <c r="BC69" s="81">
        <v>1173583.7</v>
      </c>
      <c r="BD69" s="81">
        <v>3989080.3</v>
      </c>
    </row>
    <row r="70" spans="27:56" ht="13.5" x14ac:dyDescent="0.15">
      <c r="AA70" s="52" t="s">
        <v>16</v>
      </c>
      <c r="AB70" s="81">
        <v>787125449.79999995</v>
      </c>
      <c r="AC70" s="81">
        <v>47573398.399999999</v>
      </c>
      <c r="AD70" s="81">
        <v>70225194.400000006</v>
      </c>
      <c r="AE70" s="81">
        <v>1677658.9</v>
      </c>
      <c r="AF70" s="81">
        <v>1894923.1</v>
      </c>
      <c r="AG70" s="81">
        <v>574595865.29999995</v>
      </c>
      <c r="AH70" s="81">
        <v>363</v>
      </c>
      <c r="AI70" s="81">
        <v>0</v>
      </c>
      <c r="AJ70" s="81">
        <v>13281417.5</v>
      </c>
      <c r="AK70" s="81">
        <v>1761394.1</v>
      </c>
      <c r="AL70" s="81">
        <v>920833.7</v>
      </c>
      <c r="AM70" s="81">
        <v>130023.7</v>
      </c>
      <c r="AN70" s="81">
        <v>52880</v>
      </c>
      <c r="AO70" s="81">
        <v>515735.3</v>
      </c>
      <c r="AP70" s="81">
        <v>19096334.899999999</v>
      </c>
      <c r="AQ70" s="81">
        <v>835748</v>
      </c>
      <c r="AR70" s="81">
        <v>1288769.8999999999</v>
      </c>
      <c r="AS70" s="81">
        <v>15520637.5</v>
      </c>
      <c r="AT70" s="81">
        <v>14188602.9</v>
      </c>
      <c r="AU70" s="81">
        <v>14171515.6</v>
      </c>
      <c r="AV70" s="81">
        <v>109285.7</v>
      </c>
      <c r="AW70" s="81">
        <v>679515.9</v>
      </c>
      <c r="AX70" s="81">
        <v>347572.7</v>
      </c>
      <c r="AY70" s="81">
        <v>2084776.2</v>
      </c>
      <c r="AZ70" s="81">
        <v>101239</v>
      </c>
      <c r="BA70" s="81">
        <v>270122.3</v>
      </c>
      <c r="BB70" s="81">
        <v>920</v>
      </c>
      <c r="BC70" s="81">
        <v>2612210.9</v>
      </c>
      <c r="BD70" s="81">
        <v>3188510.9</v>
      </c>
    </row>
    <row r="71" spans="27:56" ht="13.5" x14ac:dyDescent="0.15">
      <c r="AA71" s="52" t="s">
        <v>17</v>
      </c>
      <c r="AB71" s="81">
        <v>622378185.70000005</v>
      </c>
      <c r="AC71" s="81">
        <v>33316977.5</v>
      </c>
      <c r="AD71" s="81">
        <v>95639516.599999994</v>
      </c>
      <c r="AE71" s="81">
        <v>834998.7</v>
      </c>
      <c r="AF71" s="81">
        <v>3329530.8</v>
      </c>
      <c r="AG71" s="81">
        <v>401186342.69999999</v>
      </c>
      <c r="AH71" s="81">
        <v>0</v>
      </c>
      <c r="AI71" s="81">
        <v>93</v>
      </c>
      <c r="AJ71" s="81">
        <v>11703719.699999999</v>
      </c>
      <c r="AK71" s="81">
        <v>1868799.3</v>
      </c>
      <c r="AL71" s="81">
        <v>607351.6</v>
      </c>
      <c r="AM71" s="81">
        <v>95804.9</v>
      </c>
      <c r="AN71" s="81">
        <v>32355</v>
      </c>
      <c r="AO71" s="81">
        <v>583792.9</v>
      </c>
      <c r="AP71" s="81">
        <v>20928073.300000001</v>
      </c>
      <c r="AQ71" s="81">
        <v>5874.7</v>
      </c>
      <c r="AR71" s="81">
        <v>2415297.1</v>
      </c>
      <c r="AS71" s="81">
        <v>14057406.800000001</v>
      </c>
      <c r="AT71" s="81">
        <v>10871331.300000001</v>
      </c>
      <c r="AU71" s="81">
        <v>17981666.100000001</v>
      </c>
      <c r="AV71" s="81">
        <v>246555.5</v>
      </c>
      <c r="AW71" s="81">
        <v>357952.9</v>
      </c>
      <c r="AX71" s="81">
        <v>574780.6</v>
      </c>
      <c r="AY71" s="81">
        <v>1101979</v>
      </c>
      <c r="AZ71" s="81">
        <v>149037</v>
      </c>
      <c r="BA71" s="81">
        <v>203800</v>
      </c>
      <c r="BB71" s="81">
        <v>5863.1</v>
      </c>
      <c r="BC71" s="81">
        <v>1664215.5</v>
      </c>
      <c r="BD71" s="81">
        <v>2615070.1</v>
      </c>
    </row>
    <row r="72" spans="27:56" ht="13.5" x14ac:dyDescent="0.15">
      <c r="AA72" s="52" t="s">
        <v>18</v>
      </c>
      <c r="AB72" s="81">
        <v>500903961.5</v>
      </c>
      <c r="AC72" s="81">
        <v>30441701.600000001</v>
      </c>
      <c r="AD72" s="81">
        <v>107557594</v>
      </c>
      <c r="AE72" s="81">
        <v>753600.1</v>
      </c>
      <c r="AF72" s="81">
        <v>3088009.5</v>
      </c>
      <c r="AG72" s="81">
        <v>286884505.60000002</v>
      </c>
      <c r="AH72" s="81">
        <v>0</v>
      </c>
      <c r="AI72" s="81">
        <v>425</v>
      </c>
      <c r="AJ72" s="81">
        <v>11152094.9</v>
      </c>
      <c r="AK72" s="81">
        <v>1240334.8</v>
      </c>
      <c r="AL72" s="81">
        <v>850133.2</v>
      </c>
      <c r="AM72" s="81">
        <v>68941</v>
      </c>
      <c r="AN72" s="81">
        <v>34385.800000000003</v>
      </c>
      <c r="AO72" s="81">
        <v>509629.2</v>
      </c>
      <c r="AP72" s="81">
        <v>17937747.399999999</v>
      </c>
      <c r="AQ72" s="81">
        <v>0</v>
      </c>
      <c r="AR72" s="81">
        <v>1589499.7</v>
      </c>
      <c r="AS72" s="81">
        <v>10342533.699999999</v>
      </c>
      <c r="AT72" s="81">
        <v>12446737.5</v>
      </c>
      <c r="AU72" s="81">
        <v>9613634.6999999993</v>
      </c>
      <c r="AV72" s="81">
        <v>372030.8</v>
      </c>
      <c r="AW72" s="81">
        <v>376508.1</v>
      </c>
      <c r="AX72" s="81">
        <v>152078.9</v>
      </c>
      <c r="AY72" s="81">
        <v>200945.2</v>
      </c>
      <c r="AZ72" s="81">
        <v>58248.2</v>
      </c>
      <c r="BA72" s="81">
        <v>172199.4</v>
      </c>
      <c r="BB72" s="81">
        <v>14817</v>
      </c>
      <c r="BC72" s="81">
        <v>1261694.7</v>
      </c>
      <c r="BD72" s="81">
        <v>3783931.5</v>
      </c>
    </row>
    <row r="73" spans="27:56" ht="13.5" x14ac:dyDescent="0.15">
      <c r="AA73" s="52" t="s">
        <v>19</v>
      </c>
      <c r="AB73" s="81">
        <v>1043838500.5</v>
      </c>
      <c r="AC73" s="81">
        <v>122714781.2</v>
      </c>
      <c r="AD73" s="81">
        <v>234018018.69999999</v>
      </c>
      <c r="AE73" s="81">
        <v>1216444.5</v>
      </c>
      <c r="AF73" s="81">
        <v>7319553.5</v>
      </c>
      <c r="AG73" s="81">
        <v>443543624.19999999</v>
      </c>
      <c r="AH73" s="81">
        <v>0</v>
      </c>
      <c r="AI73" s="81">
        <v>1599152</v>
      </c>
      <c r="AJ73" s="81">
        <v>19900268.699999999</v>
      </c>
      <c r="AK73" s="81">
        <v>1253154.8</v>
      </c>
      <c r="AL73" s="81">
        <v>1358769.1</v>
      </c>
      <c r="AM73" s="81">
        <v>225521.6</v>
      </c>
      <c r="AN73" s="81">
        <v>90359.5</v>
      </c>
      <c r="AO73" s="81">
        <v>1415363.8</v>
      </c>
      <c r="AP73" s="81">
        <v>40916899.100000001</v>
      </c>
      <c r="AQ73" s="81">
        <v>0</v>
      </c>
      <c r="AR73" s="81">
        <v>1864719.2</v>
      </c>
      <c r="AS73" s="81">
        <v>11149552.9</v>
      </c>
      <c r="AT73" s="81">
        <v>32988168.300000001</v>
      </c>
      <c r="AU73" s="81">
        <v>81859629.599999994</v>
      </c>
      <c r="AV73" s="81">
        <v>1006625.1</v>
      </c>
      <c r="AW73" s="81">
        <v>629927.6</v>
      </c>
      <c r="AX73" s="81">
        <v>2928109.8</v>
      </c>
      <c r="AY73" s="81">
        <v>1564578.9</v>
      </c>
      <c r="AZ73" s="81">
        <v>177229</v>
      </c>
      <c r="BA73" s="81">
        <v>366826.1</v>
      </c>
      <c r="BB73" s="81">
        <v>822750.9</v>
      </c>
      <c r="BC73" s="81">
        <v>3621238.8</v>
      </c>
      <c r="BD73" s="81">
        <v>29287233.600000001</v>
      </c>
    </row>
    <row r="74" spans="27:56" ht="13.5" x14ac:dyDescent="0.15">
      <c r="AA74" s="52" t="s">
        <v>20</v>
      </c>
      <c r="AB74" s="81">
        <v>612470575.39999998</v>
      </c>
      <c r="AC74" s="81">
        <v>60463618.799999997</v>
      </c>
      <c r="AD74" s="81">
        <v>158726976.40000001</v>
      </c>
      <c r="AE74" s="81">
        <v>4285540.2</v>
      </c>
      <c r="AF74" s="81">
        <v>7814705.5999999996</v>
      </c>
      <c r="AG74" s="81">
        <v>225391748.80000001</v>
      </c>
      <c r="AH74" s="81">
        <v>0</v>
      </c>
      <c r="AI74" s="81">
        <v>654483</v>
      </c>
      <c r="AJ74" s="81">
        <v>14808353.199999999</v>
      </c>
      <c r="AK74" s="81">
        <v>9275340.1999999993</v>
      </c>
      <c r="AL74" s="81">
        <v>1021337.2</v>
      </c>
      <c r="AM74" s="81">
        <v>637054.69999999995</v>
      </c>
      <c r="AN74" s="81">
        <v>107878</v>
      </c>
      <c r="AO74" s="81">
        <v>1046601.5</v>
      </c>
      <c r="AP74" s="81">
        <v>28547659.100000001</v>
      </c>
      <c r="AQ74" s="81">
        <v>2423.6999999999998</v>
      </c>
      <c r="AR74" s="81">
        <v>1107817.7</v>
      </c>
      <c r="AS74" s="81">
        <v>25898248.899999999</v>
      </c>
      <c r="AT74" s="81">
        <v>23863223.899999999</v>
      </c>
      <c r="AU74" s="81">
        <v>20730429.300000001</v>
      </c>
      <c r="AV74" s="81">
        <v>320274.5</v>
      </c>
      <c r="AW74" s="81">
        <v>835356.8</v>
      </c>
      <c r="AX74" s="81">
        <v>2631947.2999999998</v>
      </c>
      <c r="AY74" s="81">
        <v>1782348.1</v>
      </c>
      <c r="AZ74" s="81">
        <v>212625</v>
      </c>
      <c r="BA74" s="81">
        <v>214165.1</v>
      </c>
      <c r="BB74" s="81">
        <v>2400855</v>
      </c>
      <c r="BC74" s="81">
        <v>1149561.1000000001</v>
      </c>
      <c r="BD74" s="81">
        <v>18540002.300000001</v>
      </c>
    </row>
    <row r="75" spans="27:56" ht="13.5" x14ac:dyDescent="0.15">
      <c r="AA75" s="52" t="s">
        <v>21</v>
      </c>
      <c r="AB75" s="81">
        <v>450934201</v>
      </c>
      <c r="AC75" s="81">
        <v>92910707</v>
      </c>
      <c r="AD75" s="81">
        <v>86523903.700000003</v>
      </c>
      <c r="AE75" s="81">
        <v>324962.40000000002</v>
      </c>
      <c r="AF75" s="81">
        <v>10102627.800000001</v>
      </c>
      <c r="AG75" s="81">
        <v>147839966.69999999</v>
      </c>
      <c r="AH75" s="81">
        <v>0</v>
      </c>
      <c r="AI75" s="81">
        <v>1281585</v>
      </c>
      <c r="AJ75" s="81">
        <v>15394180.9</v>
      </c>
      <c r="AK75" s="81">
        <v>1626373.8</v>
      </c>
      <c r="AL75" s="81">
        <v>1458308.4</v>
      </c>
      <c r="AM75" s="81">
        <v>235899</v>
      </c>
      <c r="AN75" s="81">
        <v>53148.4</v>
      </c>
      <c r="AO75" s="81">
        <v>807557.7</v>
      </c>
      <c r="AP75" s="81">
        <v>24130328.399999999</v>
      </c>
      <c r="AQ75" s="81">
        <v>1095541.2</v>
      </c>
      <c r="AR75" s="81">
        <v>1273283</v>
      </c>
      <c r="AS75" s="81">
        <v>17861883.800000001</v>
      </c>
      <c r="AT75" s="81">
        <v>11333526.800000001</v>
      </c>
      <c r="AU75" s="81">
        <v>13089272.699999999</v>
      </c>
      <c r="AV75" s="81">
        <v>244931.9</v>
      </c>
      <c r="AW75" s="81">
        <v>1042191.9</v>
      </c>
      <c r="AX75" s="81">
        <v>1337923.6000000001</v>
      </c>
      <c r="AY75" s="81">
        <v>1984949.7</v>
      </c>
      <c r="AZ75" s="81">
        <v>171376</v>
      </c>
      <c r="BA75" s="81">
        <v>224807.7</v>
      </c>
      <c r="BB75" s="81">
        <v>0</v>
      </c>
      <c r="BC75" s="81">
        <v>907024.1</v>
      </c>
      <c r="BD75" s="81">
        <v>17677939.399999999</v>
      </c>
    </row>
    <row r="76" spans="27:56" ht="13.5" x14ac:dyDescent="0.15">
      <c r="AA76" s="52" t="s">
        <v>22</v>
      </c>
      <c r="AB76" s="81">
        <v>392105613.69999999</v>
      </c>
      <c r="AC76" s="81">
        <v>47924398.799999997</v>
      </c>
      <c r="AD76" s="81">
        <v>88526543.099999994</v>
      </c>
      <c r="AE76" s="81">
        <v>636748.9</v>
      </c>
      <c r="AF76" s="81">
        <v>3188915.2</v>
      </c>
      <c r="AG76" s="81">
        <v>181857787.90000001</v>
      </c>
      <c r="AH76" s="81">
        <v>0</v>
      </c>
      <c r="AI76" s="81">
        <v>0</v>
      </c>
      <c r="AJ76" s="81">
        <v>12359499.199999999</v>
      </c>
      <c r="AK76" s="81">
        <v>1934582.2</v>
      </c>
      <c r="AL76" s="81">
        <v>833718.1</v>
      </c>
      <c r="AM76" s="81">
        <v>78818.100000000006</v>
      </c>
      <c r="AN76" s="81">
        <v>31156</v>
      </c>
      <c r="AO76" s="81">
        <v>606517.9</v>
      </c>
      <c r="AP76" s="81">
        <v>19022346.300000001</v>
      </c>
      <c r="AQ76" s="81">
        <v>610698</v>
      </c>
      <c r="AR76" s="81">
        <v>1605737.5</v>
      </c>
      <c r="AS76" s="81">
        <v>10548337.6</v>
      </c>
      <c r="AT76" s="81">
        <v>10497553.5</v>
      </c>
      <c r="AU76" s="81">
        <v>5533935.2999999998</v>
      </c>
      <c r="AV76" s="81">
        <v>268323</v>
      </c>
      <c r="AW76" s="81">
        <v>1183762.8999999999</v>
      </c>
      <c r="AX76" s="81">
        <v>507259.4</v>
      </c>
      <c r="AY76" s="81">
        <v>647293.4</v>
      </c>
      <c r="AZ76" s="81">
        <v>414152.1</v>
      </c>
      <c r="BA76" s="81">
        <v>160579</v>
      </c>
      <c r="BB76" s="81">
        <v>0</v>
      </c>
      <c r="BC76" s="81">
        <v>366660.8</v>
      </c>
      <c r="BD76" s="81">
        <v>2760289.5</v>
      </c>
    </row>
    <row r="77" spans="27:56" ht="13.5" x14ac:dyDescent="0.15">
      <c r="AA77" s="52" t="s">
        <v>23</v>
      </c>
      <c r="AB77" s="81">
        <v>474667278.39999998</v>
      </c>
      <c r="AC77" s="81">
        <v>60095750.399999999</v>
      </c>
      <c r="AD77" s="81">
        <v>112837734.8</v>
      </c>
      <c r="AE77" s="81">
        <v>590875.5</v>
      </c>
      <c r="AF77" s="81">
        <v>3288139.4</v>
      </c>
      <c r="AG77" s="81">
        <v>206574274</v>
      </c>
      <c r="AH77" s="81">
        <v>0</v>
      </c>
      <c r="AI77" s="81">
        <v>4874936.8</v>
      </c>
      <c r="AJ77" s="81">
        <v>14247501.4</v>
      </c>
      <c r="AK77" s="81">
        <v>5141386.5999999996</v>
      </c>
      <c r="AL77" s="81">
        <v>1023439.8</v>
      </c>
      <c r="AM77" s="81">
        <v>104692.8</v>
      </c>
      <c r="AN77" s="81">
        <v>45233.3</v>
      </c>
      <c r="AO77" s="81">
        <v>486556.8</v>
      </c>
      <c r="AP77" s="81">
        <v>20404268.199999999</v>
      </c>
      <c r="AQ77" s="81">
        <v>0</v>
      </c>
      <c r="AR77" s="81">
        <v>1644446.4</v>
      </c>
      <c r="AS77" s="81">
        <v>10725233.4</v>
      </c>
      <c r="AT77" s="81">
        <v>13023729.9</v>
      </c>
      <c r="AU77" s="81">
        <v>8191263.5</v>
      </c>
      <c r="AV77" s="81">
        <v>1880180</v>
      </c>
      <c r="AW77" s="81">
        <v>642651.30000000005</v>
      </c>
      <c r="AX77" s="81">
        <v>384160.4</v>
      </c>
      <c r="AY77" s="81">
        <v>1295059.3999999999</v>
      </c>
      <c r="AZ77" s="81">
        <v>15532</v>
      </c>
      <c r="BA77" s="81">
        <v>177183.6</v>
      </c>
      <c r="BB77" s="81">
        <v>4864</v>
      </c>
      <c r="BC77" s="81">
        <v>594814.80000000005</v>
      </c>
      <c r="BD77" s="81">
        <v>6373369.9000000004</v>
      </c>
    </row>
    <row r="78" spans="27:56" ht="13.5" x14ac:dyDescent="0.15">
      <c r="AA78" s="52" t="s">
        <v>24</v>
      </c>
      <c r="AB78" s="81">
        <v>518312348.80000001</v>
      </c>
      <c r="AC78" s="81">
        <v>34369363.600000001</v>
      </c>
      <c r="AD78" s="81">
        <v>77811450.099999994</v>
      </c>
      <c r="AE78" s="81">
        <v>2835204.3</v>
      </c>
      <c r="AF78" s="81">
        <v>1384829.9</v>
      </c>
      <c r="AG78" s="81">
        <v>315928022.19999999</v>
      </c>
      <c r="AH78" s="81">
        <v>0</v>
      </c>
      <c r="AI78" s="81">
        <v>0</v>
      </c>
      <c r="AJ78" s="81">
        <v>12025932.300000001</v>
      </c>
      <c r="AK78" s="81">
        <v>3192432.9</v>
      </c>
      <c r="AL78" s="81">
        <v>695580.4</v>
      </c>
      <c r="AM78" s="81">
        <v>189512.6</v>
      </c>
      <c r="AN78" s="81">
        <v>45913</v>
      </c>
      <c r="AO78" s="81">
        <v>644395.69999999995</v>
      </c>
      <c r="AP78" s="81">
        <v>20487435.800000001</v>
      </c>
      <c r="AQ78" s="81">
        <v>1119446.1000000001</v>
      </c>
      <c r="AR78" s="81">
        <v>1028723.7</v>
      </c>
      <c r="AS78" s="81">
        <v>10869648.1</v>
      </c>
      <c r="AT78" s="81">
        <v>12054529.199999999</v>
      </c>
      <c r="AU78" s="81">
        <v>11300781.199999999</v>
      </c>
      <c r="AV78" s="81">
        <v>42083</v>
      </c>
      <c r="AW78" s="81">
        <v>177415.7</v>
      </c>
      <c r="AX78" s="81">
        <v>299750.3</v>
      </c>
      <c r="AY78" s="81">
        <v>772324.4</v>
      </c>
      <c r="AZ78" s="81">
        <v>192907</v>
      </c>
      <c r="BA78" s="81">
        <v>196656</v>
      </c>
      <c r="BB78" s="81">
        <v>62684</v>
      </c>
      <c r="BC78" s="81">
        <v>1321289.1000000001</v>
      </c>
      <c r="BD78" s="81">
        <v>9264038.1999999993</v>
      </c>
    </row>
    <row r="79" spans="27:56" ht="13.5" x14ac:dyDescent="0.15">
      <c r="AA79" s="52" t="s">
        <v>25</v>
      </c>
      <c r="AB79" s="81">
        <v>396778898.30000001</v>
      </c>
      <c r="AC79" s="81">
        <v>52924719.299999997</v>
      </c>
      <c r="AD79" s="81">
        <v>35040150.799999997</v>
      </c>
      <c r="AE79" s="81">
        <v>1105297.8</v>
      </c>
      <c r="AF79" s="81">
        <v>1778314.8</v>
      </c>
      <c r="AG79" s="81">
        <v>258122765.09999999</v>
      </c>
      <c r="AH79" s="81">
        <v>0</v>
      </c>
      <c r="AI79" s="81">
        <v>608948.5</v>
      </c>
      <c r="AJ79" s="81">
        <v>10436669.300000001</v>
      </c>
      <c r="AK79" s="81">
        <v>562024.6</v>
      </c>
      <c r="AL79" s="81">
        <v>1038776</v>
      </c>
      <c r="AM79" s="81">
        <v>60962.6</v>
      </c>
      <c r="AN79" s="81">
        <v>14699</v>
      </c>
      <c r="AO79" s="81">
        <v>345895</v>
      </c>
      <c r="AP79" s="81">
        <v>13839441</v>
      </c>
      <c r="AQ79" s="81">
        <v>0</v>
      </c>
      <c r="AR79" s="81">
        <v>682002.8</v>
      </c>
      <c r="AS79" s="81">
        <v>1086331.1000000001</v>
      </c>
      <c r="AT79" s="81">
        <v>4223567.9000000004</v>
      </c>
      <c r="AU79" s="81">
        <v>4993537.7</v>
      </c>
      <c r="AV79" s="81">
        <v>2128472.1</v>
      </c>
      <c r="AW79" s="81">
        <v>666645.6</v>
      </c>
      <c r="AX79" s="81">
        <v>101277.9</v>
      </c>
      <c r="AY79" s="81">
        <v>177744</v>
      </c>
      <c r="AZ79" s="81">
        <v>0</v>
      </c>
      <c r="BA79" s="81">
        <v>134615.20000000001</v>
      </c>
      <c r="BB79" s="81">
        <v>16107.7</v>
      </c>
      <c r="BC79" s="81">
        <v>1370574.8</v>
      </c>
      <c r="BD79" s="81">
        <v>5319357.7</v>
      </c>
    </row>
    <row r="80" spans="27:56" ht="13.5" x14ac:dyDescent="0.15">
      <c r="AA80" s="52" t="s">
        <v>26</v>
      </c>
      <c r="AB80" s="81">
        <v>440097915.10000002</v>
      </c>
      <c r="AC80" s="81">
        <v>54925208.299999997</v>
      </c>
      <c r="AD80" s="81">
        <v>72120128.900000006</v>
      </c>
      <c r="AE80" s="81">
        <v>655909</v>
      </c>
      <c r="AF80" s="81">
        <v>475844.5</v>
      </c>
      <c r="AG80" s="81">
        <v>252098323.90000001</v>
      </c>
      <c r="AH80" s="81">
        <v>0</v>
      </c>
      <c r="AI80" s="81">
        <v>271839.8</v>
      </c>
      <c r="AJ80" s="81">
        <v>8048581.0999999996</v>
      </c>
      <c r="AK80" s="81">
        <v>544785.4</v>
      </c>
      <c r="AL80" s="81">
        <v>692880</v>
      </c>
      <c r="AM80" s="81">
        <v>80984.899999999994</v>
      </c>
      <c r="AN80" s="81">
        <v>20153</v>
      </c>
      <c r="AO80" s="81">
        <v>444586.1</v>
      </c>
      <c r="AP80" s="81">
        <v>16019511.800000001</v>
      </c>
      <c r="AQ80" s="81">
        <v>0</v>
      </c>
      <c r="AR80" s="81">
        <v>907652.2</v>
      </c>
      <c r="AS80" s="81">
        <v>3874718</v>
      </c>
      <c r="AT80" s="81">
        <v>8723152.9000000004</v>
      </c>
      <c r="AU80" s="81">
        <v>13296778.6</v>
      </c>
      <c r="AV80" s="81">
        <v>867815.9</v>
      </c>
      <c r="AW80" s="81">
        <v>81108.399999999994</v>
      </c>
      <c r="AX80" s="81">
        <v>120729.7</v>
      </c>
      <c r="AY80" s="81">
        <v>212351.6</v>
      </c>
      <c r="AZ80" s="81">
        <v>66216</v>
      </c>
      <c r="BA80" s="81">
        <v>124847.9</v>
      </c>
      <c r="BB80" s="81">
        <v>7365</v>
      </c>
      <c r="BC80" s="81">
        <v>1686995.5</v>
      </c>
      <c r="BD80" s="81">
        <v>3729446.7</v>
      </c>
    </row>
    <row r="81" spans="27:56" ht="13.5" x14ac:dyDescent="0.15">
      <c r="AA81" s="52" t="s">
        <v>27</v>
      </c>
      <c r="AB81" s="81">
        <v>655787798.39999998</v>
      </c>
      <c r="AC81" s="81">
        <v>107512890.8</v>
      </c>
      <c r="AD81" s="81">
        <v>102569288.3</v>
      </c>
      <c r="AE81" s="81">
        <v>152513</v>
      </c>
      <c r="AF81" s="81">
        <v>5318652.5999999996</v>
      </c>
      <c r="AG81" s="81">
        <v>325094813.19999999</v>
      </c>
      <c r="AH81" s="81">
        <v>0</v>
      </c>
      <c r="AI81" s="81">
        <v>36194134</v>
      </c>
      <c r="AJ81" s="81">
        <v>11282210.300000001</v>
      </c>
      <c r="AK81" s="81">
        <v>513028.5</v>
      </c>
      <c r="AL81" s="81">
        <v>1053265.3</v>
      </c>
      <c r="AM81" s="81">
        <v>128178.1</v>
      </c>
      <c r="AN81" s="81">
        <v>10425</v>
      </c>
      <c r="AO81" s="81">
        <v>599970.69999999995</v>
      </c>
      <c r="AP81" s="81">
        <v>15282864.1</v>
      </c>
      <c r="AQ81" s="81">
        <v>0</v>
      </c>
      <c r="AR81" s="81">
        <v>2184992.2000000002</v>
      </c>
      <c r="AS81" s="81">
        <v>14141</v>
      </c>
      <c r="AT81" s="81">
        <v>18445285.899999999</v>
      </c>
      <c r="AU81" s="81">
        <v>12880001.6</v>
      </c>
      <c r="AV81" s="81">
        <v>1547404.7</v>
      </c>
      <c r="AW81" s="81">
        <v>216939</v>
      </c>
      <c r="AX81" s="81">
        <v>55003.6</v>
      </c>
      <c r="AY81" s="81">
        <v>195944.2</v>
      </c>
      <c r="AZ81" s="81">
        <v>58040</v>
      </c>
      <c r="BA81" s="81">
        <v>135016</v>
      </c>
      <c r="BB81" s="81">
        <v>0</v>
      </c>
      <c r="BC81" s="81">
        <v>1984699.5</v>
      </c>
      <c r="BD81" s="81">
        <v>12358096.800000001</v>
      </c>
    </row>
  </sheetData>
  <mergeCells count="4">
    <mergeCell ref="A1:C1"/>
    <mergeCell ref="A2:A3"/>
    <mergeCell ref="AA57:AA58"/>
    <mergeCell ref="L5:N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22" workbookViewId="0">
      <selection activeCell="L35" sqref="B28:L35"/>
    </sheetView>
  </sheetViews>
  <sheetFormatPr defaultRowHeight="10.5" x14ac:dyDescent="0.3"/>
  <cols>
    <col min="1" max="1" width="9" style="23"/>
    <col min="2" max="2" width="12.5" style="23" bestFit="1" customWidth="1"/>
    <col min="3" max="3" width="12.75" style="23" bestFit="1" customWidth="1"/>
    <col min="4" max="4" width="12.5" style="23" customWidth="1"/>
    <col min="5" max="5" width="10.625" style="23" bestFit="1" customWidth="1"/>
    <col min="6" max="6" width="12.5" style="23" customWidth="1"/>
    <col min="7" max="7" width="10.625" style="23" bestFit="1" customWidth="1"/>
    <col min="8" max="8" width="12.5" style="23" customWidth="1"/>
    <col min="9" max="9" width="9" style="23" customWidth="1"/>
    <col min="10" max="10" width="12.5" style="23" customWidth="1"/>
    <col min="11" max="11" width="9" style="23" customWidth="1"/>
    <col min="12" max="12" width="12.5" style="23" customWidth="1"/>
    <col min="13" max="13" width="9" style="23" customWidth="1"/>
    <col min="14" max="14" width="12.5" style="23" customWidth="1"/>
    <col min="15" max="15" width="9" style="23" customWidth="1"/>
    <col min="16" max="16" width="12.5" style="23" customWidth="1"/>
    <col min="17" max="17" width="9" style="23" customWidth="1"/>
    <col min="18" max="18" width="12.5" style="23" customWidth="1"/>
    <col min="19" max="19" width="9" style="23" customWidth="1"/>
    <col min="20" max="20" width="12.75" style="23" bestFit="1" customWidth="1"/>
    <col min="21" max="21" width="9" style="23"/>
    <col min="22" max="22" width="12.75" style="23" bestFit="1" customWidth="1"/>
    <col min="23" max="23" width="9" style="23"/>
    <col min="24" max="24" width="14.75" style="23" bestFit="1" customWidth="1"/>
    <col min="25" max="16384" width="9" style="23"/>
  </cols>
  <sheetData>
    <row r="1" spans="1:27" x14ac:dyDescent="0.3">
      <c r="A1" s="35" t="s">
        <v>80</v>
      </c>
      <c r="B1" s="32"/>
      <c r="C1" s="33"/>
      <c r="D1" s="33"/>
      <c r="E1" s="33"/>
      <c r="F1" s="33"/>
      <c r="G1" s="33"/>
      <c r="H1" s="33"/>
      <c r="I1" s="33"/>
      <c r="J1" s="33"/>
      <c r="L1" s="68"/>
    </row>
    <row r="2" spans="1:27" x14ac:dyDescent="0.3">
      <c r="A2" s="133" t="s">
        <v>79</v>
      </c>
      <c r="B2" s="134"/>
      <c r="C2" s="33"/>
      <c r="D2" s="33"/>
      <c r="E2" s="33"/>
      <c r="F2" s="42"/>
      <c r="G2" s="42"/>
      <c r="H2" s="42"/>
      <c r="I2" s="42"/>
      <c r="J2" s="55"/>
      <c r="K2" s="43"/>
      <c r="L2" s="43"/>
      <c r="M2" s="43"/>
      <c r="N2" s="43"/>
      <c r="O2" s="43"/>
      <c r="P2" s="43"/>
      <c r="Q2" s="43"/>
      <c r="R2" s="43"/>
    </row>
    <row r="3" spans="1:27" x14ac:dyDescent="0.3">
      <c r="A3" s="132" t="s">
        <v>43</v>
      </c>
      <c r="B3" s="44" t="s">
        <v>36</v>
      </c>
      <c r="C3" s="44" t="s">
        <v>37</v>
      </c>
      <c r="D3" s="45" t="s">
        <v>38</v>
      </c>
      <c r="E3" s="45" t="s">
        <v>39</v>
      </c>
      <c r="F3" s="45" t="s">
        <v>40</v>
      </c>
      <c r="G3" s="45" t="s">
        <v>41</v>
      </c>
      <c r="H3" s="44" t="s">
        <v>33</v>
      </c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7" x14ac:dyDescent="0.3">
      <c r="A4" s="132"/>
      <c r="B4" s="44" t="s">
        <v>3</v>
      </c>
      <c r="C4" s="44" t="s">
        <v>3</v>
      </c>
      <c r="D4" s="44" t="s">
        <v>3</v>
      </c>
      <c r="E4" s="44" t="s">
        <v>3</v>
      </c>
      <c r="F4" s="44" t="s">
        <v>3</v>
      </c>
      <c r="G4" s="44" t="s">
        <v>3</v>
      </c>
      <c r="H4" s="44" t="s">
        <v>3</v>
      </c>
      <c r="J4" s="43"/>
      <c r="K4" s="43"/>
      <c r="L4" s="43"/>
      <c r="M4" s="43"/>
      <c r="N4" s="43"/>
      <c r="O4" s="43"/>
      <c r="P4" s="43"/>
      <c r="Q4" s="43"/>
      <c r="R4" s="43"/>
    </row>
    <row r="5" spans="1:27" ht="12" x14ac:dyDescent="0.15">
      <c r="A5" s="46">
        <v>2022</v>
      </c>
      <c r="B5" s="69">
        <v>1150992214.8999999</v>
      </c>
      <c r="C5" s="69">
        <v>2022591559.5999999</v>
      </c>
      <c r="D5" s="69">
        <v>6939233704.0999994</v>
      </c>
      <c r="E5" s="69">
        <v>315201896.5</v>
      </c>
      <c r="F5" s="69">
        <v>461890623.00000012</v>
      </c>
      <c r="G5" s="69">
        <v>246817669.89999998</v>
      </c>
      <c r="H5" s="22">
        <v>1223787531.0999999</v>
      </c>
      <c r="J5" s="43"/>
      <c r="K5" s="43"/>
      <c r="L5" s="43"/>
      <c r="M5" s="43"/>
      <c r="N5" s="43"/>
      <c r="O5" s="43"/>
      <c r="P5" s="43"/>
      <c r="Q5" s="43"/>
      <c r="R5" s="43"/>
    </row>
    <row r="6" spans="1:27" ht="12" x14ac:dyDescent="0.15">
      <c r="A6" s="100">
        <v>2021</v>
      </c>
      <c r="B6" s="69">
        <v>1153774956.7</v>
      </c>
      <c r="C6" s="69">
        <v>2027688490.7</v>
      </c>
      <c r="D6" s="69">
        <v>6944515812.3999987</v>
      </c>
      <c r="E6" s="69">
        <v>311826275.39999998</v>
      </c>
      <c r="F6" s="69">
        <v>458464408.69999999</v>
      </c>
      <c r="G6" s="69">
        <v>246242879.30000004</v>
      </c>
      <c r="H6" s="69">
        <v>1216427351.7</v>
      </c>
      <c r="J6" s="43"/>
      <c r="K6" s="43"/>
      <c r="L6" s="43"/>
      <c r="M6" s="43"/>
      <c r="N6" s="43"/>
      <c r="O6" s="43"/>
      <c r="P6" s="43"/>
      <c r="Q6" s="43"/>
      <c r="R6" s="43"/>
    </row>
    <row r="7" spans="1:27" ht="12" x14ac:dyDescent="0.15">
      <c r="A7" s="46">
        <v>2020</v>
      </c>
      <c r="B7" s="69">
        <v>1157147402.3999999</v>
      </c>
      <c r="C7" s="69">
        <v>2025742025.5999997</v>
      </c>
      <c r="D7" s="69">
        <v>6951315670.3999996</v>
      </c>
      <c r="E7" s="69">
        <v>308405413.39999998</v>
      </c>
      <c r="F7" s="69">
        <v>452915875.39999998</v>
      </c>
      <c r="G7" s="69">
        <v>245979835.99999997</v>
      </c>
      <c r="H7" s="22">
        <v>1206586379.5</v>
      </c>
      <c r="J7" s="43"/>
      <c r="K7" s="43"/>
      <c r="L7" s="43"/>
      <c r="M7" s="43"/>
      <c r="N7" s="43"/>
      <c r="O7" s="43"/>
      <c r="P7" s="43"/>
      <c r="Q7" s="43"/>
      <c r="R7" s="43"/>
    </row>
    <row r="8" spans="1:27" ht="12" x14ac:dyDescent="0.15">
      <c r="A8" s="46">
        <v>2019</v>
      </c>
      <c r="B8" s="69">
        <v>1160819991.8</v>
      </c>
      <c r="C8" s="69">
        <v>2033294416.6999998</v>
      </c>
      <c r="D8" s="69">
        <v>6961019663.000001</v>
      </c>
      <c r="E8" s="69">
        <v>304530662.99999994</v>
      </c>
      <c r="F8" s="69">
        <v>446919594.80000001</v>
      </c>
      <c r="G8" s="69">
        <v>245561797.69999999</v>
      </c>
      <c r="H8" s="22">
        <v>1193063348.3</v>
      </c>
      <c r="J8" s="43"/>
      <c r="K8" s="43"/>
      <c r="L8" s="43"/>
      <c r="M8" s="43"/>
      <c r="N8" s="43"/>
      <c r="O8" s="43"/>
      <c r="P8" s="43"/>
      <c r="Q8" s="43"/>
      <c r="R8" s="43"/>
    </row>
    <row r="9" spans="1:27" s="70" customFormat="1" ht="12" x14ac:dyDescent="0.15">
      <c r="A9" s="46">
        <v>2018</v>
      </c>
      <c r="B9" s="69">
        <v>1162693055</v>
      </c>
      <c r="C9" s="69">
        <v>2039008715.9999998</v>
      </c>
      <c r="D9" s="69">
        <v>6967487573.5999994</v>
      </c>
      <c r="E9" s="69">
        <v>301807709.60000002</v>
      </c>
      <c r="F9" s="69">
        <v>441894611</v>
      </c>
      <c r="G9" s="69">
        <v>245541356.29999998</v>
      </c>
      <c r="H9" s="22">
        <v>1185142951.3</v>
      </c>
      <c r="J9" s="37"/>
      <c r="K9" s="37"/>
      <c r="L9" s="37"/>
      <c r="M9" s="37"/>
      <c r="N9" s="37"/>
      <c r="O9" s="37"/>
      <c r="P9" s="37"/>
      <c r="Q9" s="37"/>
      <c r="R9" s="37"/>
    </row>
    <row r="10" spans="1:27" ht="12" x14ac:dyDescent="0.15">
      <c r="A10" s="46">
        <v>2017</v>
      </c>
      <c r="B10" s="69">
        <v>1157091493.3</v>
      </c>
      <c r="C10" s="69">
        <v>2043137209.0000002</v>
      </c>
      <c r="D10" s="69">
        <v>6982147217.6000023</v>
      </c>
      <c r="E10" s="69">
        <v>299025365.40000004</v>
      </c>
      <c r="F10" s="69">
        <v>439005798.09999996</v>
      </c>
      <c r="G10" s="69">
        <v>245618964.39999995</v>
      </c>
      <c r="H10" s="22">
        <v>1169099122.1000001</v>
      </c>
      <c r="J10" s="43"/>
      <c r="K10" s="43"/>
      <c r="L10" s="43"/>
      <c r="M10" s="43"/>
      <c r="N10" s="43"/>
      <c r="O10" s="43"/>
      <c r="P10" s="43"/>
      <c r="Q10" s="43"/>
      <c r="R10" s="43"/>
    </row>
    <row r="11" spans="1:27" x14ac:dyDescent="0.15">
      <c r="A11" s="46">
        <v>2016</v>
      </c>
      <c r="B11" s="64">
        <v>1157543128.9000001</v>
      </c>
      <c r="C11" s="64">
        <v>2048438163.5</v>
      </c>
      <c r="D11" s="64">
        <v>6991122885.8000011</v>
      </c>
      <c r="E11" s="64">
        <v>295533601.69999999</v>
      </c>
      <c r="F11" s="64">
        <v>435602241.79999995</v>
      </c>
      <c r="G11" s="64">
        <v>245268521.89999998</v>
      </c>
      <c r="H11" s="22">
        <v>1145285773.3999999</v>
      </c>
      <c r="J11" s="56"/>
      <c r="K11" s="56"/>
      <c r="L11" s="56"/>
      <c r="M11" s="56"/>
      <c r="N11" s="56"/>
      <c r="O11" s="56"/>
      <c r="P11" s="56"/>
      <c r="Q11" s="57"/>
      <c r="R11" s="43"/>
    </row>
    <row r="12" spans="1:27" x14ac:dyDescent="0.15">
      <c r="A12" s="46">
        <v>2015</v>
      </c>
      <c r="B12" s="24">
        <v>1161808904.5</v>
      </c>
      <c r="C12" s="24">
        <v>2057357171.6000001</v>
      </c>
      <c r="D12" s="24">
        <v>6998461282.3000002</v>
      </c>
      <c r="E12" s="24">
        <v>292127751.09999996</v>
      </c>
      <c r="F12" s="24">
        <v>430248282.60000002</v>
      </c>
      <c r="G12" s="24">
        <v>245170664.29999998</v>
      </c>
      <c r="H12" s="6">
        <v>1127743379</v>
      </c>
      <c r="J12" s="43"/>
      <c r="K12" s="43"/>
      <c r="L12" s="43"/>
      <c r="M12" s="43"/>
      <c r="N12" s="43"/>
      <c r="O12" s="43"/>
      <c r="P12" s="43"/>
      <c r="Q12" s="43"/>
      <c r="R12" s="43"/>
    </row>
    <row r="13" spans="1:27" x14ac:dyDescent="0.15">
      <c r="A13" s="46">
        <v>2014</v>
      </c>
      <c r="B13" s="24">
        <v>1166171817.5000002</v>
      </c>
      <c r="C13" s="24">
        <v>2067369286.3999999</v>
      </c>
      <c r="D13" s="24">
        <v>7004700409.7999992</v>
      </c>
      <c r="E13" s="24">
        <v>288503922.60000002</v>
      </c>
      <c r="F13" s="24">
        <v>426713565.09999996</v>
      </c>
      <c r="G13" s="24">
        <v>244944921.80000001</v>
      </c>
      <c r="H13" s="26">
        <v>1110627964.3000002</v>
      </c>
      <c r="J13" s="43"/>
      <c r="K13" s="43"/>
      <c r="L13" s="43"/>
      <c r="M13" s="43"/>
      <c r="N13" s="43"/>
      <c r="O13" s="43"/>
      <c r="P13" s="43"/>
      <c r="Q13" s="43"/>
      <c r="R13" s="43"/>
    </row>
    <row r="14" spans="1:27" x14ac:dyDescent="0.3">
      <c r="A14" s="46">
        <v>2013</v>
      </c>
      <c r="B14" s="25">
        <v>1170775100.0999999</v>
      </c>
      <c r="C14" s="25">
        <v>2077169913.5</v>
      </c>
      <c r="D14" s="25">
        <v>7011400165.8000002</v>
      </c>
      <c r="E14" s="25">
        <v>282403254.5</v>
      </c>
      <c r="F14" s="25">
        <v>422100874</v>
      </c>
      <c r="G14" s="25">
        <v>243824555.19999999</v>
      </c>
      <c r="H14" s="25">
        <v>1096243462.2</v>
      </c>
      <c r="J14" s="43"/>
      <c r="K14" s="43"/>
      <c r="L14" s="43"/>
      <c r="M14" s="43"/>
      <c r="N14" s="43"/>
      <c r="O14" s="43"/>
      <c r="P14" s="43"/>
      <c r="Q14" s="43"/>
      <c r="R14" s="43"/>
    </row>
    <row r="15" spans="1:27" x14ac:dyDescent="0.3">
      <c r="A15" s="46">
        <v>2012</v>
      </c>
      <c r="B15" s="25">
        <v>1176187553.8</v>
      </c>
      <c r="C15" s="25">
        <v>2073884352.0999999</v>
      </c>
      <c r="D15" s="25">
        <v>7024912036.6000004</v>
      </c>
      <c r="E15" s="25">
        <v>279779100.89999998</v>
      </c>
      <c r="F15" s="25">
        <v>408007477.69999999</v>
      </c>
      <c r="G15" s="25">
        <v>245743651.30000001</v>
      </c>
      <c r="H15" s="25">
        <v>1061463312.1000001</v>
      </c>
      <c r="J15" s="43"/>
      <c r="K15" s="43"/>
      <c r="L15" s="43"/>
      <c r="M15" s="43"/>
      <c r="N15" s="43"/>
      <c r="O15" s="43"/>
      <c r="P15" s="43"/>
      <c r="Q15" s="43"/>
      <c r="R15" s="43"/>
    </row>
    <row r="16" spans="1:27" x14ac:dyDescent="0.3">
      <c r="T16" s="37"/>
      <c r="U16" s="37"/>
      <c r="V16" s="37"/>
      <c r="W16" s="37"/>
      <c r="X16" s="37"/>
      <c r="Y16" s="37"/>
      <c r="Z16" s="37"/>
      <c r="AA16" s="37"/>
    </row>
    <row r="18" spans="1:23" x14ac:dyDescent="0.3">
      <c r="A18" s="137" t="s">
        <v>43</v>
      </c>
      <c r="B18" s="135">
        <f>M39</f>
        <v>2012</v>
      </c>
      <c r="C18" s="136"/>
      <c r="D18" s="135">
        <f>L39</f>
        <v>2013</v>
      </c>
      <c r="E18" s="136"/>
      <c r="F18" s="135">
        <f>K39</f>
        <v>2014</v>
      </c>
      <c r="G18" s="136"/>
      <c r="H18" s="135">
        <f>J39</f>
        <v>2015</v>
      </c>
      <c r="I18" s="136"/>
      <c r="J18" s="135">
        <f>I39</f>
        <v>2016</v>
      </c>
      <c r="K18" s="136"/>
      <c r="L18" s="135">
        <f>H39</f>
        <v>2017</v>
      </c>
      <c r="M18" s="136"/>
      <c r="N18" s="135">
        <f>G39</f>
        <v>2018</v>
      </c>
      <c r="O18" s="136"/>
      <c r="P18" s="135">
        <f>F39</f>
        <v>2019</v>
      </c>
      <c r="Q18" s="136"/>
      <c r="R18" s="135">
        <f>E39</f>
        <v>2020</v>
      </c>
      <c r="S18" s="136"/>
      <c r="T18" s="135">
        <f>D39</f>
        <v>2021</v>
      </c>
      <c r="U18" s="136"/>
      <c r="V18" s="135">
        <f>C39</f>
        <v>2022</v>
      </c>
      <c r="W18" s="136"/>
    </row>
    <row r="19" spans="1:23" x14ac:dyDescent="0.3">
      <c r="A19" s="137"/>
      <c r="B19" s="50" t="s">
        <v>3</v>
      </c>
      <c r="C19" s="50" t="s">
        <v>44</v>
      </c>
      <c r="D19" s="50" t="s">
        <v>3</v>
      </c>
      <c r="E19" s="50" t="s">
        <v>44</v>
      </c>
      <c r="F19" s="50" t="s">
        <v>3</v>
      </c>
      <c r="G19" s="50" t="s">
        <v>44</v>
      </c>
      <c r="H19" s="50" t="s">
        <v>3</v>
      </c>
      <c r="I19" s="50" t="s">
        <v>44</v>
      </c>
      <c r="J19" s="50" t="s">
        <v>3</v>
      </c>
      <c r="K19" s="50" t="s">
        <v>44</v>
      </c>
      <c r="L19" s="50" t="s">
        <v>3</v>
      </c>
      <c r="M19" s="50" t="s">
        <v>44</v>
      </c>
      <c r="N19" s="50" t="s">
        <v>3</v>
      </c>
      <c r="O19" s="50" t="s">
        <v>44</v>
      </c>
      <c r="P19" s="50" t="s">
        <v>3</v>
      </c>
      <c r="Q19" s="50" t="s">
        <v>44</v>
      </c>
      <c r="R19" s="50" t="s">
        <v>3</v>
      </c>
      <c r="S19" s="50" t="s">
        <v>44</v>
      </c>
      <c r="T19" s="50" t="s">
        <v>3</v>
      </c>
      <c r="U19" s="50" t="s">
        <v>44</v>
      </c>
      <c r="V19" s="36" t="s">
        <v>3</v>
      </c>
      <c r="W19" s="36" t="s">
        <v>44</v>
      </c>
    </row>
    <row r="20" spans="1:23" ht="12" x14ac:dyDescent="0.15">
      <c r="A20" s="39" t="s">
        <v>36</v>
      </c>
      <c r="B20" s="25">
        <f>M40</f>
        <v>1176187553.8</v>
      </c>
      <c r="C20" s="25">
        <v>100</v>
      </c>
      <c r="D20" s="25">
        <f>L40</f>
        <v>1170775100.0999999</v>
      </c>
      <c r="E20" s="25">
        <f t="shared" ref="E20:E26" si="0">D20/B20*100</f>
        <v>99.539830728312538</v>
      </c>
      <c r="F20" s="25">
        <f>K40</f>
        <v>1166171817.5000002</v>
      </c>
      <c r="G20" s="25">
        <f t="shared" ref="G20:G26" si="1">F20/B20*100</f>
        <v>99.148457551039286</v>
      </c>
      <c r="H20" s="24">
        <f>J40</f>
        <v>1161808904.5</v>
      </c>
      <c r="I20" s="25">
        <f t="shared" ref="I20:I26" si="2">H20/B20*100</f>
        <v>98.777520706323941</v>
      </c>
      <c r="J20" s="24">
        <f>I40</f>
        <v>1157543128.9000001</v>
      </c>
      <c r="K20" s="25">
        <f t="shared" ref="K20:K26" si="3">J20/B20*100</f>
        <v>98.41484252747243</v>
      </c>
      <c r="L20" s="64">
        <f>H40</f>
        <v>1157091493.3</v>
      </c>
      <c r="M20" s="25">
        <f t="shared" ref="M20:M26" si="4">L20/B20*100</f>
        <v>98.37644426364615</v>
      </c>
      <c r="N20" s="69">
        <f>G40</f>
        <v>1162693055</v>
      </c>
      <c r="O20" s="25">
        <f t="shared" ref="O20:O26" si="5">N20/B20*100</f>
        <v>98.852691583378672</v>
      </c>
      <c r="P20" s="69">
        <f>F40</f>
        <v>1160819991.8</v>
      </c>
      <c r="Q20" s="25">
        <f t="shared" ref="Q20:Q26" si="6">P20/B20*100</f>
        <v>98.693442899446538</v>
      </c>
      <c r="R20" s="82">
        <f>E40</f>
        <v>1157147402.3999999</v>
      </c>
      <c r="S20" s="25">
        <f t="shared" ref="S20:S26" si="7">R20/B20*100</f>
        <v>98.381197680719751</v>
      </c>
      <c r="T20" s="82">
        <f>D40</f>
        <v>1153774956.7</v>
      </c>
      <c r="U20" s="25">
        <f t="shared" ref="U20:U26" si="8">T20/B20*100</f>
        <v>98.094470815679884</v>
      </c>
      <c r="V20" s="82">
        <f>C40</f>
        <v>1150992214.8999999</v>
      </c>
      <c r="W20" s="25">
        <f t="shared" ref="W20:W26" si="9">V20/B20*100</f>
        <v>97.857880844037197</v>
      </c>
    </row>
    <row r="21" spans="1:23" ht="12" x14ac:dyDescent="0.15">
      <c r="A21" s="39" t="s">
        <v>37</v>
      </c>
      <c r="B21" s="25">
        <f t="shared" ref="B21:B26" si="10">M41</f>
        <v>2073884352.0999999</v>
      </c>
      <c r="C21" s="25">
        <v>100</v>
      </c>
      <c r="D21" s="25">
        <f t="shared" ref="D21:D26" si="11">L41</f>
        <v>2077169913.5</v>
      </c>
      <c r="E21" s="25">
        <f t="shared" si="0"/>
        <v>100.15842548774107</v>
      </c>
      <c r="F21" s="25">
        <f t="shared" ref="F21:F26" si="12">K41</f>
        <v>2067369286.3999999</v>
      </c>
      <c r="G21" s="25">
        <f t="shared" si="1"/>
        <v>99.685852024805385</v>
      </c>
      <c r="H21" s="24">
        <f t="shared" ref="H21:H26" si="13">J41</f>
        <v>2057357171.6000001</v>
      </c>
      <c r="I21" s="25">
        <f t="shared" si="2"/>
        <v>99.203080900665242</v>
      </c>
      <c r="J21" s="24">
        <f t="shared" ref="J21:J26" si="14">I41</f>
        <v>2048438163.5</v>
      </c>
      <c r="K21" s="25">
        <f t="shared" si="3"/>
        <v>98.773017956655423</v>
      </c>
      <c r="L21" s="64">
        <f t="shared" ref="L21:L26" si="15">H41</f>
        <v>2043137209.0000002</v>
      </c>
      <c r="M21" s="25">
        <f t="shared" si="4"/>
        <v>98.517412840843065</v>
      </c>
      <c r="N21" s="69">
        <f t="shared" ref="N21:N26" si="16">G41</f>
        <v>2039008715.9999998</v>
      </c>
      <c r="O21" s="25">
        <f t="shared" si="5"/>
        <v>98.318342290172296</v>
      </c>
      <c r="P21" s="69">
        <f t="shared" ref="P21:P26" si="17">F41</f>
        <v>2033294416.6999998</v>
      </c>
      <c r="Q21" s="25">
        <f t="shared" si="6"/>
        <v>98.042806226928761</v>
      </c>
      <c r="R21" s="82">
        <f t="shared" ref="R21:R26" si="18">E41</f>
        <v>2025742025.5999997</v>
      </c>
      <c r="S21" s="25">
        <f t="shared" si="7"/>
        <v>97.678639773174837</v>
      </c>
      <c r="T21" s="82">
        <f t="shared" ref="T21:T26" si="19">D41</f>
        <v>2027688490.7</v>
      </c>
      <c r="U21" s="25">
        <f t="shared" si="8"/>
        <v>97.77249578293879</v>
      </c>
      <c r="V21" s="82">
        <f t="shared" ref="V21:V26" si="20">C41</f>
        <v>2022591559.5999999</v>
      </c>
      <c r="W21" s="25">
        <f t="shared" si="9"/>
        <v>97.526728409515158</v>
      </c>
    </row>
    <row r="22" spans="1:23" ht="12" x14ac:dyDescent="0.15">
      <c r="A22" s="39" t="s">
        <v>38</v>
      </c>
      <c r="B22" s="25">
        <f t="shared" si="10"/>
        <v>7024912036.6000004</v>
      </c>
      <c r="C22" s="25">
        <v>100</v>
      </c>
      <c r="D22" s="25">
        <f t="shared" si="11"/>
        <v>7011400165.8000002</v>
      </c>
      <c r="E22" s="25">
        <f t="shared" si="0"/>
        <v>99.807657793726051</v>
      </c>
      <c r="F22" s="25">
        <f t="shared" si="12"/>
        <v>7004700409.7999992</v>
      </c>
      <c r="G22" s="25">
        <f t="shared" si="1"/>
        <v>99.712286407364275</v>
      </c>
      <c r="H22" s="24">
        <f t="shared" si="13"/>
        <v>6998461282.3000002</v>
      </c>
      <c r="I22" s="25">
        <f t="shared" si="2"/>
        <v>99.623472092430603</v>
      </c>
      <c r="J22" s="24">
        <f t="shared" si="14"/>
        <v>6991122885.8000011</v>
      </c>
      <c r="K22" s="25">
        <f t="shared" si="3"/>
        <v>99.519009624263518</v>
      </c>
      <c r="L22" s="64">
        <f t="shared" si="15"/>
        <v>6982147217.6000023</v>
      </c>
      <c r="M22" s="25">
        <f t="shared" si="4"/>
        <v>99.391240505543806</v>
      </c>
      <c r="N22" s="69">
        <f t="shared" si="16"/>
        <v>6967487573.5999994</v>
      </c>
      <c r="O22" s="25">
        <f t="shared" si="5"/>
        <v>99.182559686145282</v>
      </c>
      <c r="P22" s="69">
        <f t="shared" si="17"/>
        <v>6961019663.000001</v>
      </c>
      <c r="Q22" s="25">
        <f t="shared" si="6"/>
        <v>99.090488631500037</v>
      </c>
      <c r="R22" s="82">
        <f t="shared" si="18"/>
        <v>6951315670.3999996</v>
      </c>
      <c r="S22" s="25">
        <f t="shared" si="7"/>
        <v>98.952351775843439</v>
      </c>
      <c r="T22" s="82">
        <f t="shared" si="19"/>
        <v>6944515812.3999987</v>
      </c>
      <c r="U22" s="25">
        <f t="shared" si="8"/>
        <v>98.855555432137294</v>
      </c>
      <c r="V22" s="82">
        <f t="shared" si="20"/>
        <v>6939233704.0999994</v>
      </c>
      <c r="W22" s="25">
        <f t="shared" si="9"/>
        <v>98.780364336896838</v>
      </c>
    </row>
    <row r="23" spans="1:23" ht="12" x14ac:dyDescent="0.15">
      <c r="A23" s="39" t="s">
        <v>45</v>
      </c>
      <c r="B23" s="25">
        <f t="shared" si="10"/>
        <v>279779100.89999998</v>
      </c>
      <c r="C23" s="25">
        <v>100</v>
      </c>
      <c r="D23" s="25">
        <f t="shared" si="11"/>
        <v>282403254.5</v>
      </c>
      <c r="E23" s="25">
        <f t="shared" si="0"/>
        <v>100.93793767710262</v>
      </c>
      <c r="F23" s="25">
        <f t="shared" si="12"/>
        <v>288503922.60000002</v>
      </c>
      <c r="G23" s="25">
        <f t="shared" si="1"/>
        <v>103.11846798847155</v>
      </c>
      <c r="H23" s="24">
        <f t="shared" si="13"/>
        <v>292127751.09999996</v>
      </c>
      <c r="I23" s="25">
        <f t="shared" si="2"/>
        <v>104.41371430542044</v>
      </c>
      <c r="J23" s="24">
        <f t="shared" si="14"/>
        <v>295533601.69999999</v>
      </c>
      <c r="K23" s="25">
        <f t="shared" si="3"/>
        <v>105.6310499066301</v>
      </c>
      <c r="L23" s="64">
        <f t="shared" si="15"/>
        <v>299025365.40000004</v>
      </c>
      <c r="M23" s="25">
        <f t="shared" si="4"/>
        <v>106.87909298374618</v>
      </c>
      <c r="N23" s="69">
        <f t="shared" si="16"/>
        <v>301807709.60000002</v>
      </c>
      <c r="O23" s="25">
        <f t="shared" si="5"/>
        <v>107.87357191053152</v>
      </c>
      <c r="P23" s="69">
        <f t="shared" si="17"/>
        <v>304530662.99999994</v>
      </c>
      <c r="Q23" s="25">
        <f t="shared" si="6"/>
        <v>108.84682309020887</v>
      </c>
      <c r="R23" s="82">
        <f t="shared" si="18"/>
        <v>308405413.39999998</v>
      </c>
      <c r="S23" s="25">
        <f t="shared" si="7"/>
        <v>110.23175512678188</v>
      </c>
      <c r="T23" s="82">
        <f t="shared" si="19"/>
        <v>311826275.39999998</v>
      </c>
      <c r="U23" s="25">
        <f t="shared" si="8"/>
        <v>111.45445617521463</v>
      </c>
      <c r="V23" s="82">
        <f t="shared" si="20"/>
        <v>315201896.5</v>
      </c>
      <c r="W23" s="25">
        <f t="shared" si="9"/>
        <v>112.66098700226399</v>
      </c>
    </row>
    <row r="24" spans="1:23" ht="12" x14ac:dyDescent="0.15">
      <c r="A24" s="39" t="s">
        <v>40</v>
      </c>
      <c r="B24" s="25">
        <f t="shared" si="10"/>
        <v>408007477.69999999</v>
      </c>
      <c r="C24" s="25">
        <v>100</v>
      </c>
      <c r="D24" s="25">
        <f t="shared" si="11"/>
        <v>422100874</v>
      </c>
      <c r="E24" s="25">
        <f t="shared" si="0"/>
        <v>103.45420049148282</v>
      </c>
      <c r="F24" s="25">
        <f t="shared" si="12"/>
        <v>426713565.09999996</v>
      </c>
      <c r="G24" s="25">
        <f t="shared" si="1"/>
        <v>104.58474131539181</v>
      </c>
      <c r="H24" s="24">
        <f t="shared" si="13"/>
        <v>430248282.60000002</v>
      </c>
      <c r="I24" s="25">
        <f t="shared" si="2"/>
        <v>105.45107776587204</v>
      </c>
      <c r="J24" s="24">
        <f t="shared" si="14"/>
        <v>435602241.79999995</v>
      </c>
      <c r="K24" s="25">
        <f t="shared" si="3"/>
        <v>106.76329861784785</v>
      </c>
      <c r="L24" s="64">
        <f t="shared" si="15"/>
        <v>439005798.09999996</v>
      </c>
      <c r="M24" s="25">
        <f t="shared" si="4"/>
        <v>107.597488304563</v>
      </c>
      <c r="N24" s="69">
        <f t="shared" si="16"/>
        <v>441894611</v>
      </c>
      <c r="O24" s="25">
        <f t="shared" si="5"/>
        <v>108.3055177054663</v>
      </c>
      <c r="P24" s="69">
        <f t="shared" si="17"/>
        <v>446919594.80000001</v>
      </c>
      <c r="Q24" s="25">
        <f t="shared" si="6"/>
        <v>109.53710880970947</v>
      </c>
      <c r="R24" s="82">
        <f t="shared" si="18"/>
        <v>452915875.39999998</v>
      </c>
      <c r="S24" s="25">
        <f t="shared" si="7"/>
        <v>111.00675849206378</v>
      </c>
      <c r="T24" s="82">
        <f t="shared" si="19"/>
        <v>458464408.69999999</v>
      </c>
      <c r="U24" s="25">
        <f t="shared" si="8"/>
        <v>112.3666682004049</v>
      </c>
      <c r="V24" s="82">
        <f t="shared" si="20"/>
        <v>461890623.00000012</v>
      </c>
      <c r="W24" s="25">
        <f t="shared" si="9"/>
        <v>113.20641121671289</v>
      </c>
    </row>
    <row r="25" spans="1:23" ht="12" x14ac:dyDescent="0.15">
      <c r="A25" s="39" t="s">
        <v>41</v>
      </c>
      <c r="B25" s="25">
        <f t="shared" si="10"/>
        <v>245743651.30000001</v>
      </c>
      <c r="C25" s="25">
        <v>100</v>
      </c>
      <c r="D25" s="25">
        <f t="shared" si="11"/>
        <v>243824555.19999999</v>
      </c>
      <c r="E25" s="25">
        <f t="shared" si="0"/>
        <v>99.219065847745043</v>
      </c>
      <c r="F25" s="25">
        <f t="shared" si="12"/>
        <v>244944921.80000001</v>
      </c>
      <c r="G25" s="25">
        <f t="shared" si="1"/>
        <v>99.674974512759675</v>
      </c>
      <c r="H25" s="24">
        <f t="shared" si="13"/>
        <v>245170664.29999998</v>
      </c>
      <c r="I25" s="25">
        <f t="shared" si="2"/>
        <v>99.766835482028171</v>
      </c>
      <c r="J25" s="24">
        <f t="shared" si="14"/>
        <v>245268521.89999998</v>
      </c>
      <c r="K25" s="25">
        <f t="shared" si="3"/>
        <v>99.806656490417325</v>
      </c>
      <c r="L25" s="64">
        <f t="shared" si="15"/>
        <v>245618964.39999995</v>
      </c>
      <c r="M25" s="25">
        <f t="shared" si="4"/>
        <v>99.949261395222024</v>
      </c>
      <c r="N25" s="69">
        <f t="shared" si="16"/>
        <v>245541356.29999998</v>
      </c>
      <c r="O25" s="25">
        <f t="shared" si="5"/>
        <v>99.917680477631919</v>
      </c>
      <c r="P25" s="69">
        <f t="shared" si="17"/>
        <v>245561797.69999999</v>
      </c>
      <c r="Q25" s="25">
        <f t="shared" si="6"/>
        <v>99.925998657935608</v>
      </c>
      <c r="R25" s="82">
        <f t="shared" si="18"/>
        <v>245979835.99999997</v>
      </c>
      <c r="S25" s="25">
        <f t="shared" si="7"/>
        <v>100.09611019399709</v>
      </c>
      <c r="T25" s="82">
        <f t="shared" si="19"/>
        <v>246242879.30000004</v>
      </c>
      <c r="U25" s="25">
        <f t="shared" si="8"/>
        <v>100.20314990737668</v>
      </c>
      <c r="V25" s="82">
        <f t="shared" si="20"/>
        <v>246817669.89999998</v>
      </c>
      <c r="W25" s="25">
        <f t="shared" si="9"/>
        <v>100.43704836089084</v>
      </c>
    </row>
    <row r="26" spans="1:23" ht="12" x14ac:dyDescent="0.15">
      <c r="A26" s="40" t="s">
        <v>33</v>
      </c>
      <c r="B26" s="25">
        <f t="shared" si="10"/>
        <v>1061463312.1000001</v>
      </c>
      <c r="C26" s="25">
        <v>100</v>
      </c>
      <c r="D26" s="25">
        <f t="shared" si="11"/>
        <v>1096243462.2</v>
      </c>
      <c r="E26" s="25">
        <f t="shared" si="0"/>
        <v>103.27662291324896</v>
      </c>
      <c r="F26" s="25">
        <f t="shared" si="12"/>
        <v>1110627964.3000002</v>
      </c>
      <c r="G26" s="25">
        <f t="shared" si="1"/>
        <v>104.63178064089023</v>
      </c>
      <c r="H26" s="24">
        <f t="shared" si="13"/>
        <v>1127743379</v>
      </c>
      <c r="I26" s="25">
        <f t="shared" si="2"/>
        <v>106.24421646461538</v>
      </c>
      <c r="J26" s="24">
        <f t="shared" si="14"/>
        <v>1145285773.3999999</v>
      </c>
      <c r="K26" s="25">
        <f t="shared" si="3"/>
        <v>107.8968778613898</v>
      </c>
      <c r="L26" s="64">
        <f t="shared" si="15"/>
        <v>1169099122.1000001</v>
      </c>
      <c r="M26" s="25">
        <f t="shared" si="4"/>
        <v>110.1403231532377</v>
      </c>
      <c r="N26" s="69">
        <f t="shared" si="16"/>
        <v>1185142951.3</v>
      </c>
      <c r="O26" s="25">
        <f t="shared" si="5"/>
        <v>111.65180537001433</v>
      </c>
      <c r="P26" s="69">
        <f t="shared" si="17"/>
        <v>1193063348.3</v>
      </c>
      <c r="Q26" s="25">
        <f t="shared" si="6"/>
        <v>112.39798254917</v>
      </c>
      <c r="R26" s="82">
        <f t="shared" si="18"/>
        <v>1206586379.5</v>
      </c>
      <c r="S26" s="25">
        <f t="shared" si="7"/>
        <v>113.67198147554325</v>
      </c>
      <c r="T26" s="82">
        <f t="shared" si="19"/>
        <v>1216427351.7</v>
      </c>
      <c r="U26" s="25">
        <f t="shared" si="8"/>
        <v>114.59909521445624</v>
      </c>
      <c r="V26" s="82">
        <f t="shared" si="20"/>
        <v>1223787531.0999999</v>
      </c>
      <c r="W26" s="25">
        <f t="shared" si="9"/>
        <v>115.29249453557253</v>
      </c>
    </row>
    <row r="27" spans="1:23" x14ac:dyDescent="0.3">
      <c r="Q27" s="6"/>
    </row>
    <row r="28" spans="1:23" x14ac:dyDescent="0.3">
      <c r="A28" s="41" t="s">
        <v>46</v>
      </c>
      <c r="B28" s="103">
        <f>M39</f>
        <v>2012</v>
      </c>
      <c r="C28" s="103">
        <f>L39</f>
        <v>2013</v>
      </c>
      <c r="D28" s="103">
        <f>K39</f>
        <v>2014</v>
      </c>
      <c r="E28" s="103">
        <f>J39</f>
        <v>2015</v>
      </c>
      <c r="F28" s="103">
        <f>I39</f>
        <v>2016</v>
      </c>
      <c r="G28" s="103">
        <f>H39</f>
        <v>2017</v>
      </c>
      <c r="H28" s="103">
        <f>G39</f>
        <v>2018</v>
      </c>
      <c r="I28" s="103">
        <f>F39</f>
        <v>2019</v>
      </c>
      <c r="J28" s="103">
        <f>E39</f>
        <v>2020</v>
      </c>
      <c r="K28" s="103">
        <f>D39</f>
        <v>2021</v>
      </c>
      <c r="L28" s="103">
        <f>C39</f>
        <v>2022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3">
      <c r="A29" s="39" t="s">
        <v>36</v>
      </c>
      <c r="B29" s="25">
        <f>C20</f>
        <v>100</v>
      </c>
      <c r="C29" s="25">
        <f>E20</f>
        <v>99.539830728312538</v>
      </c>
      <c r="D29" s="25">
        <f>G20</f>
        <v>99.148457551039286</v>
      </c>
      <c r="E29" s="25">
        <f>I20</f>
        <v>98.777520706323941</v>
      </c>
      <c r="F29" s="25">
        <f>K20</f>
        <v>98.41484252747243</v>
      </c>
      <c r="G29" s="25">
        <f>M20</f>
        <v>98.37644426364615</v>
      </c>
      <c r="H29" s="25">
        <f>O20</f>
        <v>98.852691583378672</v>
      </c>
      <c r="I29" s="25">
        <f>Q20</f>
        <v>98.693442899446538</v>
      </c>
      <c r="J29" s="25">
        <f>S20</f>
        <v>98.381197680719751</v>
      </c>
      <c r="K29" s="25">
        <f>U20</f>
        <v>98.094470815679884</v>
      </c>
      <c r="L29" s="25">
        <f>W20</f>
        <v>97.857880844037197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 x14ac:dyDescent="0.3">
      <c r="A30" s="39" t="s">
        <v>37</v>
      </c>
      <c r="B30" s="25">
        <f t="shared" ref="B30:B35" si="21">C21</f>
        <v>100</v>
      </c>
      <c r="C30" s="25">
        <f t="shared" ref="C30:C35" si="22">E21</f>
        <v>100.15842548774107</v>
      </c>
      <c r="D30" s="25">
        <f t="shared" ref="D30:D35" si="23">G21</f>
        <v>99.685852024805385</v>
      </c>
      <c r="E30" s="25">
        <f t="shared" ref="E30:E35" si="24">I21</f>
        <v>99.203080900665242</v>
      </c>
      <c r="F30" s="25">
        <f t="shared" ref="F30:F35" si="25">K21</f>
        <v>98.773017956655423</v>
      </c>
      <c r="G30" s="25">
        <f t="shared" ref="G30:G35" si="26">M21</f>
        <v>98.517412840843065</v>
      </c>
      <c r="H30" s="25">
        <f t="shared" ref="H30:H35" si="27">O21</f>
        <v>98.318342290172296</v>
      </c>
      <c r="I30" s="25">
        <f t="shared" ref="I30:I35" si="28">Q21</f>
        <v>98.042806226928761</v>
      </c>
      <c r="J30" s="25">
        <f t="shared" ref="J30:J35" si="29">S21</f>
        <v>97.678639773174837</v>
      </c>
      <c r="K30" s="25">
        <f t="shared" ref="K30:K35" si="30">U21</f>
        <v>97.77249578293879</v>
      </c>
      <c r="L30" s="25">
        <f t="shared" ref="L30:L35" si="31">W21</f>
        <v>97.526728409515158</v>
      </c>
    </row>
    <row r="31" spans="1:23" x14ac:dyDescent="0.3">
      <c r="A31" s="39" t="s">
        <v>38</v>
      </c>
      <c r="B31" s="25">
        <f t="shared" si="21"/>
        <v>100</v>
      </c>
      <c r="C31" s="25">
        <f t="shared" si="22"/>
        <v>99.807657793726051</v>
      </c>
      <c r="D31" s="25">
        <f t="shared" si="23"/>
        <v>99.712286407364275</v>
      </c>
      <c r="E31" s="25">
        <f t="shared" si="24"/>
        <v>99.623472092430603</v>
      </c>
      <c r="F31" s="25">
        <f t="shared" si="25"/>
        <v>99.519009624263518</v>
      </c>
      <c r="G31" s="25">
        <f t="shared" si="26"/>
        <v>99.391240505543806</v>
      </c>
      <c r="H31" s="25">
        <f t="shared" si="27"/>
        <v>99.182559686145282</v>
      </c>
      <c r="I31" s="25">
        <f t="shared" si="28"/>
        <v>99.090488631500037</v>
      </c>
      <c r="J31" s="25">
        <f t="shared" si="29"/>
        <v>98.952351775843439</v>
      </c>
      <c r="K31" s="25">
        <f t="shared" si="30"/>
        <v>98.855555432137294</v>
      </c>
      <c r="L31" s="25">
        <f t="shared" si="31"/>
        <v>98.780364336896838</v>
      </c>
    </row>
    <row r="32" spans="1:23" x14ac:dyDescent="0.3">
      <c r="A32" s="39" t="s">
        <v>45</v>
      </c>
      <c r="B32" s="25">
        <f t="shared" si="21"/>
        <v>100</v>
      </c>
      <c r="C32" s="25">
        <f t="shared" si="22"/>
        <v>100.93793767710262</v>
      </c>
      <c r="D32" s="25">
        <f t="shared" si="23"/>
        <v>103.11846798847155</v>
      </c>
      <c r="E32" s="25">
        <f t="shared" si="24"/>
        <v>104.41371430542044</v>
      </c>
      <c r="F32" s="25">
        <f t="shared" si="25"/>
        <v>105.6310499066301</v>
      </c>
      <c r="G32" s="25">
        <f t="shared" si="26"/>
        <v>106.87909298374618</v>
      </c>
      <c r="H32" s="25">
        <f t="shared" si="27"/>
        <v>107.87357191053152</v>
      </c>
      <c r="I32" s="25">
        <f t="shared" si="28"/>
        <v>108.84682309020887</v>
      </c>
      <c r="J32" s="25">
        <f t="shared" si="29"/>
        <v>110.23175512678188</v>
      </c>
      <c r="K32" s="25">
        <f t="shared" si="30"/>
        <v>111.45445617521463</v>
      </c>
      <c r="L32" s="25">
        <f t="shared" si="31"/>
        <v>112.66098700226399</v>
      </c>
    </row>
    <row r="33" spans="1:13" x14ac:dyDescent="0.3">
      <c r="A33" s="39" t="s">
        <v>40</v>
      </c>
      <c r="B33" s="25">
        <f t="shared" si="21"/>
        <v>100</v>
      </c>
      <c r="C33" s="25">
        <f t="shared" si="22"/>
        <v>103.45420049148282</v>
      </c>
      <c r="D33" s="25">
        <f t="shared" si="23"/>
        <v>104.58474131539181</v>
      </c>
      <c r="E33" s="25">
        <f t="shared" si="24"/>
        <v>105.45107776587204</v>
      </c>
      <c r="F33" s="25">
        <f t="shared" si="25"/>
        <v>106.76329861784785</v>
      </c>
      <c r="G33" s="25">
        <f t="shared" si="26"/>
        <v>107.597488304563</v>
      </c>
      <c r="H33" s="25">
        <f t="shared" si="27"/>
        <v>108.3055177054663</v>
      </c>
      <c r="I33" s="25">
        <f t="shared" si="28"/>
        <v>109.53710880970947</v>
      </c>
      <c r="J33" s="25">
        <f t="shared" si="29"/>
        <v>111.00675849206378</v>
      </c>
      <c r="K33" s="25">
        <f t="shared" si="30"/>
        <v>112.3666682004049</v>
      </c>
      <c r="L33" s="25">
        <f t="shared" si="31"/>
        <v>113.20641121671289</v>
      </c>
    </row>
    <row r="34" spans="1:13" x14ac:dyDescent="0.3">
      <c r="A34" s="39" t="s">
        <v>41</v>
      </c>
      <c r="B34" s="25">
        <f t="shared" si="21"/>
        <v>100</v>
      </c>
      <c r="C34" s="25">
        <f t="shared" si="22"/>
        <v>99.219065847745043</v>
      </c>
      <c r="D34" s="25">
        <f t="shared" si="23"/>
        <v>99.674974512759675</v>
      </c>
      <c r="E34" s="25">
        <f t="shared" si="24"/>
        <v>99.766835482028171</v>
      </c>
      <c r="F34" s="25">
        <f t="shared" si="25"/>
        <v>99.806656490417325</v>
      </c>
      <c r="G34" s="25">
        <f t="shared" si="26"/>
        <v>99.949261395222024</v>
      </c>
      <c r="H34" s="25">
        <f t="shared" si="27"/>
        <v>99.917680477631919</v>
      </c>
      <c r="I34" s="25">
        <f t="shared" si="28"/>
        <v>99.925998657935608</v>
      </c>
      <c r="J34" s="25">
        <f t="shared" si="29"/>
        <v>100.09611019399709</v>
      </c>
      <c r="K34" s="25">
        <f t="shared" si="30"/>
        <v>100.20314990737668</v>
      </c>
      <c r="L34" s="25">
        <f t="shared" si="31"/>
        <v>100.43704836089084</v>
      </c>
    </row>
    <row r="35" spans="1:13" x14ac:dyDescent="0.3">
      <c r="A35" s="40" t="s">
        <v>33</v>
      </c>
      <c r="B35" s="25">
        <f t="shared" si="21"/>
        <v>100</v>
      </c>
      <c r="C35" s="25">
        <f t="shared" si="22"/>
        <v>103.27662291324896</v>
      </c>
      <c r="D35" s="25">
        <f t="shared" si="23"/>
        <v>104.63178064089023</v>
      </c>
      <c r="E35" s="25">
        <f t="shared" si="24"/>
        <v>106.24421646461538</v>
      </c>
      <c r="F35" s="25">
        <f t="shared" si="25"/>
        <v>107.8968778613898</v>
      </c>
      <c r="G35" s="25">
        <f t="shared" si="26"/>
        <v>110.1403231532377</v>
      </c>
      <c r="H35" s="25">
        <f t="shared" si="27"/>
        <v>111.65180537001433</v>
      </c>
      <c r="I35" s="25">
        <f t="shared" si="28"/>
        <v>112.39798254917</v>
      </c>
      <c r="J35" s="25">
        <f t="shared" si="29"/>
        <v>113.67198147554325</v>
      </c>
      <c r="K35" s="25">
        <f t="shared" si="30"/>
        <v>114.59909521445624</v>
      </c>
      <c r="L35" s="25">
        <f t="shared" si="31"/>
        <v>115.29249453557253</v>
      </c>
    </row>
    <row r="39" spans="1:13" x14ac:dyDescent="0.3">
      <c r="A39" s="132" t="s">
        <v>43</v>
      </c>
      <c r="B39" s="132"/>
      <c r="C39" s="46">
        <v>2022</v>
      </c>
      <c r="D39" s="100">
        <v>2021</v>
      </c>
      <c r="E39" s="46">
        <v>2020</v>
      </c>
      <c r="F39" s="46">
        <v>2019</v>
      </c>
      <c r="G39" s="46">
        <v>2018</v>
      </c>
      <c r="H39" s="46">
        <v>2017</v>
      </c>
      <c r="I39" s="46">
        <v>2016</v>
      </c>
      <c r="J39" s="46">
        <v>2015</v>
      </c>
      <c r="K39" s="46">
        <v>2014</v>
      </c>
      <c r="L39" s="46">
        <v>2013</v>
      </c>
      <c r="M39" s="46">
        <v>2012</v>
      </c>
    </row>
    <row r="40" spans="1:13" ht="12" x14ac:dyDescent="0.15">
      <c r="A40" s="44" t="s">
        <v>36</v>
      </c>
      <c r="B40" s="44" t="s">
        <v>3</v>
      </c>
      <c r="C40" s="69">
        <v>1150992214.8999999</v>
      </c>
      <c r="D40" s="69">
        <v>1153774956.7</v>
      </c>
      <c r="E40" s="69">
        <v>1157147402.3999999</v>
      </c>
      <c r="F40" s="69">
        <v>1160819991.8</v>
      </c>
      <c r="G40" s="69">
        <v>1162693055</v>
      </c>
      <c r="H40" s="69">
        <v>1157091493.3</v>
      </c>
      <c r="I40" s="64">
        <v>1157543128.9000001</v>
      </c>
      <c r="J40" s="24">
        <v>1161808904.5</v>
      </c>
      <c r="K40" s="24">
        <v>1166171817.5000002</v>
      </c>
      <c r="L40" s="25">
        <v>1170775100.0999999</v>
      </c>
      <c r="M40" s="25">
        <v>1176187553.8</v>
      </c>
    </row>
    <row r="41" spans="1:13" ht="12" x14ac:dyDescent="0.15">
      <c r="A41" s="44" t="s">
        <v>37</v>
      </c>
      <c r="B41" s="44" t="s">
        <v>3</v>
      </c>
      <c r="C41" s="69">
        <v>2022591559.5999999</v>
      </c>
      <c r="D41" s="69">
        <v>2027688490.7</v>
      </c>
      <c r="E41" s="69">
        <v>2025742025.5999997</v>
      </c>
      <c r="F41" s="69">
        <v>2033294416.6999998</v>
      </c>
      <c r="G41" s="69">
        <v>2039008715.9999998</v>
      </c>
      <c r="H41" s="69">
        <v>2043137209.0000002</v>
      </c>
      <c r="I41" s="64">
        <v>2048438163.5</v>
      </c>
      <c r="J41" s="24">
        <v>2057357171.6000001</v>
      </c>
      <c r="K41" s="24">
        <v>2067369286.3999999</v>
      </c>
      <c r="L41" s="25">
        <v>2077169913.5</v>
      </c>
      <c r="M41" s="25">
        <v>2073884352.0999999</v>
      </c>
    </row>
    <row r="42" spans="1:13" ht="12" x14ac:dyDescent="0.15">
      <c r="A42" s="45" t="s">
        <v>38</v>
      </c>
      <c r="B42" s="44" t="s">
        <v>3</v>
      </c>
      <c r="C42" s="69">
        <v>6939233704.0999994</v>
      </c>
      <c r="D42" s="69">
        <v>6944515812.3999987</v>
      </c>
      <c r="E42" s="69">
        <v>6951315670.3999996</v>
      </c>
      <c r="F42" s="69">
        <v>6961019663.000001</v>
      </c>
      <c r="G42" s="69">
        <v>6967487573.5999994</v>
      </c>
      <c r="H42" s="69">
        <v>6982147217.6000023</v>
      </c>
      <c r="I42" s="64">
        <v>6991122885.8000011</v>
      </c>
      <c r="J42" s="24">
        <v>6998461282.3000002</v>
      </c>
      <c r="K42" s="24">
        <v>7004700409.7999992</v>
      </c>
      <c r="L42" s="25">
        <v>7011400165.8000002</v>
      </c>
      <c r="M42" s="25">
        <v>7024912036.6000004</v>
      </c>
    </row>
    <row r="43" spans="1:13" ht="12" x14ac:dyDescent="0.15">
      <c r="A43" s="45" t="s">
        <v>39</v>
      </c>
      <c r="B43" s="44" t="s">
        <v>3</v>
      </c>
      <c r="C43" s="69">
        <v>315201896.5</v>
      </c>
      <c r="D43" s="69">
        <v>311826275.39999998</v>
      </c>
      <c r="E43" s="69">
        <v>308405413.39999998</v>
      </c>
      <c r="F43" s="69">
        <v>304530662.99999994</v>
      </c>
      <c r="G43" s="69">
        <v>301807709.60000002</v>
      </c>
      <c r="H43" s="69">
        <v>299025365.40000004</v>
      </c>
      <c r="I43" s="64">
        <v>295533601.69999999</v>
      </c>
      <c r="J43" s="24">
        <v>292127751.09999996</v>
      </c>
      <c r="K43" s="24">
        <v>288503922.60000002</v>
      </c>
      <c r="L43" s="25">
        <v>282403254.5</v>
      </c>
      <c r="M43" s="25">
        <v>279779100.89999998</v>
      </c>
    </row>
    <row r="44" spans="1:13" ht="12" x14ac:dyDescent="0.15">
      <c r="A44" s="45" t="s">
        <v>40</v>
      </c>
      <c r="B44" s="44" t="s">
        <v>3</v>
      </c>
      <c r="C44" s="69">
        <v>461890623.00000012</v>
      </c>
      <c r="D44" s="69">
        <v>458464408.69999999</v>
      </c>
      <c r="E44" s="69">
        <v>452915875.39999998</v>
      </c>
      <c r="F44" s="69">
        <v>446919594.80000001</v>
      </c>
      <c r="G44" s="69">
        <v>441894611</v>
      </c>
      <c r="H44" s="69">
        <v>439005798.09999996</v>
      </c>
      <c r="I44" s="64">
        <v>435602241.79999995</v>
      </c>
      <c r="J44" s="24">
        <v>430248282.60000002</v>
      </c>
      <c r="K44" s="24">
        <v>426713565.09999996</v>
      </c>
      <c r="L44" s="25">
        <v>422100874</v>
      </c>
      <c r="M44" s="25">
        <v>408007477.69999999</v>
      </c>
    </row>
    <row r="45" spans="1:13" ht="12" x14ac:dyDescent="0.15">
      <c r="A45" s="45" t="s">
        <v>41</v>
      </c>
      <c r="B45" s="44" t="s">
        <v>3</v>
      </c>
      <c r="C45" s="69">
        <v>246817669.89999998</v>
      </c>
      <c r="D45" s="69">
        <v>246242879.30000004</v>
      </c>
      <c r="E45" s="69">
        <v>245979835.99999997</v>
      </c>
      <c r="F45" s="69">
        <v>245561797.69999999</v>
      </c>
      <c r="G45" s="69">
        <v>245541356.29999998</v>
      </c>
      <c r="H45" s="69">
        <v>245618964.39999995</v>
      </c>
      <c r="I45" s="64">
        <v>245268521.89999998</v>
      </c>
      <c r="J45" s="24">
        <v>245170664.29999998</v>
      </c>
      <c r="K45" s="24">
        <v>244944921.80000001</v>
      </c>
      <c r="L45" s="25">
        <v>243824555.19999999</v>
      </c>
      <c r="M45" s="25">
        <v>245743651.30000001</v>
      </c>
    </row>
    <row r="46" spans="1:13" ht="12" x14ac:dyDescent="0.15">
      <c r="A46" s="44" t="s">
        <v>33</v>
      </c>
      <c r="B46" s="44" t="s">
        <v>3</v>
      </c>
      <c r="C46" s="22">
        <v>1223787531.0999999</v>
      </c>
      <c r="D46" s="69">
        <v>1216427351.7</v>
      </c>
      <c r="E46" s="22">
        <v>1206586379.5</v>
      </c>
      <c r="F46" s="22">
        <v>1193063348.3</v>
      </c>
      <c r="G46" s="22">
        <v>1185142951.3</v>
      </c>
      <c r="H46" s="22">
        <v>1169099122.1000001</v>
      </c>
      <c r="I46" s="22">
        <v>1145285773.3999999</v>
      </c>
      <c r="J46" s="6">
        <v>1127743379</v>
      </c>
      <c r="K46" s="26">
        <v>1110627964.3000002</v>
      </c>
      <c r="L46" s="25">
        <v>1096243462.2</v>
      </c>
      <c r="M46" s="25">
        <v>1061463312.1000001</v>
      </c>
    </row>
  </sheetData>
  <mergeCells count="15">
    <mergeCell ref="A39:B39"/>
    <mergeCell ref="A2:B2"/>
    <mergeCell ref="A3:A4"/>
    <mergeCell ref="V18:W18"/>
    <mergeCell ref="P18:Q18"/>
    <mergeCell ref="R18:S18"/>
    <mergeCell ref="T18:U18"/>
    <mergeCell ref="A18:A19"/>
    <mergeCell ref="B18:C18"/>
    <mergeCell ref="D18:E18"/>
    <mergeCell ref="F18:G18"/>
    <mergeCell ref="H18:I18"/>
    <mergeCell ref="N18:O18"/>
    <mergeCell ref="L18:M18"/>
    <mergeCell ref="J18:K18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1.시군별 면적 및 지번수</vt:lpstr>
      <vt:lpstr>2.시군별 면적 및 지번수 현황</vt:lpstr>
      <vt:lpstr>3.지적통계체계표</vt:lpstr>
      <vt:lpstr>4.지목별현황</vt:lpstr>
      <vt:lpstr>5.시군별 지적공부등록지 현황</vt:lpstr>
      <vt:lpstr>6.시군별 지목별 면적 현황</vt:lpstr>
      <vt:lpstr>Sheet7</vt:lpstr>
      <vt:lpstr>'2.시군별 면적 및 지번수 현황'!Print_Area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박승훈</dc:creator>
  <cp:lastModifiedBy>rose</cp:lastModifiedBy>
  <cp:lastPrinted>2014-02-26T06:59:41Z</cp:lastPrinted>
  <dcterms:created xsi:type="dcterms:W3CDTF">2013-04-08T16:05:49Z</dcterms:created>
  <dcterms:modified xsi:type="dcterms:W3CDTF">2023-01-25T01:21:32Z</dcterms:modified>
</cp:coreProperties>
</file>