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4.xml" ContentType="application/vnd.openxmlformats-officedocument.drawingml.chart+xml"/>
  <Override PartName="/xl/drawings/drawing27.xml" ContentType="application/vnd.openxmlformats-officedocument.drawingml.chartshapes+xml"/>
  <Override PartName="/xl/charts/chart25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6.xml" ContentType="application/vnd.openxmlformats-officedocument.drawingml.chart+xml"/>
  <Override PartName="/xl/drawings/drawing30.xml" ContentType="application/vnd.openxmlformats-officedocument.drawingml.chartshapes+xml"/>
  <Override PartName="/xl/charts/chart27.xml" ContentType="application/vnd.openxmlformats-officedocument.drawingml.chart+xml"/>
  <Override PartName="/xl/drawings/drawing31.xml" ContentType="application/vnd.openxmlformats-officedocument.drawing+xml"/>
  <Override PartName="/xl/charts/chart28.xml" ContentType="application/vnd.openxmlformats-officedocument.drawingml.chart+xml"/>
  <Override PartName="/xl/drawings/drawing32.xml" ContentType="application/vnd.openxmlformats-officedocument.drawingml.chartshapes+xml"/>
  <Override PartName="/xl/charts/chart29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30.xml" ContentType="application/vnd.openxmlformats-officedocument.drawingml.chart+xml"/>
  <Override PartName="/xl/drawings/drawing35.xml" ContentType="application/vnd.openxmlformats-officedocument.drawingml.chartshapes+xml"/>
  <Override PartName="/xl/charts/chart31.xml" ContentType="application/vnd.openxmlformats-officedocument.drawingml.chart+xml"/>
  <Override PartName="/xl/drawings/drawing36.xml" ContentType="application/vnd.openxmlformats-officedocument.drawingml.chartshapes+xml"/>
  <Override PartName="/xl/charts/chart32.xml" ContentType="application/vnd.openxmlformats-officedocument.drawingml.chart+xml"/>
  <Override PartName="/xl/drawings/drawing37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-15" yWindow="-15" windowWidth="28830" windowHeight="6135" tabRatio="701"/>
  </bookViews>
  <sheets>
    <sheet name="1.시군구별 면적 및 지번수" sheetId="1" r:id="rId1"/>
    <sheet name="2.시군구별 면적 및 지번수 현황" sheetId="3" r:id="rId2"/>
    <sheet name="3.지적통계체계표" sheetId="2" r:id="rId3"/>
    <sheet name="4.지목별현황" sheetId="4" r:id="rId4"/>
    <sheet name="5.시군구별 지적공부등록지 현황" sheetId="5" r:id="rId5"/>
    <sheet name="6.시군구별 지목별 면적 현황" sheetId="6" r:id="rId6"/>
    <sheet name="Sheet7" sheetId="7" r:id="rId7"/>
  </sheets>
  <calcPr calcId="144525"/>
</workbook>
</file>

<file path=xl/calcChain.xml><?xml version="1.0" encoding="utf-8"?>
<calcChain xmlns="http://schemas.openxmlformats.org/spreadsheetml/2006/main">
  <c r="E15" i="2" l="1"/>
  <c r="D15" i="2"/>
  <c r="V21" i="7" l="1"/>
  <c r="V22" i="7"/>
  <c r="V23" i="7"/>
  <c r="V24" i="7"/>
  <c r="V25" i="7"/>
  <c r="V26" i="7"/>
  <c r="V20" i="7"/>
  <c r="T21" i="7"/>
  <c r="T22" i="7"/>
  <c r="T23" i="7"/>
  <c r="T24" i="7"/>
  <c r="T25" i="7"/>
  <c r="T26" i="7"/>
  <c r="T20" i="7"/>
  <c r="R21" i="7"/>
  <c r="R22" i="7"/>
  <c r="R23" i="7"/>
  <c r="R24" i="7"/>
  <c r="R25" i="7"/>
  <c r="R26" i="7"/>
  <c r="R20" i="7"/>
  <c r="P21" i="7"/>
  <c r="P22" i="7"/>
  <c r="P23" i="7"/>
  <c r="P24" i="7"/>
  <c r="P25" i="7"/>
  <c r="P26" i="7"/>
  <c r="P20" i="7"/>
  <c r="N21" i="7"/>
  <c r="N22" i="7"/>
  <c r="N23" i="7"/>
  <c r="N24" i="7"/>
  <c r="N25" i="7"/>
  <c r="N26" i="7"/>
  <c r="N20" i="7"/>
  <c r="L21" i="7"/>
  <c r="L22" i="7"/>
  <c r="L23" i="7"/>
  <c r="L24" i="7"/>
  <c r="L25" i="7"/>
  <c r="L26" i="7"/>
  <c r="L20" i="7"/>
  <c r="J21" i="7"/>
  <c r="J22" i="7"/>
  <c r="J23" i="7"/>
  <c r="J24" i="7"/>
  <c r="J25" i="7"/>
  <c r="J26" i="7"/>
  <c r="J20" i="7"/>
  <c r="H21" i="7"/>
  <c r="H22" i="7"/>
  <c r="H23" i="7"/>
  <c r="H24" i="7"/>
  <c r="H25" i="7"/>
  <c r="H26" i="7"/>
  <c r="H20" i="7"/>
  <c r="F21" i="7"/>
  <c r="F22" i="7"/>
  <c r="F23" i="7"/>
  <c r="F24" i="7"/>
  <c r="F25" i="7"/>
  <c r="F26" i="7"/>
  <c r="F20" i="7"/>
  <c r="D21" i="7"/>
  <c r="D22" i="7"/>
  <c r="D23" i="7"/>
  <c r="D24" i="7"/>
  <c r="D25" i="7"/>
  <c r="D26" i="7"/>
  <c r="D20" i="7"/>
  <c r="B21" i="7"/>
  <c r="B22" i="7"/>
  <c r="B23" i="7"/>
  <c r="B24" i="7"/>
  <c r="B25" i="7"/>
  <c r="B26" i="7"/>
  <c r="B20" i="7"/>
  <c r="L28" i="7"/>
  <c r="K28" i="7"/>
  <c r="J28" i="7"/>
  <c r="I28" i="7"/>
  <c r="H28" i="7"/>
  <c r="G28" i="7"/>
  <c r="F28" i="7"/>
  <c r="E28" i="7"/>
  <c r="D28" i="7"/>
  <c r="C28" i="7"/>
  <c r="B28" i="7"/>
  <c r="V18" i="7"/>
  <c r="T18" i="7"/>
  <c r="R18" i="7"/>
  <c r="P18" i="7"/>
  <c r="N18" i="7"/>
  <c r="L18" i="7"/>
  <c r="J18" i="7"/>
  <c r="H18" i="7"/>
  <c r="F18" i="7"/>
  <c r="D18" i="7"/>
  <c r="B18" i="7"/>
  <c r="AA32" i="6" l="1"/>
  <c r="AB32" i="6"/>
  <c r="AC32" i="6"/>
  <c r="AD32" i="6"/>
  <c r="AE32" i="6"/>
  <c r="AF32" i="6"/>
  <c r="AG32" i="6"/>
  <c r="AH32" i="6"/>
  <c r="AI32" i="6"/>
  <c r="AJ32" i="6"/>
  <c r="AK32" i="6"/>
  <c r="AA33" i="6"/>
  <c r="AB33" i="6"/>
  <c r="AC33" i="6"/>
  <c r="AD33" i="6"/>
  <c r="AE33" i="6"/>
  <c r="AF33" i="6"/>
  <c r="AG33" i="6"/>
  <c r="AH33" i="6"/>
  <c r="AI33" i="6"/>
  <c r="AJ33" i="6"/>
  <c r="AK33" i="6"/>
  <c r="AA34" i="6"/>
  <c r="AB34" i="6"/>
  <c r="AC34" i="6"/>
  <c r="AD34" i="6"/>
  <c r="AE34" i="6"/>
  <c r="AF34" i="6"/>
  <c r="AG34" i="6"/>
  <c r="AH34" i="6"/>
  <c r="AI34" i="6"/>
  <c r="AJ34" i="6"/>
  <c r="AK34" i="6"/>
  <c r="AA35" i="6"/>
  <c r="AB35" i="6"/>
  <c r="AC35" i="6"/>
  <c r="AD35" i="6"/>
  <c r="AE35" i="6"/>
  <c r="AF35" i="6"/>
  <c r="AG35" i="6"/>
  <c r="AH35" i="6"/>
  <c r="AI35" i="6"/>
  <c r="AJ35" i="6"/>
  <c r="AK35" i="6"/>
  <c r="AA36" i="6"/>
  <c r="AB36" i="6"/>
  <c r="AC36" i="6"/>
  <c r="AD36" i="6"/>
  <c r="AE36" i="6"/>
  <c r="AF36" i="6"/>
  <c r="AG36" i="6"/>
  <c r="AH36" i="6"/>
  <c r="AI36" i="6"/>
  <c r="AJ36" i="6"/>
  <c r="AK36" i="6"/>
  <c r="AA37" i="6"/>
  <c r="AB37" i="6"/>
  <c r="AC37" i="6"/>
  <c r="AD37" i="6"/>
  <c r="AE37" i="6"/>
  <c r="AF37" i="6"/>
  <c r="AG37" i="6"/>
  <c r="AH37" i="6"/>
  <c r="AI37" i="6"/>
  <c r="AJ37" i="6"/>
  <c r="AK37" i="6"/>
  <c r="AA38" i="6"/>
  <c r="AB38" i="6"/>
  <c r="AC38" i="6"/>
  <c r="AD38" i="6"/>
  <c r="AE38" i="6"/>
  <c r="AF38" i="6"/>
  <c r="AG38" i="6"/>
  <c r="AH38" i="6"/>
  <c r="AI38" i="6"/>
  <c r="AJ38" i="6"/>
  <c r="AK38" i="6"/>
  <c r="AA39" i="6"/>
  <c r="AB39" i="6"/>
  <c r="AC39" i="6"/>
  <c r="AD39" i="6"/>
  <c r="AE39" i="6"/>
  <c r="AF39" i="6"/>
  <c r="AG39" i="6"/>
  <c r="AH39" i="6"/>
  <c r="AI39" i="6"/>
  <c r="AJ39" i="6"/>
  <c r="AK39" i="6"/>
  <c r="AA40" i="6"/>
  <c r="AB40" i="6"/>
  <c r="AC40" i="6"/>
  <c r="AD40" i="6"/>
  <c r="AE40" i="6"/>
  <c r="AF40" i="6"/>
  <c r="AG40" i="6"/>
  <c r="AH40" i="6"/>
  <c r="AI40" i="6"/>
  <c r="AJ40" i="6"/>
  <c r="AK40" i="6"/>
  <c r="AA41" i="6"/>
  <c r="AB41" i="6"/>
  <c r="AC41" i="6"/>
  <c r="AD41" i="6"/>
  <c r="AE41" i="6"/>
  <c r="AF41" i="6"/>
  <c r="AG41" i="6"/>
  <c r="AH41" i="6"/>
  <c r="AI41" i="6"/>
  <c r="AJ41" i="6"/>
  <c r="AK41" i="6"/>
  <c r="AA42" i="6"/>
  <c r="AB42" i="6"/>
  <c r="AC42" i="6"/>
  <c r="AD42" i="6"/>
  <c r="AE42" i="6"/>
  <c r="AF42" i="6"/>
  <c r="AG42" i="6"/>
  <c r="AH42" i="6"/>
  <c r="AI42" i="6"/>
  <c r="AJ42" i="6"/>
  <c r="AK42" i="6"/>
  <c r="AA43" i="6"/>
  <c r="AB43" i="6"/>
  <c r="AC43" i="6"/>
  <c r="AD43" i="6"/>
  <c r="AE43" i="6"/>
  <c r="AF43" i="6"/>
  <c r="AG43" i="6"/>
  <c r="AH43" i="6"/>
  <c r="AI43" i="6"/>
  <c r="AJ43" i="6"/>
  <c r="AK43" i="6"/>
  <c r="AA44" i="6"/>
  <c r="AB44" i="6"/>
  <c r="AC44" i="6"/>
  <c r="AD44" i="6"/>
  <c r="AE44" i="6"/>
  <c r="AF44" i="6"/>
  <c r="AG44" i="6"/>
  <c r="AH44" i="6"/>
  <c r="AI44" i="6"/>
  <c r="AJ44" i="6"/>
  <c r="AK44" i="6"/>
  <c r="AA45" i="6"/>
  <c r="AB45" i="6"/>
  <c r="AC45" i="6"/>
  <c r="AD45" i="6"/>
  <c r="AE45" i="6"/>
  <c r="AF45" i="6"/>
  <c r="AG45" i="6"/>
  <c r="AH45" i="6"/>
  <c r="AI45" i="6"/>
  <c r="AJ45" i="6"/>
  <c r="AK45" i="6"/>
  <c r="AA46" i="6"/>
  <c r="AB46" i="6"/>
  <c r="AC46" i="6"/>
  <c r="AD46" i="6"/>
  <c r="AE46" i="6"/>
  <c r="AF46" i="6"/>
  <c r="AG46" i="6"/>
  <c r="AH46" i="6"/>
  <c r="AI46" i="6"/>
  <c r="AJ46" i="6"/>
  <c r="AK46" i="6"/>
  <c r="AA47" i="6"/>
  <c r="AB47" i="6"/>
  <c r="AC47" i="6"/>
  <c r="AD47" i="6"/>
  <c r="AE47" i="6"/>
  <c r="AF47" i="6"/>
  <c r="AG47" i="6"/>
  <c r="AH47" i="6"/>
  <c r="AI47" i="6"/>
  <c r="AJ47" i="6"/>
  <c r="AK47" i="6"/>
  <c r="AA48" i="6"/>
  <c r="AB48" i="6"/>
  <c r="AC48" i="6"/>
  <c r="AD48" i="6"/>
  <c r="AE48" i="6"/>
  <c r="AF48" i="6"/>
  <c r="AG48" i="6"/>
  <c r="AH48" i="6"/>
  <c r="AI48" i="6"/>
  <c r="AJ48" i="6"/>
  <c r="AK48" i="6"/>
  <c r="AA49" i="6"/>
  <c r="AB49" i="6"/>
  <c r="AC49" i="6"/>
  <c r="AD49" i="6"/>
  <c r="AE49" i="6"/>
  <c r="AF49" i="6"/>
  <c r="AG49" i="6"/>
  <c r="AH49" i="6"/>
  <c r="AI49" i="6"/>
  <c r="AJ49" i="6"/>
  <c r="AK49" i="6"/>
  <c r="AA50" i="6"/>
  <c r="AB50" i="6"/>
  <c r="AC50" i="6"/>
  <c r="AD50" i="6"/>
  <c r="AE50" i="6"/>
  <c r="AF50" i="6"/>
  <c r="AG50" i="6"/>
  <c r="AH50" i="6"/>
  <c r="AI50" i="6"/>
  <c r="AJ50" i="6"/>
  <c r="AK50" i="6"/>
  <c r="AA51" i="6"/>
  <c r="AB51" i="6"/>
  <c r="AC51" i="6"/>
  <c r="AD51" i="6"/>
  <c r="AE51" i="6"/>
  <c r="AF51" i="6"/>
  <c r="AG51" i="6"/>
  <c r="AH51" i="6"/>
  <c r="AI51" i="6"/>
  <c r="AJ51" i="6"/>
  <c r="AK51" i="6"/>
  <c r="AA52" i="6"/>
  <c r="AB52" i="6"/>
  <c r="AC52" i="6"/>
  <c r="AD52" i="6"/>
  <c r="AE52" i="6"/>
  <c r="AF52" i="6"/>
  <c r="AG52" i="6"/>
  <c r="AH52" i="6"/>
  <c r="AI52" i="6"/>
  <c r="AJ52" i="6"/>
  <c r="AK52" i="6"/>
  <c r="AL32" i="6"/>
  <c r="AM32" i="6"/>
  <c r="AN32" i="6"/>
  <c r="AO32" i="6"/>
  <c r="AP32" i="6"/>
  <c r="AQ32" i="6"/>
  <c r="AR32" i="6"/>
  <c r="AS32" i="6"/>
  <c r="AT32" i="6"/>
  <c r="AU32" i="6"/>
  <c r="AV32" i="6"/>
  <c r="AL33" i="6"/>
  <c r="AM33" i="6"/>
  <c r="AN33" i="6"/>
  <c r="AO33" i="6"/>
  <c r="AP33" i="6"/>
  <c r="AQ33" i="6"/>
  <c r="AR33" i="6"/>
  <c r="AS33" i="6"/>
  <c r="AT33" i="6"/>
  <c r="AU33" i="6"/>
  <c r="AV33" i="6"/>
  <c r="AL34" i="6"/>
  <c r="AM34" i="6"/>
  <c r="AN34" i="6"/>
  <c r="AO34" i="6"/>
  <c r="AP34" i="6"/>
  <c r="AQ34" i="6"/>
  <c r="AR34" i="6"/>
  <c r="AS34" i="6"/>
  <c r="AT34" i="6"/>
  <c r="AU34" i="6"/>
  <c r="AV34" i="6"/>
  <c r="AL35" i="6"/>
  <c r="AM35" i="6"/>
  <c r="AN35" i="6"/>
  <c r="AO35" i="6"/>
  <c r="AP35" i="6"/>
  <c r="AQ35" i="6"/>
  <c r="AR35" i="6"/>
  <c r="AS35" i="6"/>
  <c r="AT35" i="6"/>
  <c r="AU35" i="6"/>
  <c r="AV35" i="6"/>
  <c r="AL36" i="6"/>
  <c r="AM36" i="6"/>
  <c r="AN36" i="6"/>
  <c r="AO36" i="6"/>
  <c r="AP36" i="6"/>
  <c r="AQ36" i="6"/>
  <c r="AR36" i="6"/>
  <c r="AS36" i="6"/>
  <c r="AT36" i="6"/>
  <c r="AU36" i="6"/>
  <c r="AV36" i="6"/>
  <c r="AL37" i="6"/>
  <c r="AM37" i="6"/>
  <c r="AN37" i="6"/>
  <c r="AO37" i="6"/>
  <c r="AP37" i="6"/>
  <c r="AQ37" i="6"/>
  <c r="AR37" i="6"/>
  <c r="AS37" i="6"/>
  <c r="AT37" i="6"/>
  <c r="AU37" i="6"/>
  <c r="AV37" i="6"/>
  <c r="AL38" i="6"/>
  <c r="AM38" i="6"/>
  <c r="AN38" i="6"/>
  <c r="AO38" i="6"/>
  <c r="AP38" i="6"/>
  <c r="AQ38" i="6"/>
  <c r="AR38" i="6"/>
  <c r="AS38" i="6"/>
  <c r="AT38" i="6"/>
  <c r="AU38" i="6"/>
  <c r="AV38" i="6"/>
  <c r="AL39" i="6"/>
  <c r="AM39" i="6"/>
  <c r="AN39" i="6"/>
  <c r="AO39" i="6"/>
  <c r="AP39" i="6"/>
  <c r="AQ39" i="6"/>
  <c r="AR39" i="6"/>
  <c r="AS39" i="6"/>
  <c r="AT39" i="6"/>
  <c r="AU39" i="6"/>
  <c r="AV39" i="6"/>
  <c r="AL40" i="6"/>
  <c r="AM40" i="6"/>
  <c r="AN40" i="6"/>
  <c r="AO40" i="6"/>
  <c r="AP40" i="6"/>
  <c r="AQ40" i="6"/>
  <c r="AR40" i="6"/>
  <c r="AS40" i="6"/>
  <c r="AT40" i="6"/>
  <c r="AU40" i="6"/>
  <c r="AV40" i="6"/>
  <c r="AL41" i="6"/>
  <c r="AM41" i="6"/>
  <c r="AN41" i="6"/>
  <c r="AO41" i="6"/>
  <c r="AP41" i="6"/>
  <c r="AQ41" i="6"/>
  <c r="AR41" i="6"/>
  <c r="AS41" i="6"/>
  <c r="AT41" i="6"/>
  <c r="AU41" i="6"/>
  <c r="AV41" i="6"/>
  <c r="AL42" i="6"/>
  <c r="AM42" i="6"/>
  <c r="AN42" i="6"/>
  <c r="AO42" i="6"/>
  <c r="AP42" i="6"/>
  <c r="AQ42" i="6"/>
  <c r="AR42" i="6"/>
  <c r="AS42" i="6"/>
  <c r="AT42" i="6"/>
  <c r="AU42" i="6"/>
  <c r="AV42" i="6"/>
  <c r="AL43" i="6"/>
  <c r="AM43" i="6"/>
  <c r="AN43" i="6"/>
  <c r="AO43" i="6"/>
  <c r="AP43" i="6"/>
  <c r="AQ43" i="6"/>
  <c r="AR43" i="6"/>
  <c r="AS43" i="6"/>
  <c r="AT43" i="6"/>
  <c r="AU43" i="6"/>
  <c r="AV43" i="6"/>
  <c r="AL44" i="6"/>
  <c r="AM44" i="6"/>
  <c r="AN44" i="6"/>
  <c r="AO44" i="6"/>
  <c r="AP44" i="6"/>
  <c r="AQ44" i="6"/>
  <c r="AR44" i="6"/>
  <c r="AS44" i="6"/>
  <c r="AT44" i="6"/>
  <c r="AU44" i="6"/>
  <c r="AV44" i="6"/>
  <c r="AL45" i="6"/>
  <c r="AM45" i="6"/>
  <c r="AN45" i="6"/>
  <c r="AO45" i="6"/>
  <c r="AP45" i="6"/>
  <c r="AQ45" i="6"/>
  <c r="AR45" i="6"/>
  <c r="AS45" i="6"/>
  <c r="AT45" i="6"/>
  <c r="AU45" i="6"/>
  <c r="AV45" i="6"/>
  <c r="AL46" i="6"/>
  <c r="AM46" i="6"/>
  <c r="AN46" i="6"/>
  <c r="AO46" i="6"/>
  <c r="AP46" i="6"/>
  <c r="AQ46" i="6"/>
  <c r="AR46" i="6"/>
  <c r="AS46" i="6"/>
  <c r="AT46" i="6"/>
  <c r="AU46" i="6"/>
  <c r="AV46" i="6"/>
  <c r="AL47" i="6"/>
  <c r="AM47" i="6"/>
  <c r="AN47" i="6"/>
  <c r="AO47" i="6"/>
  <c r="AP47" i="6"/>
  <c r="AQ47" i="6"/>
  <c r="AR47" i="6"/>
  <c r="AS47" i="6"/>
  <c r="AT47" i="6"/>
  <c r="AU47" i="6"/>
  <c r="AV47" i="6"/>
  <c r="AL48" i="6"/>
  <c r="AM48" i="6"/>
  <c r="AN48" i="6"/>
  <c r="AO48" i="6"/>
  <c r="AP48" i="6"/>
  <c r="AQ48" i="6"/>
  <c r="AR48" i="6"/>
  <c r="AS48" i="6"/>
  <c r="AT48" i="6"/>
  <c r="AU48" i="6"/>
  <c r="AV48" i="6"/>
  <c r="AL49" i="6"/>
  <c r="AM49" i="6"/>
  <c r="AN49" i="6"/>
  <c r="AO49" i="6"/>
  <c r="AP49" i="6"/>
  <c r="AQ49" i="6"/>
  <c r="AR49" i="6"/>
  <c r="AS49" i="6"/>
  <c r="AT49" i="6"/>
  <c r="AU49" i="6"/>
  <c r="AV49" i="6"/>
  <c r="AL50" i="6"/>
  <c r="AM50" i="6"/>
  <c r="AN50" i="6"/>
  <c r="AO50" i="6"/>
  <c r="AP50" i="6"/>
  <c r="AQ50" i="6"/>
  <c r="AR50" i="6"/>
  <c r="AS50" i="6"/>
  <c r="AT50" i="6"/>
  <c r="AU50" i="6"/>
  <c r="AV50" i="6"/>
  <c r="AL51" i="6"/>
  <c r="AM51" i="6"/>
  <c r="AN51" i="6"/>
  <c r="AO51" i="6"/>
  <c r="AP51" i="6"/>
  <c r="AQ51" i="6"/>
  <c r="AR51" i="6"/>
  <c r="AS51" i="6"/>
  <c r="AT51" i="6"/>
  <c r="AU51" i="6"/>
  <c r="AV51" i="6"/>
  <c r="AL52" i="6"/>
  <c r="AM52" i="6"/>
  <c r="AN52" i="6"/>
  <c r="AO52" i="6"/>
  <c r="AP52" i="6"/>
  <c r="AQ52" i="6"/>
  <c r="AR52" i="6"/>
  <c r="AS52" i="6"/>
  <c r="AT52" i="6"/>
  <c r="AU52" i="6"/>
  <c r="AV52" i="6"/>
  <c r="AM31" i="6"/>
  <c r="AN31" i="6"/>
  <c r="AO31" i="6"/>
  <c r="AP31" i="6"/>
  <c r="AQ31" i="6"/>
  <c r="AR31" i="6"/>
  <c r="AS31" i="6"/>
  <c r="AT31" i="6"/>
  <c r="AU31" i="6"/>
  <c r="AV31" i="6"/>
  <c r="AL31" i="6"/>
  <c r="AK31" i="6"/>
  <c r="AJ31" i="6"/>
  <c r="AF31" i="6"/>
  <c r="AG31" i="6"/>
  <c r="AH31" i="6"/>
  <c r="AI31" i="6"/>
  <c r="AE31" i="6"/>
  <c r="AD31" i="6"/>
  <c r="AC31" i="6"/>
  <c r="AB31" i="6"/>
  <c r="AA31" i="6"/>
  <c r="AA6" i="6"/>
  <c r="AB6" i="6"/>
  <c r="AC6" i="6"/>
  <c r="AD6" i="6"/>
  <c r="AE6" i="6"/>
  <c r="AF6" i="6"/>
  <c r="AG6" i="6"/>
  <c r="AA7" i="6"/>
  <c r="AB7" i="6"/>
  <c r="AC7" i="6"/>
  <c r="AD7" i="6"/>
  <c r="AE7" i="6"/>
  <c r="AF7" i="6"/>
  <c r="AG7" i="6"/>
  <c r="AA8" i="6"/>
  <c r="AB8" i="6"/>
  <c r="AC8" i="6"/>
  <c r="AD8" i="6"/>
  <c r="AE8" i="6"/>
  <c r="AF8" i="6"/>
  <c r="AG8" i="6"/>
  <c r="AA9" i="6"/>
  <c r="AB9" i="6"/>
  <c r="AC9" i="6"/>
  <c r="AD9" i="6"/>
  <c r="AE9" i="6"/>
  <c r="AF9" i="6"/>
  <c r="AG9" i="6"/>
  <c r="AA10" i="6"/>
  <c r="AB10" i="6"/>
  <c r="AC10" i="6"/>
  <c r="AD10" i="6"/>
  <c r="AE10" i="6"/>
  <c r="AF10" i="6"/>
  <c r="AG10" i="6"/>
  <c r="AA11" i="6"/>
  <c r="AB11" i="6"/>
  <c r="AC11" i="6"/>
  <c r="AD11" i="6"/>
  <c r="AE11" i="6"/>
  <c r="AF11" i="6"/>
  <c r="AG11" i="6"/>
  <c r="AA12" i="6"/>
  <c r="AB12" i="6"/>
  <c r="AC12" i="6"/>
  <c r="AD12" i="6"/>
  <c r="AE12" i="6"/>
  <c r="AF12" i="6"/>
  <c r="AG12" i="6"/>
  <c r="AA13" i="6"/>
  <c r="AB13" i="6"/>
  <c r="AC13" i="6"/>
  <c r="AD13" i="6"/>
  <c r="AE13" i="6"/>
  <c r="AF13" i="6"/>
  <c r="AG13" i="6"/>
  <c r="AA14" i="6"/>
  <c r="AB14" i="6"/>
  <c r="AC14" i="6"/>
  <c r="AD14" i="6"/>
  <c r="AE14" i="6"/>
  <c r="AF14" i="6"/>
  <c r="AG14" i="6"/>
  <c r="AA15" i="6"/>
  <c r="AB15" i="6"/>
  <c r="AC15" i="6"/>
  <c r="AD15" i="6"/>
  <c r="AE15" i="6"/>
  <c r="AF15" i="6"/>
  <c r="AG15" i="6"/>
  <c r="AA16" i="6"/>
  <c r="AB16" i="6"/>
  <c r="AC16" i="6"/>
  <c r="AD16" i="6"/>
  <c r="AE16" i="6"/>
  <c r="AF16" i="6"/>
  <c r="AG16" i="6"/>
  <c r="AA17" i="6"/>
  <c r="AB17" i="6"/>
  <c r="AC17" i="6"/>
  <c r="AD17" i="6"/>
  <c r="AE17" i="6"/>
  <c r="AF17" i="6"/>
  <c r="AG17" i="6"/>
  <c r="AA18" i="6"/>
  <c r="AB18" i="6"/>
  <c r="AC18" i="6"/>
  <c r="AD18" i="6"/>
  <c r="AE18" i="6"/>
  <c r="AF18" i="6"/>
  <c r="AG18" i="6"/>
  <c r="AA19" i="6"/>
  <c r="AB19" i="6"/>
  <c r="AC19" i="6"/>
  <c r="AD19" i="6"/>
  <c r="AE19" i="6"/>
  <c r="AF19" i="6"/>
  <c r="AG19" i="6"/>
  <c r="AA20" i="6"/>
  <c r="AB20" i="6"/>
  <c r="AC20" i="6"/>
  <c r="AD20" i="6"/>
  <c r="AE20" i="6"/>
  <c r="AF20" i="6"/>
  <c r="AG20" i="6"/>
  <c r="AA21" i="6"/>
  <c r="AB21" i="6"/>
  <c r="AC21" i="6"/>
  <c r="AD21" i="6"/>
  <c r="AE21" i="6"/>
  <c r="AF21" i="6"/>
  <c r="AG21" i="6"/>
  <c r="AA22" i="6"/>
  <c r="AB22" i="6"/>
  <c r="AC22" i="6"/>
  <c r="AD22" i="6"/>
  <c r="AE22" i="6"/>
  <c r="AF22" i="6"/>
  <c r="AG22" i="6"/>
  <c r="AA23" i="6"/>
  <c r="AB23" i="6"/>
  <c r="AC23" i="6"/>
  <c r="AD23" i="6"/>
  <c r="AE23" i="6"/>
  <c r="AF23" i="6"/>
  <c r="AG23" i="6"/>
  <c r="AA24" i="6"/>
  <c r="AB24" i="6"/>
  <c r="AC24" i="6"/>
  <c r="AD24" i="6"/>
  <c r="AE24" i="6"/>
  <c r="AF24" i="6"/>
  <c r="AG24" i="6"/>
  <c r="AA25" i="6"/>
  <c r="AB25" i="6"/>
  <c r="AC25" i="6"/>
  <c r="AD25" i="6"/>
  <c r="AE25" i="6"/>
  <c r="AF25" i="6"/>
  <c r="AG25" i="6"/>
  <c r="AA26" i="6"/>
  <c r="AB26" i="6"/>
  <c r="AC26" i="6"/>
  <c r="AD26" i="6"/>
  <c r="AE26" i="6"/>
  <c r="AF26" i="6"/>
  <c r="AG26" i="6"/>
  <c r="AG5" i="6"/>
  <c r="AF5" i="6"/>
  <c r="AE5" i="6"/>
  <c r="AD5" i="6"/>
  <c r="AB5" i="6"/>
  <c r="AC5" i="6"/>
  <c r="AA5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AC62" i="6"/>
  <c r="AC61" i="6"/>
  <c r="G15" i="2" l="1"/>
  <c r="B5" i="6" l="1"/>
  <c r="J5" i="6" s="1"/>
  <c r="D25" i="3"/>
  <c r="E25" i="1"/>
  <c r="D6" i="1" l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F25" i="1" s="1"/>
  <c r="D2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F20" i="1" l="1"/>
  <c r="F11" i="1"/>
  <c r="F19" i="1"/>
  <c r="F12" i="1"/>
  <c r="F26" i="1"/>
  <c r="F18" i="1"/>
  <c r="F9" i="1"/>
  <c r="F10" i="1"/>
  <c r="F17" i="1"/>
  <c r="F24" i="1"/>
  <c r="F16" i="1"/>
  <c r="F8" i="1"/>
  <c r="F15" i="1"/>
  <c r="F7" i="1"/>
  <c r="F23" i="1"/>
  <c r="F22" i="1"/>
  <c r="F14" i="1"/>
  <c r="F21" i="1"/>
  <c r="F13" i="1"/>
  <c r="F6" i="1"/>
  <c r="AA4" i="6"/>
  <c r="AB4" i="6"/>
  <c r="AC4" i="6"/>
  <c r="AD4" i="6" l="1"/>
  <c r="AE4" i="6"/>
  <c r="AF4" i="6"/>
  <c r="AG4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A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30" i="6" l="1"/>
  <c r="AH4" i="6" s="1"/>
  <c r="B33" i="5"/>
  <c r="B4" i="5"/>
  <c r="C4" i="3"/>
  <c r="B4" i="3"/>
  <c r="C4" i="1"/>
  <c r="B4" i="1"/>
  <c r="AJ4" i="6" s="1"/>
  <c r="B30" i="7" l="1"/>
  <c r="B31" i="7"/>
  <c r="B32" i="7"/>
  <c r="B33" i="7"/>
  <c r="B34" i="7"/>
  <c r="B35" i="7"/>
  <c r="B29" i="7"/>
  <c r="F9" i="2" l="1"/>
  <c r="G9" i="2" s="1"/>
  <c r="F8" i="2"/>
  <c r="G8" i="2" s="1"/>
  <c r="F7" i="2"/>
  <c r="G7" i="2" s="1"/>
  <c r="W20" i="7"/>
  <c r="L29" i="7" s="1"/>
  <c r="W21" i="7"/>
  <c r="L30" i="7" s="1"/>
  <c r="W22" i="7"/>
  <c r="L31" i="7" s="1"/>
  <c r="W23" i="7"/>
  <c r="L32" i="7" s="1"/>
  <c r="W24" i="7"/>
  <c r="L33" i="7" s="1"/>
  <c r="W25" i="7"/>
  <c r="L34" i="7" s="1"/>
  <c r="W26" i="7"/>
  <c r="L35" i="7" s="1"/>
  <c r="AI4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S6" i="6" s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4" i="6"/>
  <c r="M6" i="6" s="1"/>
  <c r="D4" i="6"/>
  <c r="N6" i="6" s="1"/>
  <c r="E4" i="6"/>
  <c r="O6" i="6" s="1"/>
  <c r="F4" i="6"/>
  <c r="P6" i="6" s="1"/>
  <c r="G4" i="6"/>
  <c r="Q6" i="6" s="1"/>
  <c r="H4" i="6"/>
  <c r="R6" i="6" s="1"/>
  <c r="B6" i="6"/>
  <c r="J6" i="6" s="1"/>
  <c r="B7" i="6"/>
  <c r="J7" i="6" s="1"/>
  <c r="B8" i="6"/>
  <c r="J8" i="6" s="1"/>
  <c r="B9" i="6"/>
  <c r="J9" i="6" s="1"/>
  <c r="B10" i="6"/>
  <c r="J10" i="6" s="1"/>
  <c r="B11" i="6"/>
  <c r="J11" i="6" s="1"/>
  <c r="B12" i="6"/>
  <c r="J12" i="6" s="1"/>
  <c r="B13" i="6"/>
  <c r="J13" i="6" s="1"/>
  <c r="B14" i="6"/>
  <c r="J14" i="6" s="1"/>
  <c r="B15" i="6"/>
  <c r="J15" i="6" s="1"/>
  <c r="B16" i="6"/>
  <c r="J16" i="6" s="1"/>
  <c r="B17" i="6"/>
  <c r="J17" i="6" s="1"/>
  <c r="B18" i="6"/>
  <c r="J18" i="6" s="1"/>
  <c r="B19" i="6"/>
  <c r="J19" i="6" s="1"/>
  <c r="B20" i="6"/>
  <c r="J20" i="6" s="1"/>
  <c r="B21" i="6"/>
  <c r="J21" i="6" s="1"/>
  <c r="B22" i="6"/>
  <c r="J22" i="6" s="1"/>
  <c r="B23" i="6"/>
  <c r="J23" i="6" s="1"/>
  <c r="B24" i="6"/>
  <c r="J24" i="6" s="1"/>
  <c r="B25" i="6"/>
  <c r="J25" i="6" s="1"/>
  <c r="B26" i="6"/>
  <c r="J26" i="6" s="1"/>
  <c r="B4" i="6"/>
  <c r="L6" i="6" s="1"/>
  <c r="L4" i="4"/>
  <c r="J4" i="4"/>
  <c r="H4" i="4"/>
  <c r="F4" i="4"/>
  <c r="D4" i="4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E39" i="5" s="1"/>
  <c r="D38" i="5"/>
  <c r="C38" i="5"/>
  <c r="D37" i="5"/>
  <c r="C37" i="5"/>
  <c r="D36" i="5"/>
  <c r="C36" i="5"/>
  <c r="D35" i="5"/>
  <c r="C35" i="5"/>
  <c r="D34" i="5"/>
  <c r="C34" i="5"/>
  <c r="C33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4" i="5"/>
  <c r="F14" i="2"/>
  <c r="G14" i="2" s="1"/>
  <c r="F13" i="2"/>
  <c r="G13" i="2" s="1"/>
  <c r="F12" i="2"/>
  <c r="G12" i="2" s="1"/>
  <c r="F11" i="2"/>
  <c r="G11" i="2" s="1"/>
  <c r="F10" i="2"/>
  <c r="G10" i="2" s="1"/>
  <c r="F6" i="2"/>
  <c r="G6" i="2" s="1"/>
  <c r="F5" i="2"/>
  <c r="G5" i="2" s="1"/>
  <c r="F4" i="2"/>
  <c r="G4" i="2" s="1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I19" i="3" s="1"/>
  <c r="F20" i="3"/>
  <c r="I20" i="3" s="1"/>
  <c r="F21" i="3"/>
  <c r="F22" i="3"/>
  <c r="F23" i="3"/>
  <c r="F24" i="3"/>
  <c r="F25" i="3"/>
  <c r="F26" i="3"/>
  <c r="F4" i="3"/>
  <c r="E26" i="3"/>
  <c r="E25" i="3"/>
  <c r="H25" i="3" s="1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5" i="3"/>
  <c r="D6" i="3"/>
  <c r="H6" i="3" s="1"/>
  <c r="D7" i="3"/>
  <c r="D8" i="3"/>
  <c r="D9" i="3"/>
  <c r="D10" i="3"/>
  <c r="D11" i="3"/>
  <c r="D12" i="3"/>
  <c r="D13" i="3"/>
  <c r="D14" i="3"/>
  <c r="H14" i="3" s="1"/>
  <c r="D15" i="3"/>
  <c r="D16" i="3"/>
  <c r="D17" i="3"/>
  <c r="D18" i="3"/>
  <c r="D19" i="3"/>
  <c r="D20" i="3"/>
  <c r="D21" i="3"/>
  <c r="D22" i="3"/>
  <c r="H22" i="3" s="1"/>
  <c r="D23" i="3"/>
  <c r="D24" i="3"/>
  <c r="D26" i="3"/>
  <c r="D4" i="3"/>
  <c r="E5" i="1"/>
  <c r="E4" i="1"/>
  <c r="D5" i="1"/>
  <c r="D4" i="1"/>
  <c r="I26" i="7"/>
  <c r="E35" i="7" s="1"/>
  <c r="I24" i="7"/>
  <c r="E33" i="7" s="1"/>
  <c r="I23" i="7"/>
  <c r="E32" i="7" s="1"/>
  <c r="I22" i="7"/>
  <c r="E31" i="7" s="1"/>
  <c r="I20" i="7"/>
  <c r="E29" i="7" s="1"/>
  <c r="K26" i="7"/>
  <c r="F35" i="7" s="1"/>
  <c r="K22" i="7"/>
  <c r="F31" i="7" s="1"/>
  <c r="Q26" i="7"/>
  <c r="I35" i="7" s="1"/>
  <c r="Q24" i="7"/>
  <c r="I33" i="7" s="1"/>
  <c r="S26" i="7"/>
  <c r="J35" i="7" s="1"/>
  <c r="E41" i="5" l="1"/>
  <c r="E49" i="5"/>
  <c r="I11" i="3"/>
  <c r="E35" i="5"/>
  <c r="E37" i="5"/>
  <c r="E53" i="5"/>
  <c r="E19" i="5"/>
  <c r="E15" i="5"/>
  <c r="E23" i="5"/>
  <c r="E7" i="5"/>
  <c r="E11" i="5"/>
  <c r="I26" i="3"/>
  <c r="I25" i="3"/>
  <c r="I18" i="3"/>
  <c r="I17" i="3"/>
  <c r="I10" i="3"/>
  <c r="E43" i="5"/>
  <c r="E47" i="5"/>
  <c r="E51" i="5"/>
  <c r="E55" i="5"/>
  <c r="E45" i="5"/>
  <c r="E20" i="5"/>
  <c r="E12" i="5"/>
  <c r="F5" i="1"/>
  <c r="E24" i="5"/>
  <c r="E16" i="5"/>
  <c r="E8" i="5"/>
  <c r="H26" i="3"/>
  <c r="H18" i="3"/>
  <c r="H10" i="3"/>
  <c r="H17" i="3"/>
  <c r="H9" i="3"/>
  <c r="I21" i="3"/>
  <c r="I13" i="3"/>
  <c r="I5" i="3"/>
  <c r="F4" i="1"/>
  <c r="H23" i="3"/>
  <c r="H15" i="3"/>
  <c r="I12" i="3"/>
  <c r="E25" i="5"/>
  <c r="E17" i="5"/>
  <c r="E9" i="5"/>
  <c r="E36" i="5"/>
  <c r="E40" i="5"/>
  <c r="E44" i="5"/>
  <c r="E48" i="5"/>
  <c r="E52" i="5"/>
  <c r="I9" i="3"/>
  <c r="E22" i="5"/>
  <c r="E14" i="5"/>
  <c r="E6" i="5"/>
  <c r="H20" i="3"/>
  <c r="H12" i="3"/>
  <c r="E21" i="5"/>
  <c r="E13" i="5"/>
  <c r="E5" i="5"/>
  <c r="E34" i="5"/>
  <c r="E38" i="5"/>
  <c r="E42" i="5"/>
  <c r="E46" i="5"/>
  <c r="E50" i="5"/>
  <c r="E54" i="5"/>
  <c r="I23" i="3"/>
  <c r="I15" i="3"/>
  <c r="I7" i="3"/>
  <c r="E26" i="5"/>
  <c r="E18" i="5"/>
  <c r="E10" i="5"/>
  <c r="H21" i="3"/>
  <c r="H13" i="3"/>
  <c r="H5" i="3"/>
  <c r="H19" i="3"/>
  <c r="H11" i="3"/>
  <c r="I24" i="3"/>
  <c r="I16" i="3"/>
  <c r="I8" i="3"/>
  <c r="I22" i="3"/>
  <c r="I14" i="3"/>
  <c r="I6" i="3"/>
  <c r="H24" i="3"/>
  <c r="H16" i="3"/>
  <c r="H8" i="3"/>
  <c r="H7" i="3"/>
  <c r="E4" i="3"/>
  <c r="H4" i="3" s="1"/>
  <c r="S22" i="7"/>
  <c r="J31" i="7" s="1"/>
  <c r="Q22" i="7"/>
  <c r="I31" i="7" s="1"/>
  <c r="Q23" i="7"/>
  <c r="I32" i="7" s="1"/>
  <c r="G4" i="3"/>
  <c r="I4" i="3" s="1"/>
  <c r="Q20" i="7"/>
  <c r="I29" i="7" s="1"/>
  <c r="O4" i="4"/>
  <c r="N4" i="4"/>
  <c r="D33" i="5"/>
  <c r="E33" i="5" s="1"/>
  <c r="D4" i="5"/>
  <c r="E4" i="5" s="1"/>
  <c r="Q21" i="7"/>
  <c r="I30" i="7" s="1"/>
  <c r="Q25" i="7"/>
  <c r="I34" i="7" s="1"/>
  <c r="I21" i="7"/>
  <c r="E30" i="7" s="1"/>
  <c r="I25" i="7"/>
  <c r="E34" i="7" s="1"/>
  <c r="U22" i="7"/>
  <c r="K31" i="7" s="1"/>
  <c r="U26" i="7"/>
  <c r="K35" i="7" s="1"/>
  <c r="S23" i="7"/>
  <c r="J32" i="7" s="1"/>
  <c r="M22" i="7"/>
  <c r="G31" i="7" s="1"/>
  <c r="M26" i="7"/>
  <c r="G35" i="7" s="1"/>
  <c r="K23" i="7"/>
  <c r="F32" i="7" s="1"/>
  <c r="E22" i="7"/>
  <c r="C31" i="7" s="1"/>
  <c r="E26" i="7"/>
  <c r="C35" i="7" s="1"/>
  <c r="O23" i="7"/>
  <c r="H32" i="7" s="1"/>
  <c r="U23" i="7"/>
  <c r="K32" i="7" s="1"/>
  <c r="S20" i="7"/>
  <c r="J29" i="7" s="1"/>
  <c r="S24" i="7"/>
  <c r="J33" i="7" s="1"/>
  <c r="M23" i="7"/>
  <c r="G32" i="7" s="1"/>
  <c r="K20" i="7"/>
  <c r="F29" i="7" s="1"/>
  <c r="K24" i="7"/>
  <c r="F33" i="7" s="1"/>
  <c r="E23" i="7"/>
  <c r="C32" i="7" s="1"/>
  <c r="O25" i="7"/>
  <c r="H34" i="7" s="1"/>
  <c r="G21" i="7"/>
  <c r="D30" i="7" s="1"/>
  <c r="U25" i="7"/>
  <c r="K34" i="7" s="1"/>
  <c r="O24" i="7"/>
  <c r="H33" i="7" s="1"/>
  <c r="M25" i="7"/>
  <c r="G34" i="7" s="1"/>
  <c r="U20" i="7"/>
  <c r="K29" i="7" s="1"/>
  <c r="U24" i="7"/>
  <c r="K33" i="7" s="1"/>
  <c r="S21" i="7"/>
  <c r="J30" i="7" s="1"/>
  <c r="S25" i="7"/>
  <c r="J34" i="7" s="1"/>
  <c r="M20" i="7"/>
  <c r="G29" i="7" s="1"/>
  <c r="M24" i="7"/>
  <c r="G33" i="7" s="1"/>
  <c r="K21" i="7"/>
  <c r="F30" i="7" s="1"/>
  <c r="K25" i="7"/>
  <c r="F34" i="7" s="1"/>
  <c r="G23" i="7"/>
  <c r="D32" i="7" s="1"/>
  <c r="E20" i="7"/>
  <c r="C29" i="7" s="1"/>
  <c r="E24" i="7"/>
  <c r="C33" i="7" s="1"/>
  <c r="O22" i="7"/>
  <c r="H31" i="7" s="1"/>
  <c r="O26" i="7"/>
  <c r="H35" i="7" s="1"/>
  <c r="O21" i="7"/>
  <c r="H30" i="7" s="1"/>
  <c r="G25" i="7"/>
  <c r="D34" i="7" s="1"/>
  <c r="U21" i="7"/>
  <c r="K30" i="7" s="1"/>
  <c r="O20" i="7"/>
  <c r="H29" i="7" s="1"/>
  <c r="M21" i="7"/>
  <c r="G30" i="7" s="1"/>
  <c r="G20" i="7"/>
  <c r="D29" i="7" s="1"/>
  <c r="G24" i="7"/>
  <c r="D33" i="7" s="1"/>
  <c r="E21" i="7"/>
  <c r="C30" i="7" s="1"/>
  <c r="E25" i="7"/>
  <c r="C34" i="7" s="1"/>
  <c r="G26" i="7"/>
  <c r="D35" i="7" s="1"/>
  <c r="G22" i="7"/>
  <c r="D31" i="7" s="1"/>
  <c r="S14" i="4" l="1"/>
  <c r="M4" i="4"/>
  <c r="S13" i="4" s="1"/>
  <c r="E4" i="4"/>
  <c r="S9" i="4" s="1"/>
  <c r="G4" i="4"/>
  <c r="I4" i="4"/>
  <c r="S11" i="4" s="1"/>
  <c r="K4" i="4"/>
  <c r="S12" i="4" s="1"/>
  <c r="S10" i="4" l="1"/>
  <c r="C4" i="4" l="1"/>
  <c r="B4" i="4"/>
  <c r="S8" i="4"/>
</calcChain>
</file>

<file path=xl/sharedStrings.xml><?xml version="1.0" encoding="utf-8"?>
<sst xmlns="http://schemas.openxmlformats.org/spreadsheetml/2006/main" count="493" uniqueCount="102">
  <si>
    <t>년도</t>
  </si>
  <si>
    <t>합계</t>
  </si>
  <si>
    <t>전</t>
  </si>
  <si>
    <t>답</t>
  </si>
  <si>
    <t>임야</t>
  </si>
  <si>
    <t>대</t>
  </si>
  <si>
    <t>도로</t>
  </si>
  <si>
    <t>하천</t>
  </si>
  <si>
    <t>기타</t>
  </si>
  <si>
    <t>면적</t>
  </si>
  <si>
    <t>변동률</t>
  </si>
  <si>
    <t>대지</t>
  </si>
  <si>
    <t>구분</t>
  </si>
  <si>
    <t>1. 시·군별 면적 및 지번수</t>
  </si>
  <si>
    <t xml:space="preserve">                   지목별 
행정구역명</t>
  </si>
  <si>
    <t>계</t>
  </si>
  <si>
    <t>지번수</t>
  </si>
  <si>
    <t>창원시의창구</t>
  </si>
  <si>
    <t>창원시성산구</t>
  </si>
  <si>
    <t>창원시마산합포구</t>
  </si>
  <si>
    <t>창원시마산회원구</t>
  </si>
  <si>
    <t>창원시진해구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</si>
  <si>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</si>
  <si>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</si>
  <si>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</si>
  <si>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</si>
  <si>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</si>
  <si>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</si>
  <si>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</si>
  <si>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</si>
  <si>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</si>
  <si>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</si>
  <si>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고성군</t>
  </si>
  <si>
    <t>남해군</t>
  </si>
  <si>
    <t>하동군</t>
  </si>
  <si>
    <t>산청군</t>
  </si>
  <si>
    <t>함양군</t>
  </si>
  <si>
    <t>거창군</t>
  </si>
  <si>
    <t>합천군</t>
  </si>
  <si>
    <t>국유지</t>
  </si>
  <si>
    <t>도유지</t>
  </si>
  <si>
    <t>군유지</t>
  </si>
  <si>
    <t>법인</t>
  </si>
  <si>
    <t>소계</t>
  </si>
  <si>
    <t>총계</t>
  </si>
  <si>
    <t>과수원</t>
  </si>
  <si>
    <t>목장용지</t>
  </si>
  <si>
    <t>광천지</t>
  </si>
  <si>
    <t>염전</t>
  </si>
  <si>
    <t>공장용지</t>
  </si>
  <si>
    <t>학교용지</t>
  </si>
  <si>
    <t>주차장</t>
  </si>
  <si>
    <t>주유소용지</t>
  </si>
  <si>
    <t>창고용지</t>
  </si>
  <si>
    <t>철도용지</t>
  </si>
  <si>
    <t>제방</t>
  </si>
  <si>
    <t>구거</t>
  </si>
  <si>
    <t>유지</t>
  </si>
  <si>
    <t>양어장</t>
  </si>
  <si>
    <t>수도용지</t>
  </si>
  <si>
    <t>공원</t>
  </si>
  <si>
    <t>체육용지</t>
  </si>
  <si>
    <t>유원지</t>
  </si>
  <si>
    <t>종교용지</t>
  </si>
  <si>
    <t>사적지</t>
  </si>
  <si>
    <t>묘지</t>
  </si>
  <si>
    <t>잡종지</t>
  </si>
  <si>
    <t>%</t>
    <phoneticPr fontId="15" type="noConversion"/>
  </si>
  <si>
    <t>2. 시·군·구별 면적 및 지번수</t>
    <phoneticPr fontId="15" type="noConversion"/>
  </si>
  <si>
    <t>3. 지적통계체계표</t>
    <phoneticPr fontId="15" type="noConversion"/>
  </si>
  <si>
    <t>토지대장등록지</t>
    <phoneticPr fontId="15" type="noConversion"/>
  </si>
  <si>
    <t>임야대장등록지</t>
    <phoneticPr fontId="15" type="noConversion"/>
  </si>
  <si>
    <t>기타</t>
    <phoneticPr fontId="15" type="noConversion"/>
  </si>
  <si>
    <t>기타</t>
    <phoneticPr fontId="15" type="noConversion"/>
  </si>
  <si>
    <t>%</t>
    <phoneticPr fontId="15" type="noConversion"/>
  </si>
  <si>
    <t>5-2. 임야대장등록지 현황</t>
    <phoneticPr fontId="15" type="noConversion"/>
  </si>
  <si>
    <t>5-1. 토지대장등록지 현황</t>
    <phoneticPr fontId="15" type="noConversion"/>
  </si>
  <si>
    <t>6. 시·군·구별 지목별 면적 현황</t>
    <phoneticPr fontId="15" type="noConversion"/>
  </si>
  <si>
    <t>기타</t>
    <phoneticPr fontId="15" type="noConversion"/>
  </si>
  <si>
    <t xml:space="preserve">기타 </t>
    <phoneticPr fontId="15" type="noConversion"/>
  </si>
  <si>
    <t>면적</t>
    <phoneticPr fontId="15" type="noConversion"/>
  </si>
  <si>
    <r>
      <t>(</t>
    </r>
    <r>
      <rPr>
        <sz val="8"/>
        <rFont val="굴림"/>
        <family val="3"/>
        <charset val="129"/>
      </rPr>
      <t xml:space="preserve"> </t>
    </r>
    <r>
      <rPr>
        <sz val="8"/>
        <color indexed="8"/>
        <rFont val="굴림"/>
        <family val="3"/>
        <charset val="129"/>
      </rPr>
      <t>단위 : ㎡, 필</t>
    </r>
    <r>
      <rPr>
        <sz val="8"/>
        <rFont val="굴림"/>
        <family val="3"/>
        <charset val="129"/>
      </rPr>
      <t xml:space="preserve"> )</t>
    </r>
  </si>
  <si>
    <t>4-2. 최근 10년간 주요지목별 변동추이</t>
  </si>
  <si>
    <t>4-1. 지목별 현황</t>
    <phoneticPr fontId="15" type="noConversion"/>
  </si>
  <si>
    <t>1-3 지적공부등록지(2003-2013)</t>
    <phoneticPr fontId="15" type="noConversion"/>
  </si>
  <si>
    <t>창원시(계)</t>
  </si>
  <si>
    <t>개인</t>
  </si>
  <si>
    <t>종중</t>
  </si>
  <si>
    <t>종교단체</t>
  </si>
  <si>
    <t>기타단체</t>
  </si>
  <si>
    <t>도표들어가는 값!</t>
    <phoneticPr fontId="15" type="noConversion"/>
  </si>
  <si>
    <t>도표함수</t>
    <phoneticPr fontId="15" type="noConversion"/>
  </si>
  <si>
    <t>전</t>
    <phoneticPr fontId="15" type="noConversion"/>
  </si>
  <si>
    <t>답</t>
    <phoneticPr fontId="15" type="noConversion"/>
  </si>
  <si>
    <t>임야</t>
    <phoneticPr fontId="15" type="noConversion"/>
  </si>
  <si>
    <t>대</t>
    <phoneticPr fontId="15" type="noConversion"/>
  </si>
  <si>
    <t>도로</t>
    <phoneticPr fontId="15" type="noConversion"/>
  </si>
  <si>
    <t>하천</t>
    <phoneticPr fontId="15" type="noConversion"/>
  </si>
  <si>
    <t>기타</t>
    <phoneticPr fontId="15" type="noConversion"/>
  </si>
  <si>
    <t>도표함수</t>
    <phoneticPr fontId="15" type="noConversion"/>
  </si>
  <si>
    <t>도표함수</t>
    <phoneticPr fontId="15" type="noConversion"/>
  </si>
  <si>
    <t>1.시군구별 면적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</si>
</sst>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76" formatCode="#,##0.0_ "/>
    <numFmt numFmtId="177" formatCode="#,##0_ "/>
    <numFmt numFmtId="178" formatCode="#,##0.0_ ;[Red]\-#,##0.0\ "/>
    <numFmt numFmtId="179" formatCode="#,##0.00_ ;[Red]\-#,##0.00\ "/>
    <numFmt numFmtId="180" formatCode="#,##0.0_);[Red]\(#,##0.0\)"/>
    <numFmt numFmtId="181" formatCode="_-* #,##0.0_-;\-* #,##0.0_-;_-* &quot;-&quot;_-;_-@_-"/>
    <numFmt numFmtId="182" formatCode="_(* #,##0.00_);_(* \(#,##0.00\);_(* &quot;-&quot;??_);_(@_)"/>
    <numFmt numFmtId="183" formatCode="0.0"/>
  </numFmts>
  <fonts count="32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name val="돋움"/>
      <family val="3"/>
      <charset val="129"/>
    </font>
    <font>
      <sz val="8"/>
      <color theme="1"/>
      <name val="굴림"/>
      <family val="3"/>
      <charset val="129"/>
    </font>
    <font>
      <sz val="8"/>
      <name val="굴림"/>
      <family val="3"/>
      <charset val="129"/>
    </font>
    <font>
      <sz val="8"/>
      <color indexed="8"/>
      <name val="굴림"/>
      <family val="3"/>
      <charset val="129"/>
    </font>
    <font>
      <b/>
      <sz val="10"/>
      <name val="돋움"/>
      <family val="3"/>
      <charset val="129"/>
    </font>
    <font>
      <b/>
      <sz val="9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10"/>
      <color rgb="FFFF0000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8"/>
      <color rgb="FFFF0000"/>
      <name val="굴림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72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11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1" fontId="10" fillId="0" borderId="0" applyFont="0" applyFill="0" applyBorder="0" applyAlignment="0" applyProtection="0">
      <alignment vertical="center"/>
    </xf>
    <xf numFmtId="0" fontId="12" fillId="0" borderId="0"/>
    <xf numFmtId="41" fontId="10" fillId="0" borderId="0" applyFont="0" applyFill="0" applyBorder="0" applyAlignment="0" applyProtection="0">
      <alignment vertical="center"/>
    </xf>
    <xf numFmtId="0" fontId="12" fillId="0" borderId="0"/>
    <xf numFmtId="41" fontId="10" fillId="0" borderId="0" applyFont="0" applyFill="0" applyBorder="0" applyAlignment="0" applyProtection="0">
      <alignment vertical="center"/>
    </xf>
    <xf numFmtId="0" fontId="12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0" borderId="0"/>
    <xf numFmtId="41" fontId="1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22" fillId="0" borderId="0" applyFont="0" applyFill="0" applyBorder="0" applyAlignment="0" applyProtection="0">
      <alignment vertical="center"/>
    </xf>
    <xf numFmtId="0" fontId="12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2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22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22" fillId="0" borderId="0" applyFont="0" applyFill="0" applyBorder="0" applyAlignment="0" applyProtection="0">
      <alignment vertical="center"/>
    </xf>
    <xf numFmtId="0" fontId="12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22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22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1" fontId="22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1" fontId="22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22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41" fontId="23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2" fillId="0" borderId="0"/>
    <xf numFmtId="0" fontId="12" fillId="0" borderId="0"/>
    <xf numFmtId="41" fontId="22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0" borderId="0"/>
    <xf numFmtId="41" fontId="9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12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41" fontId="8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41" fontId="22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0" borderId="0"/>
    <xf numFmtId="41" fontId="6" fillId="0" borderId="0" applyFont="0" applyFill="0" applyBorder="0" applyAlignment="0" applyProtection="0">
      <alignment vertical="center"/>
    </xf>
    <xf numFmtId="0" fontId="12" fillId="0" borderId="0"/>
    <xf numFmtId="41" fontId="6" fillId="0" borderId="0" applyFont="0" applyFill="0" applyBorder="0" applyAlignment="0" applyProtection="0">
      <alignment vertical="center"/>
    </xf>
    <xf numFmtId="0" fontId="12" fillId="0" borderId="0"/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182" fontId="24" fillId="0" borderId="0"/>
    <xf numFmtId="0" fontId="12" fillId="0" borderId="0"/>
    <xf numFmtId="182" fontId="24" fillId="0" borderId="0"/>
    <xf numFmtId="0" fontId="12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12" fillId="0" borderId="0" xfId="1" applyAlignment="1">
      <alignment vertical="center"/>
    </xf>
    <xf numFmtId="0" fontId="14" fillId="0" borderId="0" xfId="0" applyFont="1">
      <alignment vertical="center"/>
    </xf>
    <xf numFmtId="0" fontId="13" fillId="0" borderId="0" xfId="1" applyFont="1">
      <alignment vertical="center"/>
    </xf>
    <xf numFmtId="176" fontId="0" fillId="0" borderId="0" xfId="0" applyNumberFormat="1">
      <alignment vertical="center"/>
    </xf>
    <xf numFmtId="176" fontId="14" fillId="0" borderId="0" xfId="0" applyNumberFormat="1" applyFont="1">
      <alignment vertical="center"/>
    </xf>
    <xf numFmtId="180" fontId="14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0" fontId="18" fillId="5" borderId="1" xfId="3" applyFont="1" applyFill="1" applyBorder="1" applyAlignment="1">
      <alignment horizontal="center"/>
    </xf>
    <xf numFmtId="176" fontId="18" fillId="3" borderId="1" xfId="3" applyNumberFormat="1" applyFont="1" applyFill="1" applyBorder="1" applyAlignment="1" applyProtection="1">
      <alignment horizontal="center" vertical="center"/>
      <protection locked="0"/>
    </xf>
    <xf numFmtId="177" fontId="18" fillId="3" borderId="1" xfId="3" applyNumberFormat="1" applyFont="1" applyFill="1" applyBorder="1" applyAlignment="1" applyProtection="1">
      <alignment horizontal="center" vertical="center"/>
      <protection locked="0"/>
    </xf>
    <xf numFmtId="0" fontId="18" fillId="5" borderId="1" xfId="3" applyFont="1" applyFill="1" applyBorder="1" applyAlignment="1" applyProtection="1">
      <alignment horizontal="center" vertical="center" wrapText="1"/>
      <protection locked="0"/>
    </xf>
    <xf numFmtId="0" fontId="18" fillId="5" borderId="13" xfId="3" applyFont="1" applyFill="1" applyBorder="1" applyAlignment="1" applyProtection="1">
      <alignment horizontal="center" vertical="center" wrapText="1"/>
      <protection locked="0"/>
    </xf>
    <xf numFmtId="0" fontId="18" fillId="5" borderId="1" xfId="3" applyFont="1" applyFill="1" applyBorder="1" applyAlignment="1" applyProtection="1">
      <alignment horizontal="center"/>
      <protection locked="0"/>
    </xf>
    <xf numFmtId="0" fontId="18" fillId="0" borderId="2" xfId="3" applyFont="1" applyBorder="1" applyAlignment="1">
      <alignment horizontal="left" vertical="center"/>
    </xf>
    <xf numFmtId="176" fontId="18" fillId="0" borderId="1" xfId="1" applyNumberFormat="1" applyFont="1" applyBorder="1">
      <alignment vertical="center"/>
    </xf>
    <xf numFmtId="176" fontId="17" fillId="0" borderId="1" xfId="0" applyNumberFormat="1" applyFont="1" applyBorder="1">
      <alignment vertical="center"/>
    </xf>
    <xf numFmtId="176" fontId="18" fillId="3" borderId="1" xfId="12" applyNumberFormat="1" applyFont="1" applyFill="1" applyBorder="1" applyAlignment="1">
      <alignment horizontal="center" vertical="center"/>
    </xf>
    <xf numFmtId="176" fontId="18" fillId="3" borderId="1" xfId="11" applyNumberFormat="1" applyFont="1" applyFill="1" applyBorder="1" applyAlignment="1">
      <alignment horizontal="center" vertical="center"/>
    </xf>
    <xf numFmtId="176" fontId="18" fillId="3" borderId="1" xfId="12" applyNumberFormat="1" applyFont="1" applyFill="1" applyBorder="1" applyAlignment="1" applyProtection="1">
      <alignment horizontal="center" vertical="center"/>
      <protection locked="0"/>
    </xf>
    <xf numFmtId="176" fontId="18" fillId="3" borderId="1" xfId="11" applyNumberFormat="1" applyFont="1" applyFill="1" applyBorder="1" applyAlignment="1" applyProtection="1">
      <alignment horizontal="center" vertical="center"/>
      <protection locked="0"/>
    </xf>
    <xf numFmtId="176" fontId="18" fillId="0" borderId="1" xfId="11" applyNumberFormat="1" applyFont="1" applyBorder="1"/>
    <xf numFmtId="176" fontId="18" fillId="0" borderId="0" xfId="3" applyNumberFormat="1" applyFont="1" applyBorder="1" applyAlignment="1">
      <alignment horizontal="left" vertical="center"/>
    </xf>
    <xf numFmtId="0" fontId="18" fillId="0" borderId="0" xfId="3" applyFont="1"/>
    <xf numFmtId="0" fontId="17" fillId="0" borderId="0" xfId="0" applyFont="1">
      <alignment vertical="center"/>
    </xf>
    <xf numFmtId="176" fontId="18" fillId="3" borderId="1" xfId="3" applyNumberFormat="1" applyFont="1" applyFill="1" applyBorder="1" applyAlignment="1">
      <alignment horizontal="center" vertical="center"/>
    </xf>
    <xf numFmtId="180" fontId="17" fillId="0" borderId="1" xfId="0" applyNumberFormat="1" applyFont="1" applyBorder="1">
      <alignment vertical="center"/>
    </xf>
    <xf numFmtId="180" fontId="17" fillId="0" borderId="0" xfId="0" applyNumberFormat="1" applyFont="1">
      <alignment vertical="center"/>
    </xf>
    <xf numFmtId="176" fontId="18" fillId="0" borderId="1" xfId="12" applyNumberFormat="1" applyFont="1" applyFill="1" applyBorder="1"/>
    <xf numFmtId="179" fontId="18" fillId="0" borderId="1" xfId="2" applyNumberFormat="1" applyFont="1" applyBorder="1" applyAlignment="1">
      <alignment horizontal="center" vertical="center"/>
    </xf>
    <xf numFmtId="49" fontId="18" fillId="3" borderId="1" xfId="2" applyNumberFormat="1" applyFont="1" applyFill="1" applyBorder="1" applyAlignment="1">
      <alignment horizontal="center" vertical="center" wrapText="1"/>
    </xf>
    <xf numFmtId="178" fontId="18" fillId="0" borderId="1" xfId="2" applyNumberFormat="1" applyFont="1" applyBorder="1" applyAlignment="1">
      <alignment horizontal="center" vertical="center"/>
    </xf>
    <xf numFmtId="0" fontId="18" fillId="0" borderId="1" xfId="2" applyFont="1" applyBorder="1" applyAlignment="1">
      <alignment horizontal="center" vertical="center"/>
    </xf>
    <xf numFmtId="176" fontId="18" fillId="0" borderId="2" xfId="3" applyNumberFormat="1" applyFont="1" applyBorder="1" applyAlignment="1">
      <alignment horizontal="left" vertical="center"/>
    </xf>
    <xf numFmtId="0" fontId="18" fillId="3" borderId="5" xfId="3" applyFont="1" applyFill="1" applyBorder="1" applyAlignment="1" applyProtection="1">
      <alignment horizontal="left" vertical="center" wrapText="1"/>
      <protection locked="0"/>
    </xf>
    <xf numFmtId="0" fontId="18" fillId="3" borderId="5" xfId="3" applyFont="1" applyFill="1" applyBorder="1" applyAlignment="1" applyProtection="1">
      <alignment horizontal="left" vertical="center"/>
      <protection locked="0"/>
    </xf>
    <xf numFmtId="176" fontId="16" fillId="0" borderId="0" xfId="11" applyNumberFormat="1" applyFont="1" applyBorder="1"/>
    <xf numFmtId="0" fontId="18" fillId="0" borderId="0" xfId="1" applyFont="1">
      <alignment vertical="center"/>
    </xf>
    <xf numFmtId="176" fontId="18" fillId="0" borderId="0" xfId="11" applyNumberFormat="1" applyFont="1" applyBorder="1"/>
    <xf numFmtId="0" fontId="18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0" fontId="19" fillId="0" borderId="0" xfId="1" applyFont="1" applyAlignment="1">
      <alignment horizontal="left" vertical="center"/>
    </xf>
    <xf numFmtId="0" fontId="18" fillId="0" borderId="0" xfId="1" applyNumberFormat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/>
    </xf>
    <xf numFmtId="0" fontId="18" fillId="2" borderId="1" xfId="1" applyNumberFormat="1" applyFont="1" applyFill="1" applyBorder="1" applyAlignment="1">
      <alignment horizontal="center" vertical="center"/>
    </xf>
    <xf numFmtId="0" fontId="18" fillId="4" borderId="1" xfId="1" applyFont="1" applyFill="1" applyBorder="1" applyAlignment="1">
      <alignment horizontal="center" vertical="center"/>
    </xf>
    <xf numFmtId="0" fontId="12" fillId="0" borderId="0" xfId="1" applyNumberFormat="1" applyFill="1" applyBorder="1" applyAlignment="1">
      <alignment horizontal="center" vertical="center"/>
    </xf>
    <xf numFmtId="0" fontId="17" fillId="0" borderId="0" xfId="0" applyFont="1" applyBorder="1">
      <alignment vertical="center"/>
    </xf>
    <xf numFmtId="179" fontId="18" fillId="6" borderId="1" xfId="2" applyNumberFormat="1" applyFont="1" applyFill="1" applyBorder="1" applyAlignment="1">
      <alignment horizontal="center" vertical="center"/>
    </xf>
    <xf numFmtId="178" fontId="18" fillId="6" borderId="1" xfId="2" applyNumberFormat="1" applyFont="1" applyFill="1" applyBorder="1" applyAlignment="1">
      <alignment horizontal="center" vertical="center"/>
    </xf>
    <xf numFmtId="0" fontId="18" fillId="6" borderId="1" xfId="2" applyFont="1" applyFill="1" applyBorder="1" applyAlignment="1">
      <alignment horizontal="center" vertical="center"/>
    </xf>
    <xf numFmtId="49" fontId="18" fillId="3" borderId="1" xfId="2" applyNumberFormat="1" applyFont="1" applyFill="1" applyBorder="1" applyAlignment="1">
      <alignment horizontal="center" vertical="center"/>
    </xf>
    <xf numFmtId="0" fontId="21" fillId="5" borderId="1" xfId="39" applyFont="1" applyFill="1" applyBorder="1" applyAlignment="1" applyProtection="1">
      <alignment horizontal="center" vertical="center" wrapText="1"/>
      <protection locked="0"/>
    </xf>
    <xf numFmtId="0" fontId="21" fillId="5" borderId="1" xfId="39" applyFont="1" applyFill="1" applyBorder="1" applyAlignment="1">
      <alignment horizontal="center"/>
    </xf>
    <xf numFmtId="0" fontId="13" fillId="5" borderId="1" xfId="39" applyFont="1" applyFill="1" applyBorder="1" applyAlignment="1">
      <alignment horizontal="center"/>
    </xf>
    <xf numFmtId="176" fontId="21" fillId="7" borderId="1" xfId="39" applyNumberFormat="1" applyFont="1" applyFill="1" applyBorder="1" applyAlignment="1">
      <alignment horizontal="center" vertical="center"/>
    </xf>
    <xf numFmtId="176" fontId="21" fillId="7" borderId="1" xfId="39" applyNumberFormat="1" applyFont="1" applyFill="1" applyBorder="1" applyAlignment="1" applyProtection="1">
      <alignment horizontal="center" vertical="center"/>
      <protection locked="0"/>
    </xf>
    <xf numFmtId="0" fontId="13" fillId="0" borderId="1" xfId="39" applyFont="1" applyFill="1" applyBorder="1" applyAlignment="1">
      <alignment horizontal="center"/>
    </xf>
    <xf numFmtId="176" fontId="18" fillId="0" borderId="1" xfId="194" applyNumberFormat="1" applyFont="1" applyBorder="1">
      <alignment vertical="center"/>
    </xf>
    <xf numFmtId="41" fontId="25" fillId="0" borderId="1" xfId="207" applyFont="1" applyBorder="1" applyAlignment="1"/>
    <xf numFmtId="0" fontId="26" fillId="0" borderId="0" xfId="0" applyFont="1">
      <alignment vertical="center"/>
    </xf>
    <xf numFmtId="176" fontId="20" fillId="0" borderId="1" xfId="9" applyNumberFormat="1" applyFont="1" applyBorder="1"/>
    <xf numFmtId="181" fontId="25" fillId="0" borderId="1" xfId="207" applyNumberFormat="1" applyFont="1" applyBorder="1" applyAlignment="1"/>
    <xf numFmtId="176" fontId="13" fillId="0" borderId="1" xfId="313" applyNumberFormat="1" applyFont="1" applyBorder="1" applyAlignment="1"/>
    <xf numFmtId="176" fontId="13" fillId="0" borderId="1" xfId="316" applyNumberFormat="1" applyFont="1" applyBorder="1" applyAlignment="1"/>
    <xf numFmtId="176" fontId="13" fillId="0" borderId="1" xfId="319" applyNumberFormat="1" applyFont="1" applyBorder="1" applyAlignment="1"/>
    <xf numFmtId="176" fontId="13" fillId="0" borderId="1" xfId="322" applyNumberFormat="1" applyFont="1" applyBorder="1" applyAlignment="1"/>
    <xf numFmtId="176" fontId="13" fillId="0" borderId="1" xfId="325" applyNumberFormat="1" applyFont="1" applyBorder="1" applyAlignment="1"/>
    <xf numFmtId="176" fontId="27" fillId="0" borderId="0" xfId="0" applyNumberFormat="1" applyFont="1">
      <alignment vertical="center"/>
    </xf>
    <xf numFmtId="176" fontId="17" fillId="0" borderId="0" xfId="0" applyNumberFormat="1" applyFont="1" applyFill="1">
      <alignment vertical="center"/>
    </xf>
    <xf numFmtId="181" fontId="28" fillId="0" borderId="1" xfId="341" applyNumberFormat="1" applyFont="1" applyBorder="1">
      <alignment vertical="center"/>
    </xf>
    <xf numFmtId="181" fontId="28" fillId="0" borderId="1" xfId="207" applyNumberFormat="1" applyFont="1" applyBorder="1">
      <alignment vertical="center"/>
    </xf>
    <xf numFmtId="176" fontId="20" fillId="0" borderId="1" xfId="84" applyNumberFormat="1" applyFont="1" applyBorder="1"/>
    <xf numFmtId="0" fontId="29" fillId="0" borderId="0" xfId="0" applyFont="1">
      <alignment vertical="center"/>
    </xf>
    <xf numFmtId="0" fontId="27" fillId="0" borderId="0" xfId="0" applyFont="1">
      <alignment vertical="center"/>
    </xf>
    <xf numFmtId="181" fontId="18" fillId="0" borderId="1" xfId="331" applyNumberFormat="1" applyFont="1" applyFill="1" applyBorder="1" applyAlignment="1">
      <alignment horizontal="center" vertical="center"/>
    </xf>
    <xf numFmtId="0" fontId="25" fillId="5" borderId="1" xfId="265" applyFont="1" applyFill="1" applyBorder="1" applyAlignment="1" applyProtection="1">
      <alignment horizontal="center"/>
      <protection locked="0"/>
    </xf>
    <xf numFmtId="0" fontId="0" fillId="0" borderId="0" xfId="0" applyFill="1">
      <alignment vertical="center"/>
    </xf>
    <xf numFmtId="180" fontId="0" fillId="0" borderId="0" xfId="0" applyNumberFormat="1" applyFill="1">
      <alignment vertical="center"/>
    </xf>
    <xf numFmtId="176" fontId="18" fillId="0" borderId="1" xfId="331" applyNumberFormat="1" applyFont="1" applyFill="1" applyBorder="1" applyAlignment="1">
      <alignment horizontal="center" vertical="center"/>
    </xf>
    <xf numFmtId="181" fontId="17" fillId="0" borderId="0" xfId="0" applyNumberFormat="1" applyFont="1">
      <alignment vertical="center"/>
    </xf>
    <xf numFmtId="0" fontId="12" fillId="0" borderId="0" xfId="122"/>
    <xf numFmtId="181" fontId="0" fillId="0" borderId="0" xfId="331" applyNumberFormat="1" applyFont="1">
      <alignment vertical="center"/>
    </xf>
    <xf numFmtId="181" fontId="0" fillId="0" borderId="1" xfId="207" applyNumberFormat="1" applyFont="1" applyBorder="1">
      <alignment vertical="center"/>
    </xf>
    <xf numFmtId="41" fontId="0" fillId="0" borderId="1" xfId="207" applyFont="1" applyBorder="1">
      <alignment vertical="center"/>
    </xf>
    <xf numFmtId="176" fontId="21" fillId="0" borderId="1" xfId="9" applyNumberFormat="1" applyFont="1" applyBorder="1"/>
    <xf numFmtId="181" fontId="14" fillId="0" borderId="1" xfId="207" applyNumberFormat="1" applyFont="1" applyBorder="1">
      <alignment vertical="center"/>
    </xf>
    <xf numFmtId="41" fontId="14" fillId="0" borderId="1" xfId="207" applyFont="1" applyBorder="1">
      <alignment vertical="center"/>
    </xf>
    <xf numFmtId="181" fontId="0" fillId="0" borderId="0" xfId="331" applyNumberFormat="1" applyFont="1" applyFill="1">
      <alignment vertical="center"/>
    </xf>
    <xf numFmtId="0" fontId="18" fillId="0" borderId="1" xfId="1" applyFont="1" applyFill="1" applyBorder="1" applyAlignment="1">
      <alignment horizontal="center" vertical="center"/>
    </xf>
    <xf numFmtId="0" fontId="26" fillId="0" borderId="0" xfId="0" applyFont="1" applyFill="1">
      <alignment vertical="center"/>
    </xf>
    <xf numFmtId="176" fontId="30" fillId="0" borderId="0" xfId="0" applyNumberFormat="1" applyFont="1" applyFill="1">
      <alignment vertical="center"/>
    </xf>
    <xf numFmtId="0" fontId="14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30" fillId="0" borderId="0" xfId="0" applyFont="1" applyFill="1">
      <alignment vertical="center"/>
    </xf>
    <xf numFmtId="0" fontId="17" fillId="0" borderId="0" xfId="0" applyFont="1" applyFill="1">
      <alignment vertical="center"/>
    </xf>
    <xf numFmtId="183" fontId="0" fillId="0" borderId="0" xfId="0" applyNumberFormat="1">
      <alignment vertical="center"/>
    </xf>
    <xf numFmtId="176" fontId="18" fillId="6" borderId="1" xfId="3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>
      <alignment vertical="center"/>
    </xf>
    <xf numFmtId="176" fontId="31" fillId="3" borderId="12" xfId="3" applyNumberFormat="1" applyFont="1" applyFill="1" applyBorder="1" applyAlignment="1" applyProtection="1">
      <alignment horizontal="center" vertical="center"/>
      <protection locked="0"/>
    </xf>
    <xf numFmtId="0" fontId="29" fillId="6" borderId="0" xfId="0" applyFont="1" applyFill="1">
      <alignment vertical="center"/>
    </xf>
    <xf numFmtId="0" fontId="14" fillId="0" borderId="3" xfId="0" applyFont="1" applyBorder="1">
      <alignment vertical="center"/>
    </xf>
    <xf numFmtId="0" fontId="14" fillId="0" borderId="0" xfId="0" applyFont="1" applyBorder="1">
      <alignment vertical="center"/>
    </xf>
    <xf numFmtId="0" fontId="19" fillId="8" borderId="1" xfId="1" applyFont="1" applyFill="1" applyBorder="1" applyAlignment="1">
      <alignment horizontal="center" vertical="center"/>
    </xf>
    <xf numFmtId="0" fontId="30" fillId="0" borderId="0" xfId="0" applyFont="1">
      <alignment vertical="center"/>
    </xf>
    <xf numFmtId="0" fontId="18" fillId="3" borderId="1" xfId="2" applyNumberFormat="1" applyFont="1" applyFill="1" applyBorder="1" applyAlignment="1">
      <alignment horizontal="center" vertical="center" wrapText="1"/>
    </xf>
    <xf numFmtId="176" fontId="18" fillId="9" borderId="1" xfId="12" applyNumberFormat="1" applyFont="1" applyFill="1" applyBorder="1" applyAlignment="1">
      <alignment horizontal="center" vertical="center"/>
    </xf>
    <xf numFmtId="176" fontId="18" fillId="9" borderId="1" xfId="12" applyNumberFormat="1" applyFont="1" applyFill="1" applyBorder="1" applyAlignment="1" applyProtection="1">
      <alignment horizontal="center" vertical="center"/>
      <protection locked="0"/>
    </xf>
    <xf numFmtId="0" fontId="18" fillId="3" borderId="5" xfId="3" applyFont="1" applyFill="1" applyBorder="1" applyAlignment="1" applyProtection="1">
      <alignment horizontal="left" vertical="center" wrapText="1"/>
      <protection locked="0"/>
    </xf>
    <xf numFmtId="0" fontId="18" fillId="3" borderId="5" xfId="3" applyFont="1" applyFill="1" applyBorder="1" applyAlignment="1" applyProtection="1">
      <alignment horizontal="left" vertical="center"/>
      <protection locked="0"/>
    </xf>
    <xf numFmtId="180" fontId="18" fillId="3" borderId="1" xfId="3" applyNumberFormat="1" applyFont="1" applyFill="1" applyBorder="1" applyAlignment="1">
      <alignment horizontal="center" vertical="center"/>
    </xf>
    <xf numFmtId="0" fontId="18" fillId="3" borderId="1" xfId="3" applyFont="1" applyFill="1" applyBorder="1" applyAlignment="1">
      <alignment horizontal="center" vertical="center"/>
    </xf>
    <xf numFmtId="0" fontId="18" fillId="0" borderId="2" xfId="3" applyFont="1" applyBorder="1" applyAlignment="1">
      <alignment horizontal="left" vertical="center"/>
    </xf>
    <xf numFmtId="0" fontId="29" fillId="6" borderId="1" xfId="0" applyFont="1" applyFill="1" applyBorder="1" applyAlignment="1">
      <alignment horizontal="center" vertical="center"/>
    </xf>
    <xf numFmtId="0" fontId="18" fillId="3" borderId="6" xfId="3" applyFont="1" applyFill="1" applyBorder="1" applyAlignment="1">
      <alignment horizontal="left" vertical="center" wrapText="1"/>
    </xf>
    <xf numFmtId="0" fontId="18" fillId="3" borderId="7" xfId="3" applyFont="1" applyFill="1" applyBorder="1" applyAlignment="1">
      <alignment horizontal="left" vertical="center"/>
    </xf>
    <xf numFmtId="0" fontId="18" fillId="3" borderId="8" xfId="3" applyFont="1" applyFill="1" applyBorder="1" applyAlignment="1">
      <alignment horizontal="left" vertical="center"/>
    </xf>
    <xf numFmtId="0" fontId="18" fillId="3" borderId="9" xfId="3" applyFont="1" applyFill="1" applyBorder="1" applyAlignment="1">
      <alignment horizontal="left" vertical="center"/>
    </xf>
    <xf numFmtId="0" fontId="18" fillId="3" borderId="10" xfId="3" applyFont="1" applyFill="1" applyBorder="1" applyAlignment="1">
      <alignment horizontal="left" vertical="center"/>
    </xf>
    <xf numFmtId="0" fontId="18" fillId="3" borderId="11" xfId="3" applyFont="1" applyFill="1" applyBorder="1" applyAlignment="1">
      <alignment horizontal="left" vertical="center"/>
    </xf>
    <xf numFmtId="0" fontId="18" fillId="5" borderId="12" xfId="3" applyFont="1" applyFill="1" applyBorder="1" applyAlignment="1" applyProtection="1">
      <alignment horizontal="center" vertical="center" wrapText="1"/>
      <protection locked="0"/>
    </xf>
    <xf numFmtId="0" fontId="18" fillId="5" borderId="13" xfId="3" applyFont="1" applyFill="1" applyBorder="1" applyAlignment="1" applyProtection="1">
      <alignment horizontal="center" vertical="center" wrapText="1"/>
      <protection locked="0"/>
    </xf>
    <xf numFmtId="0" fontId="18" fillId="5" borderId="3" xfId="3" applyFont="1" applyFill="1" applyBorder="1" applyAlignment="1" applyProtection="1">
      <alignment horizontal="center"/>
      <protection locked="0"/>
    </xf>
    <xf numFmtId="0" fontId="18" fillId="5" borderId="14" xfId="3" applyFont="1" applyFill="1" applyBorder="1" applyAlignment="1" applyProtection="1">
      <alignment horizontal="center"/>
      <protection locked="0"/>
    </xf>
    <xf numFmtId="0" fontId="18" fillId="5" borderId="4" xfId="3" applyFont="1" applyFill="1" applyBorder="1" applyAlignment="1" applyProtection="1">
      <alignment horizontal="center"/>
      <protection locked="0"/>
    </xf>
    <xf numFmtId="176" fontId="18" fillId="0" borderId="2" xfId="3" applyNumberFormat="1" applyFont="1" applyBorder="1" applyAlignment="1">
      <alignment horizontal="left" vertical="center"/>
    </xf>
    <xf numFmtId="0" fontId="27" fillId="6" borderId="1" xfId="0" applyFont="1" applyFill="1" applyBorder="1" applyAlignment="1">
      <alignment horizontal="center" vertical="center"/>
    </xf>
    <xf numFmtId="0" fontId="21" fillId="7" borderId="5" xfId="39" applyFont="1" applyFill="1" applyBorder="1" applyAlignment="1" applyProtection="1">
      <alignment horizontal="left" vertical="center" wrapText="1"/>
      <protection locked="0"/>
    </xf>
    <xf numFmtId="0" fontId="21" fillId="7" borderId="5" xfId="39" applyFont="1" applyFill="1" applyBorder="1" applyAlignment="1" applyProtection="1">
      <alignment horizontal="left" vertical="center"/>
      <protection locked="0"/>
    </xf>
    <xf numFmtId="0" fontId="27" fillId="6" borderId="2" xfId="0" applyFont="1" applyFill="1" applyBorder="1" applyAlignment="1">
      <alignment horizontal="center" vertical="center"/>
    </xf>
    <xf numFmtId="0" fontId="27" fillId="6" borderId="15" xfId="0" applyFont="1" applyFill="1" applyBorder="1" applyAlignment="1">
      <alignment horizontal="center" vertical="center"/>
    </xf>
    <xf numFmtId="0" fontId="18" fillId="3" borderId="3" xfId="2" applyNumberFormat="1" applyFont="1" applyFill="1" applyBorder="1" applyAlignment="1">
      <alignment horizontal="center" vertical="center"/>
    </xf>
    <xf numFmtId="0" fontId="18" fillId="3" borderId="4" xfId="2" applyNumberFormat="1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49" fontId="18" fillId="3" borderId="1" xfId="2" applyNumberFormat="1" applyFont="1" applyFill="1" applyBorder="1" applyAlignment="1">
      <alignment horizontal="center" vertical="center"/>
    </xf>
    <xf numFmtId="177" fontId="20" fillId="0" borderId="1" xfId="9" applyNumberFormat="1" applyFont="1" applyBorder="1"/>
  </cellXfs>
  <cellStyles count="372">
    <cellStyle name="백분율 2" xfId="171"/>
    <cellStyle name="쉼표 [0]" xfId="331" builtinId="6"/>
    <cellStyle name="쉼표 [0] 10" xfId="54"/>
    <cellStyle name="쉼표 [0] 10 10" xfId="275"/>
    <cellStyle name="쉼표 [0] 10 11" xfId="293"/>
    <cellStyle name="쉼표 [0] 10 12" xfId="339"/>
    <cellStyle name="쉼표 [0] 10 13" xfId="359"/>
    <cellStyle name="쉼표 [0] 10 2" xfId="74"/>
    <cellStyle name="쉼표 [0] 10 2 2" xfId="241"/>
    <cellStyle name="쉼표 [0] 10 2 3" xfId="274"/>
    <cellStyle name="쉼표 [0] 10 2 4" xfId="292"/>
    <cellStyle name="쉼표 [0] 10 2 5" xfId="338"/>
    <cellStyle name="쉼표 [0] 10 2 6" xfId="358"/>
    <cellStyle name="쉼표 [0] 10 3" xfId="99"/>
    <cellStyle name="쉼표 [0] 10 4" xfId="79"/>
    <cellStyle name="쉼표 [0] 10 5" xfId="113"/>
    <cellStyle name="쉼표 [0] 10 6" xfId="127"/>
    <cellStyle name="쉼표 [0] 10 7" xfId="140"/>
    <cellStyle name="쉼표 [0] 10 8" xfId="152"/>
    <cellStyle name="쉼표 [0] 10 9" xfId="242"/>
    <cellStyle name="쉼표 [0] 11" xfId="207"/>
    <cellStyle name="쉼표 [0] 11 2" xfId="277"/>
    <cellStyle name="쉼표 [0] 11 3" xfId="295"/>
    <cellStyle name="쉼표 [0] 11 4" xfId="342"/>
    <cellStyle name="쉼표 [0] 11 5" xfId="361"/>
    <cellStyle name="쉼표 [0] 12" xfId="208"/>
    <cellStyle name="쉼표 [0] 12 2" xfId="247"/>
    <cellStyle name="쉼표 [0] 12 3" xfId="276"/>
    <cellStyle name="쉼표 [0] 12 4" xfId="294"/>
    <cellStyle name="쉼표 [0] 12 5" xfId="340"/>
    <cellStyle name="쉼표 [0] 12 6" xfId="360"/>
    <cellStyle name="쉼표 [0] 13" xfId="206"/>
    <cellStyle name="쉼표 [0] 13 10" xfId="329"/>
    <cellStyle name="쉼표 [0] 13 11" xfId="343"/>
    <cellStyle name="쉼표 [0] 13 12" xfId="362"/>
    <cellStyle name="쉼표 [0] 13 2" xfId="278"/>
    <cellStyle name="쉼표 [0] 13 3" xfId="296"/>
    <cellStyle name="쉼표 [0] 13 4" xfId="311"/>
    <cellStyle name="쉼표 [0] 13 5" xfId="314"/>
    <cellStyle name="쉼표 [0] 13 6" xfId="317"/>
    <cellStyle name="쉼표 [0] 13 7" xfId="320"/>
    <cellStyle name="쉼표 [0] 13 8" xfId="323"/>
    <cellStyle name="쉼표 [0] 13 9" xfId="326"/>
    <cellStyle name="쉼표 [0] 14" xfId="280"/>
    <cellStyle name="쉼표 [0] 14 2" xfId="297"/>
    <cellStyle name="쉼표 [0] 14 3" xfId="344"/>
    <cellStyle name="쉼표 [0] 14 4" xfId="363"/>
    <cellStyle name="쉼표 [0] 15" xfId="254"/>
    <cellStyle name="쉼표 [0] 16" xfId="255"/>
    <cellStyle name="쉼표 [0] 17" xfId="282"/>
    <cellStyle name="쉼표 [0] 17 2" xfId="298"/>
    <cellStyle name="쉼표 [0] 17 3" xfId="345"/>
    <cellStyle name="쉼표 [0] 17 4" xfId="364"/>
    <cellStyle name="쉼표 [0] 18" xfId="285"/>
    <cellStyle name="쉼표 [0] 18 10" xfId="347"/>
    <cellStyle name="쉼표 [0] 18 11" xfId="366"/>
    <cellStyle name="쉼표 [0] 18 2" xfId="300"/>
    <cellStyle name="쉼표 [0] 18 3" xfId="312"/>
    <cellStyle name="쉼표 [0] 18 4" xfId="315"/>
    <cellStyle name="쉼표 [0] 18 5" xfId="318"/>
    <cellStyle name="쉼표 [0] 18 6" xfId="321"/>
    <cellStyle name="쉼표 [0] 18 7" xfId="324"/>
    <cellStyle name="쉼표 [0] 18 8" xfId="327"/>
    <cellStyle name="쉼표 [0] 18 9" xfId="330"/>
    <cellStyle name="쉼표 [0] 19" xfId="302"/>
    <cellStyle name="쉼표 [0] 19 2" xfId="349"/>
    <cellStyle name="쉼표 [0] 19 3" xfId="368"/>
    <cellStyle name="쉼표 [0] 2" xfId="13"/>
    <cellStyle name="쉼표 [0] 2 10" xfId="52"/>
    <cellStyle name="쉼표 [0] 2 11" xfId="204"/>
    <cellStyle name="쉼표 [0] 2 12" xfId="211"/>
    <cellStyle name="쉼표 [0] 2 13" xfId="216"/>
    <cellStyle name="쉼표 [0] 2 14" xfId="230"/>
    <cellStyle name="쉼표 [0] 2 15" xfId="268"/>
    <cellStyle name="쉼표 [0] 2 16" xfId="286"/>
    <cellStyle name="쉼표 [0] 2 17" xfId="332"/>
    <cellStyle name="쉼표 [0] 2 18" xfId="352"/>
    <cellStyle name="쉼표 [0] 2 2" xfId="16"/>
    <cellStyle name="쉼표 [0] 2 2 2" xfId="189"/>
    <cellStyle name="쉼표 [0] 2 2 3" xfId="73"/>
    <cellStyle name="쉼표 [0] 2 3" xfId="32"/>
    <cellStyle name="쉼표 [0] 2 3 2" xfId="196"/>
    <cellStyle name="쉼표 [0] 2 3 3" xfId="97"/>
    <cellStyle name="쉼표 [0] 2 4" xfId="35"/>
    <cellStyle name="쉼표 [0] 2 4 2" xfId="199"/>
    <cellStyle name="쉼표 [0] 2 4 3" xfId="90"/>
    <cellStyle name="쉼표 [0] 2 4 4" xfId="306"/>
    <cellStyle name="쉼표 [0] 2 5" xfId="37"/>
    <cellStyle name="쉼표 [0] 2 5 2" xfId="200"/>
    <cellStyle name="쉼표 [0] 2 5 3" xfId="107"/>
    <cellStyle name="쉼표 [0] 2 5 4" xfId="308"/>
    <cellStyle name="쉼표 [0] 2 6" xfId="121"/>
    <cellStyle name="쉼표 [0] 2 7" xfId="135"/>
    <cellStyle name="쉼표 [0] 2 8" xfId="147"/>
    <cellStyle name="쉼표 [0] 2 9" xfId="195"/>
    <cellStyle name="쉼표 [0] 20" xfId="351"/>
    <cellStyle name="쉼표 [0] 20 2" xfId="370"/>
    <cellStyle name="쉼표 [0] 21" xfId="341"/>
    <cellStyle name="쉼표 [0] 22" xfId="371"/>
    <cellStyle name="쉼표 [0] 3" xfId="180"/>
    <cellStyle name="쉼표 [0] 3 10" xfId="190"/>
    <cellStyle name="쉼표 [0] 3 11" xfId="40"/>
    <cellStyle name="쉼표 [0] 3 11 2" xfId="202"/>
    <cellStyle name="쉼표 [0] 3 12" xfId="218"/>
    <cellStyle name="쉼표 [0] 3 13" xfId="231"/>
    <cellStyle name="쉼표 [0] 3 14" xfId="269"/>
    <cellStyle name="쉼표 [0] 3 15" xfId="287"/>
    <cellStyle name="쉼표 [0] 3 16" xfId="333"/>
    <cellStyle name="쉼표 [0] 3 17" xfId="353"/>
    <cellStyle name="쉼표 [0] 3 2" xfId="17"/>
    <cellStyle name="쉼표 [0] 3 2 2" xfId="191"/>
    <cellStyle name="쉼표 [0] 3 2 3" xfId="174"/>
    <cellStyle name="쉼표 [0] 3 3" xfId="33"/>
    <cellStyle name="쉼표 [0] 3 3 2" xfId="197"/>
    <cellStyle name="쉼표 [0] 3 3 3" xfId="176"/>
    <cellStyle name="쉼표 [0] 3 4" xfId="34"/>
    <cellStyle name="쉼표 [0] 3 4 2" xfId="198"/>
    <cellStyle name="쉼표 [0] 3 4 3" xfId="172"/>
    <cellStyle name="쉼표 [0] 3 5" xfId="38"/>
    <cellStyle name="쉼표 [0] 3 5 2" xfId="201"/>
    <cellStyle name="쉼표 [0] 3 5 3" xfId="170"/>
    <cellStyle name="쉼표 [0] 3 6" xfId="181"/>
    <cellStyle name="쉼표 [0] 3 7" xfId="205"/>
    <cellStyle name="쉼표 [0] 3 8" xfId="185"/>
    <cellStyle name="쉼표 [0] 3 9" xfId="209"/>
    <cellStyle name="쉼표 [0] 4" xfId="24"/>
    <cellStyle name="쉼표 [0] 4 10" xfId="335"/>
    <cellStyle name="쉼표 [0] 4 11" xfId="355"/>
    <cellStyle name="쉼표 [0] 4 2" xfId="187"/>
    <cellStyle name="쉼표 [0] 4 2 2" xfId="236"/>
    <cellStyle name="쉼표 [0] 4 3" xfId="173"/>
    <cellStyle name="쉼표 [0] 4 4" xfId="212"/>
    <cellStyle name="쉼표 [0] 4 4 2" xfId="250"/>
    <cellStyle name="쉼표 [0] 4 5" xfId="215"/>
    <cellStyle name="쉼표 [0] 4 5 2" xfId="237"/>
    <cellStyle name="쉼표 [0] 4 6" xfId="223"/>
    <cellStyle name="쉼표 [0] 4 7" xfId="233"/>
    <cellStyle name="쉼표 [0] 4 8" xfId="271"/>
    <cellStyle name="쉼표 [0] 4 9" xfId="289"/>
    <cellStyle name="쉼표 [0] 5" xfId="26"/>
    <cellStyle name="쉼표 [0] 5 10" xfId="192"/>
    <cellStyle name="쉼표 [0] 5 10 2" xfId="304"/>
    <cellStyle name="쉼표 [0] 5 11" xfId="214"/>
    <cellStyle name="쉼표 [0] 5 12" xfId="222"/>
    <cellStyle name="쉼표 [0] 5 13" xfId="227"/>
    <cellStyle name="쉼표 [0] 5 14" xfId="234"/>
    <cellStyle name="쉼표 [0] 5 15" xfId="272"/>
    <cellStyle name="쉼표 [0] 5 16" xfId="290"/>
    <cellStyle name="쉼표 [0] 5 17" xfId="336"/>
    <cellStyle name="쉼표 [0] 5 18" xfId="356"/>
    <cellStyle name="쉼표 [0] 5 2" xfId="28"/>
    <cellStyle name="쉼표 [0] 5 3" xfId="75"/>
    <cellStyle name="쉼표 [0] 5 4" xfId="100"/>
    <cellStyle name="쉼표 [0] 5 5" xfId="106"/>
    <cellStyle name="쉼표 [0] 5 6" xfId="120"/>
    <cellStyle name="쉼표 [0] 5 7" xfId="134"/>
    <cellStyle name="쉼표 [0] 5 8" xfId="146"/>
    <cellStyle name="쉼표 [0] 5 9" xfId="158"/>
    <cellStyle name="쉼표 [0] 6" xfId="175"/>
    <cellStyle name="쉼표 [0] 6 10" xfId="357"/>
    <cellStyle name="쉼표 [0] 6 2" xfId="238"/>
    <cellStyle name="쉼표 [0] 6 3" xfId="246"/>
    <cellStyle name="쉼표 [0] 6 4" xfId="251"/>
    <cellStyle name="쉼표 [0] 6 5" xfId="243"/>
    <cellStyle name="쉼표 [0] 6 6" xfId="235"/>
    <cellStyle name="쉼표 [0] 6 7" xfId="273"/>
    <cellStyle name="쉼표 [0] 6 8" xfId="291"/>
    <cellStyle name="쉼표 [0] 6 9" xfId="337"/>
    <cellStyle name="쉼표 [0] 7" xfId="22"/>
    <cellStyle name="쉼표 [0] 7 10" xfId="193"/>
    <cellStyle name="쉼표 [0] 7 10 2" xfId="305"/>
    <cellStyle name="쉼표 [0] 7 11" xfId="210"/>
    <cellStyle name="쉼표 [0] 7 12" xfId="217"/>
    <cellStyle name="쉼표 [0] 7 13" xfId="224"/>
    <cellStyle name="쉼표 [0] 7 14" xfId="232"/>
    <cellStyle name="쉼표 [0] 7 15" xfId="270"/>
    <cellStyle name="쉼표 [0] 7 16" xfId="288"/>
    <cellStyle name="쉼표 [0] 7 17" xfId="334"/>
    <cellStyle name="쉼표 [0] 7 18" xfId="354"/>
    <cellStyle name="쉼표 [0] 7 2" xfId="29"/>
    <cellStyle name="쉼표 [0] 7 3" xfId="76"/>
    <cellStyle name="쉼표 [0] 7 4" xfId="102"/>
    <cellStyle name="쉼표 [0] 7 5" xfId="103"/>
    <cellStyle name="쉼표 [0] 7 6" xfId="101"/>
    <cellStyle name="쉼표 [0] 7 7" xfId="104"/>
    <cellStyle name="쉼표 [0] 7 8" xfId="118"/>
    <cellStyle name="쉼표 [0] 7 9" xfId="132"/>
    <cellStyle name="쉼표 [0] 8" xfId="30"/>
    <cellStyle name="쉼표 [0] 8 2" xfId="55"/>
    <cellStyle name="쉼표 [0] 8 3" xfId="256"/>
    <cellStyle name="쉼표 [0] 8 4" xfId="257"/>
    <cellStyle name="쉼표 [0] 8 5" xfId="258"/>
    <cellStyle name="쉼표 [0] 8 6" xfId="259"/>
    <cellStyle name="쉼표 [0] 8 7" xfId="260"/>
    <cellStyle name="쉼표 [0] 8 8" xfId="261"/>
    <cellStyle name="쉼표 [0] 9" xfId="31"/>
    <cellStyle name="쉼표 [0] 9 2" xfId="56"/>
    <cellStyle name="쉼표 [0] 9 3" xfId="78"/>
    <cellStyle name="쉼표 [0] 9 4" xfId="105"/>
    <cellStyle name="쉼표 [0] 9 5" xfId="119"/>
    <cellStyle name="쉼표 [0] 9 6" xfId="133"/>
    <cellStyle name="쉼표 [0] 9 7" xfId="145"/>
    <cellStyle name="쉼표 [0] 9 8" xfId="157"/>
    <cellStyle name="쉼표 [0] 9 9" xfId="167"/>
    <cellStyle name="표준" xfId="0" builtinId="0"/>
    <cellStyle name="표준 10" xfId="9"/>
    <cellStyle name="표준 10 2" xfId="66"/>
    <cellStyle name="표준 10 3" xfId="81"/>
    <cellStyle name="표준 10 4" xfId="114"/>
    <cellStyle name="표준 10 5" xfId="128"/>
    <cellStyle name="표준 10 6" xfId="141"/>
    <cellStyle name="표준 10 7" xfId="153"/>
    <cellStyle name="표준 10 8" xfId="163"/>
    <cellStyle name="표준 11" xfId="10"/>
    <cellStyle name="표준 11 2" xfId="67"/>
    <cellStyle name="표준 11 3" xfId="80"/>
    <cellStyle name="표준 11 4" xfId="98"/>
    <cellStyle name="표준 11 5" xfId="77"/>
    <cellStyle name="표준 11 6" xfId="85"/>
    <cellStyle name="표준 11 7" xfId="112"/>
    <cellStyle name="표준 11 8" xfId="126"/>
    <cellStyle name="표준 11 9" xfId="262"/>
    <cellStyle name="표준 12" xfId="11"/>
    <cellStyle name="표준 12 2" xfId="263"/>
    <cellStyle name="표준 13" xfId="12"/>
    <cellStyle name="표준 14" xfId="14"/>
    <cellStyle name="표준 15" xfId="48"/>
    <cellStyle name="표준 16" xfId="49"/>
    <cellStyle name="표준 17" xfId="36"/>
    <cellStyle name="표준 18" xfId="51"/>
    <cellStyle name="표준 19" xfId="50"/>
    <cellStyle name="표준 2" xfId="1"/>
    <cellStyle name="표준 2 10" xfId="84"/>
    <cellStyle name="표준 2 11" xfId="117"/>
    <cellStyle name="표준 2 12" xfId="131"/>
    <cellStyle name="표준 2 13" xfId="144"/>
    <cellStyle name="표준 2 14" xfId="156"/>
    <cellStyle name="표준 2 15" xfId="166"/>
    <cellStyle name="표준 2 16" xfId="194"/>
    <cellStyle name="표준 2 16 2" xfId="264"/>
    <cellStyle name="표준 2 17" xfId="219"/>
    <cellStyle name="표준 2 17 2" xfId="265"/>
    <cellStyle name="표준 2 18" xfId="225"/>
    <cellStyle name="표준 2 18 2" xfId="267"/>
    <cellStyle name="표준 2 19" xfId="228"/>
    <cellStyle name="표준 2 19 2" xfId="266"/>
    <cellStyle name="표준 2 2" xfId="18"/>
    <cellStyle name="표준 2 20" xfId="279"/>
    <cellStyle name="표준 2 21" xfId="281"/>
    <cellStyle name="표준 2 22" xfId="283"/>
    <cellStyle name="표준 2 23" xfId="303"/>
    <cellStyle name="표준 2 24" xfId="307"/>
    <cellStyle name="표준 2 25" xfId="309"/>
    <cellStyle name="표준 2 3" xfId="19"/>
    <cellStyle name="표준 2 4" xfId="20"/>
    <cellStyle name="표준 2 5" xfId="21"/>
    <cellStyle name="표준 2 6" xfId="23"/>
    <cellStyle name="표준 2 7" xfId="25"/>
    <cellStyle name="표준 2 8" xfId="27"/>
    <cellStyle name="표준 2 9" xfId="63"/>
    <cellStyle name="표준 20" xfId="168"/>
    <cellStyle name="표준 21" xfId="177"/>
    <cellStyle name="표준 21 2" xfId="184"/>
    <cellStyle name="표준 22" xfId="39"/>
    <cellStyle name="표준 23" xfId="42"/>
    <cellStyle name="표준 24" xfId="43"/>
    <cellStyle name="표준 25" xfId="44"/>
    <cellStyle name="표준 26" xfId="178"/>
    <cellStyle name="표준 27" xfId="45"/>
    <cellStyle name="표준 28" xfId="46"/>
    <cellStyle name="표준 29" xfId="47"/>
    <cellStyle name="표준 3" xfId="3"/>
    <cellStyle name="표준 3 10" xfId="179"/>
    <cellStyle name="표준 3 11" xfId="183"/>
    <cellStyle name="표준 3 12" xfId="188"/>
    <cellStyle name="표준 3 13" xfId="220"/>
    <cellStyle name="표준 3 14" xfId="226"/>
    <cellStyle name="표준 3 15" xfId="229"/>
    <cellStyle name="표준 3 2" xfId="68"/>
    <cellStyle name="표준 3 3" xfId="86"/>
    <cellStyle name="표준 3 4" xfId="111"/>
    <cellStyle name="표준 3 5" xfId="125"/>
    <cellStyle name="표준 3 6" xfId="139"/>
    <cellStyle name="표준 3 7" xfId="151"/>
    <cellStyle name="표준 3 8" xfId="162"/>
    <cellStyle name="표준 3 9" xfId="169"/>
    <cellStyle name="표준 30" xfId="57"/>
    <cellStyle name="표준 31" xfId="182"/>
    <cellStyle name="표준 32" xfId="53"/>
    <cellStyle name="표준 33" xfId="186"/>
    <cellStyle name="표준 34" xfId="41"/>
    <cellStyle name="표준 35" xfId="58"/>
    <cellStyle name="표준 36" xfId="203"/>
    <cellStyle name="표준 37" xfId="213"/>
    <cellStyle name="표준 38" xfId="221"/>
    <cellStyle name="표준 39" xfId="60"/>
    <cellStyle name="표준 4" xfId="4"/>
    <cellStyle name="표준 4 10" xfId="299"/>
    <cellStyle name="표준 4 11" xfId="346"/>
    <cellStyle name="표준 4 12" xfId="365"/>
    <cellStyle name="표준 4 2" xfId="69"/>
    <cellStyle name="표준 4 3" xfId="87"/>
    <cellStyle name="표준 4 4" xfId="110"/>
    <cellStyle name="표준 4 5" xfId="124"/>
    <cellStyle name="표준 4 6" xfId="138"/>
    <cellStyle name="표준 4 7" xfId="150"/>
    <cellStyle name="표준 4 8" xfId="161"/>
    <cellStyle name="표준 4 9" xfId="284"/>
    <cellStyle name="표준 40" xfId="310"/>
    <cellStyle name="표준 41" xfId="313"/>
    <cellStyle name="표준 42" xfId="316"/>
    <cellStyle name="표준 43" xfId="61"/>
    <cellStyle name="표준 44" xfId="59"/>
    <cellStyle name="표준 45" xfId="62"/>
    <cellStyle name="표준 46" xfId="319"/>
    <cellStyle name="표준 47" xfId="322"/>
    <cellStyle name="표준 48" xfId="325"/>
    <cellStyle name="표준 49" xfId="328"/>
    <cellStyle name="표준 5" xfId="5"/>
    <cellStyle name="표준 5 10" xfId="348"/>
    <cellStyle name="표준 5 11" xfId="367"/>
    <cellStyle name="표준 5 2" xfId="70"/>
    <cellStyle name="표준 5 3" xfId="88"/>
    <cellStyle name="표준 5 4" xfId="109"/>
    <cellStyle name="표준 5 5" xfId="123"/>
    <cellStyle name="표준 5 6" xfId="137"/>
    <cellStyle name="표준 5 7" xfId="149"/>
    <cellStyle name="표준 5 8" xfId="160"/>
    <cellStyle name="표준 5 9" xfId="301"/>
    <cellStyle name="표준 6" xfId="6"/>
    <cellStyle name="표준 6 10" xfId="369"/>
    <cellStyle name="표준 6 2" xfId="72"/>
    <cellStyle name="표준 6 3" xfId="95"/>
    <cellStyle name="표준 6 4" xfId="92"/>
    <cellStyle name="표준 6 5" xfId="94"/>
    <cellStyle name="표준 6 6" xfId="93"/>
    <cellStyle name="표준 6 7" xfId="96"/>
    <cellStyle name="표준 6 8" xfId="91"/>
    <cellStyle name="표준 6 9" xfId="350"/>
    <cellStyle name="표준 7" xfId="7"/>
    <cellStyle name="표준 7 2" xfId="64"/>
    <cellStyle name="표준 7 2 2" xfId="244"/>
    <cellStyle name="표준 7 3" xfId="83"/>
    <cellStyle name="표준 7 3 2" xfId="248"/>
    <cellStyle name="표준 7 4" xfId="116"/>
    <cellStyle name="표준 7 4 2" xfId="252"/>
    <cellStyle name="표준 7 5" xfId="130"/>
    <cellStyle name="표준 7 6" xfId="143"/>
    <cellStyle name="표준 7 7" xfId="155"/>
    <cellStyle name="표준 7 8" xfId="165"/>
    <cellStyle name="표준 7 9" xfId="239"/>
    <cellStyle name="표준 8" xfId="8"/>
    <cellStyle name="표준 8 2" xfId="65"/>
    <cellStyle name="표준 8 2 2" xfId="245"/>
    <cellStyle name="표준 8 3" xfId="82"/>
    <cellStyle name="표준 8 3 2" xfId="249"/>
    <cellStyle name="표준 8 4" xfId="115"/>
    <cellStyle name="표준 8 4 2" xfId="253"/>
    <cellStyle name="표준 8 5" xfId="129"/>
    <cellStyle name="표준 8 6" xfId="142"/>
    <cellStyle name="표준 8 7" xfId="154"/>
    <cellStyle name="표준 8 8" xfId="164"/>
    <cellStyle name="표준 8 9" xfId="240"/>
    <cellStyle name="표준 9" xfId="15"/>
    <cellStyle name="표준 9 2" xfId="71"/>
    <cellStyle name="표준 9 3" xfId="89"/>
    <cellStyle name="표준 9 4" xfId="108"/>
    <cellStyle name="표준 9 5" xfId="122"/>
    <cellStyle name="표준 9 6" xfId="136"/>
    <cellStyle name="표준 9 7" xfId="148"/>
    <cellStyle name="표준 9 8" xfId="159"/>
    <cellStyle name="표준_최근 10년간 주요 지목별 변동 추이" xfId="2"/>
  </cellStyles>
  <dxfs count="0"/>
  <tableStyles count="0" defaultTableStyle="TableStyleMedium9" defaultPivotStyle="PivotStyleLight16"/>
  <colors>
    <mruColors>
      <color rgb="FFE6B9B8"/>
      <color rgb="FFB7DEE8"/>
      <color rgb="FFFCD5B5"/>
      <color rgb="FFDBEEF4"/>
      <color rgb="FFCCC1DA"/>
      <color rgb="FFD7E4BD"/>
      <color rgb="FFF2DCD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7777777777778054E-2"/>
          <c:y val="2.5609505704180042E-2"/>
          <c:w val="0.96120091440182875"/>
          <c:h val="0.78844332930883376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BEA-427B-9C24-6B78AB6403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BEA-427B-9C24-6B78AB640358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EA-427B-9C24-6B78AB640358}"/>
                </c:ext>
              </c:extLst>
            </c:dLbl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EA-427B-9C24-6B78AB64035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현황'!$D$15,'2.시군구별 면적 및 지번수 현황'!$F$15)</c:f>
              <c:numCache>
                <c:formatCode>#,##0.0_ </c:formatCode>
                <c:ptCount val="2"/>
                <c:pt idx="0">
                  <c:v>403.86175199999997</c:v>
                </c:pt>
                <c:pt idx="1">
                  <c:v>224.749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BEA-427B-9C24-6B78AB6403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6803200"/>
        <c:axId val="238473984"/>
        <c:axId val="0"/>
      </c:bar3DChart>
      <c:catAx>
        <c:axId val="236803200"/>
        <c:scaling>
          <c:orientation val="minMax"/>
        </c:scaling>
        <c:delete val="1"/>
        <c:axPos val="b"/>
        <c:majorTickMark val="out"/>
        <c:minorTickMark val="none"/>
        <c:tickLblPos val="none"/>
        <c:crossAx val="238473984"/>
        <c:crosses val="autoZero"/>
        <c:auto val="1"/>
        <c:lblAlgn val="ctr"/>
        <c:lblOffset val="100"/>
        <c:noMultiLvlLbl val="0"/>
      </c:catAx>
      <c:valAx>
        <c:axId val="238473984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23680320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solidFill>
        <a:schemeClr val="accent1"/>
      </a:solidFill>
    </a:ln>
  </c:spPr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4166666666666652"/>
          <c:y val="5.0925925925925923E-2"/>
          <c:w val="0.18055555555555555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264-42D5-8AD8-4C6A81A6FF1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264-42D5-8AD8-4C6A81A6FF11}"/>
              </c:ext>
            </c:extLst>
          </c:dPt>
          <c:dLbls>
            <c:dLbl>
              <c:idx val="0"/>
              <c:tx>
                <c:strRef>
                  <c:f>'2.시군구별 면적 및 지번수 현황'!$H$13</c:f>
                  <c:strCache>
                    <c:ptCount val="1"/>
                    <c:pt idx="0">
                      <c:v>463.5
(4.4)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{FE0E981F-5267-4F1F-A729-41D6DCDE146D}</c15:txfldGUID>
                      <c15:f>'2.시군구별 면적 및 지번수 현황'!$H$13</c15:f>
                      <c15:dlblFieldTableCache>
                        <c:ptCount val="1"/>
                        <c:pt idx="0">
                          <c:v>463.4
(4.4)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264-42D5-8AD8-4C6A81A6FF11}"/>
                </c:ext>
              </c:extLst>
            </c:dLbl>
            <c:dLbl>
              <c:idx val="1"/>
              <c:tx>
                <c:strRef>
                  <c:f>'2.시군구별 면적 및 지번수 현황'!$I$13</c:f>
                  <c:strCache>
                    <c:ptCount val="1"/>
                    <c:pt idx="0">
                      <c:v>271.6
(5.6)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{752591F7-593A-491E-A4BB-6C04C27C49C2}</c15:txfldGUID>
                      <c15:f>'2.시군구별 면적 및 지번수 현황'!$I$13</c15:f>
                      <c15:dlblFieldTableCache>
                        <c:ptCount val="1"/>
                        <c:pt idx="0">
                          <c:v>271.0
(5.7)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264-42D5-8AD8-4C6A81A6FF1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현황'!$D$13,'2.시군구별 면적 및 지번수 현황'!$F$13)</c:f>
              <c:numCache>
                <c:formatCode>#,##0.0_ </c:formatCode>
                <c:ptCount val="2"/>
                <c:pt idx="0">
                  <c:v>463.53255889999997</c:v>
                </c:pt>
                <c:pt idx="1">
                  <c:v>271.64300000000003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264-42D5-8AD8-4C6A81A6FF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543936"/>
        <c:axId val="191547648"/>
        <c:axId val="0"/>
      </c:bar3DChart>
      <c:catAx>
        <c:axId val="191543936"/>
        <c:scaling>
          <c:orientation val="minMax"/>
        </c:scaling>
        <c:delete val="1"/>
        <c:axPos val="b"/>
        <c:majorTickMark val="out"/>
        <c:minorTickMark val="none"/>
        <c:tickLblPos val="none"/>
        <c:crossAx val="191547648"/>
        <c:crosses val="autoZero"/>
        <c:auto val="1"/>
        <c:lblAlgn val="ctr"/>
        <c:lblOffset val="100"/>
        <c:noMultiLvlLbl val="0"/>
      </c:catAx>
      <c:valAx>
        <c:axId val="191547648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154393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7222222222222373"/>
          <c:y val="5.0925925925925923E-2"/>
          <c:w val="0.1833333333333342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D0B-4181-8AF6-FB9737050DA6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D0B-4181-8AF6-FB9737050DA6}"/>
              </c:ext>
            </c:extLst>
          </c:dPt>
          <c:dLbls>
            <c:dLbl>
              <c:idx val="0"/>
              <c:tx>
                <c:strRef>
                  <c:f>'2.시군구별 면적 및 지번수 현황'!$H$12</c:f>
                  <c:strCache>
                    <c:ptCount val="1"/>
                    <c:pt idx="0">
                      <c:v>398.8
(3.8)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{733D68A2-8EA8-44F7-9AE6-88D6DFC0493A}</c15:txfldGUID>
                      <c15:f>'2.시군구별 면적 및 지번수 현황'!$H$12</c15:f>
                      <c15:dlblFieldTableCache>
                        <c:ptCount val="1"/>
                        <c:pt idx="0">
                          <c:v>398.7
(3.8)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D0B-4181-8AF6-FB9737050DA6}"/>
                </c:ext>
              </c:extLst>
            </c:dLbl>
            <c:dLbl>
              <c:idx val="1"/>
              <c:tx>
                <c:strRef>
                  <c:f>'2.시군구별 면적 및 지번수 현황'!$I$12</c:f>
                  <c:strCache>
                    <c:ptCount val="1"/>
                    <c:pt idx="0">
                      <c:v>226.7
(4.7)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{9387EF20-0356-43BB-B8A1-707ADFA13948}</c15:txfldGUID>
                      <c15:f>'2.시군구별 면적 및 지번수 현황'!$I$12</c15:f>
                      <c15:dlblFieldTableCache>
                        <c:ptCount val="1"/>
                        <c:pt idx="0">
                          <c:v>225.2
(4.7)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D0B-4181-8AF6-FB9737050DA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현황'!$D$12,'2.시군구별 면적 및 지번수 현황'!$F$12)</c:f>
              <c:numCache>
                <c:formatCode>#,##0.0_ </c:formatCode>
                <c:ptCount val="2"/>
                <c:pt idx="0">
                  <c:v>398.78517869999996</c:v>
                </c:pt>
                <c:pt idx="1">
                  <c:v>226.72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D0B-4181-8AF6-FB9737050D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561088"/>
        <c:axId val="193022976"/>
        <c:axId val="0"/>
      </c:bar3DChart>
      <c:catAx>
        <c:axId val="191561088"/>
        <c:scaling>
          <c:orientation val="minMax"/>
        </c:scaling>
        <c:delete val="1"/>
        <c:axPos val="b"/>
        <c:majorTickMark val="out"/>
        <c:minorTickMark val="none"/>
        <c:tickLblPos val="none"/>
        <c:crossAx val="193022976"/>
        <c:crosses val="autoZero"/>
        <c:auto val="1"/>
        <c:lblAlgn val="ctr"/>
        <c:lblOffset val="100"/>
        <c:noMultiLvlLbl val="0"/>
      </c:catAx>
      <c:valAx>
        <c:axId val="193022976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156108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7777777777778015"/>
          <c:y val="5.0925925925925923E-2"/>
          <c:w val="0.1722222222222224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D2F-4D97-8278-FD0EDF38463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D2F-4D97-8278-FD0EDF384636}"/>
              </c:ext>
            </c:extLst>
          </c:dPt>
          <c:dLbls>
            <c:dLbl>
              <c:idx val="0"/>
              <c:tx>
                <c:strRef>
                  <c:f>'2.시군구별 면적 및 지번수 현황'!$H$16</c:f>
                  <c:strCache>
                    <c:ptCount val="1"/>
                    <c:pt idx="0">
                      <c:v>485.6
(4.6)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{2D55132D-E93C-4125-801E-7AD6F4F91E65}</c15:txfldGUID>
                      <c15:f>'2.시군구별 면적 및 지번수 현황'!$H$16</c15:f>
                      <c15:dlblFieldTableCache>
                        <c:ptCount val="1"/>
                        <c:pt idx="0">
                          <c:v>485.6
(4.6)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D2F-4D97-8278-FD0EDF384636}"/>
                </c:ext>
              </c:extLst>
            </c:dLbl>
            <c:dLbl>
              <c:idx val="1"/>
              <c:tx>
                <c:strRef>
                  <c:f>'2.시군구별 면적 및 지번수 현황'!$I$16</c:f>
                  <c:strCache>
                    <c:ptCount val="1"/>
                    <c:pt idx="0">
                      <c:v>164.0
(3.4)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{954299D6-8E98-4DCA-80D1-C3746AAC5298}</c15:txfldGUID>
                      <c15:f>'2.시군구별 면적 및 지번수 현황'!$I$16</c15:f>
                      <c15:dlblFieldTableCache>
                        <c:ptCount val="1"/>
                        <c:pt idx="0">
                          <c:v>161.7
(3.4)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D2F-4D97-8278-FD0EDF38463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현황'!$D$16,'2.시군구별 면적 및 지번수 현황'!$F$16)</c:f>
              <c:numCache>
                <c:formatCode>#,##0.0_ </c:formatCode>
                <c:ptCount val="2"/>
                <c:pt idx="0">
                  <c:v>485.607665</c:v>
                </c:pt>
                <c:pt idx="1">
                  <c:v>163.96100000000001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D2F-4D97-8278-FD0EDF3846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4187264"/>
        <c:axId val="194190720"/>
        <c:axId val="0"/>
      </c:bar3DChart>
      <c:catAx>
        <c:axId val="194187264"/>
        <c:scaling>
          <c:orientation val="minMax"/>
        </c:scaling>
        <c:delete val="1"/>
        <c:axPos val="b"/>
        <c:majorTickMark val="out"/>
        <c:minorTickMark val="none"/>
        <c:tickLblPos val="none"/>
        <c:crossAx val="194190720"/>
        <c:crosses val="autoZero"/>
        <c:auto val="1"/>
        <c:lblAlgn val="ctr"/>
        <c:lblOffset val="100"/>
        <c:noMultiLvlLbl val="0"/>
      </c:catAx>
      <c:valAx>
        <c:axId val="194190720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418726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388888888889186"/>
          <c:y val="5.0925925925925923E-2"/>
          <c:w val="0.18611111111111195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465-455C-B8DB-C02B39A7924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465-455C-B8DB-C02B39A79247}"/>
              </c:ext>
            </c:extLst>
          </c:dPt>
          <c:dLbls>
            <c:dLbl>
              <c:idx val="0"/>
              <c:tx>
                <c:strRef>
                  <c:f>'2.시군구별 면적 및 지번수 현황'!$H$14</c:f>
                  <c:strCache>
                    <c:ptCount val="1"/>
                    <c:pt idx="0">
                      <c:v>798.7
(7.6)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{48389D85-7F22-4B2C-8C3A-4FEF5B0DABC2}</c15:txfldGUID>
                      <c15:f>'2.시군구별 면적 및 지번수 현황'!$H$14</c15:f>
                      <c15:dlblFieldTableCache>
                        <c:ptCount val="1"/>
                        <c:pt idx="0">
                          <c:v>798.6
(7.6)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465-455C-B8DB-C02B39A79247}"/>
                </c:ext>
              </c:extLst>
            </c:dLbl>
            <c:dLbl>
              <c:idx val="1"/>
              <c:tx>
                <c:strRef>
                  <c:f>'2.시군구별 면적 및 지번수 현황'!$I$14</c:f>
                  <c:strCache>
                    <c:ptCount val="1"/>
                    <c:pt idx="0">
                      <c:v>344.4
(7.2)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{0EBD3C7C-9C1E-47DE-BAB4-6F34ABF2C203}</c15:txfldGUID>
                      <c15:f>'2.시군구별 면적 및 지번수 현황'!$I$14</c15:f>
                      <c15:dlblFieldTableCache>
                        <c:ptCount val="1"/>
                        <c:pt idx="0">
                          <c:v>340.5
(7.1)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465-455C-B8DB-C02B39A792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현황'!$D$14,'2.시군구별 면적 및 지번수 현황'!$F$14)</c:f>
              <c:numCache>
                <c:formatCode>#,##0.0_ </c:formatCode>
                <c:ptCount val="2"/>
                <c:pt idx="0">
                  <c:v>798.67747789999999</c:v>
                </c:pt>
                <c:pt idx="1">
                  <c:v>344.37200000000001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465-455C-B8DB-C02B39A792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4216704"/>
        <c:axId val="194220416"/>
        <c:axId val="0"/>
      </c:bar3DChart>
      <c:catAx>
        <c:axId val="194216704"/>
        <c:scaling>
          <c:orientation val="minMax"/>
        </c:scaling>
        <c:delete val="1"/>
        <c:axPos val="b"/>
        <c:majorTickMark val="out"/>
        <c:minorTickMark val="none"/>
        <c:tickLblPos val="none"/>
        <c:crossAx val="194220416"/>
        <c:crosses val="autoZero"/>
        <c:auto val="1"/>
        <c:lblAlgn val="ctr"/>
        <c:lblOffset val="100"/>
        <c:noMultiLvlLbl val="0"/>
      </c:catAx>
      <c:valAx>
        <c:axId val="194220416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421670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5833333333333326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5C2-4124-A5DC-9240428209D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5C2-4124-A5DC-9240428209DE}"/>
              </c:ext>
            </c:extLst>
          </c:dPt>
          <c:dLbls>
            <c:dLbl>
              <c:idx val="0"/>
              <c:tx>
                <c:strRef>
                  <c:f>'2.시군구별 면적 및 지번수 현황'!$H$18</c:f>
                  <c:strCache>
                    <c:ptCount val="1"/>
                    <c:pt idx="0">
                      <c:v>416.6
(4.0)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{3CB7D306-164A-44DD-8B94-BF6B8221B548}</c15:txfldGUID>
                      <c15:f>'2.시군구별 면적 및 지번수 현황'!$H$18</c15:f>
                      <c15:dlblFieldTableCache>
                        <c:ptCount val="1"/>
                        <c:pt idx="0">
                          <c:v>416.6
(4.0)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5C2-4124-A5DC-9240428209DE}"/>
                </c:ext>
              </c:extLst>
            </c:dLbl>
            <c:dLbl>
              <c:idx val="1"/>
              <c:tx>
                <c:strRef>
                  <c:f>'2.시군구별 면적 및 지번수 현황'!$I$18</c:f>
                  <c:strCache>
                    <c:ptCount val="1"/>
                    <c:pt idx="0">
                      <c:v>242.9
(5.0)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{067F7C9B-8958-4643-BE31-D04257294A78}</c15:txfldGUID>
                      <c15:f>'2.시군구별 면적 및 지번수 현황'!$I$18</c15:f>
                      <c15:dlblFieldTableCache>
                        <c:ptCount val="1"/>
                        <c:pt idx="0">
                          <c:v>240.6
(5.0)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5C2-4124-A5DC-9240428209D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현황'!$D$18,'2.시군구별 면적 및 지번수 현황'!$F$18)</c:f>
              <c:numCache>
                <c:formatCode>#,##0.0_ </c:formatCode>
                <c:ptCount val="2"/>
                <c:pt idx="0">
                  <c:v>416.61502889999997</c:v>
                </c:pt>
                <c:pt idx="1">
                  <c:v>242.85500000000002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5C2-4124-A5DC-9240428209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4233856"/>
        <c:axId val="194237568"/>
        <c:axId val="0"/>
      </c:bar3DChart>
      <c:catAx>
        <c:axId val="194233856"/>
        <c:scaling>
          <c:orientation val="minMax"/>
        </c:scaling>
        <c:delete val="1"/>
        <c:axPos val="b"/>
        <c:majorTickMark val="out"/>
        <c:minorTickMark val="none"/>
        <c:tickLblPos val="none"/>
        <c:crossAx val="194237568"/>
        <c:crosses val="autoZero"/>
        <c:auto val="1"/>
        <c:lblAlgn val="ctr"/>
        <c:lblOffset val="100"/>
        <c:noMultiLvlLbl val="0"/>
      </c:catAx>
      <c:valAx>
        <c:axId val="194237568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423385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944444444444577"/>
          <c:y val="5.0925925925925923E-2"/>
          <c:w val="0.1583333333333344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C9E-4F0B-B1CD-7CD128478D20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C9E-4F0B-B1CD-7CD128478D20}"/>
              </c:ext>
            </c:extLst>
          </c:dPt>
          <c:dLbls>
            <c:dLbl>
              <c:idx val="0"/>
              <c:tx>
                <c:strRef>
                  <c:f>'2.시군구별 면적 및 지번수 현황'!$H$19</c:f>
                  <c:strCache>
                    <c:ptCount val="1"/>
                    <c:pt idx="0">
                      <c:v>532.7
(5.1)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{C020D2F3-D4C7-413C-B557-2689BF069558}</c15:txfldGUID>
                      <c15:f>'2.시군구별 면적 및 지번수 현황'!$H$19</c15:f>
                      <c15:dlblFieldTableCache>
                        <c:ptCount val="1"/>
                        <c:pt idx="0">
                          <c:v>532.7
(5.1)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C9E-4F0B-B1CD-7CD128478D20}"/>
                </c:ext>
              </c:extLst>
            </c:dLbl>
            <c:dLbl>
              <c:idx val="1"/>
              <c:tx>
                <c:strRef>
                  <c:f>'2.시군구별 면적 및 지번수 현황'!$I$19</c:f>
                  <c:strCache>
                    <c:ptCount val="1"/>
                    <c:pt idx="0">
                      <c:v>282.0
(5.9)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{AD83F05D-365A-4511-8409-37A113934E1D}</c15:txfldGUID>
                      <c15:f>'2.시군구별 면적 및 지번수 현황'!$I$19</c15:f>
                      <c15:dlblFieldTableCache>
                        <c:ptCount val="1"/>
                        <c:pt idx="0">
                          <c:v>280.7
(5.9)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C9E-4F0B-B1CD-7CD128478D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현황'!$D$19,'2.시군구별 면적 및 지번수 현황'!$F$19)</c:f>
              <c:numCache>
                <c:formatCode>#,##0.0_ </c:formatCode>
                <c:ptCount val="2"/>
                <c:pt idx="0">
                  <c:v>532.66944569999998</c:v>
                </c:pt>
                <c:pt idx="1">
                  <c:v>282.04899999999998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C9E-4F0B-B1CD-7CD128478D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6696320"/>
        <c:axId val="196704128"/>
        <c:axId val="0"/>
      </c:bar3DChart>
      <c:catAx>
        <c:axId val="196696320"/>
        <c:scaling>
          <c:orientation val="minMax"/>
        </c:scaling>
        <c:delete val="1"/>
        <c:axPos val="b"/>
        <c:majorTickMark val="out"/>
        <c:minorTickMark val="none"/>
        <c:tickLblPos val="none"/>
        <c:crossAx val="196704128"/>
        <c:crosses val="autoZero"/>
        <c:auto val="1"/>
        <c:lblAlgn val="ctr"/>
        <c:lblOffset val="100"/>
        <c:noMultiLvlLbl val="0"/>
      </c:catAx>
      <c:valAx>
        <c:axId val="196704128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669632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8055555555555557"/>
          <c:y val="5.0925925925925923E-2"/>
          <c:w val="0.17777777777777778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402-4B88-A8C0-1D182D7CEF6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402-4B88-A8C0-1D182D7CEF6A}"/>
              </c:ext>
            </c:extLst>
          </c:dPt>
          <c:dLbls>
            <c:dLbl>
              <c:idx val="0"/>
              <c:tx>
                <c:strRef>
                  <c:f>'2.시군구별 면적 및 지번수 현황'!$H$20</c:f>
                  <c:strCache>
                    <c:ptCount val="1"/>
                    <c:pt idx="0">
                      <c:v>518.0
(4.9)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{517257EB-1FFD-4446-96C2-45D51D929AB1}</c15:txfldGUID>
                      <c15:f>'2.시군구별 면적 및 지번수 현황'!$H$20</c15:f>
                      <c15:dlblFieldTableCache>
                        <c:ptCount val="1"/>
                        <c:pt idx="0">
                          <c:v>517.9
(4.9)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402-4B88-A8C0-1D182D7CEF6A}"/>
                </c:ext>
              </c:extLst>
            </c:dLbl>
            <c:dLbl>
              <c:idx val="1"/>
              <c:tx>
                <c:strRef>
                  <c:f>'2.시군구별 면적 및 지번수 현황'!$I$20</c:f>
                  <c:strCache>
                    <c:ptCount val="1"/>
                    <c:pt idx="0">
                      <c:v>272.2
(5.7)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{2F3DAD5A-2BA2-41F6-BDB2-029D4A6C6B34}</c15:txfldGUID>
                      <c15:f>'2.시군구별 면적 및 지번수 현황'!$I$20</c15:f>
                      <c15:dlblFieldTableCache>
                        <c:ptCount val="1"/>
                        <c:pt idx="0">
                          <c:v>270.5
(5.6)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402-4B88-A8C0-1D182D7CEF6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현황'!$D$20,'2.시군구별 면적 및 지번수 현황'!$F$20)</c:f>
              <c:numCache>
                <c:formatCode>#,##0.0_ </c:formatCode>
                <c:ptCount val="2"/>
                <c:pt idx="0">
                  <c:v>518.0007822</c:v>
                </c:pt>
                <c:pt idx="1">
                  <c:v>272.24400000000003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402-4B88-A8C0-1D182D7CEF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6717568"/>
        <c:axId val="196725376"/>
        <c:axId val="0"/>
      </c:bar3DChart>
      <c:catAx>
        <c:axId val="196717568"/>
        <c:scaling>
          <c:orientation val="minMax"/>
        </c:scaling>
        <c:delete val="1"/>
        <c:axPos val="b"/>
        <c:majorTickMark val="out"/>
        <c:minorTickMark val="none"/>
        <c:tickLblPos val="none"/>
        <c:crossAx val="196725376"/>
        <c:crosses val="autoZero"/>
        <c:auto val="1"/>
        <c:lblAlgn val="ctr"/>
        <c:lblOffset val="100"/>
        <c:noMultiLvlLbl val="0"/>
      </c:catAx>
      <c:valAx>
        <c:axId val="196725376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671756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1388888888888884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B11-4E0D-93D7-2D3C62CD8DC4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B11-4E0D-93D7-2D3C62CD8DC4}"/>
              </c:ext>
            </c:extLst>
          </c:dPt>
          <c:dLbls>
            <c:dLbl>
              <c:idx val="0"/>
              <c:tx>
                <c:strRef>
                  <c:f>'2.시군구별 면적 및 지번수 현황'!$H$21</c:f>
                  <c:strCache>
                    <c:ptCount val="1"/>
                    <c:pt idx="0">
                      <c:v>357.8
(3.4)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{A42AA0E9-137B-43EF-9BBD-02C97C56F7CA}</c15:txfldGUID>
                      <c15:f>'2.시군구별 면적 및 지번수 현황'!$H$21</c15:f>
                      <c15:dlblFieldTableCache>
                        <c:ptCount val="1"/>
                        <c:pt idx="0">
                          <c:v>357.5
(3.4)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B11-4E0D-93D7-2D3C62CD8DC4}"/>
                </c:ext>
              </c:extLst>
            </c:dLbl>
            <c:dLbl>
              <c:idx val="1"/>
              <c:tx>
                <c:strRef>
                  <c:f>'2.시군구별 면적 및 지번수 현황'!$I$21</c:f>
                  <c:strCache>
                    <c:ptCount val="1"/>
                    <c:pt idx="0">
                      <c:v>243.1
(5.1)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{4C856155-9CBD-4EFF-9563-C119826CA938}</c15:txfldGUID>
                      <c15:f>'2.시군구별 면적 및 지번수 현황'!$I$21</c15:f>
                      <c15:dlblFieldTableCache>
                        <c:ptCount val="1"/>
                        <c:pt idx="0">
                          <c:v>241.6
(5.0)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B11-4E0D-93D7-2D3C62CD8DC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현황'!$D$21,'2.시군구별 면적 및 지번수 현황'!$F$21)</c:f>
              <c:numCache>
                <c:formatCode>#,##0.0_ </c:formatCode>
                <c:ptCount val="2"/>
                <c:pt idx="0">
                  <c:v>357.75325739999994</c:v>
                </c:pt>
                <c:pt idx="1">
                  <c:v>243.06399999999999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B11-4E0D-93D7-2D3C62CD8D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6993024"/>
        <c:axId val="196996480"/>
        <c:axId val="0"/>
      </c:bar3DChart>
      <c:catAx>
        <c:axId val="196993024"/>
        <c:scaling>
          <c:orientation val="minMax"/>
        </c:scaling>
        <c:delete val="1"/>
        <c:axPos val="b"/>
        <c:majorTickMark val="out"/>
        <c:minorTickMark val="none"/>
        <c:tickLblPos val="none"/>
        <c:crossAx val="196996480"/>
        <c:crosses val="autoZero"/>
        <c:auto val="1"/>
        <c:lblAlgn val="ctr"/>
        <c:lblOffset val="100"/>
        <c:noMultiLvlLbl val="0"/>
      </c:catAx>
      <c:valAx>
        <c:axId val="196996480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699302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944444444444595"/>
          <c:y val="5.0925925925925923E-2"/>
          <c:w val="0.1833333333333342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727-465A-B7D5-6204532DEF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727-465A-B7D5-6204532DEF69}"/>
              </c:ext>
            </c:extLst>
          </c:dPt>
          <c:dLbls>
            <c:dLbl>
              <c:idx val="0"/>
              <c:tx>
                <c:strRef>
                  <c:f>'2.시군구별 면적 및 지번수 현황'!$H$22</c:f>
                  <c:strCache>
                    <c:ptCount val="1"/>
                    <c:pt idx="0">
                      <c:v>674.9
(6.4)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{F9B7311E-0308-4C12-B1D9-0B5963F607B7}</c15:txfldGUID>
                      <c15:f>'2.시군구별 면적 및 지번수 현황'!$H$22</c15:f>
                      <c15:dlblFieldTableCache>
                        <c:ptCount val="1"/>
                        <c:pt idx="0">
                          <c:v>675.2
(6.4)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727-465A-B7D5-6204532DEF69}"/>
                </c:ext>
              </c:extLst>
            </c:dLbl>
            <c:dLbl>
              <c:idx val="1"/>
              <c:tx>
                <c:strRef>
                  <c:f>'2.시군구별 면적 및 지번수 현황'!$I$22</c:f>
                  <c:strCache>
                    <c:ptCount val="1"/>
                    <c:pt idx="0">
                      <c:v>290.1
(6.0)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{62E4B21D-8957-41CC-98CF-319C701A7D63}</c15:txfldGUID>
                      <c15:f>'2.시군구별 면적 및 지번수 현황'!$I$22</c15:f>
                      <c15:dlblFieldTableCache>
                        <c:ptCount val="1"/>
                        <c:pt idx="0">
                          <c:v>289.1
(6.0)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727-465A-B7D5-6204532DEF6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현황'!$D$22,'2.시군구별 면적 및 지번수 현황'!$F$22)</c:f>
              <c:numCache>
                <c:formatCode>#,##0.0_ </c:formatCode>
                <c:ptCount val="2"/>
                <c:pt idx="0">
                  <c:v>674.86519999999996</c:v>
                </c:pt>
                <c:pt idx="1">
                  <c:v>290.13200000000001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727-465A-B7D5-6204532DEF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7169920"/>
        <c:axId val="197181824"/>
        <c:axId val="0"/>
      </c:bar3DChart>
      <c:catAx>
        <c:axId val="197169920"/>
        <c:scaling>
          <c:orientation val="minMax"/>
        </c:scaling>
        <c:delete val="1"/>
        <c:axPos val="b"/>
        <c:majorTickMark val="out"/>
        <c:minorTickMark val="none"/>
        <c:tickLblPos val="none"/>
        <c:crossAx val="197181824"/>
        <c:crosses val="autoZero"/>
        <c:auto val="1"/>
        <c:lblAlgn val="ctr"/>
        <c:lblOffset val="100"/>
        <c:noMultiLvlLbl val="0"/>
      </c:catAx>
      <c:valAx>
        <c:axId val="197181824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716992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5000000000000004"/>
          <c:y val="5.0925925925925923E-2"/>
          <c:w val="0.1722222222222224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430-44F8-997D-AA3A957B5EE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430-44F8-997D-AA3A957B5EE0}"/>
              </c:ext>
            </c:extLst>
          </c:dPt>
          <c:dLbls>
            <c:dLbl>
              <c:idx val="0"/>
              <c:layout>
                <c:manualLayout>
                  <c:x val="8.3333333333333367E-3"/>
                  <c:y val="0"/>
                </c:manualLayout>
              </c:layout>
              <c:tx>
                <c:strRef>
                  <c:f>'2.시군구별 면적 및 지번수 현황'!$H$23</c:f>
                  <c:strCache>
                    <c:ptCount val="1"/>
                    <c:pt idx="0">
                      <c:v>794.7
(7.5)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{07708C6F-86AC-4057-91AB-5F18321D2009}</c15:txfldGUID>
                      <c15:f>'2.시군구별 면적 및 지번수 현황'!$H$23</c15:f>
                      <c15:dlblFieldTableCache>
                        <c:ptCount val="1"/>
                        <c:pt idx="0">
                          <c:v>794.6
(7.5)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430-44F8-997D-AA3A957B5EE0}"/>
                </c:ext>
              </c:extLst>
            </c:dLbl>
            <c:dLbl>
              <c:idx val="1"/>
              <c:tx>
                <c:strRef>
                  <c:f>'2.시군구별 면적 및 지번수 현황'!$I$23</c:f>
                  <c:strCache>
                    <c:ptCount val="1"/>
                    <c:pt idx="0">
                      <c:v>252.5
(5.2)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{8B51983B-649C-4CF2-9BB5-706DCBD67068}</c15:txfldGUID>
                      <c15:f>'2.시군구별 면적 및 지번수 현황'!$I$23</c15:f>
                      <c15:dlblFieldTableCache>
                        <c:ptCount val="1"/>
                        <c:pt idx="0">
                          <c:v>249.9
(5.2)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430-44F8-997D-AA3A957B5E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현황'!$D$23,'2.시군구별 면적 및 지번수 현황'!$F$23)</c:f>
              <c:numCache>
                <c:formatCode>#,##0.0_ </c:formatCode>
                <c:ptCount val="2"/>
                <c:pt idx="0">
                  <c:v>794.70477899999992</c:v>
                </c:pt>
                <c:pt idx="1">
                  <c:v>252.499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430-44F8-997D-AA3A957B5E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1025024"/>
        <c:axId val="201028736"/>
        <c:axId val="0"/>
      </c:bar3DChart>
      <c:catAx>
        <c:axId val="201025024"/>
        <c:scaling>
          <c:orientation val="minMax"/>
        </c:scaling>
        <c:delete val="1"/>
        <c:axPos val="b"/>
        <c:majorTickMark val="out"/>
        <c:minorTickMark val="none"/>
        <c:tickLblPos val="none"/>
        <c:crossAx val="201028736"/>
        <c:crosses val="autoZero"/>
        <c:auto val="1"/>
        <c:lblAlgn val="ctr"/>
        <c:lblOffset val="100"/>
        <c:noMultiLvlLbl val="0"/>
      </c:catAx>
      <c:valAx>
        <c:axId val="201028736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20102502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6944444444444613"/>
          <c:y val="5.0925925925925923E-2"/>
          <c:w val="0.16944444444444595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FF-49A2-8AB7-211F56480D2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FF-49A2-8AB7-211F56480D2C}"/>
              </c:ext>
            </c:extLst>
          </c:dPt>
          <c:dLbls>
            <c:dLbl>
              <c:idx val="0"/>
              <c:tx>
                <c:strRef>
                  <c:f>'2.시군구별 면적 및 지번수 현황'!$H$15</c:f>
                  <c:strCache>
                    <c:ptCount val="1"/>
                    <c:pt idx="0">
                      <c:v>403.9
(3.8)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{7CB403F6-8FCF-4CB8-BD3C-781CF7F5EE4C}</c15:txfldGUID>
                      <c15:f>'2.시군구별 면적 및 지번수 현황'!$H$15</c15:f>
                      <c15:dlblFieldTableCache>
                        <c:ptCount val="1"/>
                        <c:pt idx="0">
                          <c:v>403.8
(3.8)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BFF-49A2-8AB7-211F56480D2C}"/>
                </c:ext>
              </c:extLst>
            </c:dLbl>
            <c:dLbl>
              <c:idx val="1"/>
              <c:tx>
                <c:strRef>
                  <c:f>'2.시군구별 면적 및 지번수 현황'!$I$15</c:f>
                  <c:strCache>
                    <c:ptCount val="1"/>
                    <c:pt idx="0">
                      <c:v>224.7
(4.7)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{1812FDDE-0E36-4A27-8907-D08C1F5E1696}</c15:txfldGUID>
                      <c15:f>'2.시군구별 면적 및 지번수 현황'!$I$15</c15:f>
                      <c15:dlblFieldTableCache>
                        <c:ptCount val="1"/>
                        <c:pt idx="0">
                          <c:v>223.8
(4.7)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BFF-49A2-8AB7-211F56480D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현황'!$D$15,'2.시군구별 면적 및 지번수 현황'!$F$15)</c:f>
              <c:numCache>
                <c:formatCode>#,##0.0_ </c:formatCode>
                <c:ptCount val="2"/>
                <c:pt idx="0">
                  <c:v>403.86175199999997</c:v>
                </c:pt>
                <c:pt idx="1">
                  <c:v>224.749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FF-49A2-8AB7-211F56480D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8706048"/>
        <c:axId val="238886272"/>
        <c:axId val="0"/>
      </c:bar3DChart>
      <c:catAx>
        <c:axId val="238706048"/>
        <c:scaling>
          <c:orientation val="minMax"/>
        </c:scaling>
        <c:delete val="1"/>
        <c:axPos val="b"/>
        <c:majorTickMark val="out"/>
        <c:minorTickMark val="none"/>
        <c:tickLblPos val="none"/>
        <c:crossAx val="238886272"/>
        <c:crosses val="autoZero"/>
        <c:auto val="1"/>
        <c:lblAlgn val="ctr"/>
        <c:lblOffset val="100"/>
        <c:noMultiLvlLbl val="0"/>
      </c:catAx>
      <c:valAx>
        <c:axId val="238886272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23870604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6944444444444613"/>
          <c:y val="5.0925925925925923E-2"/>
          <c:w val="0.17777777777777778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A53-4A44-9116-F6EC77932674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A53-4A44-9116-F6EC77932674}"/>
              </c:ext>
            </c:extLst>
          </c:dPt>
          <c:dLbls>
            <c:dLbl>
              <c:idx val="0"/>
              <c:tx>
                <c:strRef>
                  <c:f>'2.시군구별 면적 및 지번수 현황'!$H$24</c:f>
                  <c:strCache>
                    <c:ptCount val="1"/>
                    <c:pt idx="0">
                      <c:v>724.7
(6.9)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{79822D8E-53C9-47F5-AC34-CAA7BED7ACCA}</c15:txfldGUID>
                      <c15:f>'2.시군구별 면적 및 지번수 현황'!$H$24</c15:f>
                      <c15:dlblFieldTableCache>
                        <c:ptCount val="1"/>
                        <c:pt idx="0">
                          <c:v>725.5
(6.9)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A53-4A44-9116-F6EC77932674}"/>
                </c:ext>
              </c:extLst>
            </c:dLbl>
            <c:dLbl>
              <c:idx val="1"/>
              <c:tx>
                <c:strRef>
                  <c:f>'2.시군구별 면적 및 지번수 현황'!$I$24</c:f>
                  <c:strCache>
                    <c:ptCount val="1"/>
                    <c:pt idx="0">
                      <c:v>243.4
(5.1)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{B88A7427-50FB-4AE5-8383-89FA0067F299}</c15:txfldGUID>
                      <c15:f>'2.시군구별 면적 및 지번수 현황'!$I$24</c15:f>
                      <c15:dlblFieldTableCache>
                        <c:ptCount val="1"/>
                        <c:pt idx="0">
                          <c:v>242.3
(5.1)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A53-4A44-9116-F6EC779326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현황'!$D$24,'2.시군구별 면적 및 지번수 현황'!$F$24)</c:f>
              <c:numCache>
                <c:formatCode>#,##0.0_ </c:formatCode>
                <c:ptCount val="2"/>
                <c:pt idx="0">
                  <c:v>724.71825179999996</c:v>
                </c:pt>
                <c:pt idx="1">
                  <c:v>243.37900000000002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A53-4A44-9116-F6EC779326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1058560"/>
        <c:axId val="201062272"/>
        <c:axId val="0"/>
      </c:bar3DChart>
      <c:catAx>
        <c:axId val="201058560"/>
        <c:scaling>
          <c:orientation val="minMax"/>
        </c:scaling>
        <c:delete val="1"/>
        <c:axPos val="b"/>
        <c:majorTickMark val="out"/>
        <c:minorTickMark val="none"/>
        <c:tickLblPos val="none"/>
        <c:crossAx val="201062272"/>
        <c:crosses val="autoZero"/>
        <c:auto val="1"/>
        <c:lblAlgn val="ctr"/>
        <c:lblOffset val="100"/>
        <c:noMultiLvlLbl val="0"/>
      </c:catAx>
      <c:valAx>
        <c:axId val="201062272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20105856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3055555555555558"/>
          <c:y val="5.0925925925925923E-2"/>
          <c:w val="0.19166666666666668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1CB-4C2B-98A7-4313DACD96B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1CB-4C2B-98A7-4313DACD96B7}"/>
              </c:ext>
            </c:extLst>
          </c:dPt>
          <c:dLbls>
            <c:dLbl>
              <c:idx val="0"/>
              <c:tx>
                <c:strRef>
                  <c:f>'2.시군구별 면적 및 지번수 현황'!$H$26</c:f>
                  <c:strCache>
                    <c:ptCount val="1"/>
                    <c:pt idx="0">
                      <c:v>983.1
(9.3)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{313ED27A-2184-4B6C-8C05-864A34DE66C3}</c15:txfldGUID>
                      <c15:f>'2.시군구별 면적 및 지번수 현황'!$H$26</c15:f>
                      <c15:dlblFieldTableCache>
                        <c:ptCount val="1"/>
                        <c:pt idx="0">
                          <c:v>983.0
(9.3)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1CB-4C2B-98A7-4313DACD96B7}"/>
                </c:ext>
              </c:extLst>
            </c:dLbl>
            <c:dLbl>
              <c:idx val="1"/>
              <c:tx>
                <c:strRef>
                  <c:f>'2.시군구별 면적 및 지번수 현황'!$I$26</c:f>
                  <c:strCache>
                    <c:ptCount val="1"/>
                    <c:pt idx="0">
                      <c:v>329.7
(6.9)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{544AF764-8D54-4144-B280-F7BB213A6113}</c15:txfldGUID>
                      <c15:f>'2.시군구별 면적 및 지번수 현황'!$I$26</c15:f>
                      <c15:dlblFieldTableCache>
                        <c:ptCount val="1"/>
                        <c:pt idx="0">
                          <c:v>327.6
(6.8)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1CB-4C2B-98A7-4313DACD96B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현황'!$D$26,'2.시군구별 면적 및 지번수 현황'!$F$26)</c:f>
              <c:numCache>
                <c:formatCode>#,##0.0_ </c:formatCode>
                <c:ptCount val="2"/>
                <c:pt idx="0">
                  <c:v>983.07156439999994</c:v>
                </c:pt>
                <c:pt idx="1">
                  <c:v>329.69900000000001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1CB-4C2B-98A7-4313DACD96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1211264"/>
        <c:axId val="201214976"/>
        <c:axId val="0"/>
      </c:bar3DChart>
      <c:catAx>
        <c:axId val="201211264"/>
        <c:scaling>
          <c:orientation val="minMax"/>
        </c:scaling>
        <c:delete val="1"/>
        <c:axPos val="b"/>
        <c:majorTickMark val="out"/>
        <c:minorTickMark val="none"/>
        <c:tickLblPos val="none"/>
        <c:crossAx val="201214976"/>
        <c:crosses val="autoZero"/>
        <c:auto val="1"/>
        <c:lblAlgn val="ctr"/>
        <c:lblOffset val="100"/>
        <c:noMultiLvlLbl val="0"/>
      </c:catAx>
      <c:valAx>
        <c:axId val="201214976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20121126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5277777777777947"/>
          <c:y val="5.0925925925925923E-2"/>
          <c:w val="0.1833333333333342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A73-4D77-9385-FF46BEF2B2A4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A73-4D77-9385-FF46BEF2B2A4}"/>
              </c:ext>
            </c:extLst>
          </c:dPt>
          <c:dLbls>
            <c:dLbl>
              <c:idx val="0"/>
              <c:tx>
                <c:strRef>
                  <c:f>'2.시군구별 면적 및 지번수 현황'!$H$17</c:f>
                  <c:strCache>
                    <c:ptCount val="1"/>
                    <c:pt idx="0">
                      <c:v>482.9
(4.6)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{D7A7E9EF-DDFB-4AE3-BFE3-85F6458588C5}</c15:txfldGUID>
                      <c15:f>'2.시군구별 면적 및 지번수 현황'!$H$17</c15:f>
                      <c15:dlblFieldTableCache>
                        <c:ptCount val="1"/>
                        <c:pt idx="0">
                          <c:v>482.9
(4.6)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A73-4D77-9385-FF46BEF2B2A4}"/>
                </c:ext>
              </c:extLst>
            </c:dLbl>
            <c:dLbl>
              <c:idx val="1"/>
              <c:tx>
                <c:strRef>
                  <c:f>'2.시군구별 면적 및 지번수 현황'!$I$17</c:f>
                  <c:strCache>
                    <c:ptCount val="1"/>
                    <c:pt idx="0">
                      <c:v>209.8
(4.4)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{39B4C6E3-8499-46F8-AC84-8F634DADAAA8}</c15:txfldGUID>
                      <c15:f>'2.시군구별 면적 및 지번수 현황'!$I$17</c15:f>
                      <c15:dlblFieldTableCache>
                        <c:ptCount val="1"/>
                        <c:pt idx="0">
                          <c:v>207.9
(4.3)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A73-4D77-9385-FF46BEF2B2A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현황'!$D$17,'2.시군구별 면적 및 지번수 현황'!$F$17)</c:f>
              <c:numCache>
                <c:formatCode>#,##0.0_ </c:formatCode>
                <c:ptCount val="2"/>
                <c:pt idx="0">
                  <c:v>482.91646409999998</c:v>
                </c:pt>
                <c:pt idx="1">
                  <c:v>209.751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A73-4D77-9385-FF46BEF2B2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1228672"/>
        <c:axId val="201232384"/>
        <c:axId val="0"/>
      </c:bar3DChart>
      <c:catAx>
        <c:axId val="201228672"/>
        <c:scaling>
          <c:orientation val="minMax"/>
        </c:scaling>
        <c:delete val="1"/>
        <c:axPos val="b"/>
        <c:majorTickMark val="out"/>
        <c:minorTickMark val="none"/>
        <c:tickLblPos val="none"/>
        <c:crossAx val="201232384"/>
        <c:crosses val="autoZero"/>
        <c:auto val="1"/>
        <c:lblAlgn val="ctr"/>
        <c:lblOffset val="100"/>
        <c:noMultiLvlLbl val="0"/>
      </c:catAx>
      <c:valAx>
        <c:axId val="201232384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20122867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2222222222222396"/>
          <c:y val="5.0925925925925923E-2"/>
          <c:w val="0.18611111111111195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EE2-4D75-8357-FB2CDEB9BE2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EE2-4D75-8357-FB2CDEB9BE27}"/>
              </c:ext>
            </c:extLst>
          </c:dPt>
          <c:dLbls>
            <c:dLbl>
              <c:idx val="0"/>
              <c:tx>
                <c:strRef>
                  <c:f>'2.시군구별 면적 및 지번수 현황'!$H$11</c:f>
                  <c:strCache>
                    <c:ptCount val="1"/>
                    <c:pt idx="0">
                      <c:v>239.9
(2.3)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{29ED6B6D-8E29-4D1C-A8E7-9D6B8935DE95}</c15:txfldGUID>
                      <c15:f>'2.시군구별 면적 및 지번수 현황'!$H$11</c15:f>
                      <c15:dlblFieldTableCache>
                        <c:ptCount val="1"/>
                        <c:pt idx="0">
                          <c:v>239.9
(2.3)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EE2-4D75-8357-FB2CDEB9BE27}"/>
                </c:ext>
              </c:extLst>
            </c:dLbl>
            <c:dLbl>
              <c:idx val="1"/>
              <c:tx>
                <c:strRef>
                  <c:f>'2.시군구별 면적 및 지번수 현황'!$I$11</c:f>
                  <c:strCache>
                    <c:ptCount val="1"/>
                    <c:pt idx="0">
                      <c:v>171.4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{0561E0BD-8A2E-4460-95B6-3D121A146563}</c15:txfldGUID>
                      <c15:f>'2.시군구별 면적 및 지번수 현황'!$I$11</c15:f>
                      <c15:dlblFieldTableCache>
                        <c:ptCount val="1"/>
                        <c:pt idx="0">
                          <c:v>173.8
(3.6)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EE2-4D75-8357-FB2CDEB9BE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현황'!$D$11,'2.시군구별 면적 및 지번수 현황'!$F$11)</c:f>
              <c:numCache>
                <c:formatCode>#,##0.0_ </c:formatCode>
                <c:ptCount val="2"/>
                <c:pt idx="0">
                  <c:v>239.86605269999998</c:v>
                </c:pt>
                <c:pt idx="1">
                  <c:v>171.36699999999999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EE2-4D75-8357-FB2CDEB9BE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1258112"/>
        <c:axId val="201261824"/>
        <c:axId val="0"/>
      </c:bar3DChart>
      <c:catAx>
        <c:axId val="201258112"/>
        <c:scaling>
          <c:orientation val="minMax"/>
        </c:scaling>
        <c:delete val="1"/>
        <c:axPos val="b"/>
        <c:majorTickMark val="out"/>
        <c:minorTickMark val="none"/>
        <c:tickLblPos val="none"/>
        <c:crossAx val="201261824"/>
        <c:crosses val="autoZero"/>
        <c:auto val="1"/>
        <c:lblAlgn val="ctr"/>
        <c:lblOffset val="100"/>
        <c:noMultiLvlLbl val="0"/>
      </c:catAx>
      <c:valAx>
        <c:axId val="201261824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20125811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 b="1" i="0" baseline="0"/>
              <a:t>3-1 </a:t>
            </a:r>
            <a:r>
              <a:rPr lang="ko-KR" altLang="ko-KR" sz="1300" b="1" i="0" baseline="0"/>
              <a:t>토지ㆍ임야대장별 지적공부등록지 현황</a:t>
            </a:r>
            <a:endParaRPr lang="ko-KR" altLang="ko-KR" sz="1300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B7DEE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759-45AE-BD01-D683A9AF8683}"/>
              </c:ext>
            </c:extLst>
          </c:dPt>
          <c:dPt>
            <c:idx val="1"/>
            <c:bubble3D val="0"/>
            <c:spPr>
              <a:solidFill>
                <a:srgbClr val="E6B9B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759-45AE-BD01-D683A9AF8683}"/>
              </c:ext>
            </c:extLst>
          </c:dPt>
          <c:dLbls>
            <c:dLbl>
              <c:idx val="0"/>
              <c:layout>
                <c:manualLayout>
                  <c:x val="-0.27759775661230113"/>
                  <c:y val="5.3930251884801501E-2"/>
                </c:manualLayout>
              </c:layout>
              <c:tx>
                <c:strRef>
                  <c:f>'3.지적통계체계표'!$G$4</c:f>
                  <c:strCache>
                    <c:ptCount val="1"/>
                    <c:pt idx="0">
                      <c:v>토지대장등록지
3,619,017,205.3㎡
(34.3%)
4,247,271필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{E75E819A-991D-4BF9-89B0-732362CAD007}</c15:txfldGUID>
                      <c15:f>'3.지적통계체계표'!$G$4</c15:f>
                      <c15:dlblFieldTableCache>
                        <c:ptCount val="1"/>
                        <c:pt idx="0">
                          <c:v>토지대장등록지
3,609,511,564.8㎡
(34.2%)
4,227,489필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759-45AE-BD01-D683A9AF8683}"/>
                </c:ext>
              </c:extLst>
            </c:dLbl>
            <c:dLbl>
              <c:idx val="1"/>
              <c:layout/>
              <c:tx>
                <c:strRef>
                  <c:f>'3.지적통계체계표'!$G$5</c:f>
                  <c:strCache>
                    <c:ptCount val="1"/>
                    <c:pt idx="0">
                      <c:v>임야대장등록지
6,922,710,305.0㎡
(65.7%)
565,611필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{CC3E5E01-19E0-48AF-B0F9-14AFFA103CD3}</c15:txfldGUID>
                      <c15:f>'3.지적통계체계표'!$G$5</c15:f>
                      <c15:dlblFieldTableCache>
                        <c:ptCount val="1"/>
                        <c:pt idx="0">
                          <c:v>임야대장등록지
6,931,041,605.0㎡
(65.8%)
561,638필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759-45AE-BD01-D683A9AF868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'3.지적통계체계표'!$B$4:$B$5</c:f>
              <c:strCache>
                <c:ptCount val="2"/>
                <c:pt idx="0">
                  <c:v>토지대장등록지</c:v>
                </c:pt>
                <c:pt idx="1">
                  <c:v>임야대장등록지</c:v>
                </c:pt>
              </c:strCache>
            </c:strRef>
          </c:cat>
          <c:val>
            <c:numRef>
              <c:f>'3.지적통계체계표'!$D$4:$D$5</c:f>
              <c:numCache>
                <c:formatCode>_-* #,##0.0_-;\-* #,##0.0_-;_-* "-"_-;_-@_-</c:formatCode>
                <c:ptCount val="2"/>
                <c:pt idx="0">
                  <c:v>3619017205.2999997</c:v>
                </c:pt>
                <c:pt idx="1">
                  <c:v>6922710305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759-45AE-BD01-D683A9AF868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altLang="ko-KR" sz="1400"/>
              <a:t>3-2 </a:t>
            </a:r>
            <a:r>
              <a:rPr lang="ko-KR" altLang="en-US" sz="1400"/>
              <a:t>소유구분별 지적공부등록지 현황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99940467498628"/>
          <c:y val="0.28303887982111581"/>
          <c:w val="0.83315503536380831"/>
          <c:h val="0.7015608128710563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C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76-462C-B1C3-1EBC1592E5C5}"/>
              </c:ext>
            </c:extLst>
          </c:dPt>
          <c:dPt>
            <c:idx val="1"/>
            <c:bubble3D val="0"/>
            <c:spPr>
              <a:solidFill>
                <a:srgbClr val="F2DCD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976-462C-B1C3-1EBC1592E5C5}"/>
              </c:ext>
            </c:extLst>
          </c:dPt>
          <c:dPt>
            <c:idx val="2"/>
            <c:bubble3D val="0"/>
            <c:spPr>
              <a:solidFill>
                <a:srgbClr val="D7E4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976-462C-B1C3-1EBC1592E5C5}"/>
              </c:ext>
            </c:extLst>
          </c:dPt>
          <c:dPt>
            <c:idx val="3"/>
            <c:bubble3D val="0"/>
            <c:spPr>
              <a:solidFill>
                <a:srgbClr val="CCC1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976-462C-B1C3-1EBC1592E5C5}"/>
              </c:ext>
            </c:extLst>
          </c:dPt>
          <c:dPt>
            <c:idx val="4"/>
            <c:bubble3D val="0"/>
            <c:spPr>
              <a:solidFill>
                <a:srgbClr val="DBEEF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976-462C-B1C3-1EBC1592E5C5}"/>
              </c:ext>
            </c:extLst>
          </c:dPt>
          <c:dPt>
            <c:idx val="5"/>
            <c:bubble3D val="0"/>
            <c:spPr>
              <a:solidFill>
                <a:srgbClr val="FCD5B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976-462C-B1C3-1EBC1592E5C5}"/>
              </c:ext>
            </c:extLst>
          </c:dPt>
          <c:dLbls>
            <c:dLbl>
              <c:idx val="0"/>
              <c:layout>
                <c:manualLayout>
                  <c:x val="-0.19400855920114118"/>
                  <c:y val="-0.24064307451318009"/>
                </c:manualLayout>
              </c:layout>
              <c:tx>
                <c:strRef>
                  <c:f>'3.지적통계체계표'!$G$6</c:f>
                  <c:strCache>
                    <c:ptCount val="1"/>
                    <c:pt idx="0">
                      <c:v>개인
6,278,995,929.2㎡
(59.6%)
3,159,487필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{6B58792C-6A24-4908-A306-D00E877B25FA}</c15:txfldGUID>
                      <c15:f>'3.지적통계체계표'!$G$6</c15:f>
                      <c15:dlblFieldTableCache>
                        <c:ptCount val="1"/>
                        <c:pt idx="0">
                          <c:v>개인
6,344,170,040.8㎡
(60.2%)
3,174,995필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976-462C-B1C3-1EBC1592E5C5}"/>
                </c:ext>
              </c:extLst>
            </c:dLbl>
            <c:dLbl>
              <c:idx val="1"/>
              <c:layout>
                <c:manualLayout>
                  <c:x val="0.17645358524193044"/>
                  <c:y val="-0.16746387339395788"/>
                </c:manualLayout>
              </c:layout>
              <c:tx>
                <c:strRef>
                  <c:f>'3.지적통계체계표'!$G$7</c:f>
                  <c:strCache>
                    <c:ptCount val="1"/>
                    <c:pt idx="0">
                      <c:v>국유지
1,720,863,134.5㎡
(16.3%)
659,755필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{866CCCBB-40D1-45F4-B70B-8EF6A1E8D1D0}</c15:txfldGUID>
                      <c15:f>'3.지적통계체계표'!$G$7</c15:f>
                      <c15:dlblFieldTableCache>
                        <c:ptCount val="1"/>
                        <c:pt idx="0">
                          <c:v>국유지
1,704,397,907.4㎡
(16.2%)
652,146필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976-462C-B1C3-1EBC1592E5C5}"/>
                </c:ext>
              </c:extLst>
            </c:dLbl>
            <c:dLbl>
              <c:idx val="2"/>
              <c:layout>
                <c:manualLayout>
                  <c:x val="-5.1584126163972684E-2"/>
                  <c:y val="0.18526668221142095"/>
                </c:manualLayout>
              </c:layout>
              <c:tx>
                <c:strRef>
                  <c:f>'3.지적통계체계표'!$G$8</c:f>
                  <c:strCache>
                    <c:ptCount val="1"/>
                    <c:pt idx="0">
                      <c:v>도유지
273,512,232.9㎡
(2.6%)
135,927필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{CA278B8D-C874-4BCA-B6E3-5EEC40FB35CE}</c15:txfldGUID>
                      <c15:f>'3.지적통계체계표'!$G$8</c15:f>
                      <c15:dlblFieldTableCache>
                        <c:ptCount val="1"/>
                        <c:pt idx="0">
                          <c:v>도유지
271,342,969.7㎡
(2.6%)
129,661필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976-462C-B1C3-1EBC1592E5C5}"/>
                </c:ext>
              </c:extLst>
            </c:dLbl>
            <c:dLbl>
              <c:idx val="3"/>
              <c:layout>
                <c:manualLayout>
                  <c:x val="-7.4294015673147862E-2"/>
                  <c:y val="2.0370323868969701E-2"/>
                </c:manualLayout>
              </c:layout>
              <c:tx>
                <c:strRef>
                  <c:f>'3.지적통계체계표'!$G$9</c:f>
                  <c:strCache>
                    <c:ptCount val="1"/>
                    <c:pt idx="0">
                      <c:v>군유지
598,632,221.2㎡
(5.7%)
518,837필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{AE7A3F51-CDFA-425B-A126-D955D250D9B4}</c15:txfldGUID>
                      <c15:f>'3.지적통계체계표'!$G$9</c15:f>
                      <c15:dlblFieldTableCache>
                        <c:ptCount val="1"/>
                        <c:pt idx="0">
                          <c:v>군유지
584,510,107.8㎡
(5.5%)
505,702필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D976-462C-B1C3-1EBC1592E5C5}"/>
                </c:ext>
              </c:extLst>
            </c:dLbl>
            <c:dLbl>
              <c:idx val="4"/>
              <c:layout>
                <c:manualLayout>
                  <c:x val="-0.11206892291102699"/>
                  <c:y val="-8.8915275112251196E-2"/>
                </c:manualLayout>
              </c:layout>
              <c:tx>
                <c:strRef>
                  <c:f>'3.지적통계체계표'!$G$10</c:f>
                  <c:strCache>
                    <c:ptCount val="1"/>
                    <c:pt idx="0">
                      <c:v>법인
649,355,856.4㎡
(6.2%)
214,817필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{06F9BF09-265D-45FA-B9AE-86867CCDDAF6}</c15:txfldGUID>
                      <c15:f>'3.지적통계체계표'!$G$10</c15:f>
                      <c15:dlblFieldTableCache>
                        <c:ptCount val="1"/>
                        <c:pt idx="0">
                          <c:v>법인
630,480,539.4㎡
(6.0%)
202,506필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D976-462C-B1C3-1EBC1592E5C5}"/>
                </c:ext>
              </c:extLst>
            </c:dLbl>
            <c:dLbl>
              <c:idx val="5"/>
              <c:layout>
                <c:manualLayout>
                  <c:x val="-3.7503229357385981E-2"/>
                  <c:y val="2.8305083732414998E-2"/>
                </c:manualLayout>
              </c:layout>
              <c:tx>
                <c:strRef>
                  <c:f>'3.지적통계체계표'!$G$11</c:f>
                  <c:strCache>
                    <c:ptCount val="1"/>
                    <c:pt idx="0">
                      <c:v>종중
683,739,675.7㎡
(6.5%)
77,658필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{15240F7B-7507-44BC-BC40-03BF56D60C49}</c15:txfldGUID>
                      <c15:f>'3.지적통계체계표'!$G$11</c15:f>
                      <c15:dlblFieldTableCache>
                        <c:ptCount val="1"/>
                        <c:pt idx="0">
                          <c:v>종중
671,196,726.1㎡
(6.4%)
77,218필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D976-462C-B1C3-1EBC1592E5C5}"/>
                </c:ext>
              </c:extLst>
            </c:dLbl>
            <c:dLbl>
              <c:idx val="6"/>
              <c:layout>
                <c:manualLayout>
                  <c:x val="3.8657935233131538E-3"/>
                  <c:y val="3.0764263806431942E-3"/>
                </c:manualLayout>
              </c:layout>
              <c:tx>
                <c:strRef>
                  <c:f>'3.지적통계체계표'!$G$12</c:f>
                  <c:strCache>
                    <c:ptCount val="1"/>
                    <c:pt idx="0">
                      <c:v>종교단체
198,336,248.9㎡
(1.9%)
13,192필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{437018C2-50D3-42FF-8DF5-27D623066BDB}</c15:txfldGUID>
                      <c15:f>'3.지적통계체계표'!$G$12</c15:f>
                      <c15:dlblFieldTableCache>
                        <c:ptCount val="1"/>
                        <c:pt idx="0">
                          <c:v>종교단체
197,113,091.9㎡
(1.9%)
13,133필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D976-462C-B1C3-1EBC1592E5C5}"/>
                </c:ext>
              </c:extLst>
            </c:dLbl>
            <c:dLbl>
              <c:idx val="7"/>
              <c:layout>
                <c:manualLayout>
                  <c:x val="5.2894964448987454E-2"/>
                  <c:y val="2.7212407105148339E-2"/>
                </c:manualLayout>
              </c:layout>
              <c:tx>
                <c:strRef>
                  <c:f>'3.지적통계체계표'!$G$13</c:f>
                  <c:strCache>
                    <c:ptCount val="1"/>
                    <c:pt idx="0">
                      <c:v>기타단체
110,415,092.0㎡
(1.0%)
21,091필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{BE12CE35-4051-468C-818C-D68DCC827EA7}</c15:txfldGUID>
                      <c15:f>'3.지적통계체계표'!$G$13</c15:f>
                      <c15:dlblFieldTableCache>
                        <c:ptCount val="1"/>
                        <c:pt idx="0">
                          <c:v>기타단체
109,369,964.6㎡
(1.0%)
20,826필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D976-462C-B1C3-1EBC1592E5C5}"/>
                </c:ext>
              </c:extLst>
            </c:dLbl>
            <c:dLbl>
              <c:idx val="8"/>
              <c:layout>
                <c:manualLayout>
                  <c:x val="0.18114819099823662"/>
                  <c:y val="3.4983588327085535E-2"/>
                </c:manualLayout>
              </c:layout>
              <c:tx>
                <c:strRef>
                  <c:f>'3.지적통계체계표'!$G$14</c:f>
                  <c:strCache>
                    <c:ptCount val="1"/>
                    <c:pt idx="0">
                      <c:v>기타
27,877,119.5㎡
(0.3%)
12,118필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{E4D333EC-EF7B-425C-8F35-C32A5D69F3BD}</c15:txfldGUID>
                      <c15:f>'3.지적통계체계표'!$G$14</c15:f>
                      <c15:dlblFieldTableCache>
                        <c:ptCount val="1"/>
                        <c:pt idx="0">
                          <c:v>기타
27,971,822.1㎡
(0.3%)
12,940필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D976-462C-B1C3-1EBC1592E5C5}"/>
                </c:ext>
              </c:extLst>
            </c:dLbl>
            <c:dLbl>
              <c:idx val="9"/>
              <c:layout>
                <c:manualLayout>
                  <c:x val="0.13243308209868909"/>
                  <c:y val="-2.2221823638787779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76-462C-B1C3-1EBC1592E5C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'3.지적통계체계표'!$C$6:$C$14</c:f>
              <c:strCache>
                <c:ptCount val="9"/>
                <c:pt idx="0">
                  <c:v>개인</c:v>
                </c:pt>
                <c:pt idx="1">
                  <c:v>국유지</c:v>
                </c:pt>
                <c:pt idx="2">
                  <c:v>도유지</c:v>
                </c:pt>
                <c:pt idx="3">
                  <c:v>군유지</c:v>
                </c:pt>
                <c:pt idx="4">
                  <c:v>법인</c:v>
                </c:pt>
                <c:pt idx="5">
                  <c:v>종중</c:v>
                </c:pt>
                <c:pt idx="6">
                  <c:v>종교단체</c:v>
                </c:pt>
                <c:pt idx="7">
                  <c:v>기타단체</c:v>
                </c:pt>
                <c:pt idx="8">
                  <c:v>기타</c:v>
                </c:pt>
              </c:strCache>
            </c:strRef>
          </c:cat>
          <c:val>
            <c:numRef>
              <c:f>'3.지적통계체계표'!$D$6:$D$14</c:f>
              <c:numCache>
                <c:formatCode>_-* #,##0.0_-;\-* #,##0.0_-;_-* "-"_-;_-@_-</c:formatCode>
                <c:ptCount val="9"/>
                <c:pt idx="0">
                  <c:v>6278995929.1999998</c:v>
                </c:pt>
                <c:pt idx="1">
                  <c:v>1720863134.5</c:v>
                </c:pt>
                <c:pt idx="2">
                  <c:v>273512232.89999998</c:v>
                </c:pt>
                <c:pt idx="3">
                  <c:v>598632221.20000005</c:v>
                </c:pt>
                <c:pt idx="4">
                  <c:v>649355856.39999998</c:v>
                </c:pt>
                <c:pt idx="5">
                  <c:v>683739675.70000005</c:v>
                </c:pt>
                <c:pt idx="6">
                  <c:v>198336248.90000001</c:v>
                </c:pt>
                <c:pt idx="7">
                  <c:v>110415092</c:v>
                </c:pt>
                <c:pt idx="8">
                  <c:v>27877119.5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D976-462C-B1C3-1EBC1592E5C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/>
              <a:t>4. </a:t>
            </a:r>
            <a:r>
              <a:rPr lang="ko-KR" altLang="en-US" sz="1300"/>
              <a:t>지목별 현황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4390488502370048E-2"/>
          <c:y val="0.27871287128713046"/>
          <c:w val="0.83121902299525996"/>
          <c:h val="0.71148514851485145"/>
        </c:manualLayout>
      </c:layout>
      <c:pie3DChart>
        <c:varyColors val="1"/>
        <c:ser>
          <c:idx val="0"/>
          <c:order val="0"/>
          <c:dLbls>
            <c:dLbl>
              <c:idx val="0"/>
              <c:tx>
                <c:strRef>
                  <c:f>'4.지목별현황'!$S$8</c:f>
                  <c:strCache>
                    <c:ptCount val="1"/>
                    <c:pt idx="0">
                      <c:v>전
588.2㎢
(5.6%)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{2C0C2616-ECCB-4359-AD1A-9253A801F8A1}</c15:txfldGUID>
                      <c15:f>'4.지목별현황'!$S$8</c15:f>
                      <c15:dlblFieldTableCache>
                        <c:ptCount val="1"/>
                        <c:pt idx="0">
                          <c:v>전
591.6㎢
(66.2%)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860-4E8E-84ED-FE635900FE2E}"/>
                </c:ext>
              </c:extLst>
            </c:dLbl>
            <c:dLbl>
              <c:idx val="1"/>
              <c:layout>
                <c:manualLayout>
                  <c:x val="-9.7235397814079208E-2"/>
                  <c:y val="4.390374470517918E-2"/>
                </c:manualLayout>
              </c:layout>
              <c:tx>
                <c:strRef>
                  <c:f>'4.지목별현황'!$S$9</c:f>
                  <c:strCache>
                    <c:ptCount val="1"/>
                    <c:pt idx="0">
                      <c:v>답
1,219.1㎢
(11.6%)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{51B16DED-2392-4380-ACAB-E766047EF26E}</c15:txfldGUID>
                      <c15:f>'4.지목별현황'!$S$9</c15:f>
                      <c15:dlblFieldTableCache>
                        <c:ptCount val="1"/>
                        <c:pt idx="0">
                          <c:v>답
1,229.0㎢
(11.7%)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860-4E8E-84ED-FE635900FE2E}"/>
                </c:ext>
              </c:extLst>
            </c:dLbl>
            <c:dLbl>
              <c:idx val="2"/>
              <c:tx>
                <c:strRef>
                  <c:f>'4.지목별현황'!$S$10</c:f>
                  <c:strCache>
                    <c:ptCount val="1"/>
                    <c:pt idx="0">
                      <c:v>임야
6,965.3㎢
(66.1%)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{2AB223CF-CE49-48EE-98DF-69C942D2C634}</c15:txfldGUID>
                      <c15:f>'4.지목별현황'!$S$10</c15:f>
                      <c15:dlblFieldTableCache>
                        <c:ptCount val="1"/>
                        <c:pt idx="0">
                          <c:v>임야
6,974.4㎢
(66.2%)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860-4E8E-84ED-FE635900FE2E}"/>
                </c:ext>
              </c:extLst>
            </c:dLbl>
            <c:dLbl>
              <c:idx val="3"/>
              <c:tx>
                <c:strRef>
                  <c:f>'4.지목별현황'!$S$11</c:f>
                  <c:strCache>
                    <c:ptCount val="1"/>
                    <c:pt idx="0">
                      <c:v>대
293.7㎢
(2.8%)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{F4100ED1-8533-474C-9B1A-16806303F44B}</c15:txfldGUID>
                      <c15:f>'4.지목별현황'!$S$11</c15:f>
                      <c15:dlblFieldTableCache>
                        <c:ptCount val="1"/>
                        <c:pt idx="0">
                          <c:v>대
287.1㎢
(2.7%)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860-4E8E-84ED-FE635900FE2E}"/>
                </c:ext>
              </c:extLst>
            </c:dLbl>
            <c:dLbl>
              <c:idx val="4"/>
              <c:tx>
                <c:strRef>
                  <c:f>'4.지목별현황'!$S$12</c:f>
                  <c:strCache>
                    <c:ptCount val="1"/>
                    <c:pt idx="0">
                      <c:v>도로
369.7㎢
(3.5%)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{E31111C7-26F7-4994-88F9-53780ADA9410}</c15:txfldGUID>
                      <c15:f>'4.지목별현황'!$S$12</c15:f>
                      <c15:dlblFieldTableCache>
                        <c:ptCount val="1"/>
                        <c:pt idx="0">
                          <c:v>도로
364.4㎢
(3.5%)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860-4E8E-84ED-FE635900FE2E}"/>
                </c:ext>
              </c:extLst>
            </c:dLbl>
            <c:dLbl>
              <c:idx val="5"/>
              <c:tx>
                <c:strRef>
                  <c:f>'4.지목별현황'!$S$13</c:f>
                  <c:strCache>
                    <c:ptCount val="1"/>
                    <c:pt idx="0">
                      <c:v>하천
295.9㎢
(2.8%)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{F6B5FB4F-03DE-4FCB-8BD1-9320F85FA083}</c15:txfldGUID>
                      <c15:f>'4.지목별현황'!$S$13</c15:f>
                      <c15:dlblFieldTableCache>
                        <c:ptCount val="1"/>
                        <c:pt idx="0">
                          <c:v>하천
294.6㎢
(2.8%)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860-4E8E-84ED-FE635900FE2E}"/>
                </c:ext>
              </c:extLst>
            </c:dLbl>
            <c:dLbl>
              <c:idx val="6"/>
              <c:tx>
                <c:strRef>
                  <c:f>'4.지목별현황'!$S$14</c:f>
                  <c:strCache>
                    <c:ptCount val="1"/>
                    <c:pt idx="0">
                      <c:v>기타
809.7㎢
(7.7%)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{E0285AB7-6191-4EF4-AF00-C1367708CFC5}</c15:txfldGUID>
                      <c15:f>'4.지목별현황'!$S$14</c15:f>
                      <c15:dlblFieldTableCache>
                        <c:ptCount val="1"/>
                        <c:pt idx="0">
                          <c:v>기타
799.5㎢
(7.6%)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860-4E8E-84ED-FE635900F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/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('4.지목별현황'!$B$2,'4.지목별현황'!$D$2,'4.지목별현황'!$F$2,'4.지목별현황'!$H$2,'4.지목별현황'!$J$2,'4.지목별현황'!$L$2,'4.지목별현황'!$N$2)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('4.지목별현황'!$B$4,'4.지목별현황'!$D$4,'4.지목별현황'!$F$4,'4.지목별현황'!$H$4,'4.지목별현황'!$J$4,'4.지목별현황'!$L$4,'4.지목별현황'!$N$4)</c:f>
              <c:numCache>
                <c:formatCode>#,##0.0_);[Red]\(#,##0.0\)</c:formatCode>
                <c:ptCount val="7"/>
                <c:pt idx="0">
                  <c:v>588.17866009999989</c:v>
                </c:pt>
                <c:pt idx="1">
                  <c:v>1219.0980032999998</c:v>
                </c:pt>
                <c:pt idx="2">
                  <c:v>6965.3151847999998</c:v>
                </c:pt>
                <c:pt idx="3">
                  <c:v>293.72439569999989</c:v>
                </c:pt>
                <c:pt idx="4">
                  <c:v>369.73237560000001</c:v>
                </c:pt>
                <c:pt idx="5">
                  <c:v>295.93465840000005</c:v>
                </c:pt>
                <c:pt idx="6">
                  <c:v>809.74423239999999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860-4E8E-84ED-FE635900FE2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'4.지목별현황'!$A$33</c:f>
              <c:strCache>
                <c:ptCount val="1"/>
                <c:pt idx="0">
                  <c:v>전</c:v>
                </c:pt>
              </c:strCache>
            </c:strRef>
          </c:tx>
          <c:cat>
            <c:numRef>
              <c:f>'4.지목별현황'!$B$32:$L$32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'4.지목별현황'!$B$33:$L$33</c:f>
              <c:numCache>
                <c:formatCode>#,##0.0_ </c:formatCode>
                <c:ptCount val="11"/>
                <c:pt idx="0">
                  <c:v>100</c:v>
                </c:pt>
                <c:pt idx="1">
                  <c:v>99.564329853118792</c:v>
                </c:pt>
                <c:pt idx="2">
                  <c:v>98.829441890687235</c:v>
                </c:pt>
                <c:pt idx="3">
                  <c:v>98.302106534225146</c:v>
                </c:pt>
                <c:pt idx="4">
                  <c:v>97.942479723336959</c:v>
                </c:pt>
                <c:pt idx="5">
                  <c:v>97.57586628277511</c:v>
                </c:pt>
                <c:pt idx="6">
                  <c:v>97.448616512371061</c:v>
                </c:pt>
                <c:pt idx="7">
                  <c:v>97.068775578693163</c:v>
                </c:pt>
                <c:pt idx="8">
                  <c:v>96.783578093032247</c:v>
                </c:pt>
                <c:pt idx="9">
                  <c:v>96.438287133550219</c:v>
                </c:pt>
                <c:pt idx="10">
                  <c:v>96.231798236753946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BF-4E1C-8382-37D25FDFA506}"/>
            </c:ext>
          </c:extLst>
        </c:ser>
        <c:ser>
          <c:idx val="1"/>
          <c:order val="1"/>
          <c:tx>
            <c:strRef>
              <c:f>'4.지목별현황'!$A$34</c:f>
              <c:strCache>
                <c:ptCount val="1"/>
                <c:pt idx="0">
                  <c:v>답</c:v>
                </c:pt>
              </c:strCache>
            </c:strRef>
          </c:tx>
          <c:cat>
            <c:numRef>
              <c:f>'4.지목별현황'!$B$32:$L$32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'4.지목별현황'!$B$34:$L$34</c:f>
              <c:numCache>
                <c:formatCode>#,##0.0_ </c:formatCode>
                <c:ptCount val="11"/>
                <c:pt idx="0">
                  <c:v>100</c:v>
                </c:pt>
                <c:pt idx="1">
                  <c:v>99.257482228854386</c:v>
                </c:pt>
                <c:pt idx="2">
                  <c:v>98.374446501648961</c:v>
                </c:pt>
                <c:pt idx="3">
                  <c:v>97.579322996124191</c:v>
                </c:pt>
                <c:pt idx="4">
                  <c:v>97.052702687224922</c:v>
                </c:pt>
                <c:pt idx="5">
                  <c:v>96.410098325685738</c:v>
                </c:pt>
                <c:pt idx="6">
                  <c:v>95.850487037034696</c:v>
                </c:pt>
                <c:pt idx="7">
                  <c:v>95.34688665000688</c:v>
                </c:pt>
                <c:pt idx="8">
                  <c:v>94.881196468727538</c:v>
                </c:pt>
                <c:pt idx="9">
                  <c:v>94.418545275300787</c:v>
                </c:pt>
                <c:pt idx="10">
                  <c:v>94.119452866695269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BF-4E1C-8382-37D25FDFA506}"/>
            </c:ext>
          </c:extLst>
        </c:ser>
        <c:ser>
          <c:idx val="2"/>
          <c:order val="2"/>
          <c:tx>
            <c:strRef>
              <c:f>'4.지목별현황'!$A$35</c:f>
              <c:strCache>
                <c:ptCount val="1"/>
                <c:pt idx="0">
                  <c:v>임야</c:v>
                </c:pt>
              </c:strCache>
            </c:strRef>
          </c:tx>
          <c:cat>
            <c:numRef>
              <c:f>'4.지목별현황'!$B$32:$L$32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'4.지목별현황'!$B$35:$L$35</c:f>
              <c:numCache>
                <c:formatCode>#,##0.0_ </c:formatCode>
                <c:ptCount val="11"/>
                <c:pt idx="0">
                  <c:v>100</c:v>
                </c:pt>
                <c:pt idx="1">
                  <c:v>99.919773691738428</c:v>
                </c:pt>
                <c:pt idx="2">
                  <c:v>99.824079768237738</c:v>
                </c:pt>
                <c:pt idx="3">
                  <c:v>99.711088892632731</c:v>
                </c:pt>
                <c:pt idx="4">
                  <c:v>99.625631471044258</c:v>
                </c:pt>
                <c:pt idx="5">
                  <c:v>99.537676590379647</c:v>
                </c:pt>
                <c:pt idx="6">
                  <c:v>99.322553644666428</c:v>
                </c:pt>
                <c:pt idx="7">
                  <c:v>99.214857795093963</c:v>
                </c:pt>
                <c:pt idx="8">
                  <c:v>99.12388170061547</c:v>
                </c:pt>
                <c:pt idx="9">
                  <c:v>99.046504652010128</c:v>
                </c:pt>
                <c:pt idx="10">
                  <c:v>98.995338791105723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BF-4E1C-8382-37D25FDFA506}"/>
            </c:ext>
          </c:extLst>
        </c:ser>
        <c:ser>
          <c:idx val="3"/>
          <c:order val="3"/>
          <c:tx>
            <c:strRef>
              <c:f>'4.지목별현황'!$A$36</c:f>
              <c:strCache>
                <c:ptCount val="1"/>
                <c:pt idx="0">
                  <c:v>대지</c:v>
                </c:pt>
              </c:strCache>
            </c:strRef>
          </c:tx>
          <c:cat>
            <c:numRef>
              <c:f>'4.지목별현황'!$B$32:$L$32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'4.지목별현황'!$B$36:$L$36</c:f>
              <c:numCache>
                <c:formatCode>#,##0.0_ </c:formatCode>
                <c:ptCount val="11"/>
                <c:pt idx="0">
                  <c:v>100</c:v>
                </c:pt>
                <c:pt idx="1">
                  <c:v>101.82131805644458</c:v>
                </c:pt>
                <c:pt idx="2">
                  <c:v>104.27055479266355</c:v>
                </c:pt>
                <c:pt idx="3">
                  <c:v>106.64965873673545</c:v>
                </c:pt>
                <c:pt idx="4">
                  <c:v>108.24355102939865</c:v>
                </c:pt>
                <c:pt idx="5">
                  <c:v>109.79711149095941</c:v>
                </c:pt>
                <c:pt idx="6">
                  <c:v>111.12473824504625</c:v>
                </c:pt>
                <c:pt idx="7">
                  <c:v>112.85771357093199</c:v>
                </c:pt>
                <c:pt idx="8">
                  <c:v>113.83350860253509</c:v>
                </c:pt>
                <c:pt idx="9">
                  <c:v>115.44703750763034</c:v>
                </c:pt>
                <c:pt idx="10">
                  <c:v>116.46072048432099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7BF-4E1C-8382-37D25FDFA506}"/>
            </c:ext>
          </c:extLst>
        </c:ser>
        <c:ser>
          <c:idx val="4"/>
          <c:order val="4"/>
          <c:tx>
            <c:strRef>
              <c:f>'4.지목별현황'!$A$37</c:f>
              <c:strCache>
                <c:ptCount val="1"/>
                <c:pt idx="0">
                  <c:v>도로</c:v>
                </c:pt>
              </c:strCache>
            </c:strRef>
          </c:tx>
          <c:cat>
            <c:numRef>
              <c:f>'4.지목별현황'!$B$32:$L$32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'4.지목별현황'!$B$37:$L$37</c:f>
              <c:numCache>
                <c:formatCode>#,##0.0_ </c:formatCode>
                <c:ptCount val="11"/>
                <c:pt idx="0">
                  <c:v>100</c:v>
                </c:pt>
                <c:pt idx="1">
                  <c:v>101.40028331700542</c:v>
                </c:pt>
                <c:pt idx="2">
                  <c:v>103.04995957682823</c:v>
                </c:pt>
                <c:pt idx="3">
                  <c:v>104.33308490712427</c:v>
                </c:pt>
                <c:pt idx="4">
                  <c:v>105.22454459734183</c:v>
                </c:pt>
                <c:pt idx="5">
                  <c:v>106.67461388164843</c:v>
                </c:pt>
                <c:pt idx="6">
                  <c:v>109.0056982682302</c:v>
                </c:pt>
                <c:pt idx="7">
                  <c:v>110.62526875476463</c:v>
                </c:pt>
                <c:pt idx="8">
                  <c:v>111.73596202233429</c:v>
                </c:pt>
                <c:pt idx="9">
                  <c:v>112.58327822273696</c:v>
                </c:pt>
                <c:pt idx="10">
                  <c:v>113.35676706046347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7BF-4E1C-8382-37D25FDFA506}"/>
            </c:ext>
          </c:extLst>
        </c:ser>
        <c:ser>
          <c:idx val="5"/>
          <c:order val="5"/>
          <c:tx>
            <c:strRef>
              <c:f>'4.지목별현황'!$A$38</c:f>
              <c:strCache>
                <c:ptCount val="1"/>
                <c:pt idx="0">
                  <c:v>하천</c:v>
                </c:pt>
              </c:strCache>
            </c:strRef>
          </c:tx>
          <c:cat>
            <c:numRef>
              <c:f>'4.지목별현황'!$B$32:$L$32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'4.지목별현황'!$B$38:$L$38</c:f>
              <c:numCache>
                <c:formatCode>#,##0.0_ </c:formatCode>
                <c:ptCount val="11"/>
                <c:pt idx="0">
                  <c:v>100</c:v>
                </c:pt>
                <c:pt idx="1">
                  <c:v>100.06606725317302</c:v>
                </c:pt>
                <c:pt idx="2">
                  <c:v>100.92509108223967</c:v>
                </c:pt>
                <c:pt idx="3">
                  <c:v>101.14433198382737</c:v>
                </c:pt>
                <c:pt idx="4">
                  <c:v>101.1789285135111</c:v>
                </c:pt>
                <c:pt idx="5">
                  <c:v>101.30408783075424</c:v>
                </c:pt>
                <c:pt idx="6">
                  <c:v>101.0115434293448</c:v>
                </c:pt>
                <c:pt idx="7">
                  <c:v>101.10049503768394</c:v>
                </c:pt>
                <c:pt idx="8">
                  <c:v>100.90969132432129</c:v>
                </c:pt>
                <c:pt idx="9">
                  <c:v>101.02018244073388</c:v>
                </c:pt>
                <c:pt idx="10">
                  <c:v>101.35919138625977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7BF-4E1C-8382-37D25FDFA506}"/>
            </c:ext>
          </c:extLst>
        </c:ser>
        <c:ser>
          <c:idx val="6"/>
          <c:order val="6"/>
          <c:tx>
            <c:strRef>
              <c:f>'4.지목별현황'!$A$39</c:f>
              <c:strCache>
                <c:ptCount val="1"/>
                <c:pt idx="0">
                  <c:v>기타</c:v>
                </c:pt>
              </c:strCache>
            </c:strRef>
          </c:tx>
          <c:cat>
            <c:numRef>
              <c:f>'4.지목별현황'!$B$32:$L$32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'4.지목별현황'!$B$39:$L$39</c:f>
              <c:numCache>
                <c:formatCode>#,##0.0_ </c:formatCode>
                <c:ptCount val="11"/>
                <c:pt idx="0">
                  <c:v>100</c:v>
                </c:pt>
                <c:pt idx="1">
                  <c:v>101.51551400902041</c:v>
                </c:pt>
                <c:pt idx="2">
                  <c:v>102.79621552509319</c:v>
                </c:pt>
                <c:pt idx="3">
                  <c:v>104.39136620052041</c:v>
                </c:pt>
                <c:pt idx="4">
                  <c:v>105.59983568397455</c:v>
                </c:pt>
                <c:pt idx="5">
                  <c:v>106.70005062761265</c:v>
                </c:pt>
                <c:pt idx="6">
                  <c:v>108.55728806012938</c:v>
                </c:pt>
                <c:pt idx="7">
                  <c:v>109.49426686488563</c:v>
                </c:pt>
                <c:pt idx="8">
                  <c:v>110.71692738255223</c:v>
                </c:pt>
                <c:pt idx="9">
                  <c:v>111.78785276585599</c:v>
                </c:pt>
                <c:pt idx="10">
                  <c:v>112.1339711245336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7BF-4E1C-8382-37D25FDF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42016"/>
        <c:axId val="204752000"/>
      </c:lineChart>
      <c:catAx>
        <c:axId val="20474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752000"/>
        <c:crosses val="autoZero"/>
        <c:auto val="1"/>
        <c:lblAlgn val="ctr"/>
        <c:lblOffset val="100"/>
        <c:noMultiLvlLbl val="0"/>
      </c:catAx>
      <c:valAx>
        <c:axId val="204752000"/>
        <c:scaling>
          <c:orientation val="minMax"/>
          <c:min val="80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numFmt formatCode="#,##0.0_ " sourceLinked="1"/>
        <c:majorTickMark val="out"/>
        <c:minorTickMark val="none"/>
        <c:tickLblPos val="nextTo"/>
        <c:crossAx val="204742016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/>
              <a:t>5-1 </a:t>
            </a:r>
            <a:r>
              <a:rPr lang="ko-KR" altLang="en-US" sz="1300"/>
              <a:t>토지대장등록지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'5.시군구별 지적공부등록지 현황'!$E$5</c:f>
                  <c:strCache>
                    <c:ptCount val="1"/>
                    <c:pt idx="0">
                      <c:v>131.7
(3.6)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{F135A43C-3C41-4447-815B-6045376B523F}</c15:txfldGUID>
                      <c15:f>'5.시군구별 지적공부등록지 현황'!$E$5</c15:f>
                      <c15:dlblFieldTableCache>
                        <c:ptCount val="1"/>
                        <c:pt idx="0">
                          <c:v>137.3
(3.8)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BD5E-4CC7-9615-745595E994A4}"/>
                </c:ext>
              </c:extLst>
            </c:dLbl>
            <c:dLbl>
              <c:idx val="1"/>
              <c:tx>
                <c:strRef>
                  <c:f>'5.시군구별 지적공부등록지 현황'!$E$6</c:f>
                  <c:strCache>
                    <c:ptCount val="1"/>
                    <c:pt idx="0">
                      <c:v>43.7
(1.2)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{B4D9715C-C638-49D2-BAE6-773FE09297A3}</c15:txfldGUID>
                      <c15:f>'5.시군구별 지적공부등록지 현황'!$E$6</c15:f>
                      <c15:dlblFieldTableCache>
                        <c:ptCount val="1"/>
                        <c:pt idx="0">
                          <c:v>38.1
(1.1)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D5E-4CC7-9615-745595E994A4}"/>
                </c:ext>
              </c:extLst>
            </c:dLbl>
            <c:dLbl>
              <c:idx val="2"/>
              <c:tx>
                <c:strRef>
                  <c:f>'5.시군구별 지적공부등록지 현황'!$E$7</c:f>
                  <c:strCache>
                    <c:ptCount val="1"/>
                    <c:pt idx="0">
                      <c:v>71.1
(2.0)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{D089D842-E544-4C62-A630-3CD586BFEF30}</c15:txfldGUID>
                      <c15:f>'5.시군구별 지적공부등록지 현황'!$E$7</c15:f>
                      <c15:dlblFieldTableCache>
                        <c:ptCount val="1"/>
                        <c:pt idx="0">
                          <c:v>70.9
(2.0)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D5E-4CC7-9615-745595E994A4}"/>
                </c:ext>
              </c:extLst>
            </c:dLbl>
            <c:dLbl>
              <c:idx val="3"/>
              <c:tx>
                <c:strRef>
                  <c:f>'5.시군구별 지적공부등록지 현황'!$E$8</c:f>
                  <c:strCache>
                    <c:ptCount val="1"/>
                    <c:pt idx="0">
                      <c:v>26.2
(0.7)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{D0A478CB-F6F9-442F-9A3C-3C0F6EA72335}</c15:txfldGUID>
                      <c15:f>'5.시군구별 지적공부등록지 현황'!$E$8</c15:f>
                      <c15:dlblFieldTableCache>
                        <c:ptCount val="1"/>
                        <c:pt idx="0">
                          <c:v>26.2
(0.7)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D5E-4CC7-9615-745595E994A4}"/>
                </c:ext>
              </c:extLst>
            </c:dLbl>
            <c:dLbl>
              <c:idx val="4"/>
              <c:tx>
                <c:strRef>
                  <c:f>'5.시군구별 지적공부등록지 현황'!$E$9</c:f>
                  <c:strCache>
                    <c:ptCount val="1"/>
                    <c:pt idx="0">
                      <c:v>56.3
(1.6)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{2B4F6B34-52D5-4A3E-BEA2-F8E829388A50}</c15:txfldGUID>
                      <c15:f>'5.시군구별 지적공부등록지 현황'!$E$9</c15:f>
                      <c15:dlblFieldTableCache>
                        <c:ptCount val="1"/>
                        <c:pt idx="0">
                          <c:v>55.1
(1.5)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BD5E-4CC7-9615-745595E994A4}"/>
                </c:ext>
              </c:extLst>
            </c:dLbl>
            <c:dLbl>
              <c:idx val="5"/>
              <c:tx>
                <c:strRef>
                  <c:f>'5.시군구별 지적공부등록지 현황'!$E$10</c:f>
                  <c:strCache>
                    <c:ptCount val="1"/>
                    <c:pt idx="0">
                      <c:v>290.8
(8.0)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{79EA43D2-ACCE-4101-996E-E188226F8EF8}</c15:txfldGUID>
                      <c15:f>'5.시군구별 지적공부등록지 현황'!$E$10</c15:f>
                      <c15:dlblFieldTableCache>
                        <c:ptCount val="1"/>
                        <c:pt idx="0">
                          <c:v>290.2
(8.0)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D5E-4CC7-9615-745595E994A4}"/>
                </c:ext>
              </c:extLst>
            </c:dLbl>
            <c:dLbl>
              <c:idx val="6"/>
              <c:tx>
                <c:strRef>
                  <c:f>'5.시군구별 지적공부등록지 현황'!$E$11</c:f>
                  <c:strCache>
                    <c:ptCount val="1"/>
                    <c:pt idx="0">
                      <c:v>84.9
(2.3)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{E7907DD2-37BA-4C1C-A00C-01F9F2FB16CB}</c15:txfldGUID>
                      <c15:f>'5.시군구별 지적공부등록지 현황'!$E$11</c15:f>
                      <c15:dlblFieldTableCache>
                        <c:ptCount val="1"/>
                        <c:pt idx="0">
                          <c:v>85.2
(2.4)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BD5E-4CC7-9615-745595E994A4}"/>
                </c:ext>
              </c:extLst>
            </c:dLbl>
            <c:dLbl>
              <c:idx val="7"/>
              <c:tx>
                <c:strRef>
                  <c:f>'5.시군구별 지적공부등록지 현황'!$E$12</c:f>
                  <c:strCache>
                    <c:ptCount val="1"/>
                    <c:pt idx="0">
                      <c:v>169.6
(4.7)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{2DCE98EF-E9CE-4201-B6BA-33CC73B4AF9B}</c15:txfldGUID>
                      <c15:f>'5.시군구별 지적공부등록지 현황'!$E$12</c15:f>
                      <c15:dlblFieldTableCache>
                        <c:ptCount val="1"/>
                        <c:pt idx="0">
                          <c:v>169.1
(4.7)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D5E-4CC7-9615-745595E994A4}"/>
                </c:ext>
              </c:extLst>
            </c:dLbl>
            <c:dLbl>
              <c:idx val="8"/>
              <c:tx>
                <c:strRef>
                  <c:f>'5.시군구별 지적공부등록지 현황'!$E$13</c:f>
                  <c:strCache>
                    <c:ptCount val="1"/>
                    <c:pt idx="0">
                      <c:v>239.1
(6.6)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{08BBE855-BB3C-44E0-B7F8-6B47065307EA}</c15:txfldGUID>
                      <c15:f>'5.시군구별 지적공부등록지 현황'!$E$13</c15:f>
                      <c15:dlblFieldTableCache>
                        <c:ptCount val="1"/>
                        <c:pt idx="0">
                          <c:v>238.4
(6.6)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BD5E-4CC7-9615-745595E994A4}"/>
                </c:ext>
              </c:extLst>
            </c:dLbl>
            <c:dLbl>
              <c:idx val="9"/>
              <c:tx>
                <c:strRef>
                  <c:f>'5.시군구별 지적공부등록지 현황'!$E$14</c:f>
                  <c:strCache>
                    <c:ptCount val="1"/>
                    <c:pt idx="0">
                      <c:v>291.7
(8.1)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{F57ED805-7292-467B-BADC-29F309C921A1}</c15:txfldGUID>
                      <c15:f>'5.시군구별 지적공부등록지 현황'!$E$14</c15:f>
                      <c15:dlblFieldTableCache>
                        <c:ptCount val="1"/>
                        <c:pt idx="0">
                          <c:v>291.4
(8.1)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BD5E-4CC7-9615-745595E994A4}"/>
                </c:ext>
              </c:extLst>
            </c:dLbl>
            <c:dLbl>
              <c:idx val="10"/>
              <c:tx>
                <c:strRef>
                  <c:f>'5.시군구별 지적공부등록지 현황'!$E$15</c:f>
                  <c:strCache>
                    <c:ptCount val="1"/>
                    <c:pt idx="0">
                      <c:v>121.1
(3.3)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{ACE60CC7-157F-4662-B70B-65A5E26DF77A}</c15:txfldGUID>
                      <c15:f>'5.시군구별 지적공부등록지 현황'!$E$15</c15:f>
                      <c15:dlblFieldTableCache>
                        <c:ptCount val="1"/>
                        <c:pt idx="0">
                          <c:v>120.3
(3.3)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BD5E-4CC7-9615-745595E994A4}"/>
                </c:ext>
              </c:extLst>
            </c:dLbl>
            <c:dLbl>
              <c:idx val="11"/>
              <c:tx>
                <c:strRef>
                  <c:f>'5.시군구별 지적공부등록지 현황'!$E$16</c:f>
                  <c:strCache>
                    <c:ptCount val="1"/>
                    <c:pt idx="0">
                      <c:v>134.4
(3.7)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{36AA174D-E7E0-4EA2-A1F7-CD673B4A1C62}</c15:txfldGUID>
                      <c15:f>'5.시군구별 지적공부등록지 현황'!$E$16</c15:f>
                      <c15:dlblFieldTableCache>
                        <c:ptCount val="1"/>
                        <c:pt idx="0">
                          <c:v>134.0
(3.7)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D5E-4CC7-9615-745595E994A4}"/>
                </c:ext>
              </c:extLst>
            </c:dLbl>
            <c:dLbl>
              <c:idx val="12"/>
              <c:tx>
                <c:strRef>
                  <c:f>'5.시군구별 지적공부등록지 현황'!$E$17</c:f>
                  <c:strCache>
                    <c:ptCount val="1"/>
                    <c:pt idx="0">
                      <c:v>155.1
(4.3)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{69012711-4D34-4CBE-881A-D62E8DEBE103}</c15:txfldGUID>
                      <c15:f>'5.시군구별 지적공부등록지 현황'!$E$17</c15:f>
                      <c15:dlblFieldTableCache>
                        <c:ptCount val="1"/>
                        <c:pt idx="0">
                          <c:v>154.7
(4.3)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BD5E-4CC7-9615-745595E994A4}"/>
                </c:ext>
              </c:extLst>
            </c:dLbl>
            <c:dLbl>
              <c:idx val="13"/>
              <c:tx>
                <c:strRef>
                  <c:f>'5.시군구별 지적공부등록지 현황'!$E$18</c:f>
                  <c:strCache>
                    <c:ptCount val="1"/>
                    <c:pt idx="0">
                      <c:v>213.6
(5.9)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{6D2177FB-5172-433C-8496-A54D29054FA7}</c15:txfldGUID>
                      <c15:f>'5.시군구별 지적공부등록지 현황'!$E$18</c15:f>
                      <c15:dlblFieldTableCache>
                        <c:ptCount val="1"/>
                        <c:pt idx="0">
                          <c:v>213.4
(5.9)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BD5E-4CC7-9615-745595E994A4}"/>
                </c:ext>
              </c:extLst>
            </c:dLbl>
            <c:dLbl>
              <c:idx val="14"/>
              <c:tx>
                <c:strRef>
                  <c:f>'5.시군구별 지적공부등록지 현황'!$E$19</c:f>
                  <c:strCache>
                    <c:ptCount val="1"/>
                    <c:pt idx="0">
                      <c:v>262.2
(7.2)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{0B77D15D-8018-4812-906F-B6A347BA5CF0}</c15:txfldGUID>
                      <c15:f>'5.시군구별 지적공부등록지 현황'!$E$19</c15:f>
                      <c15:dlblFieldTableCache>
                        <c:ptCount val="1"/>
                        <c:pt idx="0">
                          <c:v>262.1
(7.3)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BD5E-4CC7-9615-745595E994A4}"/>
                </c:ext>
              </c:extLst>
            </c:dLbl>
            <c:dLbl>
              <c:idx val="15"/>
              <c:tx>
                <c:strRef>
                  <c:f>'5.시군구별 지적공부등록지 현황'!$E$20</c:f>
                  <c:strCache>
                    <c:ptCount val="1"/>
                    <c:pt idx="0">
                      <c:v>180.9
(5.0)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{879BFC5A-10D1-4D46-85EC-9BC705A24AD4}</c15:txfldGUID>
                      <c15:f>'5.시군구별 지적공부등록지 현황'!$E$20</c15:f>
                      <c15:dlblFieldTableCache>
                        <c:ptCount val="1"/>
                        <c:pt idx="0">
                          <c:v>180.6
(5.0)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BD5E-4CC7-9615-745595E994A4}"/>
                </c:ext>
              </c:extLst>
            </c:dLbl>
            <c:dLbl>
              <c:idx val="16"/>
              <c:tx>
                <c:strRef>
                  <c:f>'5.시군구별 지적공부등록지 현황'!$E$21</c:f>
                  <c:strCache>
                    <c:ptCount val="1"/>
                    <c:pt idx="0">
                      <c:v>123.9
(3.4)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{9C0958D3-5099-4A4E-A584-F80298DE06B1}</c15:txfldGUID>
                      <c15:f>'5.시군구별 지적공부등록지 현황'!$E$21</c15:f>
                      <c15:dlblFieldTableCache>
                        <c:ptCount val="1"/>
                        <c:pt idx="0">
                          <c:v>123.5
(3.4)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BD5E-4CC7-9615-745595E994A4}"/>
                </c:ext>
              </c:extLst>
            </c:dLbl>
            <c:dLbl>
              <c:idx val="17"/>
              <c:tx>
                <c:strRef>
                  <c:f>'5.시군구별 지적공부등록지 현황'!$E$22</c:f>
                  <c:strCache>
                    <c:ptCount val="1"/>
                    <c:pt idx="0">
                      <c:v>196.9
(5.4)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{8A4C4340-8509-4D94-BE2C-4813E7077726}</c15:txfldGUID>
                      <c15:f>'5.시군구별 지적공부등록지 현황'!$E$22</c15:f>
                      <c15:dlblFieldTableCache>
                        <c:ptCount val="1"/>
                        <c:pt idx="0">
                          <c:v>196.4
(5.4)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BD5E-4CC7-9615-745595E994A4}"/>
                </c:ext>
              </c:extLst>
            </c:dLbl>
            <c:dLbl>
              <c:idx val="18"/>
              <c:tx>
                <c:strRef>
                  <c:f>'5.시군구별 지적공부등록지 현황'!$E$23</c:f>
                  <c:strCache>
                    <c:ptCount val="1"/>
                    <c:pt idx="0">
                      <c:v>177.4
(4.9)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{D5DDF3C0-9E0F-43C0-A487-69AE52BFCC6F}</c15:txfldGUID>
                      <c15:f>'5.시군구별 지적공부등록지 현황'!$E$23</c15:f>
                      <c15:dlblFieldTableCache>
                        <c:ptCount val="1"/>
                        <c:pt idx="0">
                          <c:v>176.8
(4.9)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BD5E-4CC7-9615-745595E994A4}"/>
                </c:ext>
              </c:extLst>
            </c:dLbl>
            <c:dLbl>
              <c:idx val="19"/>
              <c:tx>
                <c:strRef>
                  <c:f>'5.시군구별 지적공부등록지 현황'!$E$24</c:f>
                  <c:strCache>
                    <c:ptCount val="1"/>
                    <c:pt idx="0">
                      <c:v>171.0
(4.7)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{799509EF-571D-4112-A640-213702DE8905}</c15:txfldGUID>
                      <c15:f>'5.시군구별 지적공부등록지 현황'!$E$24</c15:f>
                      <c15:dlblFieldTableCache>
                        <c:ptCount val="1"/>
                        <c:pt idx="0">
                          <c:v>170.7
(4.7)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BD5E-4CC7-9615-745595E994A4}"/>
                </c:ext>
              </c:extLst>
            </c:dLbl>
            <c:dLbl>
              <c:idx val="20"/>
              <c:tx>
                <c:strRef>
                  <c:f>'5.시군구별 지적공부등록지 현황'!$E$25</c:f>
                  <c:strCache>
                    <c:ptCount val="1"/>
                    <c:pt idx="0">
                      <c:v>202.2
(5.6)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{CA27AC49-C873-4352-B8A7-01460435F929}</c15:txfldGUID>
                      <c15:f>'5.시군구별 지적공부등록지 현황'!$E$25</c15:f>
                      <c15:dlblFieldTableCache>
                        <c:ptCount val="1"/>
                        <c:pt idx="0">
                          <c:v>200.2
(5.5)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BD5E-4CC7-9615-745595E994A4}"/>
                </c:ext>
              </c:extLst>
            </c:dLbl>
            <c:dLbl>
              <c:idx val="21"/>
              <c:tx>
                <c:strRef>
                  <c:f>'5.시군구별 지적공부등록지 현황'!$E$26</c:f>
                  <c:strCache>
                    <c:ptCount val="1"/>
                    <c:pt idx="0">
                      <c:v>275.0
(7.6)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{357C37ED-7634-4911-BE90-B0840B57CD30}</c15:txfldGUID>
                      <c15:f>'5.시군구별 지적공부등록지 현황'!$E$26</c15:f>
                      <c15:dlblFieldTableCache>
                        <c:ptCount val="1"/>
                        <c:pt idx="0">
                          <c:v>274.7
(7.6)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BD5E-4CC7-9615-745595E994A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'5.시군구별 지적공부등록지 현황'!$A$5:$A$26</c:f>
              <c:strCache>
                <c:ptCount val="22"/>
                <c:pt idx="0">
                  <c:v>창원시의창구</c:v>
                </c:pt>
                <c:pt idx="1">
                  <c:v>창원시성산구</c:v>
                </c:pt>
                <c:pt idx="2">
                  <c:v>창원시마산합포구</c:v>
                </c:pt>
                <c:pt idx="3">
                  <c:v>창원시마산회원구</c:v>
                </c:pt>
                <c:pt idx="4">
                  <c:v>창원시진해구</c:v>
                </c:pt>
                <c:pt idx="5">
                  <c:v>진주시</c:v>
                </c:pt>
                <c:pt idx="6">
                  <c:v>통영시</c:v>
                </c:pt>
                <c:pt idx="7">
                  <c:v>사천시</c:v>
                </c:pt>
                <c:pt idx="8">
                  <c:v>김해시</c:v>
                </c:pt>
                <c:pt idx="9">
                  <c:v>밀양시</c:v>
                </c:pt>
                <c:pt idx="10">
                  <c:v>거제시</c:v>
                </c:pt>
                <c:pt idx="11">
                  <c:v>양산시</c:v>
                </c:pt>
                <c:pt idx="12">
                  <c:v>의령군</c:v>
                </c:pt>
                <c:pt idx="13">
                  <c:v>함안군</c:v>
                </c:pt>
                <c:pt idx="14">
                  <c:v>창녕군</c:v>
                </c:pt>
                <c:pt idx="15">
                  <c:v>고성군</c:v>
                </c:pt>
                <c:pt idx="16">
                  <c:v>남해군</c:v>
                </c:pt>
                <c:pt idx="17">
                  <c:v>하동군</c:v>
                </c:pt>
                <c:pt idx="18">
                  <c:v>산청군</c:v>
                </c:pt>
                <c:pt idx="19">
                  <c:v>함양군</c:v>
                </c:pt>
                <c:pt idx="20">
                  <c:v>거창군</c:v>
                </c:pt>
                <c:pt idx="21">
                  <c:v>합천군</c:v>
                </c:pt>
              </c:strCache>
            </c:strRef>
          </c:cat>
          <c:val>
            <c:numRef>
              <c:f>'5.시군구별 지적공부등록지 현황'!$C$5:$C$26</c:f>
              <c:numCache>
                <c:formatCode>_-* #,##0.0_-;\-* #,##0.0_-;_-* "-"_-;_-@_-</c:formatCode>
                <c:ptCount val="22"/>
                <c:pt idx="0">
                  <c:v>131.73413669999999</c:v>
                </c:pt>
                <c:pt idx="1">
                  <c:v>43.716408600000001</c:v>
                </c:pt>
                <c:pt idx="2">
                  <c:v>71.102373900000003</c:v>
                </c:pt>
                <c:pt idx="3">
                  <c:v>26.219371199999998</c:v>
                </c:pt>
                <c:pt idx="4">
                  <c:v>56.324521499999996</c:v>
                </c:pt>
                <c:pt idx="5">
                  <c:v>290.82702469999998</c:v>
                </c:pt>
                <c:pt idx="6">
                  <c:v>84.934366699999998</c:v>
                </c:pt>
                <c:pt idx="7">
                  <c:v>169.64309469999998</c:v>
                </c:pt>
                <c:pt idx="8">
                  <c:v>239.12976989999999</c:v>
                </c:pt>
                <c:pt idx="9">
                  <c:v>291.66460789999996</c:v>
                </c:pt>
                <c:pt idx="10">
                  <c:v>121.06621</c:v>
                </c:pt>
                <c:pt idx="11">
                  <c:v>134.43618599999999</c:v>
                </c:pt>
                <c:pt idx="12">
                  <c:v>155.11219209999999</c:v>
                </c:pt>
                <c:pt idx="13">
                  <c:v>213.56381389999999</c:v>
                </c:pt>
                <c:pt idx="14">
                  <c:v>262.22313369999995</c:v>
                </c:pt>
                <c:pt idx="15">
                  <c:v>180.93403719999998</c:v>
                </c:pt>
                <c:pt idx="16">
                  <c:v>123.8735104</c:v>
                </c:pt>
                <c:pt idx="17">
                  <c:v>196.90453399999998</c:v>
                </c:pt>
                <c:pt idx="18">
                  <c:v>177.39409799999999</c:v>
                </c:pt>
                <c:pt idx="19">
                  <c:v>170.99289880000001</c:v>
                </c:pt>
                <c:pt idx="20">
                  <c:v>202.20171999999999</c:v>
                </c:pt>
                <c:pt idx="21">
                  <c:v>275.01919539999994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BD5E-4CC7-9615-745595E994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09713792"/>
        <c:axId val="211482112"/>
        <c:axId val="0"/>
      </c:bar3DChart>
      <c:catAx>
        <c:axId val="20971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482112"/>
        <c:crosses val="autoZero"/>
        <c:auto val="1"/>
        <c:lblAlgn val="ctr"/>
        <c:lblOffset val="100"/>
        <c:noMultiLvlLbl val="0"/>
      </c:catAx>
      <c:valAx>
        <c:axId val="211482112"/>
        <c:scaling>
          <c:orientation val="minMax"/>
        </c:scaling>
        <c:delete val="0"/>
        <c:axPos val="l"/>
        <c:numFmt formatCode="_-* #,##0.0_-;\-* #,##0.0_-;_-* &quot;-&quot;_-;_-@_-" sourceLinked="1"/>
        <c:majorTickMark val="out"/>
        <c:minorTickMark val="none"/>
        <c:tickLblPos val="nextTo"/>
        <c:crossAx val="209713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/>
              <a:t>5-2 </a:t>
            </a:r>
            <a:r>
              <a:rPr lang="ko-KR" altLang="en-US" sz="1300"/>
              <a:t>임야대장등록지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79646">
                <a:lumMod val="60000"/>
                <a:lumOff val="40000"/>
              </a:srgbClr>
            </a:solidFill>
          </c:spPr>
          <c:invertIfNegative val="0"/>
          <c:dLbls>
            <c:dLbl>
              <c:idx val="0"/>
              <c:tx>
                <c:strRef>
                  <c:f>'5.시군구별 지적공부등록지 현황'!$E$34</c:f>
                  <c:strCache>
                    <c:ptCount val="1"/>
                    <c:pt idx="0">
                      <c:v>72.5
(1.0)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{B3E1B698-9C80-43C9-A0E9-307D884D788A}</c15:txfldGUID>
                      <c15:f>'5.시군구별 지적공부등록지 현황'!$E$34</c15:f>
                      <c15:dlblFieldTableCache>
                        <c:ptCount val="1"/>
                        <c:pt idx="0">
                          <c:v>73.5
(1.1)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343C-438F-90FD-E055FBEBFF4A}"/>
                </c:ext>
              </c:extLst>
            </c:dLbl>
            <c:dLbl>
              <c:idx val="1"/>
              <c:tx>
                <c:strRef>
                  <c:f>'5.시군구별 지적공부등록지 현황'!$E$35</c:f>
                  <c:strCache>
                    <c:ptCount val="1"/>
                    <c:pt idx="0">
                      <c:v>45.4
(0.7)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{00AA63C2-BD16-433B-9110-FABEB306BAF0}</c15:txfldGUID>
                      <c15:f>'5.시군구별 지적공부등록지 현황'!$E$35</c15:f>
                      <c15:dlblFieldTableCache>
                        <c:ptCount val="1"/>
                        <c:pt idx="0">
                          <c:v>44.5
(0.6)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43C-438F-90FD-E055FBEBFF4A}"/>
                </c:ext>
              </c:extLst>
            </c:dLbl>
            <c:dLbl>
              <c:idx val="2"/>
              <c:tx>
                <c:strRef>
                  <c:f>'5.시군구별 지적공부등록지 현황'!$E$36</c:f>
                  <c:strCache>
                    <c:ptCount val="1"/>
                    <c:pt idx="0">
                      <c:v>170.1
(2.5)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{8E38BFAD-E8ED-41D5-9947-C05FB0B7DFC8}</c15:txfldGUID>
                      <c15:f>'5.시군구별 지적공부등록지 현황'!$E$36</c15:f>
                      <c15:dlblFieldTableCache>
                        <c:ptCount val="1"/>
                        <c:pt idx="0">
                          <c:v>170.3
(2.5)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343C-438F-90FD-E055FBEBFF4A}"/>
                </c:ext>
              </c:extLst>
            </c:dLbl>
            <c:dLbl>
              <c:idx val="3"/>
              <c:tx>
                <c:strRef>
                  <c:f>'5.시군구별 지적공부등록지 현황'!$E$37</c:f>
                  <c:strCache>
                    <c:ptCount val="1"/>
                    <c:pt idx="0">
                      <c:v>64.4
(0.9)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{85773086-B52B-45C5-AEA1-33869CF57F56}</c15:txfldGUID>
                      <c15:f>'5.시군구별 지적공부등록지 현황'!$E$37</c15:f>
                      <c15:dlblFieldTableCache>
                        <c:ptCount val="1"/>
                        <c:pt idx="0">
                          <c:v>64.3
(0.9)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43C-438F-90FD-E055FBEBFF4A}"/>
                </c:ext>
              </c:extLst>
            </c:dLbl>
            <c:dLbl>
              <c:idx val="4"/>
              <c:tx>
                <c:strRef>
                  <c:f>'5.시군구별 지적공부등록지 현황'!$E$38</c:f>
                  <c:strCache>
                    <c:ptCount val="1"/>
                    <c:pt idx="0">
                      <c:v>67.7
(1.0)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{6947EB74-0453-4FC0-A673-D4D2CC6FE91E}</c15:txfldGUID>
                      <c15:f>'5.시군구별 지적공부등록지 현황'!$E$38</c15:f>
                      <c15:dlblFieldTableCache>
                        <c:ptCount val="1"/>
                        <c:pt idx="0">
                          <c:v>67.8
(1.0)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43C-438F-90FD-E055FBEBFF4A}"/>
                </c:ext>
              </c:extLst>
            </c:dLbl>
            <c:dLbl>
              <c:idx val="5"/>
              <c:tx>
                <c:strRef>
                  <c:f>'5.시군구별 지적공부등록지 현황'!$E$39</c:f>
                  <c:strCache>
                    <c:ptCount val="1"/>
                    <c:pt idx="0">
                      <c:v>422.1
(6.1)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{D4E5DF8C-F816-49A9-A462-A0CFF59EB688}</c15:txfldGUID>
                      <c15:f>'5.시군구별 지적공부등록지 현황'!$E$39</c15:f>
                      <c15:dlblFieldTableCache>
                        <c:ptCount val="1"/>
                        <c:pt idx="0">
                          <c:v>422.7
(6.1)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43C-438F-90FD-E055FBEBFF4A}"/>
                </c:ext>
              </c:extLst>
            </c:dLbl>
            <c:dLbl>
              <c:idx val="6"/>
              <c:tx>
                <c:strRef>
                  <c:f>'5.시군구별 지적공부등록지 현황'!$E$40</c:f>
                  <c:strCache>
                    <c:ptCount val="1"/>
                    <c:pt idx="0">
                      <c:v>154.9
(2.2)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{EC3BBC74-10C1-4CCF-9268-BC60C1DF767D}</c15:txfldGUID>
                      <c15:f>'5.시군구별 지적공부등록지 현황'!$E$40</c15:f>
                      <c15:dlblFieldTableCache>
                        <c:ptCount val="1"/>
                        <c:pt idx="0">
                          <c:v>154.7
(2.2)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43C-438F-90FD-E055FBEBFF4A}"/>
                </c:ext>
              </c:extLst>
            </c:dLbl>
            <c:dLbl>
              <c:idx val="7"/>
              <c:tx>
                <c:strRef>
                  <c:f>'5.시군구별 지적공부등록지 현황'!$E$41</c:f>
                  <c:strCache>
                    <c:ptCount val="1"/>
                    <c:pt idx="0">
                      <c:v>229.1
(3.3)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{A5158387-8259-46C3-9DB6-7FB9D409D2A1}</c15:txfldGUID>
                      <c15:f>'5.시군구별 지적공부등록지 현황'!$E$41</c15:f>
                      <c15:dlblFieldTableCache>
                        <c:ptCount val="1"/>
                        <c:pt idx="0">
                          <c:v>229.6
(3.3)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43C-438F-90FD-E055FBEBFF4A}"/>
                </c:ext>
              </c:extLst>
            </c:dLbl>
            <c:dLbl>
              <c:idx val="8"/>
              <c:tx>
                <c:strRef>
                  <c:f>'5.시군구별 지적공부등록지 현황'!$E$42</c:f>
                  <c:strCache>
                    <c:ptCount val="1"/>
                    <c:pt idx="0">
                      <c:v>224.4
(3.2)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{3A27350B-E51D-40CC-81F4-96D874419250}</c15:txfldGUID>
                      <c15:f>'5.시군구별 지적공부등록지 현황'!$E$42</c15:f>
                      <c15:dlblFieldTableCache>
                        <c:ptCount val="1"/>
                        <c:pt idx="0">
                          <c:v>225.0
(3.2)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43C-438F-90FD-E055FBEBFF4A}"/>
                </c:ext>
              </c:extLst>
            </c:dLbl>
            <c:dLbl>
              <c:idx val="9"/>
              <c:tx>
                <c:strRef>
                  <c:f>'5.시군구별 지적공부등록지 현황'!$E$43</c:f>
                  <c:strCache>
                    <c:ptCount val="1"/>
                    <c:pt idx="0">
                      <c:v>507.0
(7.3)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{4D30B269-C3D3-4CAE-A499-5EC3E43A03CE}</c15:txfldGUID>
                      <c15:f>'5.시군구별 지적공부등록지 현황'!$E$43</c15:f>
                      <c15:dlblFieldTableCache>
                        <c:ptCount val="1"/>
                        <c:pt idx="0">
                          <c:v>507.2
(7.3)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43C-438F-90FD-E055FBEBFF4A}"/>
                </c:ext>
              </c:extLst>
            </c:dLbl>
            <c:dLbl>
              <c:idx val="10"/>
              <c:tx>
                <c:strRef>
                  <c:f>'5.시군구별 지적공부등록지 현황'!$E$44</c:f>
                  <c:strCache>
                    <c:ptCount val="1"/>
                    <c:pt idx="0">
                      <c:v>282.8
(4.1)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{999D0F76-AA29-4812-98BD-E095044E9B36}</c15:txfldGUID>
                      <c15:f>'5.시군구별 지적공부등록지 현황'!$E$44</c15:f>
                      <c15:dlblFieldTableCache>
                        <c:ptCount val="1"/>
                        <c:pt idx="0">
                          <c:v>283.5
(4.1)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43C-438F-90FD-E055FBEBFF4A}"/>
                </c:ext>
              </c:extLst>
            </c:dLbl>
            <c:dLbl>
              <c:idx val="11"/>
              <c:tx>
                <c:strRef>
                  <c:f>'5.시군구별 지적공부등록지 현황'!$E$45</c:f>
                  <c:strCache>
                    <c:ptCount val="1"/>
                    <c:pt idx="0">
                      <c:v>351.2
(5.1)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{5D89A620-32CF-4598-B0A4-5F74D95B184A}</c15:txfldGUID>
                      <c15:f>'5.시군구별 지적공부등록지 현황'!$E$45</c15:f>
                      <c15:dlblFieldTableCache>
                        <c:ptCount val="1"/>
                        <c:pt idx="0">
                          <c:v>351.6
(5.1)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343C-438F-90FD-E055FBEBFF4A}"/>
                </c:ext>
              </c:extLst>
            </c:dLbl>
            <c:dLbl>
              <c:idx val="12"/>
              <c:tx>
                <c:strRef>
                  <c:f>'5.시군구별 지적공부등록지 현황'!$E$46</c:f>
                  <c:strCache>
                    <c:ptCount val="1"/>
                    <c:pt idx="0">
                      <c:v>327.8
(4.7)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{DEFA7882-EA09-4671-B4B0-5D63F3F25F96}</c15:txfldGUID>
                      <c15:f>'5.시군구별 지적공부등록지 현황'!$E$46</c15:f>
                      <c15:dlblFieldTableCache>
                        <c:ptCount val="1"/>
                        <c:pt idx="0">
                          <c:v>328.2
(4.7)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343C-438F-90FD-E055FBEBFF4A}"/>
                </c:ext>
              </c:extLst>
            </c:dLbl>
            <c:dLbl>
              <c:idx val="13"/>
              <c:tx>
                <c:strRef>
                  <c:f>'5.시군구별 지적공부등록지 현황'!$E$47</c:f>
                  <c:strCache>
                    <c:ptCount val="1"/>
                    <c:pt idx="0">
                      <c:v>203.1
(2.9)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{B132DD8E-4EC0-4FAB-8713-C9E3F6E58D3F}</c15:txfldGUID>
                      <c15:f>'5.시군구별 지적공부등록지 현황'!$E$47</c15:f>
                      <c15:dlblFieldTableCache>
                        <c:ptCount val="1"/>
                        <c:pt idx="0">
                          <c:v>203.2
(2.9)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343C-438F-90FD-E055FBEBFF4A}"/>
                </c:ext>
              </c:extLst>
            </c:dLbl>
            <c:dLbl>
              <c:idx val="14"/>
              <c:tx>
                <c:strRef>
                  <c:f>'5.시군구별 지적공부등록지 현황'!$E$48</c:f>
                  <c:strCache>
                    <c:ptCount val="1"/>
                    <c:pt idx="0">
                      <c:v>270.4
(3.9)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{F790D608-0CF3-46E2-826B-3F3159ADAFCF}</c15:txfldGUID>
                      <c15:f>'5.시군구별 지적공부등록지 현황'!$E$48</c15:f>
                      <c15:dlblFieldTableCache>
                        <c:ptCount val="1"/>
                        <c:pt idx="0">
                          <c:v>270.6
(3.9)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43C-438F-90FD-E055FBEBFF4A}"/>
                </c:ext>
              </c:extLst>
            </c:dLbl>
            <c:dLbl>
              <c:idx val="15"/>
              <c:tx>
                <c:strRef>
                  <c:f>'5.시군구별 지적공부등록지 현황'!$E$49</c:f>
                  <c:strCache>
                    <c:ptCount val="1"/>
                    <c:pt idx="0">
                      <c:v>337.1
(4.9)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{07C6CF44-A63F-49C0-8DA0-5983BD0B2378}</c15:txfldGUID>
                      <c15:f>'5.시군구별 지적공부등록지 현황'!$E$49</c15:f>
                      <c15:dlblFieldTableCache>
                        <c:ptCount val="1"/>
                        <c:pt idx="0">
                          <c:v>337.4
(4.9)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343C-438F-90FD-E055FBEBFF4A}"/>
                </c:ext>
              </c:extLst>
            </c:dLbl>
            <c:dLbl>
              <c:idx val="16"/>
              <c:tx>
                <c:strRef>
                  <c:f>'5.시군구별 지적공부등록지 현황'!$E$50</c:f>
                  <c:strCache>
                    <c:ptCount val="1"/>
                    <c:pt idx="0">
                      <c:v>233.9
(3.4)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{78146A5C-998E-43F5-B9F2-49C78B726773}</c15:txfldGUID>
                      <c15:f>'5.시군구별 지적공부등록지 현황'!$E$50</c15:f>
                      <c15:dlblFieldTableCache>
                        <c:ptCount val="1"/>
                        <c:pt idx="0">
                          <c:v>234.0
(3.4)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343C-438F-90FD-E055FBEBFF4A}"/>
                </c:ext>
              </c:extLst>
            </c:dLbl>
            <c:dLbl>
              <c:idx val="17"/>
              <c:tx>
                <c:strRef>
                  <c:f>'5.시군구별 지적공부등록지 현황'!$E$51</c:f>
                  <c:strCache>
                    <c:ptCount val="1"/>
                    <c:pt idx="0">
                      <c:v>478.0
(6.9)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{E20BCB23-25CB-4DBD-87E0-ED60A0DC48EE}</c15:txfldGUID>
                      <c15:f>'5.시군구별 지적공부등록지 현황'!$E$51</c15:f>
                      <c15:dlblFieldTableCache>
                        <c:ptCount val="1"/>
                        <c:pt idx="0">
                          <c:v>478.8
(6.9)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343C-438F-90FD-E055FBEBFF4A}"/>
                </c:ext>
              </c:extLst>
            </c:dLbl>
            <c:dLbl>
              <c:idx val="18"/>
              <c:tx>
                <c:strRef>
                  <c:f>'5.시군구별 지적공부등록지 현황'!$E$52</c:f>
                  <c:strCache>
                    <c:ptCount val="1"/>
                    <c:pt idx="0">
                      <c:v>617.3
(8.9)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{7D8BC8A5-7C19-4AE3-BE3E-173D8B11DD0C}</c15:txfldGUID>
                      <c15:f>'5.시군구별 지적공부등록지 현황'!$E$52</c15:f>
                      <c15:dlblFieldTableCache>
                        <c:ptCount val="1"/>
                        <c:pt idx="0">
                          <c:v>617.8
(8.9)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343C-438F-90FD-E055FBEBFF4A}"/>
                </c:ext>
              </c:extLst>
            </c:dLbl>
            <c:dLbl>
              <c:idx val="19"/>
              <c:tx>
                <c:strRef>
                  <c:f>'5.시군구별 지적공부등록지 현황'!$E$53</c:f>
                  <c:strCache>
                    <c:ptCount val="1"/>
                    <c:pt idx="0">
                      <c:v>553.7
(8.0)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{092CEC04-39AD-4C9D-AD0A-627F9A1BC072}</c15:txfldGUID>
                      <c15:f>'5.시군구별 지적공부등록지 현황'!$E$53</c15:f>
                      <c15:dlblFieldTableCache>
                        <c:ptCount val="1"/>
                        <c:pt idx="0">
                          <c:v>554.8
(8.0)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343C-438F-90FD-E055FBEBFF4A}"/>
                </c:ext>
              </c:extLst>
            </c:dLbl>
            <c:dLbl>
              <c:idx val="20"/>
              <c:tx>
                <c:strRef>
                  <c:f>'5.시군구별 지적공부등록지 현황'!$E$54</c:f>
                  <c:strCache>
                    <c:ptCount val="1"/>
                    <c:pt idx="0">
                      <c:v>601.8
(8.7)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{7D030401-264A-48C8-9FDF-B17ACF90BB63}</c15:txfldGUID>
                      <c15:f>'5.시군구별 지적공부등록지 현황'!$E$54</c15:f>
                      <c15:dlblFieldTableCache>
                        <c:ptCount val="1"/>
                        <c:pt idx="0">
                          <c:v>603.2
(8.7)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343C-438F-90FD-E055FBEBFF4A}"/>
                </c:ext>
              </c:extLst>
            </c:dLbl>
            <c:dLbl>
              <c:idx val="21"/>
              <c:tx>
                <c:strRef>
                  <c:f>'5.시군구별 지적공부등록지 현황'!$E$55</c:f>
                  <c:strCache>
                    <c:ptCount val="1"/>
                    <c:pt idx="0">
                      <c:v>708.1
(10.2)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{86E79A64-4829-4896-B7D8-804B682F3C97}</c15:txfldGUID>
                      <c15:f>'5.시군구별 지적공부등록지 현황'!$E$55</c15:f>
                      <c15:dlblFieldTableCache>
                        <c:ptCount val="1"/>
                        <c:pt idx="0">
                          <c:v>708.3
(10.2)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343C-438F-90FD-E055FBEBFF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'5.시군구별 지적공부등록지 현황'!$A$34:$A$55</c:f>
              <c:strCache>
                <c:ptCount val="22"/>
                <c:pt idx="0">
                  <c:v>창원시의창구</c:v>
                </c:pt>
                <c:pt idx="1">
                  <c:v>창원시성산구</c:v>
                </c:pt>
                <c:pt idx="2">
                  <c:v>창원시마산합포구</c:v>
                </c:pt>
                <c:pt idx="3">
                  <c:v>창원시마산회원구</c:v>
                </c:pt>
                <c:pt idx="4">
                  <c:v>창원시진해구</c:v>
                </c:pt>
                <c:pt idx="5">
                  <c:v>진주시</c:v>
                </c:pt>
                <c:pt idx="6">
                  <c:v>통영시</c:v>
                </c:pt>
                <c:pt idx="7">
                  <c:v>사천시</c:v>
                </c:pt>
                <c:pt idx="8">
                  <c:v>김해시</c:v>
                </c:pt>
                <c:pt idx="9">
                  <c:v>밀양시</c:v>
                </c:pt>
                <c:pt idx="10">
                  <c:v>거제시</c:v>
                </c:pt>
                <c:pt idx="11">
                  <c:v>양산시</c:v>
                </c:pt>
                <c:pt idx="12">
                  <c:v>의령군</c:v>
                </c:pt>
                <c:pt idx="13">
                  <c:v>함안군</c:v>
                </c:pt>
                <c:pt idx="14">
                  <c:v>창녕군</c:v>
                </c:pt>
                <c:pt idx="15">
                  <c:v>고성군</c:v>
                </c:pt>
                <c:pt idx="16">
                  <c:v>남해군</c:v>
                </c:pt>
                <c:pt idx="17">
                  <c:v>하동군</c:v>
                </c:pt>
                <c:pt idx="18">
                  <c:v>산청군</c:v>
                </c:pt>
                <c:pt idx="19">
                  <c:v>함양군</c:v>
                </c:pt>
                <c:pt idx="20">
                  <c:v>거창군</c:v>
                </c:pt>
                <c:pt idx="21">
                  <c:v>합천군</c:v>
                </c:pt>
              </c:strCache>
            </c:strRef>
          </c:cat>
          <c:val>
            <c:numRef>
              <c:f>'5.시군구별 지적공부등록지 현황'!$C$34:$C$55</c:f>
              <c:numCache>
                <c:formatCode>_-* #,##0.0_-;\-* #,##0.0_-;_-* "-"_-;_-@_-</c:formatCode>
                <c:ptCount val="22"/>
                <c:pt idx="0">
                  <c:v>72.526696000000001</c:v>
                </c:pt>
                <c:pt idx="1">
                  <c:v>45.391390999999999</c:v>
                </c:pt>
                <c:pt idx="2">
                  <c:v>170.09538499999999</c:v>
                </c:pt>
                <c:pt idx="3">
                  <c:v>64.358949999999993</c:v>
                </c:pt>
                <c:pt idx="4">
                  <c:v>67.717061999999999</c:v>
                </c:pt>
                <c:pt idx="5">
                  <c:v>422.09679699999998</c:v>
                </c:pt>
                <c:pt idx="6">
                  <c:v>154.93168599999998</c:v>
                </c:pt>
                <c:pt idx="7">
                  <c:v>229.14208399999998</c:v>
                </c:pt>
                <c:pt idx="8">
                  <c:v>224.40278899999998</c:v>
                </c:pt>
                <c:pt idx="9">
                  <c:v>507.01286999999996</c:v>
                </c:pt>
                <c:pt idx="10">
                  <c:v>282.79554200000001</c:v>
                </c:pt>
                <c:pt idx="11">
                  <c:v>351.17147899999998</c:v>
                </c:pt>
                <c:pt idx="12">
                  <c:v>327.80427199999997</c:v>
                </c:pt>
                <c:pt idx="13">
                  <c:v>203.05121499999998</c:v>
                </c:pt>
                <c:pt idx="14">
                  <c:v>270.44631199999998</c:v>
                </c:pt>
                <c:pt idx="15">
                  <c:v>337.06674499999997</c:v>
                </c:pt>
                <c:pt idx="16">
                  <c:v>233.87974699999998</c:v>
                </c:pt>
                <c:pt idx="17">
                  <c:v>477.960666</c:v>
                </c:pt>
                <c:pt idx="18">
                  <c:v>617.31068099999993</c:v>
                </c:pt>
                <c:pt idx="19">
                  <c:v>553.72535299999993</c:v>
                </c:pt>
                <c:pt idx="20">
                  <c:v>601.77021400000001</c:v>
                </c:pt>
                <c:pt idx="21">
                  <c:v>708.052369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343C-438F-90FD-E055FBEBFF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26531584"/>
        <c:axId val="226534528"/>
        <c:axId val="0"/>
      </c:bar3DChart>
      <c:catAx>
        <c:axId val="22653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6534528"/>
        <c:crosses val="autoZero"/>
        <c:auto val="1"/>
        <c:lblAlgn val="ctr"/>
        <c:lblOffset val="100"/>
        <c:noMultiLvlLbl val="0"/>
      </c:catAx>
      <c:valAx>
        <c:axId val="226534528"/>
        <c:scaling>
          <c:orientation val="minMax"/>
        </c:scaling>
        <c:delete val="0"/>
        <c:axPos val="l"/>
        <c:numFmt formatCode="_-* #,##0.0_-;\-* #,##0.0_-;_-* &quot;-&quot;_-;_-@_-" sourceLinked="1"/>
        <c:majorTickMark val="out"/>
        <c:minorTickMark val="none"/>
        <c:tickLblPos val="nextTo"/>
        <c:crossAx val="22653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6111111111111114"/>
          <c:y val="5.0925925925925923E-2"/>
          <c:w val="0.19444444444444581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B78-44CA-94A3-C619EBCDA2D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B78-44CA-94A3-C619EBCDA2D8}"/>
              </c:ext>
            </c:extLst>
          </c:dPt>
          <c:dLbls>
            <c:dLbl>
              <c:idx val="0"/>
              <c:tx>
                <c:strRef>
                  <c:f>'2.시군구별 면적 및 지번수 현황'!$H$25</c:f>
                  <c:strCache>
                    <c:ptCount val="1"/>
                    <c:pt idx="0">
                      <c:v>804.0
(7.6)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{BDB8780E-76DD-4CF4-A277-F957B56B48C4}</c15:txfldGUID>
                      <c15:f>'2.시군구별 면적 및 지번수 현황'!$H$25</c15:f>
                      <c15:dlblFieldTableCache>
                        <c:ptCount val="1"/>
                        <c:pt idx="0">
                          <c:v>803.4
(7.6)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B78-44CA-94A3-C619EBCDA2D8}"/>
                </c:ext>
              </c:extLst>
            </c:dLbl>
            <c:dLbl>
              <c:idx val="1"/>
              <c:tx>
                <c:strRef>
                  <c:f>'2.시군구별 면적 및 지번수 현황'!$I$25</c:f>
                  <c:strCache>
                    <c:ptCount val="1"/>
                    <c:pt idx="0">
                      <c:v>266.1
(5.5)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{1CCD9A2D-8443-4B63-99FB-1847587E34DF}</c15:txfldGUID>
                      <c15:f>'2.시군구별 면적 및 지번수 현황'!$I$25</c15:f>
                      <c15:dlblFieldTableCache>
                        <c:ptCount val="1"/>
                        <c:pt idx="0">
                          <c:v>264.4
(5.5)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B78-44CA-94A3-C619EBCDA2D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현황'!$D$25,'2.시군구별 면적 및 지번수 현황'!$F$25)</c:f>
              <c:numCache>
                <c:formatCode>#,##0.0_ </c:formatCode>
                <c:ptCount val="2"/>
                <c:pt idx="0">
                  <c:v>803.97193399999992</c:v>
                </c:pt>
                <c:pt idx="1">
                  <c:v>266.12700000000001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B78-44CA-94A3-C619EBCDA2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40643072"/>
        <c:axId val="241275264"/>
        <c:axId val="0"/>
      </c:bar3DChart>
      <c:catAx>
        <c:axId val="240643072"/>
        <c:scaling>
          <c:orientation val="minMax"/>
        </c:scaling>
        <c:delete val="1"/>
        <c:axPos val="b"/>
        <c:majorTickMark val="out"/>
        <c:minorTickMark val="none"/>
        <c:tickLblPos val="none"/>
        <c:crossAx val="241275264"/>
        <c:crosses val="autoZero"/>
        <c:auto val="1"/>
        <c:lblAlgn val="ctr"/>
        <c:lblOffset val="100"/>
        <c:noMultiLvlLbl val="0"/>
      </c:catAx>
      <c:valAx>
        <c:axId val="241275264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240643072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91666666666667"/>
          <c:y val="0.22453703703703784"/>
          <c:w val="0.81388888888889155"/>
          <c:h val="0.7731481481481515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4.1318728147911481E-2"/>
                  <c:y val="4.4081156522101414E-2"/>
                </c:manualLayout>
              </c:layout>
              <c:tx>
                <c:strRef>
                  <c:f>'6.시군구별 지목별 면적 현황'!$M$6</c:f>
                  <c:strCache>
                    <c:ptCount val="1"/>
                    <c:pt idx="0">
                      <c:v>전
588.2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{E33C4FFF-A06B-48EA-A883-790191EF2450}</c15:txfldGUID>
                      <c15:f>'6.시군구별 지목별 면적 현황'!$M$6</c15:f>
                      <c15:dlblFieldTableCache>
                        <c:ptCount val="1"/>
                        <c:pt idx="0">
                          <c:v>전
591.6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F81-4A00-8BB0-5960E7A92048}"/>
                </c:ext>
              </c:extLst>
            </c:dLbl>
            <c:dLbl>
              <c:idx val="1"/>
              <c:layout>
                <c:manualLayout>
                  <c:x val="-4.4600052299735508E-2"/>
                  <c:y val="1.4742601619242069E-3"/>
                </c:manualLayout>
              </c:layout>
              <c:tx>
                <c:strRef>
                  <c:f>'6.시군구별 지목별 면적 현황'!$N$6</c:f>
                  <c:strCache>
                    <c:ptCount val="1"/>
                    <c:pt idx="0">
                      <c:v>답
1,219.1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{9677B302-9CB9-48B8-9517-4D021ADDAF40}</c15:txfldGUID>
                      <c15:f>'6.시군구별 지목별 면적 현황'!$N$6</c15:f>
                      <c15:dlblFieldTableCache>
                        <c:ptCount val="1"/>
                        <c:pt idx="0">
                          <c:v>답
1,229.0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F81-4A00-8BB0-5960E7A92048}"/>
                </c:ext>
              </c:extLst>
            </c:dLbl>
            <c:dLbl>
              <c:idx val="2"/>
              <c:tx>
                <c:strRef>
                  <c:f>'6.시군구별 지목별 면적 현황'!$O$6</c:f>
                  <c:strCache>
                    <c:ptCount val="1"/>
                    <c:pt idx="0">
                      <c:v>임야
6,965.3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{0524F419-392E-40CF-AE45-903EC56E0FC3}</c15:txfldGUID>
                      <c15:f>'6.시군구별 지목별 면적 현황'!$O$6</c15:f>
                      <c15:dlblFieldTableCache>
                        <c:ptCount val="1"/>
                        <c:pt idx="0">
                          <c:v>임야
6,974.4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F81-4A00-8BB0-5960E7A92048}"/>
                </c:ext>
              </c:extLst>
            </c:dLbl>
            <c:dLbl>
              <c:idx val="3"/>
              <c:layout>
                <c:manualLayout>
                  <c:x val="-4.7723702433874762E-2"/>
                  <c:y val="6.5950089572136814E-2"/>
                </c:manualLayout>
              </c:layout>
              <c:tx>
                <c:strRef>
                  <c:f>'6.시군구별 지목별 면적 현황'!$P$6</c:f>
                  <c:strCache>
                    <c:ptCount val="1"/>
                    <c:pt idx="0">
                      <c:v>대
293.7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{BE7DD9AB-F911-4948-9C73-C55950CE971B}</c15:txfldGUID>
                      <c15:f>'6.시군구별 지목별 면적 현황'!$P$6</c15:f>
                      <c15:dlblFieldTableCache>
                        <c:ptCount val="1"/>
                        <c:pt idx="0">
                          <c:v>대
287.1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F81-4A00-8BB0-5960E7A92048}"/>
                </c:ext>
              </c:extLst>
            </c:dLbl>
            <c:dLbl>
              <c:idx val="4"/>
              <c:tx>
                <c:strRef>
                  <c:f>'6.시군구별 지목별 면적 현황'!$Q$6</c:f>
                  <c:strCache>
                    <c:ptCount val="1"/>
                    <c:pt idx="0">
                      <c:v>도로
369.7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{90B17483-D2E2-4066-B4A4-F57B8649412E}</c15:txfldGUID>
                      <c15:f>'6.시군구별 지목별 면적 현황'!$Q$6</c15:f>
                      <c15:dlblFieldTableCache>
                        <c:ptCount val="1"/>
                        <c:pt idx="0">
                          <c:v>도로
364.4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F81-4A00-8BB0-5960E7A92048}"/>
                </c:ext>
              </c:extLst>
            </c:dLbl>
            <c:dLbl>
              <c:idx val="5"/>
              <c:tx>
                <c:strRef>
                  <c:f>'6.시군구별 지목별 면적 현황'!$R$6</c:f>
                  <c:strCache>
                    <c:ptCount val="1"/>
                    <c:pt idx="0">
                      <c:v>하천
295.9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{531F8E24-E10C-4221-83AF-D95ED7BE7E93}</c15:txfldGUID>
                      <c15:f>'6.시군구별 지목별 면적 현황'!$R$6</c15:f>
                      <c15:dlblFieldTableCache>
                        <c:ptCount val="1"/>
                        <c:pt idx="0">
                          <c:v>하천
294.6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F81-4A00-8BB0-5960E7A92048}"/>
                </c:ext>
              </c:extLst>
            </c:dLbl>
            <c:dLbl>
              <c:idx val="6"/>
              <c:layout>
                <c:manualLayout>
                  <c:x val="7.9100444547752571E-2"/>
                  <c:y val="5.6844005610409747E-2"/>
                </c:manualLayout>
              </c:layout>
              <c:tx>
                <c:strRef>
                  <c:f>'6.시군구별 지목별 면적 현황'!$S$6</c:f>
                  <c:strCache>
                    <c:ptCount val="1"/>
                    <c:pt idx="0">
                      <c:v>기타
809.7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{07A45C9D-E48C-4668-82F8-55E4B25D4D73}</c15:txfldGUID>
                      <c15:f>'6.시군구별 지목별 면적 현황'!$S$6</c15:f>
                      <c15:dlblFieldTableCache>
                        <c:ptCount val="1"/>
                        <c:pt idx="0">
                          <c:v>기타
799.5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F81-4A00-8BB0-5960E7A92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'6.시군구별 지목별 면적 현황'!$C$2:$I$2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'6.시군구별 지목별 면적 현황'!$C$4:$I$4</c:f>
              <c:numCache>
                <c:formatCode>#,##0.0_);[Red]\(#,##0.0\)</c:formatCode>
                <c:ptCount val="7"/>
                <c:pt idx="0">
                  <c:v>588.17866009999989</c:v>
                </c:pt>
                <c:pt idx="1">
                  <c:v>1219.0980032999998</c:v>
                </c:pt>
                <c:pt idx="2">
                  <c:v>6965.3151847999998</c:v>
                </c:pt>
                <c:pt idx="3">
                  <c:v>293.72439569999989</c:v>
                </c:pt>
                <c:pt idx="4">
                  <c:v>369.73237560000001</c:v>
                </c:pt>
                <c:pt idx="5">
                  <c:v>295.93465840000005</c:v>
                </c:pt>
                <c:pt idx="6">
                  <c:v>809.74423239999999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F81-4A00-8BB0-5960E7A9204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855604587888054"/>
          <c:y val="0.2733842198296681"/>
          <c:w val="0.76755213290646351"/>
          <c:h val="0.72534040387809062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1.4658862829312121E-3"/>
                  <c:y val="-6.28681831437737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6E-4961-B83D-9439A8CA78F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현황'!$C$5:$I$5</c:f>
              <c:numCache>
                <c:formatCode>#,##0.0_);[Red]\(#,##0.0\)</c:formatCode>
                <c:ptCount val="7"/>
                <c:pt idx="0">
                  <c:v>11.5280068</c:v>
                </c:pt>
                <c:pt idx="1">
                  <c:v>42.958894799999996</c:v>
                </c:pt>
                <c:pt idx="2">
                  <c:v>75.230163500000003</c:v>
                </c:pt>
                <c:pt idx="3">
                  <c:v>12.4607633</c:v>
                </c:pt>
                <c:pt idx="4">
                  <c:v>12.053910599999998</c:v>
                </c:pt>
                <c:pt idx="5">
                  <c:v>9.1284732999999996</c:v>
                </c:pt>
                <c:pt idx="6">
                  <c:v>40.900620399999994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6E-4961-B83D-9439A8CA78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72222222222306"/>
          <c:y val="0.22453703703703784"/>
          <c:w val="0.81388888888889155"/>
          <c:h val="0.77314814814815158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7.0058903927332078E-2"/>
                  <c:y val="-9.377127859017676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97-45C6-AAFE-A3EFF36A4DD3}"/>
                </c:ext>
              </c:extLst>
            </c:dLbl>
            <c:dLbl>
              <c:idx val="4"/>
              <c:layout>
                <c:manualLayout>
                  <c:x val="5.6017272034544124E-2"/>
                  <c:y val="-9.461117360329972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97-45C6-AAFE-A3EFF36A4DD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현황'!$C$6:$I$6</c:f>
              <c:numCache>
                <c:formatCode>#,##0.0_);[Red]\(#,##0.0\)</c:formatCode>
                <c:ptCount val="7"/>
                <c:pt idx="0">
                  <c:v>0.97292429999999996</c:v>
                </c:pt>
                <c:pt idx="1">
                  <c:v>2.0409275</c:v>
                </c:pt>
                <c:pt idx="2">
                  <c:v>45.5548924</c:v>
                </c:pt>
                <c:pt idx="3">
                  <c:v>8.5907630999999984</c:v>
                </c:pt>
                <c:pt idx="4">
                  <c:v>7.2446520999999997</c:v>
                </c:pt>
                <c:pt idx="5">
                  <c:v>1.6632453999999999</c:v>
                </c:pt>
                <c:pt idx="6">
                  <c:v>23.040394800000001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E97-45C6-AAFE-A3EFF36A4D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72222222222306"/>
          <c:y val="0.22453703703703784"/>
          <c:w val="0.81388888888889155"/>
          <c:h val="0.77314814814815158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6.6423192075864876E-2"/>
                  <c:y val="3.3729501760997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F1-45B0-9719-7B6732056B9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현황'!$C$7:$I$7</c:f>
              <c:numCache>
                <c:formatCode>#,##0.0_);[Red]\(#,##0.0\)</c:formatCode>
                <c:ptCount val="7"/>
                <c:pt idx="0">
                  <c:v>9.4154727999999999</c:v>
                </c:pt>
                <c:pt idx="1">
                  <c:v>24.246518899999998</c:v>
                </c:pt>
                <c:pt idx="2">
                  <c:v>169.03800230000002</c:v>
                </c:pt>
                <c:pt idx="3">
                  <c:v>10.445146300000001</c:v>
                </c:pt>
                <c:pt idx="4">
                  <c:v>9.731526800000001</c:v>
                </c:pt>
                <c:pt idx="5">
                  <c:v>3.3300055</c:v>
                </c:pt>
                <c:pt idx="6">
                  <c:v>14.991086299999999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F1-45B0-9719-7B6732056B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88767164973945"/>
          <c:y val="0.11898162729658797"/>
          <c:w val="0.75108714671535626"/>
          <c:h val="0.7175923009623795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3.3652858610065052E-3"/>
                  <c:y val="2.77777777777778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0B-4499-8638-2A303CFB16CE}"/>
                </c:ext>
              </c:extLst>
            </c:dLbl>
            <c:dLbl>
              <c:idx val="1"/>
              <c:layout>
                <c:manualLayout>
                  <c:x val="-7.0752025562022228E-5"/>
                  <c:y val="2.22222222222222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0B-4499-8638-2A303CFB16CE}"/>
                </c:ext>
              </c:extLst>
            </c:dLbl>
            <c:dLbl>
              <c:idx val="3"/>
              <c:layout>
                <c:manualLayout>
                  <c:x val="-2.2393396477614273E-3"/>
                  <c:y val="5.8188101487314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0B-4499-8638-2A303CFB16CE}"/>
                </c:ext>
              </c:extLst>
            </c:dLbl>
            <c:dLbl>
              <c:idx val="4"/>
              <c:layout>
                <c:manualLayout>
                  <c:x val="-1.9901099319106927E-2"/>
                  <c:y val="2.9195100612423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0B-4499-8638-2A303CFB16CE}"/>
                </c:ext>
              </c:extLst>
            </c:dLbl>
            <c:dLbl>
              <c:idx val="5"/>
              <c:layout>
                <c:manualLayout>
                  <c:x val="1.0563733881090951E-2"/>
                  <c:y val="2.40507436570428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0B-4499-8638-2A303CFB16CE}"/>
                </c:ext>
              </c:extLst>
            </c:dLbl>
            <c:dLbl>
              <c:idx val="6"/>
              <c:layout>
                <c:manualLayout>
                  <c:x val="3.5736619879036861E-2"/>
                  <c:y val="2.77777777777778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0B-4499-8638-2A303CFB16C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현황'!$C$8:$I$8</c:f>
              <c:numCache>
                <c:formatCode>#,##0.0_);[Red]\(#,##0.0\)</c:formatCode>
                <c:ptCount val="7"/>
                <c:pt idx="0">
                  <c:v>2.0502495999999999</c:v>
                </c:pt>
                <c:pt idx="1">
                  <c:v>5.247941599999999</c:v>
                </c:pt>
                <c:pt idx="2">
                  <c:v>63.308624099999996</c:v>
                </c:pt>
                <c:pt idx="3">
                  <c:v>6.4927444999999997</c:v>
                </c:pt>
                <c:pt idx="4">
                  <c:v>4.7562987000000003</c:v>
                </c:pt>
                <c:pt idx="5">
                  <c:v>1.3296934999999999</c:v>
                </c:pt>
                <c:pt idx="6">
                  <c:v>7.3927692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D0B-4499-8638-2A303CFB16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966847590653109"/>
          <c:y val="0.29709929116003381"/>
          <c:w val="0.71680146777769282"/>
          <c:h val="0.68244540860963865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3.7468338302372402E-2"/>
                  <c:y val="3.496705768921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DF-42C4-95D2-C1E137E8ADBC}"/>
                </c:ext>
              </c:extLst>
            </c:dLbl>
            <c:dLbl>
              <c:idx val="3"/>
              <c:layout>
                <c:manualLayout>
                  <c:x val="4.5378284025176546E-2"/>
                  <c:y val="-7.199100112485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DF-42C4-95D2-C1E137E8ADBC}"/>
                </c:ext>
              </c:extLst>
            </c:dLbl>
            <c:dLbl>
              <c:idx val="4"/>
              <c:layout>
                <c:manualLayout>
                  <c:x val="1.972759473027039E-2"/>
                  <c:y val="1.2579856089417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F-42C4-95D2-C1E137E8ADBC}"/>
                </c:ext>
              </c:extLst>
            </c:dLbl>
            <c:dLbl>
              <c:idx val="5"/>
              <c:layout>
                <c:manualLayout>
                  <c:x val="3.8564584766709979E-2"/>
                  <c:y val="-5.4118949417037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DF-42C4-95D2-C1E137E8ADBC}"/>
                </c:ext>
              </c:extLst>
            </c:dLbl>
            <c:dLbl>
              <c:idx val="6"/>
              <c:layout>
                <c:manualLayout>
                  <c:x val="0.15870244374793013"/>
                  <c:y val="6.977699216169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DF-42C4-95D2-C1E137E8ADB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현황'!$C$9:$I$9</c:f>
              <c:numCache>
                <c:formatCode>#,##0.0_);[Red]\(#,##0.0\)</c:formatCode>
                <c:ptCount val="7"/>
                <c:pt idx="0">
                  <c:v>3.5822209999999997</c:v>
                </c:pt>
                <c:pt idx="1">
                  <c:v>4.7511310999999994</c:v>
                </c:pt>
                <c:pt idx="2">
                  <c:v>70.647944299999992</c:v>
                </c:pt>
                <c:pt idx="3">
                  <c:v>11.413771599999999</c:v>
                </c:pt>
                <c:pt idx="4">
                  <c:v>7.7469511999999998</c:v>
                </c:pt>
                <c:pt idx="5">
                  <c:v>0.60537889999999994</c:v>
                </c:pt>
                <c:pt idx="6">
                  <c:v>25.294185399999996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CDF-42C4-95D2-C1E137E8AD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805555555555557"/>
          <c:y val="0.22453703703703784"/>
          <c:w val="0.81388888888889155"/>
          <c:h val="0.7731481481481515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6.309982489679411E-2"/>
                  <c:y val="2.114873140857401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FF-484D-9C04-3B84A28664AC}"/>
                </c:ext>
              </c:extLst>
            </c:dLbl>
            <c:dLbl>
              <c:idx val="1"/>
              <c:layout>
                <c:manualLayout>
                  <c:x val="-0.10889421441652763"/>
                  <c:y val="5.85056867891513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FF-484D-9C04-3B84A28664AC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현황'!$C$10:$I$10</c:f>
              <c:numCache>
                <c:formatCode>#,##0.0_);[Red]\(#,##0.0\)</c:formatCode>
                <c:ptCount val="7"/>
                <c:pt idx="0">
                  <c:v>47.714852499999999</c:v>
                </c:pt>
                <c:pt idx="1">
                  <c:v>86.022959799999995</c:v>
                </c:pt>
                <c:pt idx="2">
                  <c:v>413.87399419999997</c:v>
                </c:pt>
                <c:pt idx="3">
                  <c:v>25.9144361</c:v>
                </c:pt>
                <c:pt idx="4">
                  <c:v>31.903470899999999</c:v>
                </c:pt>
                <c:pt idx="5">
                  <c:v>26.6230318</c:v>
                </c:pt>
                <c:pt idx="6">
                  <c:v>80.871076399999993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1FF-484D-9C04-3B84A28664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91666666666667"/>
          <c:y val="0.21990740740740938"/>
          <c:w val="0.81388888888889155"/>
          <c:h val="0.7731481481481515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5.9749884205650824E-3"/>
                  <c:y val="6.590152436780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7F-4DBE-BAF4-A6FABA16AE26}"/>
                </c:ext>
              </c:extLst>
            </c:dLbl>
            <c:dLbl>
              <c:idx val="1"/>
              <c:layout>
                <c:manualLayout>
                  <c:x val="-2.8259996912150691E-2"/>
                  <c:y val="0.106911390980210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7F-4DBE-BAF4-A6FABA16AE26}"/>
                </c:ext>
              </c:extLst>
            </c:dLbl>
            <c:dLbl>
              <c:idx val="3"/>
              <c:layout>
                <c:manualLayout>
                  <c:x val="-7.2246410375173709E-2"/>
                  <c:y val="9.168611271056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7F-4DBE-BAF4-A6FABA16AE26}"/>
                </c:ext>
              </c:extLst>
            </c:dLbl>
            <c:dLbl>
              <c:idx val="4"/>
              <c:layout>
                <c:manualLayout>
                  <c:x val="-4.5922752303020953E-2"/>
                  <c:y val="-3.60202787242241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7F-4DBE-BAF4-A6FABA16AE26}"/>
                </c:ext>
              </c:extLst>
            </c:dLbl>
            <c:dLbl>
              <c:idx val="6"/>
              <c:layout>
                <c:manualLayout>
                  <c:x val="0.10990401935052239"/>
                  <c:y val="1.3665626177044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7F-4DBE-BAF4-A6FABA16AE2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현황'!$C$11:$I$11</c:f>
              <c:numCache>
                <c:formatCode>#,##0.0_);[Red]\(#,##0.0\)</c:formatCode>
                <c:ptCount val="7"/>
                <c:pt idx="0">
                  <c:v>31.203214599999999</c:v>
                </c:pt>
                <c:pt idx="1">
                  <c:v>15.4019096</c:v>
                </c:pt>
                <c:pt idx="2">
                  <c:v>154.54132749999999</c:v>
                </c:pt>
                <c:pt idx="3">
                  <c:v>10.073727699999999</c:v>
                </c:pt>
                <c:pt idx="4">
                  <c:v>11.4098487</c:v>
                </c:pt>
                <c:pt idx="5">
                  <c:v>0.59114919999999993</c:v>
                </c:pt>
                <c:pt idx="6">
                  <c:v>16.644875399999997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67F-4DBE-BAF4-A6FABA16AE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72222222222306"/>
          <c:y val="0.22453703703703784"/>
          <c:w val="0.81388888888889155"/>
          <c:h val="0.77314814814815158"/>
        </c:manualLayout>
      </c:layout>
      <c:pie3DChart>
        <c:varyColors val="1"/>
        <c:ser>
          <c:idx val="0"/>
          <c:order val="0"/>
          <c:dLbls>
            <c:dLbl>
              <c:idx val="4"/>
              <c:layout>
                <c:manualLayout>
                  <c:x val="-2.2882414698162754E-2"/>
                  <c:y val="-2.9738100313996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27-45B9-A174-2CB3FD9317E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현황'!$C$12:$I$12</c:f>
              <c:numCache>
                <c:formatCode>#,##0.0_);[Red]\(#,##0.0\)</c:formatCode>
                <c:ptCount val="7"/>
                <c:pt idx="0">
                  <c:v>24.451219199999997</c:v>
                </c:pt>
                <c:pt idx="1">
                  <c:v>58.174979</c:v>
                </c:pt>
                <c:pt idx="2">
                  <c:v>228.12131830000001</c:v>
                </c:pt>
                <c:pt idx="3">
                  <c:v>13.764310699999999</c:v>
                </c:pt>
                <c:pt idx="4">
                  <c:v>18.738802699999997</c:v>
                </c:pt>
                <c:pt idx="5">
                  <c:v>7.9605281999999997</c:v>
                </c:pt>
                <c:pt idx="6">
                  <c:v>47.574020600000004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27-45B9-A174-2CB3FD9317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72222222222306"/>
          <c:y val="0.21064814814814886"/>
          <c:w val="0.81388888888889155"/>
          <c:h val="0.7731481481481515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9.1150144693451912E-4"/>
                  <c:y val="3.2258100932013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24-4AD5-A9DD-FF4067DC6E16}"/>
                </c:ext>
              </c:extLst>
            </c:dLbl>
            <c:dLbl>
              <c:idx val="4"/>
              <c:layout>
                <c:manualLayout>
                  <c:x val="1.6611077461471165E-2"/>
                  <c:y val="-5.4796438118633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24-4AD5-A9DD-FF4067DC6E16}"/>
                </c:ext>
              </c:extLst>
            </c:dLbl>
            <c:dLbl>
              <c:idx val="5"/>
              <c:layout>
                <c:manualLayout>
                  <c:x val="5.5180025573726393E-2"/>
                  <c:y val="-8.5964028971895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24-4AD5-A9DD-FF4067DC6E16}"/>
                </c:ext>
              </c:extLst>
            </c:dLbl>
            <c:dLbl>
              <c:idx val="6"/>
              <c:layout>
                <c:manualLayout>
                  <c:x val="7.7457702402584289E-2"/>
                  <c:y val="2.01879831659562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24-4AD5-A9DD-FF4067DC6E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현황'!$C$13:$I$13</c:f>
              <c:numCache>
                <c:formatCode>#,##0.0_);[Red]\(#,##0.0\)</c:formatCode>
                <c:ptCount val="7"/>
                <c:pt idx="0">
                  <c:v>17.2071571</c:v>
                </c:pt>
                <c:pt idx="1">
                  <c:v>67.513810099999986</c:v>
                </c:pt>
                <c:pt idx="2">
                  <c:v>231.09114569999997</c:v>
                </c:pt>
                <c:pt idx="3">
                  <c:v>27.201008099999999</c:v>
                </c:pt>
                <c:pt idx="4">
                  <c:v>29.948688999999998</c:v>
                </c:pt>
                <c:pt idx="5">
                  <c:v>25.5219001</c:v>
                </c:pt>
                <c:pt idx="6">
                  <c:v>65.048848800000002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424-4AD5-A9DD-FF4067DC6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53333333333333333"/>
          <c:y val="5.0925925925925923E-2"/>
          <c:w val="0.1555555555555555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3CA-4D58-8CDF-31620E10940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3CA-4D58-8CDF-31620E10940B}"/>
              </c:ext>
            </c:extLst>
          </c:dPt>
          <c:dLbls>
            <c:dLbl>
              <c:idx val="0"/>
              <c:tx>
                <c:strRef>
                  <c:f>'2.시군구별 면적 및 지번수 현황'!$H$5</c:f>
                  <c:strCache>
                    <c:ptCount val="1"/>
                    <c:pt idx="0">
                      <c:v>204.3
(1.9)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{7CC04631-033F-4A83-B961-A82F26B73AE3}</c15:txfldGUID>
                      <c15:f>'2.시군구별 면적 및 지번수 현황'!$H$5</c15:f>
                      <c15:dlblFieldTableCache>
                        <c:ptCount val="1"/>
                        <c:pt idx="0">
                          <c:v>210.8
(2.0)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3CA-4D58-8CDF-31620E10940B}"/>
                </c:ext>
              </c:extLst>
            </c:dLbl>
            <c:dLbl>
              <c:idx val="1"/>
              <c:tx>
                <c:strRef>
                  <c:f>'2.시군구별 면적 및 지번수 현황'!$I$5</c:f>
                  <c:strCache>
                    <c:ptCount val="1"/>
                    <c:pt idx="0">
                      <c:v>133.7
(2.8)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{195FF035-508B-4B53-963D-99955FE3FF7E}</c15:txfldGUID>
                      <c15:f>'2.시군구별 면적 및 지번수 현황'!$I$5</c15:f>
                      <c15:dlblFieldTableCache>
                        <c:ptCount val="1"/>
                        <c:pt idx="0">
                          <c:v>137.8
(2.9)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3CA-4D58-8CDF-31620E10940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현황'!$D$5,'2.시군구별 면적 및 지번수 현황'!$F$5)</c:f>
              <c:numCache>
                <c:formatCode>#,##0.0_ </c:formatCode>
                <c:ptCount val="2"/>
                <c:pt idx="0">
                  <c:v>204.26083269999998</c:v>
                </c:pt>
                <c:pt idx="1">
                  <c:v>133.73699999999999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3CA-4D58-8CDF-31620E1094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41973888"/>
        <c:axId val="266738304"/>
        <c:axId val="0"/>
      </c:bar3DChart>
      <c:catAx>
        <c:axId val="241973888"/>
        <c:scaling>
          <c:orientation val="minMax"/>
        </c:scaling>
        <c:delete val="1"/>
        <c:axPos val="b"/>
        <c:majorTickMark val="out"/>
        <c:minorTickMark val="none"/>
        <c:tickLblPos val="none"/>
        <c:crossAx val="266738304"/>
        <c:crosses val="autoZero"/>
        <c:auto val="1"/>
        <c:lblAlgn val="ctr"/>
        <c:lblOffset val="100"/>
        <c:noMultiLvlLbl val="0"/>
      </c:catAx>
      <c:valAx>
        <c:axId val="266738304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24197388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94444444444613"/>
          <c:y val="0.21990740740740938"/>
          <c:w val="0.81388888888889155"/>
          <c:h val="0.77314814814815158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0.12607730851825338"/>
                  <c:y val="7.481726027625092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BE-496C-A0F6-B4ECD510E956}"/>
                </c:ext>
              </c:extLst>
            </c:dLbl>
            <c:dLbl>
              <c:idx val="3"/>
              <c:layout>
                <c:manualLayout>
                  <c:x val="-6.869720830350752E-2"/>
                  <c:y val="5.609631360548181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BE-496C-A0F6-B4ECD510E956}"/>
                </c:ext>
              </c:extLst>
            </c:dLbl>
            <c:dLbl>
              <c:idx val="4"/>
              <c:layout>
                <c:manualLayout>
                  <c:x val="-0.10377502054667424"/>
                  <c:y val="-6.180407141609776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BE-496C-A0F6-B4ECD510E956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현황'!$C$14:$I$14</c:f>
              <c:numCache>
                <c:formatCode>#,##0.0_);[Red]\(#,##0.0\)</c:formatCode>
                <c:ptCount val="7"/>
                <c:pt idx="0">
                  <c:v>46.203351899999994</c:v>
                </c:pt>
                <c:pt idx="1">
                  <c:v>113.3519984</c:v>
                </c:pt>
                <c:pt idx="2">
                  <c:v>514.14472799999999</c:v>
                </c:pt>
                <c:pt idx="3">
                  <c:v>19.808298499999999</c:v>
                </c:pt>
                <c:pt idx="4">
                  <c:v>21.349096499999998</c:v>
                </c:pt>
                <c:pt idx="5">
                  <c:v>32.5436379</c:v>
                </c:pt>
                <c:pt idx="6">
                  <c:v>51.276366700000004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ABE-496C-A0F6-B4ECD510E9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94444444444613"/>
          <c:y val="0.22453703703703784"/>
          <c:w val="0.81388888888889155"/>
          <c:h val="0.7731481481481515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2.3990288713910762E-2"/>
                  <c:y val="4.4211729159782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3B-462E-B862-9348B766A042}"/>
                </c:ext>
              </c:extLst>
            </c:dLbl>
            <c:dLbl>
              <c:idx val="1"/>
              <c:layout>
                <c:manualLayout>
                  <c:x val="-2.5543044619422611E-2"/>
                  <c:y val="0.11533994273229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3B-462E-B862-9348B766A042}"/>
                </c:ext>
              </c:extLst>
            </c:dLbl>
            <c:dLbl>
              <c:idx val="3"/>
              <c:layout>
                <c:manualLayout>
                  <c:x val="-8.6132020997375325E-2"/>
                  <c:y val="0.121481136026823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3B-462E-B862-9348B766A042}"/>
                </c:ext>
              </c:extLst>
            </c:dLbl>
            <c:dLbl>
              <c:idx val="4"/>
              <c:layout>
                <c:manualLayout>
                  <c:x val="-6.6112335958005378E-2"/>
                  <c:y val="7.4062326978482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3B-462E-B862-9348B766A04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현황'!$C$15:$I$15</c:f>
              <c:numCache>
                <c:formatCode>#,##0.0_);[Red]\(#,##0.0\)</c:formatCode>
                <c:ptCount val="7"/>
                <c:pt idx="0">
                  <c:v>23.4351536</c:v>
                </c:pt>
                <c:pt idx="1">
                  <c:v>38.6639245</c:v>
                </c:pt>
                <c:pt idx="2">
                  <c:v>279.82447860000002</c:v>
                </c:pt>
                <c:pt idx="3">
                  <c:v>17.403953099999999</c:v>
                </c:pt>
                <c:pt idx="4">
                  <c:v>16.41113</c:v>
                </c:pt>
                <c:pt idx="5">
                  <c:v>2.6686084999999999</c:v>
                </c:pt>
                <c:pt idx="6">
                  <c:v>25.4545037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3B-462E-B862-9348B766A0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267070462346053"/>
          <c:y val="0.22453733551762542"/>
          <c:w val="0.74551288781210046"/>
          <c:h val="0.70535139939623559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1.6444175247324899E-2"/>
                  <c:y val="3.11055038974188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57-4BED-9497-1B443090CC95}"/>
                </c:ext>
              </c:extLst>
            </c:dLbl>
            <c:dLbl>
              <c:idx val="3"/>
              <c:layout>
                <c:manualLayout>
                  <c:x val="-3.4213338717275811E-2"/>
                  <c:y val="0.128043176336293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57-4BED-9497-1B443090CC95}"/>
                </c:ext>
              </c:extLst>
            </c:dLbl>
            <c:dLbl>
              <c:idx val="4"/>
              <c:layout>
                <c:manualLayout>
                  <c:x val="-4.2115889359983873E-2"/>
                  <c:y val="2.2256347930377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57-4BED-9497-1B443090CC95}"/>
                </c:ext>
              </c:extLst>
            </c:dLbl>
            <c:dLbl>
              <c:idx val="5"/>
              <c:layout>
                <c:manualLayout>
                  <c:x val="3.2581734975435782E-2"/>
                  <c:y val="-4.44949014590520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57-4BED-9497-1B443090CC9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현황'!$C$16:$I$16</c:f>
              <c:numCache>
                <c:formatCode>#,##0.0_);[Red]\(#,##0.0\)</c:formatCode>
                <c:ptCount val="7"/>
                <c:pt idx="0">
                  <c:v>11.556922599999998</c:v>
                </c:pt>
                <c:pt idx="1">
                  <c:v>27.874340499999999</c:v>
                </c:pt>
                <c:pt idx="2">
                  <c:v>356.05588210000002</c:v>
                </c:pt>
                <c:pt idx="3">
                  <c:v>17.836717199999999</c:v>
                </c:pt>
                <c:pt idx="4">
                  <c:v>16.664808799999999</c:v>
                </c:pt>
                <c:pt idx="5">
                  <c:v>13.9053086</c:v>
                </c:pt>
                <c:pt idx="6">
                  <c:v>41.713685200000008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757-4BED-9497-1B443090CC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72222222222306"/>
          <c:y val="0.22453703703703784"/>
          <c:w val="0.81388888888889155"/>
          <c:h val="0.77314814814815158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8.1380499079406147E-3"/>
                  <c:y val="4.89385826771653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89-441D-AD8E-00FC833FD941}"/>
                </c:ext>
              </c:extLst>
            </c:dLbl>
            <c:dLbl>
              <c:idx val="3"/>
              <c:layout>
                <c:manualLayout>
                  <c:x val="-8.1810893041354943E-2"/>
                  <c:y val="9.37039370078740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89-441D-AD8E-00FC833FD941}"/>
                </c:ext>
              </c:extLst>
            </c:dLbl>
            <c:dLbl>
              <c:idx val="4"/>
              <c:layout>
                <c:manualLayout>
                  <c:x val="-1.4617725023178077E-2"/>
                  <c:y val="1.71475065616798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89-441D-AD8E-00FC833FD941}"/>
                </c:ext>
              </c:extLst>
            </c:dLbl>
            <c:dLbl>
              <c:idx val="5"/>
              <c:layout>
                <c:manualLayout>
                  <c:x val="1.4769720949060487E-2"/>
                  <c:y val="-1.43202099737532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89-441D-AD8E-00FC833FD941}"/>
                </c:ext>
              </c:extLst>
            </c:dLbl>
            <c:dLbl>
              <c:idx val="6"/>
              <c:layout>
                <c:manualLayout>
                  <c:x val="7.4385030229430438E-2"/>
                  <c:y val="3.89081364829396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89-441D-AD8E-00FC833FD9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현황'!$C$17:$I$17</c:f>
              <c:numCache>
                <c:formatCode>#,##0.0_);[Red]\(#,##0.0\)</c:formatCode>
                <c:ptCount val="7"/>
                <c:pt idx="0">
                  <c:v>34.491211799999995</c:v>
                </c:pt>
                <c:pt idx="1">
                  <c:v>54.135167099999997</c:v>
                </c:pt>
                <c:pt idx="2">
                  <c:v>329.52547239999996</c:v>
                </c:pt>
                <c:pt idx="3">
                  <c:v>8.1816380999999989</c:v>
                </c:pt>
                <c:pt idx="4">
                  <c:v>12.698230199999999</c:v>
                </c:pt>
                <c:pt idx="5">
                  <c:v>18.333886399999997</c:v>
                </c:pt>
                <c:pt idx="6">
                  <c:v>25.550858099999989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F89-441D-AD8E-00FC833FD9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91666666666667"/>
          <c:y val="0.22453703703703784"/>
          <c:w val="0.81388888888889155"/>
          <c:h val="0.7731481481481515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1.9671783451311035E-2"/>
                  <c:y val="3.7500049212663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D0-4900-960B-EBEFE14DBC77}"/>
                </c:ext>
              </c:extLst>
            </c:dLbl>
            <c:dLbl>
              <c:idx val="1"/>
              <c:layout>
                <c:manualLayout>
                  <c:x val="-5.4298364219624112E-2"/>
                  <c:y val="3.52060829476154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D0-4900-960B-EBEFE14DBC77}"/>
                </c:ext>
              </c:extLst>
            </c:dLbl>
            <c:dLbl>
              <c:idx val="2"/>
              <c:layout>
                <c:manualLayout>
                  <c:x val="0.18468013468013489"/>
                  <c:y val="-0.171581590002086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D0-4900-960B-EBEFE14DBC77}"/>
                </c:ext>
              </c:extLst>
            </c:dLbl>
            <c:dLbl>
              <c:idx val="3"/>
              <c:layout>
                <c:manualLayout>
                  <c:x val="2.8929186881942778E-2"/>
                  <c:y val="9.24948720405145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D0-4900-960B-EBEFE14DBC77}"/>
                </c:ext>
              </c:extLst>
            </c:dLbl>
            <c:dLbl>
              <c:idx val="4"/>
              <c:layout>
                <c:manualLayout>
                  <c:x val="2.6071741032371318E-3"/>
                  <c:y val="3.26509614842014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D0-4900-960B-EBEFE14DBC77}"/>
                </c:ext>
              </c:extLst>
            </c:dLbl>
            <c:dLbl>
              <c:idx val="5"/>
              <c:layout>
                <c:manualLayout>
                  <c:x val="6.9849412762798588E-2"/>
                  <c:y val="-1.509713267340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D0-4900-960B-EBEFE14DBC77}"/>
                </c:ext>
              </c:extLst>
            </c:dLbl>
            <c:dLbl>
              <c:idx val="6"/>
              <c:layout>
                <c:manualLayout>
                  <c:x val="8.1050929239905617E-2"/>
                  <c:y val="4.16667213474034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D0-4900-960B-EBEFE14DBC7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현황'!$C$18:$I$18</c:f>
              <c:numCache>
                <c:formatCode>#,##0.0_);[Red]\(#,##0.0\)</c:formatCode>
                <c:ptCount val="7"/>
                <c:pt idx="0">
                  <c:v>37.868824199999999</c:v>
                </c:pt>
                <c:pt idx="1">
                  <c:v>74.6056873</c:v>
                </c:pt>
                <c:pt idx="2">
                  <c:v>209.22663439999999</c:v>
                </c:pt>
                <c:pt idx="3">
                  <c:v>11.004287699999999</c:v>
                </c:pt>
                <c:pt idx="4">
                  <c:v>18.148384899999996</c:v>
                </c:pt>
                <c:pt idx="5">
                  <c:v>17.7407395</c:v>
                </c:pt>
                <c:pt idx="6">
                  <c:v>48.020470899999992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FD0-4900-960B-EBEFE14DBC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72222222222306"/>
          <c:y val="0.22453703703703784"/>
          <c:w val="0.81388888888889155"/>
          <c:h val="0.7731481481481515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3.6938143926039155E-2"/>
                  <c:y val="5.7605908485573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ED-4C97-B1B4-462FB9F1DC75}"/>
                </c:ext>
              </c:extLst>
            </c:dLbl>
            <c:dLbl>
              <c:idx val="1"/>
              <c:layout>
                <c:manualLayout>
                  <c:x val="-6.5555424974863233E-2"/>
                  <c:y val="2.43295952637170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ED-4C97-B1B4-462FB9F1DC75}"/>
                </c:ext>
              </c:extLst>
            </c:dLbl>
            <c:dLbl>
              <c:idx val="2"/>
              <c:layout>
                <c:manualLayout>
                  <c:x val="0.21565793081834939"/>
                  <c:y val="-0.257897133284415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ED-4C97-B1B4-462FB9F1DC75}"/>
                </c:ext>
              </c:extLst>
            </c:dLbl>
            <c:dLbl>
              <c:idx val="3"/>
              <c:layout>
                <c:manualLayout>
                  <c:x val="-2.9315887752836865E-2"/>
                  <c:y val="7.4750741470662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ED-4C97-B1B4-462FB9F1DC75}"/>
                </c:ext>
              </c:extLst>
            </c:dLbl>
            <c:dLbl>
              <c:idx val="4"/>
              <c:layout>
                <c:manualLayout>
                  <c:x val="-9.688565048771889E-3"/>
                  <c:y val="-5.0297900602419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ED-4C97-B1B4-462FB9F1DC75}"/>
                </c:ext>
              </c:extLst>
            </c:dLbl>
            <c:dLbl>
              <c:idx val="5"/>
              <c:layout>
                <c:manualLayout>
                  <c:x val="4.3500084877450024E-2"/>
                  <c:y val="-7.8792740833893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ED-4C97-B1B4-462FB9F1DC75}"/>
                </c:ext>
              </c:extLst>
            </c:dLbl>
            <c:dLbl>
              <c:idx val="6"/>
              <c:layout>
                <c:manualLayout>
                  <c:x val="8.5343884253274369E-2"/>
                  <c:y val="3.43113480672693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ED-4C97-B1B4-462FB9F1DC7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현황'!$C$19:$I$19</c:f>
              <c:numCache>
                <c:formatCode>#,##0.0_);[Red]\(#,##0.0\)</c:formatCode>
                <c:ptCount val="7"/>
                <c:pt idx="0">
                  <c:v>52.850990899999999</c:v>
                </c:pt>
                <c:pt idx="1">
                  <c:v>89.472180199999997</c:v>
                </c:pt>
                <c:pt idx="2">
                  <c:v>283.16740859999999</c:v>
                </c:pt>
                <c:pt idx="3">
                  <c:v>14.162823699999999</c:v>
                </c:pt>
                <c:pt idx="4">
                  <c:v>17.738492300000001</c:v>
                </c:pt>
                <c:pt idx="5">
                  <c:v>26.472275399999997</c:v>
                </c:pt>
                <c:pt idx="6">
                  <c:v>48.805274599999997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0ED-4C97-B1B4-462FB9F1DC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72222222222306"/>
          <c:y val="0.21064814814814886"/>
          <c:w val="0.81388888888889155"/>
          <c:h val="0.77314814814815158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3.0894189696876146E-2"/>
                  <c:y val="3.2780869610429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0E-4106-890E-0CDEE2031318}"/>
                </c:ext>
              </c:extLst>
            </c:dLbl>
            <c:dLbl>
              <c:idx val="3"/>
              <c:layout>
                <c:manualLayout>
                  <c:x val="-4.2864494879316671E-2"/>
                  <c:y val="-3.02061940195535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0E-4106-890E-0CDEE2031318}"/>
                </c:ext>
              </c:extLst>
            </c:dLbl>
            <c:dLbl>
              <c:idx val="4"/>
              <c:layout>
                <c:manualLayout>
                  <c:x val="-7.2867325407853428E-2"/>
                  <c:y val="-5.9964444479995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0E-4106-890E-0CDEE203131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현황'!$C$20:$I$20</c:f>
              <c:numCache>
                <c:formatCode>#,##0.0_);[Red]\(#,##0.0\)</c:formatCode>
                <c:ptCount val="7"/>
                <c:pt idx="0">
                  <c:v>29.700596999999998</c:v>
                </c:pt>
                <c:pt idx="1">
                  <c:v>78.410716399999998</c:v>
                </c:pt>
                <c:pt idx="2">
                  <c:v>335.94872339999995</c:v>
                </c:pt>
                <c:pt idx="3">
                  <c:v>11.965401099999999</c:v>
                </c:pt>
                <c:pt idx="4">
                  <c:v>17.653197299999999</c:v>
                </c:pt>
                <c:pt idx="5">
                  <c:v>8.2811669999999999</c:v>
                </c:pt>
                <c:pt idx="6">
                  <c:v>36.040979999999998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B0E-4106-890E-0CDEE20313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72222222222306"/>
          <c:y val="0.32053669291338582"/>
          <c:w val="0.71388871391076114"/>
          <c:h val="0.67714855643044747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5.883202099737546E-3"/>
                  <c:y val="4.87979002624671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60-43AA-8074-0AFEE282CC58}"/>
                </c:ext>
              </c:extLst>
            </c:dLbl>
            <c:dLbl>
              <c:idx val="3"/>
              <c:layout>
                <c:manualLayout>
                  <c:x val="-9.8548556430446271E-2"/>
                  <c:y val="0.108784041994750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60-43AA-8074-0AFEE282CC58}"/>
                </c:ext>
              </c:extLst>
            </c:dLbl>
            <c:dLbl>
              <c:idx val="4"/>
              <c:layout>
                <c:manualLayout>
                  <c:x val="-6.7352493438320338E-2"/>
                  <c:y val="3.69175853018372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60-43AA-8074-0AFEE282CC58}"/>
                </c:ext>
              </c:extLst>
            </c:dLbl>
            <c:dLbl>
              <c:idx val="5"/>
              <c:layout>
                <c:manualLayout>
                  <c:x val="-3.9559580052493437E-2"/>
                  <c:y val="-6.92258267716534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60-43AA-8074-0AFEE282CC5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현황'!$C$21:$I$21</c:f>
              <c:numCache>
                <c:formatCode>#,##0.0_);[Red]\(#,##0.0\)</c:formatCode>
                <c:ptCount val="7"/>
                <c:pt idx="0">
                  <c:v>30.530237799999998</c:v>
                </c:pt>
                <c:pt idx="1">
                  <c:v>45.174972899999993</c:v>
                </c:pt>
                <c:pt idx="2">
                  <c:v>237.88734519999997</c:v>
                </c:pt>
                <c:pt idx="3">
                  <c:v>11.047136199999999</c:v>
                </c:pt>
                <c:pt idx="4">
                  <c:v>11.1421764</c:v>
                </c:pt>
                <c:pt idx="5">
                  <c:v>3.3538486999999999</c:v>
                </c:pt>
                <c:pt idx="6">
                  <c:v>18.617540199999997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A60-43AA-8074-0AFEE282CC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72222222222306"/>
          <c:y val="0.22453703703703784"/>
          <c:w val="0.81388888888889155"/>
          <c:h val="0.77314814814815158"/>
        </c:manualLayout>
      </c:layout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1.7388451443569586E-3"/>
                  <c:y val="4.61040854741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FCB-4981-9C90-1A3390C5B50F}"/>
                </c:ext>
              </c:extLst>
            </c:dLbl>
            <c:dLbl>
              <c:idx val="3"/>
              <c:layout>
                <c:manualLayout>
                  <c:x val="-8.9932020997375364E-2"/>
                  <c:y val="8.6508125878204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CB-4981-9C90-1A3390C5B50F}"/>
                </c:ext>
              </c:extLst>
            </c:dLbl>
            <c:dLbl>
              <c:idx val="4"/>
              <c:layout>
                <c:manualLayout>
                  <c:x val="-5.2741469816272972E-2"/>
                  <c:y val="-1.11561812349214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CB-4981-9C90-1A3390C5B50F}"/>
                </c:ext>
              </c:extLst>
            </c:dLbl>
            <c:dLbl>
              <c:idx val="5"/>
              <c:layout>
                <c:manualLayout>
                  <c:x val="2.1680314960629988E-2"/>
                  <c:y val="-4.48792385800259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CB-4981-9C90-1A3390C5B50F}"/>
                </c:ext>
              </c:extLst>
            </c:dLbl>
            <c:dLbl>
              <c:idx val="6"/>
              <c:layout>
                <c:manualLayout>
                  <c:x val="8.9554855643044898E-2"/>
                  <c:y val="-2.069301943317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CB-4981-9C90-1A3390C5B5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현황'!$C$22:$I$22</c:f>
              <c:numCache>
                <c:formatCode>#,##0.0_);[Red]\(#,##0.0\)</c:formatCode>
                <c:ptCount val="7"/>
                <c:pt idx="0">
                  <c:v>28.127241199999997</c:v>
                </c:pt>
                <c:pt idx="1">
                  <c:v>80.950590799999986</c:v>
                </c:pt>
                <c:pt idx="2">
                  <c:v>484.92916629999996</c:v>
                </c:pt>
                <c:pt idx="3">
                  <c:v>11.6261194</c:v>
                </c:pt>
                <c:pt idx="4">
                  <c:v>20.079590799999998</c:v>
                </c:pt>
                <c:pt idx="5">
                  <c:v>15.933801899999999</c:v>
                </c:pt>
                <c:pt idx="6">
                  <c:v>33.218689599999998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FCB-4981-9C90-1A3390C5B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72222222222306"/>
          <c:y val="0.28353424848442615"/>
          <c:w val="0.754187592222614"/>
          <c:h val="0.71415139479246526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2.373826406027605E-2"/>
                  <c:y val="-4.40814809653218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90-476F-8D55-0B3B3AE0F012}"/>
                </c:ext>
              </c:extLst>
            </c:dLbl>
            <c:dLbl>
              <c:idx val="1"/>
              <c:layout>
                <c:manualLayout>
                  <c:x val="2.5405779501442946E-2"/>
                  <c:y val="5.67709567277541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90-476F-8D55-0B3B3AE0F012}"/>
                </c:ext>
              </c:extLst>
            </c:dLbl>
            <c:dLbl>
              <c:idx val="3"/>
              <c:layout>
                <c:manualLayout>
                  <c:x val="-0.10018411877619776"/>
                  <c:y val="0.110317051076580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90-476F-8D55-0B3B3AE0F012}"/>
                </c:ext>
              </c:extLst>
            </c:dLbl>
            <c:dLbl>
              <c:idx val="4"/>
              <c:layout>
                <c:manualLayout>
                  <c:x val="-5.6172157584779447E-2"/>
                  <c:y val="5.08712517130048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90-476F-8D55-0B3B3AE0F012}"/>
                </c:ext>
              </c:extLst>
            </c:dLbl>
            <c:dLbl>
              <c:idx val="5"/>
              <c:layout>
                <c:manualLayout>
                  <c:x val="6.1263237617685895E-3"/>
                  <c:y val="-2.63117552783778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90-476F-8D55-0B3B3AE0F012}"/>
                </c:ext>
              </c:extLst>
            </c:dLbl>
            <c:dLbl>
              <c:idx val="6"/>
              <c:layout>
                <c:manualLayout>
                  <c:x val="6.5405257178673654E-2"/>
                  <c:y val="-3.83397208092351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90-476F-8D55-0B3B3AE0F0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현황'!$C$23:$I$23</c:f>
              <c:numCache>
                <c:formatCode>#,##0.0_);[Red]\(#,##0.0\)</c:formatCode>
                <c:ptCount val="7"/>
                <c:pt idx="0">
                  <c:v>26.291705</c:v>
                </c:pt>
                <c:pt idx="1">
                  <c:v>67.696380599999998</c:v>
                </c:pt>
                <c:pt idx="2">
                  <c:v>613.490588</c:v>
                </c:pt>
                <c:pt idx="3">
                  <c:v>11.2742054</c:v>
                </c:pt>
                <c:pt idx="4">
                  <c:v>20.881120299999999</c:v>
                </c:pt>
                <c:pt idx="5">
                  <c:v>23.626476499999999</c:v>
                </c:pt>
                <c:pt idx="6">
                  <c:v>31.444303199999997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D90-476F-8D55-0B3B3AE0F0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861111111111111"/>
          <c:y val="5.0925925925925923E-2"/>
          <c:w val="0.161111111111111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126-49D8-B2BF-C0A4FAAB23E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126-49D8-B2BF-C0A4FAAB23E3}"/>
              </c:ext>
            </c:extLst>
          </c:dPt>
          <c:dLbls>
            <c:dLbl>
              <c:idx val="0"/>
              <c:tx>
                <c:strRef>
                  <c:f>'2.시군구별 면적 및 지번수 현황'!$H$7</c:f>
                  <c:strCache>
                    <c:ptCount val="1"/>
                    <c:pt idx="0">
                      <c:v>241.2
(2.3)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{B287D47B-0AAF-4CBE-87F9-85B600AA14A4}</c15:txfldGUID>
                      <c15:f>'2.시군구별 면적 및 지번수 현황'!$H$7</c15:f>
                      <c15:dlblFieldTableCache>
                        <c:ptCount val="1"/>
                        <c:pt idx="0">
                          <c:v>241.2
(2.3)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126-49D8-B2BF-C0A4FAAB23E3}"/>
                </c:ext>
              </c:extLst>
            </c:dLbl>
            <c:dLbl>
              <c:idx val="1"/>
              <c:tx>
                <c:strRef>
                  <c:f>'2.시군구별 면적 및 지번수 현황'!$I$7</c:f>
                  <c:strCache>
                    <c:ptCount val="1"/>
                    <c:pt idx="0">
                      <c:v>140.5
(2.9)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{DFEF2C77-E740-4FBC-914A-5AFC627CF9BE}</c15:txfldGUID>
                      <c15:f>'2.시군구별 면적 및 지번수 현황'!$I$7</c15:f>
                      <c15:dlblFieldTableCache>
                        <c:ptCount val="1"/>
                        <c:pt idx="0">
                          <c:v>140.9
(2.9)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126-49D8-B2BF-C0A4FAAB23E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현황'!$D$7,'2.시군구별 면적 및 지번수 현황'!$F$7)</c:f>
              <c:numCache>
                <c:formatCode>#,##0.0_ </c:formatCode>
                <c:ptCount val="2"/>
                <c:pt idx="0">
                  <c:v>241.1977589</c:v>
                </c:pt>
                <c:pt idx="1">
                  <c:v>140.453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126-49D8-B2BF-C0A4FAAB23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9527168"/>
        <c:axId val="385346176"/>
        <c:axId val="0"/>
      </c:bar3DChart>
      <c:catAx>
        <c:axId val="189527168"/>
        <c:scaling>
          <c:orientation val="minMax"/>
        </c:scaling>
        <c:delete val="1"/>
        <c:axPos val="b"/>
        <c:majorTickMark val="out"/>
        <c:minorTickMark val="none"/>
        <c:tickLblPos val="none"/>
        <c:crossAx val="385346176"/>
        <c:crosses val="autoZero"/>
        <c:auto val="1"/>
        <c:lblAlgn val="ctr"/>
        <c:lblOffset val="100"/>
        <c:noMultiLvlLbl val="0"/>
      </c:catAx>
      <c:valAx>
        <c:axId val="385346176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8952716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527777777777777"/>
          <c:y val="0.22453703703703784"/>
          <c:w val="0.81388888888889155"/>
          <c:h val="0.7731481481481515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2.4224177860120454E-3"/>
                  <c:y val="2.76621672290964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6E-4560-ACD8-5DD8EB94E9C6}"/>
                </c:ext>
              </c:extLst>
            </c:dLbl>
            <c:dLbl>
              <c:idx val="1"/>
              <c:layout>
                <c:manualLayout>
                  <c:x val="-4.8067520971643409E-3"/>
                  <c:y val="5.4951256092988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6E-4560-ACD8-5DD8EB94E9C6}"/>
                </c:ext>
              </c:extLst>
            </c:dLbl>
            <c:dLbl>
              <c:idx val="3"/>
              <c:layout>
                <c:manualLayout>
                  <c:x val="-0.10205033194380114"/>
                  <c:y val="0.128287401574803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6E-4560-ACD8-5DD8EB94E9C6}"/>
                </c:ext>
              </c:extLst>
            </c:dLbl>
            <c:dLbl>
              <c:idx val="4"/>
              <c:layout>
                <c:manualLayout>
                  <c:x val="-8.5464464000823553E-2"/>
                  <c:y val="6.11782902137233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6E-4560-ACD8-5DD8EB94E9C6}"/>
                </c:ext>
              </c:extLst>
            </c:dLbl>
            <c:dLbl>
              <c:idx val="5"/>
              <c:layout>
                <c:manualLayout>
                  <c:x val="-1.4110184756317245E-2"/>
                  <c:y val="-1.5448068991376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6E-4560-ACD8-5DD8EB94E9C6}"/>
                </c:ext>
              </c:extLst>
            </c:dLbl>
            <c:dLbl>
              <c:idx val="6"/>
              <c:layout>
                <c:manualLayout>
                  <c:x val="4.5414029128711966E-2"/>
                  <c:y val="-9.4394450693663595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6E-4560-ACD8-5DD8EB94E9C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현황'!$C$24:$I$24</c:f>
              <c:numCache>
                <c:formatCode>#,##0.0_);[Red]\(#,##0.0\)</c:formatCode>
                <c:ptCount val="7"/>
                <c:pt idx="0">
                  <c:v>33.892085200000004</c:v>
                </c:pt>
                <c:pt idx="1">
                  <c:v>63.6027925</c:v>
                </c:pt>
                <c:pt idx="2">
                  <c:v>556.24337679999996</c:v>
                </c:pt>
                <c:pt idx="3">
                  <c:v>9.6594450999999992</c:v>
                </c:pt>
                <c:pt idx="4">
                  <c:v>19.327313399999998</c:v>
                </c:pt>
                <c:pt idx="5">
                  <c:v>14.5090979</c:v>
                </c:pt>
                <c:pt idx="6">
                  <c:v>27.4841409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46E-4560-ACD8-5DD8EB94E9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41666666666667"/>
          <c:y val="0.19675925925925927"/>
          <c:w val="0.81388888888889155"/>
          <c:h val="0.7731481481481515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5.8129854980248684E-3"/>
                  <c:y val="2.26342377802317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F2-4E31-A2DB-BEB594D6A22C}"/>
                </c:ext>
              </c:extLst>
            </c:dLbl>
            <c:dLbl>
              <c:idx val="1"/>
              <c:layout>
                <c:manualLayout>
                  <c:x val="-1.2916567247275928E-3"/>
                  <c:y val="3.106564644776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F2-4E31-A2DB-BEB594D6A22C}"/>
                </c:ext>
              </c:extLst>
            </c:dLbl>
            <c:dLbl>
              <c:idx val="2"/>
              <c:layout>
                <c:manualLayout>
                  <c:x val="0.19084148572337567"/>
                  <c:y val="-0.270241250528513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F2-4E31-A2DB-BEB594D6A22C}"/>
                </c:ext>
              </c:extLst>
            </c:dLbl>
            <c:dLbl>
              <c:idx val="3"/>
              <c:layout>
                <c:manualLayout>
                  <c:x val="-9.5390651926084993E-2"/>
                  <c:y val="0.129795399470674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F2-4E31-A2DB-BEB594D6A22C}"/>
                </c:ext>
              </c:extLst>
            </c:dLbl>
            <c:dLbl>
              <c:idx val="4"/>
              <c:layout>
                <c:manualLayout>
                  <c:x val="-7.2380497892309034E-2"/>
                  <c:y val="4.34846513811991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F2-4E31-A2DB-BEB594D6A22C}"/>
                </c:ext>
              </c:extLst>
            </c:dLbl>
            <c:dLbl>
              <c:idx val="5"/>
              <c:layout>
                <c:manualLayout>
                  <c:x val="1.2885813515734777E-2"/>
                  <c:y val="-2.0107869346570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F2-4E31-A2DB-BEB594D6A22C}"/>
                </c:ext>
              </c:extLst>
            </c:dLbl>
            <c:dLbl>
              <c:idx val="6"/>
              <c:layout>
                <c:manualLayout>
                  <c:x val="8.5885097696121321E-2"/>
                  <c:y val="-1.1486529693657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F2-4E31-A2DB-BEB594D6A2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현황'!$C$25:$I$25</c:f>
              <c:numCache>
                <c:formatCode>#,##0.0_);[Red]\(#,##0.0\)</c:formatCode>
                <c:ptCount val="7"/>
                <c:pt idx="0">
                  <c:v>40.577152099999999</c:v>
                </c:pt>
                <c:pt idx="1">
                  <c:v>76.724835299999995</c:v>
                </c:pt>
                <c:pt idx="2">
                  <c:v>605.72692089999998</c:v>
                </c:pt>
                <c:pt idx="3">
                  <c:v>10.591774900000001</c:v>
                </c:pt>
                <c:pt idx="4">
                  <c:v>19.096000999999998</c:v>
                </c:pt>
                <c:pt idx="5">
                  <c:v>14.0011785</c:v>
                </c:pt>
                <c:pt idx="6">
                  <c:v>37.254071299999993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5F2-4E31-A2DB-BEB594D6A2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72222222222306"/>
          <c:y val="0.22453703703703784"/>
          <c:w val="0.81388888888889155"/>
          <c:h val="0.77314814814815158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3.316306273898504E-2"/>
                  <c:y val="3.467213657116400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9D-41B4-A361-16B77B1D6CC7}"/>
                </c:ext>
              </c:extLst>
            </c:dLbl>
            <c:dLbl>
              <c:idx val="1"/>
              <c:layout>
                <c:manualLayout>
                  <c:x val="-1.74054385333813E-2"/>
                  <c:y val="5.3777983634398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9D-41B4-A361-16B77B1D6CC7}"/>
                </c:ext>
              </c:extLst>
            </c:dLbl>
            <c:dLbl>
              <c:idx val="3"/>
              <c:layout>
                <c:manualLayout>
                  <c:x val="-5.3814567595294273E-2"/>
                  <c:y val="7.77167559937362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9D-41B4-A361-16B77B1D6CC7}"/>
                </c:ext>
              </c:extLst>
            </c:dLbl>
            <c:dLbl>
              <c:idx val="4"/>
              <c:layout>
                <c:manualLayout>
                  <c:x val="-5.0841893494277667E-2"/>
                  <c:y val="-4.16242087386135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9D-41B4-A361-16B77B1D6CC7}"/>
                </c:ext>
              </c:extLst>
            </c:dLbl>
            <c:dLbl>
              <c:idx val="5"/>
              <c:layout>
                <c:manualLayout>
                  <c:x val="2.0314161237459528E-2"/>
                  <c:y val="-4.86309799510355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9D-41B4-A361-16B77B1D6CC7}"/>
                </c:ext>
              </c:extLst>
            </c:dLbl>
            <c:dLbl>
              <c:idx val="6"/>
              <c:layout>
                <c:manualLayout>
                  <c:x val="8.0738105706329999E-2"/>
                  <c:y val="-8.056639978826208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9D-41B4-A361-16B77B1D6CC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'6.시군구별 지목별 면적 현황'!$C$26:$I$26</c:f>
              <c:numCache>
                <c:formatCode>#,##0.0_);[Red]\(#,##0.0\)</c:formatCode>
                <c:ptCount val="7"/>
                <c:pt idx="0">
                  <c:v>44.527868899999994</c:v>
                </c:pt>
                <c:pt idx="1">
                  <c:v>102.07534440000001</c:v>
                </c:pt>
                <c:pt idx="2">
                  <c:v>707.73704779999991</c:v>
                </c:pt>
                <c:pt idx="3">
                  <c:v>12.8059239</c:v>
                </c:pt>
                <c:pt idx="4">
                  <c:v>25.008682999999998</c:v>
                </c:pt>
                <c:pt idx="5">
                  <c:v>27.811225699999998</c:v>
                </c:pt>
                <c:pt idx="6">
                  <c:v>63.105470700000005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79D-41B4-A361-16B77B1D6C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7222222222222232"/>
          <c:y val="5.0925925925925923E-2"/>
          <c:w val="0.2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DAD-4183-9110-AF0229A59C7F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DAD-4183-9110-AF0229A59C7F}"/>
              </c:ext>
            </c:extLst>
          </c:dPt>
          <c:dLbls>
            <c:dLbl>
              <c:idx val="0"/>
              <c:tx>
                <c:strRef>
                  <c:f>'2.시군구별 면적 및 지번수 현황'!$H$6</c:f>
                  <c:strCache>
                    <c:ptCount val="1"/>
                    <c:pt idx="0">
                      <c:v>89.1
(0.8)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{966A3F77-311A-405D-9E17-E7875564B891}</c15:txfldGUID>
                      <c15:f>'2.시군구별 면적 및 지번수 현황'!$H$6</c15:f>
                      <c15:dlblFieldTableCache>
                        <c:ptCount val="1"/>
                        <c:pt idx="0">
                          <c:v>82.6
(0.8)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DAD-4183-9110-AF0229A59C7F}"/>
                </c:ext>
              </c:extLst>
            </c:dLbl>
            <c:dLbl>
              <c:idx val="1"/>
              <c:tx>
                <c:strRef>
                  <c:f>'2.시군구별 면적 및 지번수 현황'!$I$6</c:f>
                  <c:strCache>
                    <c:ptCount val="1"/>
                    <c:pt idx="0">
                      <c:v>26.4
(0.5)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{ACB9E095-6157-4633-AAFA-BD0A38D8405E}</c15:txfldGUID>
                      <c15:f>'2.시군구별 면적 및 지번수 현황'!$I$6</c15:f>
                      <c15:dlblFieldTableCache>
                        <c:ptCount val="1"/>
                        <c:pt idx="0">
                          <c:v>21.9
(0.5)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DAD-4183-9110-AF0229A59C7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현황'!$D$6,'2.시군구별 면적 및 지번수 현황'!$F$6)</c:f>
              <c:numCache>
                <c:formatCode>#,##0.0_ </c:formatCode>
                <c:ptCount val="2"/>
                <c:pt idx="0">
                  <c:v>89.107799599999993</c:v>
                </c:pt>
                <c:pt idx="1">
                  <c:v>26.408999999999999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DAD-4183-9110-AF0229A59C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438848"/>
        <c:axId val="191442304"/>
        <c:axId val="0"/>
      </c:bar3DChart>
      <c:catAx>
        <c:axId val="191438848"/>
        <c:scaling>
          <c:orientation val="minMax"/>
        </c:scaling>
        <c:delete val="1"/>
        <c:axPos val="b"/>
        <c:majorTickMark val="out"/>
        <c:minorTickMark val="none"/>
        <c:tickLblPos val="none"/>
        <c:crossAx val="191442304"/>
        <c:crosses val="autoZero"/>
        <c:auto val="1"/>
        <c:lblAlgn val="ctr"/>
        <c:lblOffset val="100"/>
        <c:noMultiLvlLbl val="0"/>
      </c:catAx>
      <c:valAx>
        <c:axId val="191442304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1438848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1388888888889186"/>
          <c:y val="5.0925925925925923E-2"/>
          <c:w val="0.20277777777777778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17E-47FF-81CB-23544F1DF98A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17E-47FF-81CB-23544F1DF98A}"/>
              </c:ext>
            </c:extLst>
          </c:dPt>
          <c:dLbls>
            <c:dLbl>
              <c:idx val="0"/>
              <c:tx>
                <c:strRef>
                  <c:f>'2.시군구별 면적 및 지번수 현황'!$H$8</c:f>
                  <c:strCache>
                    <c:ptCount val="1"/>
                    <c:pt idx="0">
                      <c:v>90.6
(0.9)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{28446C3B-8FAA-4C08-810A-47AA8B63CCCB}</c15:txfldGUID>
                      <c15:f>'2.시군구별 면적 및 지번수 현황'!$H$8</c15:f>
                      <c15:dlblFieldTableCache>
                        <c:ptCount val="1"/>
                        <c:pt idx="0">
                          <c:v>90.6
(0.9)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17E-47FF-81CB-23544F1DF98A}"/>
                </c:ext>
              </c:extLst>
            </c:dLbl>
            <c:dLbl>
              <c:idx val="1"/>
              <c:tx>
                <c:strRef>
                  <c:f>'2.시군구별 면적 및 지번수 현황'!$I$8</c:f>
                  <c:strCache>
                    <c:ptCount val="1"/>
                    <c:pt idx="0">
                      <c:v>51.1
(1.1)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{1A5F8A87-93CA-4672-B2B0-E2DCA1CA30E3}</c15:txfldGUID>
                      <c15:f>'2.시군구별 면적 및 지번수 현황'!$I$8</c15:f>
                      <c15:dlblFieldTableCache>
                        <c:ptCount val="1"/>
                        <c:pt idx="0">
                          <c:v>51.4
(1.1)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17E-47FF-81CB-23544F1DF9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현황'!$D$8,'2.시군구별 면적 및 지번수 현황'!$F$8)</c:f>
              <c:numCache>
                <c:formatCode>#,##0.0_ </c:formatCode>
                <c:ptCount val="2"/>
                <c:pt idx="0">
                  <c:v>90.578321200000005</c:v>
                </c:pt>
                <c:pt idx="1">
                  <c:v>51.053000000000004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17E-47FF-81CB-23544F1DF9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476480"/>
        <c:axId val="191488384"/>
        <c:axId val="0"/>
      </c:bar3DChart>
      <c:catAx>
        <c:axId val="191476480"/>
        <c:scaling>
          <c:orientation val="minMax"/>
        </c:scaling>
        <c:delete val="1"/>
        <c:axPos val="b"/>
        <c:majorTickMark val="out"/>
        <c:minorTickMark val="none"/>
        <c:tickLblPos val="none"/>
        <c:crossAx val="191488384"/>
        <c:crosses val="autoZero"/>
        <c:auto val="1"/>
        <c:lblAlgn val="ctr"/>
        <c:lblOffset val="100"/>
        <c:noMultiLvlLbl val="0"/>
      </c:catAx>
      <c:valAx>
        <c:axId val="191488384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147648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44166666666666682"/>
          <c:y val="5.0925925925925923E-2"/>
          <c:w val="0.1722222222222224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92-4496-B1B6-11B64C3922E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92-4496-B1B6-11B64C3922E3}"/>
              </c:ext>
            </c:extLst>
          </c:dPt>
          <c:dLbls>
            <c:dLbl>
              <c:idx val="0"/>
              <c:tx>
                <c:strRef>
                  <c:f>'2.시군구별 면적 및 지번수 현황'!$H$10</c:f>
                  <c:strCache>
                    <c:ptCount val="1"/>
                    <c:pt idx="0">
                      <c:v>712.9
(6.8)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{41166EE5-58AC-4344-9A1E-4034B09D5BE8}</c15:txfldGUID>
                      <c15:f>'2.시군구별 면적 및 지번수 현황'!$H$10</c15:f>
                      <c15:dlblFieldTableCache>
                        <c:ptCount val="1"/>
                        <c:pt idx="0">
                          <c:v>712.8
(6.8)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292-4496-B1B6-11B64C3922E3}"/>
                </c:ext>
              </c:extLst>
            </c:dLbl>
            <c:dLbl>
              <c:idx val="1"/>
              <c:tx>
                <c:strRef>
                  <c:f>'2.시군구별 면적 및 지번수 현황'!$I$10</c:f>
                  <c:strCache>
                    <c:ptCount val="1"/>
                    <c:pt idx="0">
                      <c:v>363.8
(7.6)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{9990B1D7-4EBF-4F7F-9229-88DD1909C711}</c15:txfldGUID>
                      <c15:f>'2.시군구별 면적 및 지번수 현황'!$I$10</c15:f>
                      <c15:dlblFieldTableCache>
                        <c:ptCount val="1"/>
                        <c:pt idx="0">
                          <c:v>363.9
(7.6)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292-4496-B1B6-11B64C3922E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현황'!$D$10,'2.시군구별 면적 및 지번수 현황'!$F$10)</c:f>
              <c:numCache>
                <c:formatCode>#,##0.0_ </c:formatCode>
                <c:ptCount val="2"/>
                <c:pt idx="0">
                  <c:v>712.92382169999996</c:v>
                </c:pt>
                <c:pt idx="1">
                  <c:v>363.75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292-4496-B1B6-11B64C3922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505536"/>
        <c:axId val="191509248"/>
        <c:axId val="0"/>
      </c:bar3DChart>
      <c:catAx>
        <c:axId val="191505536"/>
        <c:scaling>
          <c:orientation val="minMax"/>
        </c:scaling>
        <c:delete val="1"/>
        <c:axPos val="b"/>
        <c:majorTickMark val="out"/>
        <c:minorTickMark val="none"/>
        <c:tickLblPos val="none"/>
        <c:crossAx val="191509248"/>
        <c:crosses val="autoZero"/>
        <c:auto val="1"/>
        <c:lblAlgn val="ctr"/>
        <c:lblOffset val="100"/>
        <c:noMultiLvlLbl val="0"/>
      </c:catAx>
      <c:valAx>
        <c:axId val="191509248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150553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7777777777778015"/>
          <c:y val="5.0925925925925923E-2"/>
          <c:w val="0.16666666666666666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763-4036-B6E7-82A079844CA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763-4036-B6E7-82A079844CA3}"/>
              </c:ext>
            </c:extLst>
          </c:dPt>
          <c:dLbls>
            <c:dLbl>
              <c:idx val="0"/>
              <c:tx>
                <c:strRef>
                  <c:f>'2.시군구별 면적 및 지번수 현황'!$H$9</c:f>
                  <c:strCache>
                    <c:ptCount val="1"/>
                    <c:pt idx="0">
                      <c:v>124.0
(1.2)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{352E8E40-62CC-4207-A3A7-5E4B7EAE4056}</c15:txfldGUID>
                      <c15:f>'2.시군구별 면적 및 지번수 현황'!$H$9</c15:f>
                      <c15:dlblFieldTableCache>
                        <c:ptCount val="1"/>
                        <c:pt idx="0">
                          <c:v>122.9
(1.2)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763-4036-B6E7-82A079844CA3}"/>
                </c:ext>
              </c:extLst>
            </c:dLbl>
            <c:dLbl>
              <c:idx val="1"/>
              <c:tx>
                <c:strRef>
                  <c:f>'2.시군구별 면적 및 지번수 현황'!$I$9</c:f>
                  <c:strCache>
                    <c:ptCount val="1"/>
                    <c:pt idx="0">
                      <c:v>62.9
(1.3)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{8171BA0F-0194-4C73-B178-208E8F61D1B5}</c15:txfldGUID>
                      <c15:f>'2.시군구별 면적 및 지번수 현황'!$I$9</c15:f>
                      <c15:dlblFieldTableCache>
                        <c:ptCount val="1"/>
                        <c:pt idx="0">
                          <c:v>62.7
(1.3)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763-4036-B6E7-82A079844C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('2.시군구별 면적 및 지번수 현황'!$D$9,'2.시군구별 면적 및 지번수 현황'!$F$9)</c:f>
              <c:numCache>
                <c:formatCode>#,##0.0_ </c:formatCode>
                <c:ptCount val="2"/>
                <c:pt idx="0">
                  <c:v>124.04158349999999</c:v>
                </c:pt>
                <c:pt idx="1">
                  <c:v>62.869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763-4036-B6E7-82A079844C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91526784"/>
        <c:axId val="191530496"/>
        <c:axId val="0"/>
      </c:bar3DChart>
      <c:catAx>
        <c:axId val="191526784"/>
        <c:scaling>
          <c:orientation val="minMax"/>
        </c:scaling>
        <c:delete val="1"/>
        <c:axPos val="b"/>
        <c:majorTickMark val="out"/>
        <c:minorTickMark val="none"/>
        <c:tickLblPos val="none"/>
        <c:crossAx val="191530496"/>
        <c:crosses val="autoZero"/>
        <c:auto val="1"/>
        <c:lblAlgn val="ctr"/>
        <c:lblOffset val="100"/>
        <c:noMultiLvlLbl val="0"/>
      </c:catAx>
      <c:valAx>
        <c:axId val="191530496"/>
        <c:scaling>
          <c:orientation val="minMax"/>
          <c:max val="1200"/>
        </c:scaling>
        <c:delete val="1"/>
        <c:axPos val="l"/>
        <c:numFmt formatCode="#,##0.0_ " sourceLinked="1"/>
        <c:majorTickMark val="out"/>
        <c:minorTickMark val="none"/>
        <c:tickLblPos val="none"/>
        <c:crossAx val="191526784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image" Target="../media/image2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image" Target="../media/image2.jpeg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26</xdr:row>
      <xdr:rowOff>85725</xdr:rowOff>
    </xdr:from>
    <xdr:to>
      <xdr:col>19</xdr:col>
      <xdr:colOff>361950</xdr:colOff>
      <xdr:row>75</xdr:row>
      <xdr:rowOff>47625</xdr:rowOff>
    </xdr:to>
    <xdr:pic>
      <xdr:nvPicPr>
        <xdr:cNvPr id="4" name="그림 3" descr="48000_경남.jpg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0" y="4543425"/>
          <a:ext cx="14735175" cy="8362950"/>
        </a:xfrm>
        <a:prstGeom prst="rect">
          <a:avLst/>
        </a:prstGeom>
      </xdr:spPr>
    </xdr:pic>
    <xdr:clientData/>
  </xdr:twoCellAnchor>
  <xdr:twoCellAnchor>
    <xdr:from>
      <xdr:col>0</xdr:col>
      <xdr:colOff>114300</xdr:colOff>
      <xdr:row>26</xdr:row>
      <xdr:rowOff>142875</xdr:rowOff>
    </xdr:from>
    <xdr:to>
      <xdr:col>5</xdr:col>
      <xdr:colOff>180677</xdr:colOff>
      <xdr:row>28</xdr:row>
      <xdr:rowOff>134779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4300" y="4600575"/>
          <a:ext cx="4257377" cy="3348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1.</a:t>
          </a:r>
          <a:r>
            <a:rPr lang="ko-KR" altLang="en-US" sz="1300" b="1"/>
            <a:t>시</a:t>
          </a:r>
          <a:r>
            <a:rPr lang="ko-KR" altLang="en-US" sz="1100" b="1">
              <a:latin typeface="+mn-lt"/>
              <a:ea typeface="+mn-ea"/>
              <a:cs typeface="+mn-cs"/>
            </a:rPr>
            <a:t>∙</a:t>
          </a:r>
          <a:r>
            <a:rPr lang="ko-KR" altLang="en-US" sz="1300" b="1"/>
            <a:t>군</a:t>
          </a:r>
          <a:r>
            <a:rPr lang="ko-KR" altLang="en-US" sz="1100" b="1">
              <a:latin typeface="+mn-lt"/>
              <a:ea typeface="+mn-ea"/>
              <a:cs typeface="+mn-cs"/>
            </a:rPr>
            <a:t>∙</a:t>
          </a:r>
          <a:r>
            <a:rPr lang="ko-KR" altLang="en-US" sz="1300" b="1"/>
            <a:t>구별 면적 및 지번수</a:t>
          </a:r>
        </a:p>
      </xdr:txBody>
    </xdr:sp>
    <xdr:clientData/>
  </xdr:twoCellAnchor>
  <xdr:twoCellAnchor>
    <xdr:from>
      <xdr:col>17</xdr:col>
      <xdr:colOff>95250</xdr:colOff>
      <xdr:row>26</xdr:row>
      <xdr:rowOff>161925</xdr:rowOff>
    </xdr:from>
    <xdr:to>
      <xdr:col>19</xdr:col>
      <xdr:colOff>190500</xdr:colOff>
      <xdr:row>28</xdr:row>
      <xdr:rowOff>142875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3535025" y="4619625"/>
          <a:ext cx="1314450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</a:t>
          </a:r>
          <a:r>
            <a:rPr lang="ko-KR" altLang="en-US" sz="1000" b="0"/>
            <a:t>천필</a:t>
          </a:r>
          <a:r>
            <a:rPr lang="en-US" altLang="ko-KR" sz="1000" b="0"/>
            <a:t>)</a:t>
          </a:r>
          <a:endParaRPr lang="ko-KR" altLang="en-US" sz="1000" b="0"/>
        </a:p>
      </xdr:txBody>
    </xdr:sp>
    <xdr:clientData/>
  </xdr:twoCellAnchor>
  <xdr:twoCellAnchor>
    <xdr:from>
      <xdr:col>12</xdr:col>
      <xdr:colOff>228600</xdr:colOff>
      <xdr:row>45</xdr:row>
      <xdr:rowOff>85725</xdr:rowOff>
    </xdr:from>
    <xdr:to>
      <xdr:col>13</xdr:col>
      <xdr:colOff>314325</xdr:colOff>
      <xdr:row>48</xdr:row>
      <xdr:rowOff>95250</xdr:rowOff>
    </xdr:to>
    <xdr:sp macro="" textlink="$I$6">
      <xdr:nvSpPr>
        <xdr:cNvPr id="7" name="직사각형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10096500" y="7800975"/>
          <a:ext cx="695325" cy="523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35DF694D-C543-4084-9D1F-759123B0A3B5}" type="TxLink">
            <a:rPr lang="en-US" altLang="ko-KR" sz="1000">
              <a:solidFill>
                <a:schemeClr val="tx1"/>
              </a:solidFill>
            </a:rPr>
            <a:pPr algn="ctr"/>
            <a:t> 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504825</xdr:colOff>
      <xdr:row>50</xdr:row>
      <xdr:rowOff>95250</xdr:rowOff>
    </xdr:from>
    <xdr:to>
      <xdr:col>11</xdr:col>
      <xdr:colOff>457200</xdr:colOff>
      <xdr:row>53</xdr:row>
      <xdr:rowOff>28575</xdr:rowOff>
    </xdr:to>
    <xdr:sp macro="" textlink="$F$6">
      <xdr:nvSpPr>
        <xdr:cNvPr id="9" name="직사각형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9677400" y="8667750"/>
          <a:ext cx="561975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962243DB-F265-4782-AD86-58A4DF404B4F}" type="TxLink">
            <a:rPr lang="en-US" altLang="ko-KR" sz="1000">
              <a:solidFill>
                <a:schemeClr val="tx1"/>
              </a:solidFill>
            </a:rPr>
            <a:pPr algn="ctr"/>
            <a:t>89.1
(26.4)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514350</xdr:colOff>
      <xdr:row>50</xdr:row>
      <xdr:rowOff>57150</xdr:rowOff>
    </xdr:from>
    <xdr:to>
      <xdr:col>8</xdr:col>
      <xdr:colOff>180975</xdr:colOff>
      <xdr:row>52</xdr:row>
      <xdr:rowOff>161925</xdr:rowOff>
    </xdr:to>
    <xdr:sp macro="" textlink="$F$10">
      <xdr:nvSpPr>
        <xdr:cNvPr id="10" name="직사각형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7048500" y="8629650"/>
          <a:ext cx="561975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E23A468A-E239-4DD1-A779-AB261A15494E}" type="TxLink">
            <a:rPr lang="en-US" altLang="ko-KR" sz="1000">
              <a:solidFill>
                <a:schemeClr val="tx1"/>
              </a:solidFill>
            </a:rPr>
            <a:pPr algn="ctr"/>
            <a:t>712.9
(363.8)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352425</xdr:colOff>
      <xdr:row>46</xdr:row>
      <xdr:rowOff>66675</xdr:rowOff>
    </xdr:from>
    <xdr:to>
      <xdr:col>9</xdr:col>
      <xdr:colOff>304800</xdr:colOff>
      <xdr:row>49</xdr:row>
      <xdr:rowOff>0</xdr:rowOff>
    </xdr:to>
    <xdr:sp macro="" textlink="$F$18">
      <xdr:nvSpPr>
        <xdr:cNvPr id="11" name="직사각형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7781925" y="7953375"/>
          <a:ext cx="561975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5F339B96-2120-440B-BB0E-4B013600781D}" type="TxLink">
            <a:rPr lang="en-US" altLang="ko-KR" sz="1000">
              <a:solidFill>
                <a:schemeClr val="tx1"/>
              </a:solidFill>
            </a:rPr>
            <a:pPr algn="ctr"/>
            <a:t>416.6
(242.9)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600075</xdr:colOff>
      <xdr:row>53</xdr:row>
      <xdr:rowOff>104775</xdr:rowOff>
    </xdr:from>
    <xdr:to>
      <xdr:col>9</xdr:col>
      <xdr:colOff>552450</xdr:colOff>
      <xdr:row>56</xdr:row>
      <xdr:rowOff>38100</xdr:rowOff>
    </xdr:to>
    <xdr:sp macro="" textlink="$F$7">
      <xdr:nvSpPr>
        <xdr:cNvPr id="12" name="직사각형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8029575" y="9191625"/>
          <a:ext cx="561975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CBB3EF61-788A-4184-BAB5-89D9AFB39D2D}" type="TxLink">
            <a:rPr lang="en-US" altLang="ko-KR" sz="1000">
              <a:solidFill>
                <a:schemeClr val="tx1"/>
              </a:solidFill>
            </a:rPr>
            <a:pPr algn="ctr"/>
            <a:t>241.2
(140.5)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50</xdr:row>
      <xdr:rowOff>104775</xdr:rowOff>
    </xdr:from>
    <xdr:to>
      <xdr:col>9</xdr:col>
      <xdr:colOff>1085850</xdr:colOff>
      <xdr:row>53</xdr:row>
      <xdr:rowOff>38100</xdr:rowOff>
    </xdr:to>
    <xdr:sp macro="" textlink="$F$8">
      <xdr:nvSpPr>
        <xdr:cNvPr id="13" name="직사각형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8039100" y="8677275"/>
          <a:ext cx="108585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D81F18E4-A621-48D3-9E5A-59B9A392EE3E}" type="TxLink">
            <a:rPr lang="en-US" altLang="ko-KR" sz="1000">
              <a:solidFill>
                <a:schemeClr val="tx1"/>
              </a:solidFill>
            </a:rPr>
            <a:pPr algn="ctr"/>
            <a:t>90.6
(51.1)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390525</xdr:colOff>
      <xdr:row>60</xdr:row>
      <xdr:rowOff>152400</xdr:rowOff>
    </xdr:from>
    <xdr:to>
      <xdr:col>9</xdr:col>
      <xdr:colOff>342900</xdr:colOff>
      <xdr:row>63</xdr:row>
      <xdr:rowOff>85725</xdr:rowOff>
    </xdr:to>
    <xdr:sp macro="" textlink="$F$11">
      <xdr:nvSpPr>
        <xdr:cNvPr id="14" name="직사각형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7820025" y="10439400"/>
          <a:ext cx="561975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544119F-11E4-4895-AFE9-CEB9D6012097}" type="TxLink">
            <a:rPr lang="en-US" altLang="ko-KR" sz="1000">
              <a:solidFill>
                <a:schemeClr val="tx1"/>
              </a:solidFill>
            </a:rPr>
            <a:pPr algn="ctr"/>
            <a:t>239.9
(171.4)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457200</xdr:colOff>
      <xdr:row>55</xdr:row>
      <xdr:rowOff>0</xdr:rowOff>
    </xdr:from>
    <xdr:to>
      <xdr:col>7</xdr:col>
      <xdr:colOff>695325</xdr:colOff>
      <xdr:row>57</xdr:row>
      <xdr:rowOff>104775</xdr:rowOff>
    </xdr:to>
    <xdr:sp macro="" textlink="$F$12">
      <xdr:nvSpPr>
        <xdr:cNvPr id="15" name="직사각형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6381750" y="9429750"/>
          <a:ext cx="847725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9BCCFF40-1766-4610-A475-FD7D444D710A}" type="TxLink">
            <a:rPr lang="en-US" altLang="ko-KR" sz="1000">
              <a:solidFill>
                <a:schemeClr val="tx1"/>
              </a:solidFill>
            </a:rPr>
            <a:pPr algn="ctr"/>
            <a:t>398.8
(226.7)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276225</xdr:colOff>
      <xdr:row>53</xdr:row>
      <xdr:rowOff>133350</xdr:rowOff>
    </xdr:from>
    <xdr:to>
      <xdr:col>11</xdr:col>
      <xdr:colOff>228600</xdr:colOff>
      <xdr:row>56</xdr:row>
      <xdr:rowOff>66675</xdr:rowOff>
    </xdr:to>
    <xdr:sp macro="" textlink="$F$9">
      <xdr:nvSpPr>
        <xdr:cNvPr id="16" name="직사각형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9448800" y="9220200"/>
          <a:ext cx="561975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3D6786BD-28F8-4577-87E1-779515C2CF37}" type="TxLink">
            <a:rPr lang="en-US" altLang="ko-KR" sz="1000">
              <a:solidFill>
                <a:schemeClr val="tx1"/>
              </a:solidFill>
            </a:rPr>
            <a:pPr algn="ctr"/>
            <a:t>124.0
(62.9)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352425</xdr:colOff>
      <xdr:row>45</xdr:row>
      <xdr:rowOff>85725</xdr:rowOff>
    </xdr:from>
    <xdr:to>
      <xdr:col>13</xdr:col>
      <xdr:colOff>304800</xdr:colOff>
      <xdr:row>48</xdr:row>
      <xdr:rowOff>19050</xdr:rowOff>
    </xdr:to>
    <xdr:sp macro="" textlink="$F$16">
      <xdr:nvSpPr>
        <xdr:cNvPr id="17" name="직사각형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10744200" y="7800975"/>
          <a:ext cx="561975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804DF293-E356-4E5A-B4C4-D441AD6DAFDC}" type="TxLink">
            <a:rPr lang="en-US" altLang="ko-KR" sz="1000">
              <a:solidFill>
                <a:schemeClr val="tx1"/>
              </a:solidFill>
            </a:rPr>
            <a:pPr algn="ctr"/>
            <a:t>485.6
(164.0)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847725</xdr:colOff>
      <xdr:row>62</xdr:row>
      <xdr:rowOff>57150</xdr:rowOff>
    </xdr:from>
    <xdr:to>
      <xdr:col>10</xdr:col>
      <xdr:colOff>276225</xdr:colOff>
      <xdr:row>64</xdr:row>
      <xdr:rowOff>161925</xdr:rowOff>
    </xdr:to>
    <xdr:sp macro="" textlink="$F$15">
      <xdr:nvSpPr>
        <xdr:cNvPr id="18" name="직사각형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8886825" y="10687050"/>
          <a:ext cx="561975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6E842272-A2F3-42B9-B2C5-720A91000FEE}" type="TxLink">
            <a:rPr lang="en-US" altLang="ko-KR" sz="1000">
              <a:solidFill>
                <a:schemeClr val="tx1"/>
              </a:solidFill>
            </a:rPr>
            <a:pPr algn="ctr"/>
            <a:t>403.9
(224.7)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476250</xdr:colOff>
      <xdr:row>47</xdr:row>
      <xdr:rowOff>133350</xdr:rowOff>
    </xdr:from>
    <xdr:to>
      <xdr:col>12</xdr:col>
      <xdr:colOff>428625</xdr:colOff>
      <xdr:row>50</xdr:row>
      <xdr:rowOff>66675</xdr:rowOff>
    </xdr:to>
    <xdr:sp macro="" textlink="$F$13">
      <xdr:nvSpPr>
        <xdr:cNvPr id="19" name="직사각형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10258425" y="8191500"/>
          <a:ext cx="561975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7033A5A-48CA-4740-AF36-DECAB283699F}" type="TxLink">
            <a:rPr lang="en-US" altLang="ko-KR" sz="1000">
              <a:solidFill>
                <a:schemeClr val="tx1"/>
              </a:solidFill>
            </a:rPr>
            <a:pPr algn="ctr"/>
            <a:t>463.5
(271.6)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533400</xdr:colOff>
      <xdr:row>41</xdr:row>
      <xdr:rowOff>114300</xdr:rowOff>
    </xdr:from>
    <xdr:to>
      <xdr:col>9</xdr:col>
      <xdr:colOff>1009650</xdr:colOff>
      <xdr:row>44</xdr:row>
      <xdr:rowOff>47625</xdr:rowOff>
    </xdr:to>
    <xdr:sp macro="" textlink="$F$19">
      <xdr:nvSpPr>
        <xdr:cNvPr id="20" name="직사각형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7962900" y="7143750"/>
          <a:ext cx="108585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8C3C1FCA-DCB2-4129-AE83-D6F0244AEBAD}" type="TxLink">
            <a:rPr lang="en-US" altLang="ko-KR" sz="1000">
              <a:solidFill>
                <a:schemeClr val="tx1"/>
              </a:solidFill>
            </a:rPr>
            <a:pPr algn="ctr"/>
            <a:t>532.7
(282.0)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561975</xdr:colOff>
      <xdr:row>45</xdr:row>
      <xdr:rowOff>133350</xdr:rowOff>
    </xdr:from>
    <xdr:to>
      <xdr:col>8</xdr:col>
      <xdr:colOff>228600</xdr:colOff>
      <xdr:row>48</xdr:row>
      <xdr:rowOff>66675</xdr:rowOff>
    </xdr:to>
    <xdr:sp macro="" textlink="$F$17">
      <xdr:nvSpPr>
        <xdr:cNvPr id="21" name="직사각형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7096125" y="7848600"/>
          <a:ext cx="561975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711338A-C3FE-4149-9405-09B808A06179}" type="TxLink">
            <a:rPr lang="en-US" altLang="ko-KR" sz="1000">
              <a:solidFill>
                <a:schemeClr val="tx1"/>
              </a:solidFill>
            </a:rPr>
            <a:pPr algn="ctr"/>
            <a:t>482.9
(209.8)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333375</xdr:colOff>
      <xdr:row>42</xdr:row>
      <xdr:rowOff>38100</xdr:rowOff>
    </xdr:from>
    <xdr:to>
      <xdr:col>11</xdr:col>
      <xdr:colOff>285750</xdr:colOff>
      <xdr:row>44</xdr:row>
      <xdr:rowOff>142875</xdr:rowOff>
    </xdr:to>
    <xdr:sp macro="" textlink="$F$14">
      <xdr:nvSpPr>
        <xdr:cNvPr id="22" name="직사각형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9505950" y="7239000"/>
          <a:ext cx="561975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57052721-B70F-49C2-8E15-D4D80D577757}" type="TxLink">
            <a:rPr lang="en-US" altLang="ko-KR" sz="1000">
              <a:solidFill>
                <a:schemeClr val="tx1"/>
              </a:solidFill>
            </a:rPr>
            <a:pPr algn="ctr"/>
            <a:t>798.7
(344.4)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457200</xdr:colOff>
      <xdr:row>57</xdr:row>
      <xdr:rowOff>47625</xdr:rowOff>
    </xdr:from>
    <xdr:to>
      <xdr:col>9</xdr:col>
      <xdr:colOff>38100</xdr:colOff>
      <xdr:row>59</xdr:row>
      <xdr:rowOff>152400</xdr:rowOff>
    </xdr:to>
    <xdr:sp macro="" textlink="$F$20">
      <xdr:nvSpPr>
        <xdr:cNvPr id="23" name="직사각형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6991350" y="9820275"/>
          <a:ext cx="108585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FE9B1B9B-AE6F-422B-BB94-941A59CB2462}" type="TxLink">
            <a:rPr lang="en-US" altLang="ko-KR" sz="1000">
              <a:solidFill>
                <a:schemeClr val="tx1"/>
              </a:solidFill>
            </a:rPr>
            <a:pPr algn="ctr"/>
            <a:t>518.0
(272.2)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142875</xdr:colOff>
      <xdr:row>63</xdr:row>
      <xdr:rowOff>9525</xdr:rowOff>
    </xdr:from>
    <xdr:to>
      <xdr:col>7</xdr:col>
      <xdr:colOff>95250</xdr:colOff>
      <xdr:row>65</xdr:row>
      <xdr:rowOff>114300</xdr:rowOff>
    </xdr:to>
    <xdr:sp macro="" textlink="$F$21">
      <xdr:nvSpPr>
        <xdr:cNvPr id="24" name="직사각형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6067425" y="10810875"/>
          <a:ext cx="561975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B37B5CE0-0EE9-4F56-9B96-B54D5F030745}" type="TxLink">
            <a:rPr lang="en-US" altLang="ko-KR" sz="1000">
              <a:solidFill>
                <a:schemeClr val="tx1"/>
              </a:solidFill>
            </a:rPr>
            <a:pPr algn="ctr"/>
            <a:t>357.8
(243.1)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933450</xdr:colOff>
      <xdr:row>54</xdr:row>
      <xdr:rowOff>9525</xdr:rowOff>
    </xdr:from>
    <xdr:to>
      <xdr:col>5</xdr:col>
      <xdr:colOff>1495425</xdr:colOff>
      <xdr:row>56</xdr:row>
      <xdr:rowOff>114300</xdr:rowOff>
    </xdr:to>
    <xdr:sp macro="" textlink="$F$22">
      <xdr:nvSpPr>
        <xdr:cNvPr id="25" name="직사각형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5248275" y="9267825"/>
          <a:ext cx="561975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7774BF3C-40A6-4C5F-9ED1-A15BB0C3561D}" type="TxLink">
            <a:rPr lang="en-US" altLang="ko-KR" sz="1000">
              <a:solidFill>
                <a:schemeClr val="tx1"/>
              </a:solidFill>
            </a:rPr>
            <a:pPr algn="ctr"/>
            <a:t>674.9
(290.1)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1181100</xdr:colOff>
      <xdr:row>46</xdr:row>
      <xdr:rowOff>133350</xdr:rowOff>
    </xdr:from>
    <xdr:to>
      <xdr:col>6</xdr:col>
      <xdr:colOff>419100</xdr:colOff>
      <xdr:row>49</xdr:row>
      <xdr:rowOff>66675</xdr:rowOff>
    </xdr:to>
    <xdr:sp macro="" textlink="$F$23">
      <xdr:nvSpPr>
        <xdr:cNvPr id="26" name="직사각형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5495925" y="8020050"/>
          <a:ext cx="847725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8623A22A-2342-48E5-8D1F-4864CD3DA606}" type="TxLink">
            <a:rPr lang="en-US" altLang="ko-KR" sz="1000">
              <a:solidFill>
                <a:schemeClr val="tx1"/>
              </a:solidFill>
            </a:rPr>
            <a:pPr algn="ctr"/>
            <a:t>794.7
(252.5)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47625</xdr:colOff>
      <xdr:row>40</xdr:row>
      <xdr:rowOff>104775</xdr:rowOff>
    </xdr:from>
    <xdr:to>
      <xdr:col>6</xdr:col>
      <xdr:colOff>0</xdr:colOff>
      <xdr:row>43</xdr:row>
      <xdr:rowOff>38100</xdr:rowOff>
    </xdr:to>
    <xdr:sp macro="" textlink="$F$24">
      <xdr:nvSpPr>
        <xdr:cNvPr id="27" name="직사각형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/>
      </xdr:nvSpPr>
      <xdr:spPr>
        <a:xfrm>
          <a:off x="4362450" y="6962775"/>
          <a:ext cx="15621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5C0CB005-6527-4577-A5F5-2573ACDA6229}" type="TxLink">
            <a:rPr lang="en-US" altLang="ko-KR" sz="1000">
              <a:solidFill>
                <a:schemeClr val="tx1"/>
              </a:solidFill>
            </a:rPr>
            <a:pPr algn="ctr"/>
            <a:t>724.7
(243.4)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1200150</xdr:colOff>
      <xdr:row>32</xdr:row>
      <xdr:rowOff>19050</xdr:rowOff>
    </xdr:from>
    <xdr:to>
      <xdr:col>6</xdr:col>
      <xdr:colOff>438150</xdr:colOff>
      <xdr:row>34</xdr:row>
      <xdr:rowOff>123825</xdr:rowOff>
    </xdr:to>
    <xdr:sp macro="" textlink="$F$25">
      <xdr:nvSpPr>
        <xdr:cNvPr id="28" name="직사각형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/>
      </xdr:nvSpPr>
      <xdr:spPr>
        <a:xfrm>
          <a:off x="5514975" y="5505450"/>
          <a:ext cx="847725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04B876A8-9F4F-4EE4-9D8E-5C1DDFE42664}" type="TxLink">
            <a:rPr lang="en-US" altLang="ko-KR" sz="1000">
              <a:solidFill>
                <a:schemeClr val="tx1"/>
              </a:solidFill>
            </a:rPr>
            <a:pPr algn="ctr"/>
            <a:t>804.0
(266.1)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476250</xdr:colOff>
      <xdr:row>40</xdr:row>
      <xdr:rowOff>28575</xdr:rowOff>
    </xdr:from>
    <xdr:to>
      <xdr:col>8</xdr:col>
      <xdr:colOff>57150</xdr:colOff>
      <xdr:row>42</xdr:row>
      <xdr:rowOff>133350</xdr:rowOff>
    </xdr:to>
    <xdr:sp macro="" textlink="$F$26">
      <xdr:nvSpPr>
        <xdr:cNvPr id="29" name="직사각형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6400800" y="6886575"/>
          <a:ext cx="108585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0F6B80FF-97DE-49B8-B00F-5440B7DDF314}" type="TxLink">
            <a:rPr lang="en-US" altLang="ko-KR" sz="1000">
              <a:solidFill>
                <a:schemeClr val="tx1"/>
              </a:solidFill>
            </a:rPr>
            <a:pPr algn="ctr"/>
            <a:t>983.1
(329.7)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857250</xdr:colOff>
      <xdr:row>45</xdr:row>
      <xdr:rowOff>28575</xdr:rowOff>
    </xdr:from>
    <xdr:to>
      <xdr:col>10</xdr:col>
      <xdr:colOff>285750</xdr:colOff>
      <xdr:row>47</xdr:row>
      <xdr:rowOff>133350</xdr:rowOff>
    </xdr:to>
    <xdr:sp macro="" textlink="$F$5">
      <xdr:nvSpPr>
        <xdr:cNvPr id="30" name="직사각형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>
        <a:xfrm>
          <a:off x="8896350" y="7743825"/>
          <a:ext cx="561975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7C30549-0F80-4D6B-877F-31246B57EE6E}" type="TxLink">
            <a:rPr lang="en-US" altLang="ko-KR" sz="1000">
              <a:solidFill>
                <a:schemeClr val="tx1"/>
              </a:solidFill>
            </a:rPr>
            <a:pPr algn="ctr"/>
            <a:t>204.3
(133.7)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0.35833</cdr:x>
      <cdr:y>0.54514</cdr:y>
    </cdr:from>
    <cdr:to>
      <cdr:x>0.48958</cdr:x>
      <cdr:y>0.73454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38300" y="1495425"/>
          <a:ext cx="60007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진주시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0.32708</cdr:x>
      <cdr:y>0.8106</cdr:y>
    </cdr:from>
    <cdr:to>
      <cdr:x>0.59375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95425" y="2428875"/>
          <a:ext cx="1219200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창원시진해구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0.67292</cdr:x>
      <cdr:y>0.61458</cdr:y>
    </cdr:from>
    <cdr:to>
      <cdr:x>0.80417</cdr:x>
      <cdr:y>0.80398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6575" y="1685925"/>
          <a:ext cx="60007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김해시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0.50417</cdr:x>
      <cdr:y>0.68403</cdr:y>
    </cdr:from>
    <cdr:to>
      <cdr:x>0.63542</cdr:x>
      <cdr:y>0.87343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05050" y="1876425"/>
          <a:ext cx="60007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사천시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0.45</cdr:x>
      <cdr:y>0.43403</cdr:y>
    </cdr:from>
    <cdr:to>
      <cdr:x>0.58125</cdr:x>
      <cdr:y>0.62343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57400" y="1190625"/>
          <a:ext cx="60007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양산시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0.56458</cdr:x>
      <cdr:y>0.55556</cdr:y>
    </cdr:from>
    <cdr:to>
      <cdr:x>0.69583</cdr:x>
      <cdr:y>0.74495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1524000"/>
          <a:ext cx="60007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밀양시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0.57292</cdr:x>
      <cdr:y>0.55903</cdr:y>
    </cdr:from>
    <cdr:to>
      <cdr:x>0.70417</cdr:x>
      <cdr:y>0.74843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19375" y="1533525"/>
          <a:ext cx="60007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함안군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0.37917</cdr:x>
      <cdr:y>0.4375</cdr:y>
    </cdr:from>
    <cdr:to>
      <cdr:x>0.51042</cdr:x>
      <cdr:y>0.6269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3550" y="1200150"/>
          <a:ext cx="60007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창녕군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0.40417</cdr:x>
      <cdr:y>0.65625</cdr:y>
    </cdr:from>
    <cdr:to>
      <cdr:x>0.53542</cdr:x>
      <cdr:y>0.84565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47850" y="1800225"/>
          <a:ext cx="60007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고성군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0.64583</cdr:x>
      <cdr:y>0.69444</cdr:y>
    </cdr:from>
    <cdr:to>
      <cdr:x>0.77708</cdr:x>
      <cdr:y>0.88384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2750" y="1905000"/>
          <a:ext cx="60007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남해군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26</xdr:row>
      <xdr:rowOff>133350</xdr:rowOff>
    </xdr:from>
    <xdr:to>
      <xdr:col>21</xdr:col>
      <xdr:colOff>390525</xdr:colOff>
      <xdr:row>75</xdr:row>
      <xdr:rowOff>95250</xdr:rowOff>
    </xdr:to>
    <xdr:pic>
      <xdr:nvPicPr>
        <xdr:cNvPr id="2" name="그림 1" descr="48000_경남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4591050"/>
          <a:ext cx="14735175" cy="8362950"/>
        </a:xfrm>
        <a:prstGeom prst="rect">
          <a:avLst/>
        </a:prstGeom>
      </xdr:spPr>
    </xdr:pic>
    <xdr:clientData/>
  </xdr:twoCellAnchor>
  <xdr:twoCellAnchor>
    <xdr:from>
      <xdr:col>19</xdr:col>
      <xdr:colOff>476250</xdr:colOff>
      <xdr:row>27</xdr:row>
      <xdr:rowOff>47625</xdr:rowOff>
    </xdr:from>
    <xdr:to>
      <xdr:col>22</xdr:col>
      <xdr:colOff>190500</xdr:colOff>
      <xdr:row>29</xdr:row>
      <xdr:rowOff>57150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13220700" y="4676775"/>
          <a:ext cx="1543050" cy="3524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(%), </a:t>
          </a:r>
          <a:r>
            <a:rPr lang="ko-KR" altLang="en-US" sz="1000" b="0"/>
            <a:t>천필</a:t>
          </a:r>
          <a:r>
            <a:rPr lang="en-US" altLang="ko-KR" sz="1000" b="0"/>
            <a:t>(%)</a:t>
          </a:r>
          <a:endParaRPr lang="ko-KR" altLang="en-US" sz="1000" b="0"/>
        </a:p>
      </xdr:txBody>
    </xdr:sp>
    <xdr:clientData/>
  </xdr:twoCellAnchor>
  <xdr:twoCellAnchor>
    <xdr:from>
      <xdr:col>0</xdr:col>
      <xdr:colOff>152400</xdr:colOff>
      <xdr:row>26</xdr:row>
      <xdr:rowOff>133350</xdr:rowOff>
    </xdr:from>
    <xdr:to>
      <xdr:col>3</xdr:col>
      <xdr:colOff>419100</xdr:colOff>
      <xdr:row>29</xdr:row>
      <xdr:rowOff>85725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152400" y="4591050"/>
          <a:ext cx="3219450" cy="4667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300" b="1"/>
            <a:t>2. </a:t>
          </a:r>
          <a:r>
            <a:rPr lang="ko-KR" altLang="en-US" sz="1300" b="1"/>
            <a:t>시ㆍ군</a:t>
          </a:r>
          <a:r>
            <a:rPr kumimoji="0" lang="ko-KR" altLang="en-US" sz="13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ㆍ구</a:t>
          </a:r>
          <a:r>
            <a:rPr lang="ko-KR" altLang="en-US" sz="1300" b="1"/>
            <a:t>별 면적 및 지번수 현황</a:t>
          </a:r>
        </a:p>
      </xdr:txBody>
    </xdr:sp>
    <xdr:clientData/>
  </xdr:twoCellAnchor>
  <xdr:twoCellAnchor>
    <xdr:from>
      <xdr:col>0</xdr:col>
      <xdr:colOff>371475</xdr:colOff>
      <xdr:row>29</xdr:row>
      <xdr:rowOff>104775</xdr:rowOff>
    </xdr:from>
    <xdr:to>
      <xdr:col>1</xdr:col>
      <xdr:colOff>838200</xdr:colOff>
      <xdr:row>38</xdr:row>
      <xdr:rowOff>66674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115542</xdr:colOff>
      <xdr:row>53</xdr:row>
      <xdr:rowOff>7040</xdr:rowOff>
    </xdr:from>
    <xdr:to>
      <xdr:col>15</xdr:col>
      <xdr:colOff>420342</xdr:colOff>
      <xdr:row>69</xdr:row>
      <xdr:rowOff>7039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463826</xdr:colOff>
      <xdr:row>24</xdr:row>
      <xdr:rowOff>115129</xdr:rowOff>
    </xdr:from>
    <xdr:to>
      <xdr:col>9</xdr:col>
      <xdr:colOff>608772</xdr:colOff>
      <xdr:row>40</xdr:row>
      <xdr:rowOff>143704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167310</xdr:colOff>
      <xdr:row>34</xdr:row>
      <xdr:rowOff>135006</xdr:rowOff>
    </xdr:from>
    <xdr:to>
      <xdr:col>14</xdr:col>
      <xdr:colOff>472110</xdr:colOff>
      <xdr:row>50</xdr:row>
      <xdr:rowOff>135006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467968</xdr:colOff>
      <xdr:row>39</xdr:row>
      <xdr:rowOff>130865</xdr:rowOff>
    </xdr:from>
    <xdr:to>
      <xdr:col>14</xdr:col>
      <xdr:colOff>154057</xdr:colOff>
      <xdr:row>55</xdr:row>
      <xdr:rowOff>130866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12838</xdr:colOff>
      <xdr:row>41</xdr:row>
      <xdr:rowOff>56737</xdr:rowOff>
    </xdr:from>
    <xdr:to>
      <xdr:col>22</xdr:col>
      <xdr:colOff>317639</xdr:colOff>
      <xdr:row>57</xdr:row>
      <xdr:rowOff>56737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381000</xdr:colOff>
      <xdr:row>41</xdr:row>
      <xdr:rowOff>50524</xdr:rowOff>
    </xdr:from>
    <xdr:to>
      <xdr:col>21</xdr:col>
      <xdr:colOff>76200</xdr:colOff>
      <xdr:row>57</xdr:row>
      <xdr:rowOff>50525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544996</xdr:colOff>
      <xdr:row>40</xdr:row>
      <xdr:rowOff>76614</xdr:rowOff>
    </xdr:from>
    <xdr:to>
      <xdr:col>11</xdr:col>
      <xdr:colOff>216590</xdr:colOff>
      <xdr:row>56</xdr:row>
      <xdr:rowOff>76615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9939</xdr:colOff>
      <xdr:row>39</xdr:row>
      <xdr:rowOff>90280</xdr:rowOff>
    </xdr:from>
    <xdr:to>
      <xdr:col>16</xdr:col>
      <xdr:colOff>314738</xdr:colOff>
      <xdr:row>55</xdr:row>
      <xdr:rowOff>90281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296518</xdr:colOff>
      <xdr:row>36</xdr:row>
      <xdr:rowOff>123825</xdr:rowOff>
    </xdr:from>
    <xdr:to>
      <xdr:col>15</xdr:col>
      <xdr:colOff>601317</xdr:colOff>
      <xdr:row>52</xdr:row>
      <xdr:rowOff>123824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590550</xdr:colOff>
      <xdr:row>45</xdr:row>
      <xdr:rowOff>145359</xdr:rowOff>
    </xdr:from>
    <xdr:to>
      <xdr:col>10</xdr:col>
      <xdr:colOff>578954</xdr:colOff>
      <xdr:row>61</xdr:row>
      <xdr:rowOff>38100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28575</xdr:colOff>
      <xdr:row>32</xdr:row>
      <xdr:rowOff>76200</xdr:rowOff>
    </xdr:from>
    <xdr:to>
      <xdr:col>18</xdr:col>
      <xdr:colOff>333375</xdr:colOff>
      <xdr:row>48</xdr:row>
      <xdr:rowOff>76200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221975</xdr:colOff>
      <xdr:row>30</xdr:row>
      <xdr:rowOff>46382</xdr:rowOff>
    </xdr:from>
    <xdr:to>
      <xdr:col>15</xdr:col>
      <xdr:colOff>526775</xdr:colOff>
      <xdr:row>46</xdr:row>
      <xdr:rowOff>46382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561975</xdr:colOff>
      <xdr:row>37</xdr:row>
      <xdr:rowOff>40170</xdr:rowOff>
    </xdr:from>
    <xdr:to>
      <xdr:col>13</xdr:col>
      <xdr:colOff>255104</xdr:colOff>
      <xdr:row>53</xdr:row>
      <xdr:rowOff>40170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380586</xdr:colOff>
      <xdr:row>30</xdr:row>
      <xdr:rowOff>81998</xdr:rowOff>
    </xdr:from>
    <xdr:to>
      <xdr:col>14</xdr:col>
      <xdr:colOff>64190</xdr:colOff>
      <xdr:row>46</xdr:row>
      <xdr:rowOff>81998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411349</xdr:colOff>
      <xdr:row>47</xdr:row>
      <xdr:rowOff>66675</xdr:rowOff>
    </xdr:from>
    <xdr:to>
      <xdr:col>12</xdr:col>
      <xdr:colOff>0</xdr:colOff>
      <xdr:row>59</xdr:row>
      <xdr:rowOff>139325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19050</xdr:colOff>
      <xdr:row>52</xdr:row>
      <xdr:rowOff>161925</xdr:rowOff>
    </xdr:from>
    <xdr:to>
      <xdr:col>9</xdr:col>
      <xdr:colOff>161925</xdr:colOff>
      <xdr:row>68</xdr:row>
      <xdr:rowOff>161925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104775</xdr:colOff>
      <xdr:row>43</xdr:row>
      <xdr:rowOff>159026</xdr:rowOff>
    </xdr:from>
    <xdr:to>
      <xdr:col>9</xdr:col>
      <xdr:colOff>260902</xdr:colOff>
      <xdr:row>59</xdr:row>
      <xdr:rowOff>159027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1230796</xdr:colOff>
      <xdr:row>34</xdr:row>
      <xdr:rowOff>134592</xdr:rowOff>
    </xdr:from>
    <xdr:to>
      <xdr:col>9</xdr:col>
      <xdr:colOff>40171</xdr:colOff>
      <xdr:row>50</xdr:row>
      <xdr:rowOff>134593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1314450</xdr:colOff>
      <xdr:row>30</xdr:row>
      <xdr:rowOff>74957</xdr:rowOff>
    </xdr:from>
    <xdr:to>
      <xdr:col>9</xdr:col>
      <xdr:colOff>123825</xdr:colOff>
      <xdr:row>46</xdr:row>
      <xdr:rowOff>74956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566530</xdr:colOff>
      <xdr:row>30</xdr:row>
      <xdr:rowOff>21535</xdr:rowOff>
    </xdr:from>
    <xdr:to>
      <xdr:col>11</xdr:col>
      <xdr:colOff>221559</xdr:colOff>
      <xdr:row>46</xdr:row>
      <xdr:rowOff>21535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400050</xdr:colOff>
      <xdr:row>34</xdr:row>
      <xdr:rowOff>75372</xdr:rowOff>
    </xdr:from>
    <xdr:to>
      <xdr:col>13</xdr:col>
      <xdr:colOff>76200</xdr:colOff>
      <xdr:row>50</xdr:row>
      <xdr:rowOff>75372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361950</xdr:colOff>
      <xdr:row>51</xdr:row>
      <xdr:rowOff>38100</xdr:rowOff>
    </xdr:from>
    <xdr:to>
      <xdr:col>14</xdr:col>
      <xdr:colOff>47625</xdr:colOff>
      <xdr:row>67</xdr:row>
      <xdr:rowOff>38100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0.31042</cdr:x>
      <cdr:y>0.30208</cdr:y>
    </cdr:from>
    <cdr:to>
      <cdr:x>0.44167</cdr:x>
      <cdr:y>0.49148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19225" y="828675"/>
          <a:ext cx="60007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하동군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0.46458</cdr:x>
      <cdr:y>0.61806</cdr:y>
    </cdr:from>
    <cdr:to>
      <cdr:x>0.59583</cdr:x>
      <cdr:y>0.80745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24075" y="1695450"/>
          <a:ext cx="60007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산청군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0.45208</cdr:x>
      <cdr:y>0.39236</cdr:y>
    </cdr:from>
    <cdr:to>
      <cdr:x>0.58333</cdr:x>
      <cdr:y>0.58176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66925" y="1076325"/>
          <a:ext cx="60007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함양군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0.59167</cdr:x>
      <cdr:y>0.52083</cdr:y>
    </cdr:from>
    <cdr:to>
      <cdr:x>0.72292</cdr:x>
      <cdr:y>0.71023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05100" y="1428750"/>
          <a:ext cx="60007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합천군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0.425</cdr:x>
      <cdr:y>0.4375</cdr:y>
    </cdr:from>
    <cdr:to>
      <cdr:x>0.55625</cdr:x>
      <cdr:y>0.6269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43100" y="1200150"/>
          <a:ext cx="60007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의령군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0.34792</cdr:x>
      <cdr:y>0.8106</cdr:y>
    </cdr:from>
    <cdr:to>
      <cdr:x>0.47917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0675" y="2257425"/>
          <a:ext cx="60007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통영시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15</xdr:row>
      <xdr:rowOff>95249</xdr:rowOff>
    </xdr:from>
    <xdr:to>
      <xdr:col>9</xdr:col>
      <xdr:colOff>323849</xdr:colOff>
      <xdr:row>39</xdr:row>
      <xdr:rowOff>161924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66674</xdr:colOff>
      <xdr:row>15</xdr:row>
      <xdr:rowOff>76199</xdr:rowOff>
    </xdr:from>
    <xdr:to>
      <xdr:col>21</xdr:col>
      <xdr:colOff>38099</xdr:colOff>
      <xdr:row>39</xdr:row>
      <xdr:rowOff>142874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0.006</cdr:x>
      <cdr:y>0.77221</cdr:y>
    </cdr:from>
    <cdr:to>
      <cdr:x>0.23389</cdr:x>
      <cdr:y>0.99089</cdr:y>
    </cdr:to>
    <cdr:sp macro="" textlink="'3.지적통계체계표'!$G$15">
      <cdr:nvSpPr>
        <cdr:cNvPr id="2" name="TextBox 1"/>
        <cdr:cNvSpPr txBox="1"/>
      </cdr:nvSpPr>
      <cdr:spPr>
        <a:xfrm xmlns:a="http://schemas.openxmlformats.org/drawingml/2006/main">
          <a:off x="38100" y="3228975"/>
          <a:ext cx="1447825" cy="9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C450343A-5BF5-49BE-A14D-E2C5A6F3C1F1}" type="TxLink">
            <a:rPr lang="ko-KR" altLang="en-US" sz="1000" b="1"/>
            <a:pPr algn="ctr"/>
            <a:t>총계
10,541,727,510.3㎡(100.0%)
4,812,882필</a:t>
          </a:fld>
          <a:endParaRPr lang="ko-KR" altLang="en-US" sz="1000" b="1"/>
        </a:p>
      </cdr:txBody>
    </cdr:sp>
  </cdr:relSizeAnchor>
  <cdr:relSizeAnchor xmlns:cdr="http://schemas.openxmlformats.org/drawingml/2006/chartDrawing">
    <cdr:from>
      <cdr:x>0.81709</cdr:x>
      <cdr:y>0.02278</cdr:y>
    </cdr:from>
    <cdr:to>
      <cdr:x>0.9895</cdr:x>
      <cdr:y>0.09567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191125" y="95250"/>
          <a:ext cx="1095371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0.82596</cdr:x>
      <cdr:y>0.0205</cdr:y>
    </cdr:from>
    <cdr:to>
      <cdr:x>0.99001</cdr:x>
      <cdr:y>0.09339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14956" y="85720"/>
          <a:ext cx="1095366" cy="304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</xdr:row>
      <xdr:rowOff>123825</xdr:rowOff>
    </xdr:from>
    <xdr:to>
      <xdr:col>10</xdr:col>
      <xdr:colOff>590550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39</xdr:row>
      <xdr:rowOff>133350</xdr:rowOff>
    </xdr:from>
    <xdr:to>
      <xdr:col>14</xdr:col>
      <xdr:colOff>552450</xdr:colOff>
      <xdr:row>57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0.09032</cdr:x>
      <cdr:y>0.62025</cdr:y>
    </cdr:from>
    <cdr:to>
      <cdr:x>0.49677</cdr:x>
      <cdr:y>0.80965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33350" y="933450"/>
          <a:ext cx="600075" cy="285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ysClr val="windowText" lastClr="000000"/>
              </a:solidFill>
            </a:rPr>
            <a:t>면적</a:t>
          </a:r>
        </a:p>
      </cdr:txBody>
    </cdr:sp>
  </cdr:relSizeAnchor>
  <cdr:relSizeAnchor xmlns:cdr="http://schemas.openxmlformats.org/drawingml/2006/chartDrawing">
    <cdr:from>
      <cdr:x>0.50968</cdr:x>
      <cdr:y>0.6076</cdr:y>
    </cdr:from>
    <cdr:to>
      <cdr:x>0.91613</cdr:x>
      <cdr:y>0.797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52475" y="914400"/>
          <a:ext cx="600075" cy="285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ysClr val="windowText" lastClr="000000"/>
              </a:solidFill>
            </a:rPr>
            <a:t>지번수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0.71045</cdr:x>
      <cdr:y>0.0297</cdr:y>
    </cdr:from>
    <cdr:to>
      <cdr:x>0.98661</cdr:x>
      <cdr:y>0.10641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33900" y="114300"/>
          <a:ext cx="1762426" cy="2951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  <cdr:relSizeAnchor xmlns:cdr="http://schemas.openxmlformats.org/drawingml/2006/chartDrawing">
    <cdr:from>
      <cdr:x>0.71045</cdr:x>
      <cdr:y>0.0297</cdr:y>
    </cdr:from>
    <cdr:to>
      <cdr:x>0.98661</cdr:x>
      <cdr:y>0.10641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533900" y="114300"/>
          <a:ext cx="1762426" cy="2951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0</xdr:rowOff>
    </xdr:from>
    <xdr:to>
      <xdr:col>24</xdr:col>
      <xdr:colOff>0</xdr:colOff>
      <xdr:row>26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247649</xdr:colOff>
      <xdr:row>29</xdr:row>
      <xdr:rowOff>104774</xdr:rowOff>
    </xdr:from>
    <xdr:to>
      <xdr:col>24</xdr:col>
      <xdr:colOff>0</xdr:colOff>
      <xdr:row>55</xdr:row>
      <xdr:rowOff>38099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0.89765</cdr:x>
      <cdr:y>0.0198</cdr:y>
    </cdr:from>
    <cdr:to>
      <cdr:x>0.99414</cdr:x>
      <cdr:y>0.09901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91750" y="76200"/>
          <a:ext cx="1095473" cy="304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0.89916</cdr:x>
      <cdr:y>0.01946</cdr:y>
    </cdr:from>
    <cdr:to>
      <cdr:x>0.99581</cdr:x>
      <cdr:y>0.09733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91750" y="76200"/>
          <a:ext cx="1095473" cy="3048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26</xdr:row>
      <xdr:rowOff>161925</xdr:rowOff>
    </xdr:from>
    <xdr:to>
      <xdr:col>23</xdr:col>
      <xdr:colOff>419100</xdr:colOff>
      <xdr:row>75</xdr:row>
      <xdr:rowOff>123825</xdr:rowOff>
    </xdr:to>
    <xdr:pic>
      <xdr:nvPicPr>
        <xdr:cNvPr id="2" name="그림 1" descr="48000_경남.jpg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0" y="4124325"/>
          <a:ext cx="14735175" cy="8362950"/>
        </a:xfrm>
        <a:prstGeom prst="rect">
          <a:avLst/>
        </a:prstGeom>
      </xdr:spPr>
    </xdr:pic>
    <xdr:clientData/>
  </xdr:twoCellAnchor>
  <xdr:twoCellAnchor>
    <xdr:from>
      <xdr:col>0</xdr:col>
      <xdr:colOff>95250</xdr:colOff>
      <xdr:row>26</xdr:row>
      <xdr:rowOff>161925</xdr:rowOff>
    </xdr:from>
    <xdr:to>
      <xdr:col>5</xdr:col>
      <xdr:colOff>209551</xdr:colOff>
      <xdr:row>29</xdr:row>
      <xdr:rowOff>90934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 txBox="1"/>
      </xdr:nvSpPr>
      <xdr:spPr>
        <a:xfrm>
          <a:off x="95250" y="4124325"/>
          <a:ext cx="3552826" cy="4433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6. 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시</a:t>
          </a:r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·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군</a:t>
          </a:r>
          <a:r>
            <a:rPr lang="ko-KR" altLang="en-US" sz="1800" b="1">
              <a:solidFill>
                <a:schemeClr val="tx1"/>
              </a:solidFill>
              <a:latin typeface="맑은 고딕"/>
              <a:ea typeface="맑은 고딕"/>
            </a:rPr>
            <a:t>∙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구별 지목별 면적 현황</a:t>
          </a:r>
        </a:p>
      </xdr:txBody>
    </xdr:sp>
    <xdr:clientData/>
  </xdr:twoCellAnchor>
  <xdr:twoCellAnchor>
    <xdr:from>
      <xdr:col>21</xdr:col>
      <xdr:colOff>600075</xdr:colOff>
      <xdr:row>26</xdr:row>
      <xdr:rowOff>161925</xdr:rowOff>
    </xdr:from>
    <xdr:to>
      <xdr:col>23</xdr:col>
      <xdr:colOff>323846</xdr:colOff>
      <xdr:row>28</xdr:row>
      <xdr:rowOff>85722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 txBox="1"/>
      </xdr:nvSpPr>
      <xdr:spPr>
        <a:xfrm>
          <a:off x="13792200" y="4124325"/>
          <a:ext cx="942971" cy="2666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</a:p>
      </xdr:txBody>
    </xdr:sp>
    <xdr:clientData/>
  </xdr:twoCellAnchor>
  <xdr:twoCellAnchor>
    <xdr:from>
      <xdr:col>0</xdr:col>
      <xdr:colOff>476250</xdr:colOff>
      <xdr:row>29</xdr:row>
      <xdr:rowOff>171449</xdr:rowOff>
    </xdr:from>
    <xdr:to>
      <xdr:col>4</xdr:col>
      <xdr:colOff>228600</xdr:colOff>
      <xdr:row>40</xdr:row>
      <xdr:rowOff>85724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85725</xdr:colOff>
      <xdr:row>49</xdr:row>
      <xdr:rowOff>161925</xdr:rowOff>
    </xdr:from>
    <xdr:to>
      <xdr:col>21</xdr:col>
      <xdr:colOff>38100</xdr:colOff>
      <xdr:row>57</xdr:row>
      <xdr:rowOff>161925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600076</xdr:colOff>
      <xdr:row>50</xdr:row>
      <xdr:rowOff>1</xdr:rowOff>
    </xdr:from>
    <xdr:to>
      <xdr:col>23</xdr:col>
      <xdr:colOff>504826</xdr:colOff>
      <xdr:row>56</xdr:row>
      <xdr:rowOff>161925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57150</xdr:colOff>
      <xdr:row>58</xdr:row>
      <xdr:rowOff>28575</xdr:rowOff>
    </xdr:from>
    <xdr:to>
      <xdr:col>21</xdr:col>
      <xdr:colOff>123825</xdr:colOff>
      <xdr:row>64</xdr:row>
      <xdr:rowOff>114300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495299</xdr:colOff>
      <xdr:row>64</xdr:row>
      <xdr:rowOff>85725</xdr:rowOff>
    </xdr:from>
    <xdr:to>
      <xdr:col>21</xdr:col>
      <xdr:colOff>28574</xdr:colOff>
      <xdr:row>67</xdr:row>
      <xdr:rowOff>90934</xdr:rowOff>
    </xdr:to>
    <xdr:sp macro="" textlink="$J$7">
      <xdr:nvSpPr>
        <xdr:cNvPr id="9" name="TextBox 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 txBox="1"/>
      </xdr:nvSpPr>
      <xdr:spPr>
        <a:xfrm>
          <a:off x="11858624" y="10563225"/>
          <a:ext cx="136207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8E634D50-2D02-42EA-814A-B07BFD8D809D}" type="TxLink">
            <a:rPr lang="ko-KR" altLang="en-US" sz="1050" b="1">
              <a:solidFill>
                <a:srgbClr val="FF0000"/>
              </a:solidFill>
            </a:rPr>
            <a:pPr algn="ctr"/>
            <a:t>창원시마산합포구
241.2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304800</xdr:colOff>
      <xdr:row>58</xdr:row>
      <xdr:rowOff>85725</xdr:rowOff>
    </xdr:from>
    <xdr:to>
      <xdr:col>24</xdr:col>
      <xdr:colOff>495300</xdr:colOff>
      <xdr:row>65</xdr:row>
      <xdr:rowOff>28575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266700</xdr:colOff>
      <xdr:row>64</xdr:row>
      <xdr:rowOff>66675</xdr:rowOff>
    </xdr:from>
    <xdr:to>
      <xdr:col>24</xdr:col>
      <xdr:colOff>390526</xdr:colOff>
      <xdr:row>67</xdr:row>
      <xdr:rowOff>71884</xdr:rowOff>
    </xdr:to>
    <xdr:sp macro="" textlink="$J$8">
      <xdr:nvSpPr>
        <xdr:cNvPr id="11" name="TextBox 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 txBox="1"/>
      </xdr:nvSpPr>
      <xdr:spPr>
        <a:xfrm>
          <a:off x="13458825" y="10544175"/>
          <a:ext cx="1952626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2EA14D3E-58E5-43E0-A93C-8F8148ACC4F1}" type="TxLink">
            <a:rPr lang="ko-KR" altLang="en-US" sz="1050" b="1">
              <a:solidFill>
                <a:srgbClr val="FF0000"/>
              </a:solidFill>
            </a:rPr>
            <a:pPr algn="ctr"/>
            <a:t>창원시마산회원구
90.6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104775</xdr:colOff>
      <xdr:row>66</xdr:row>
      <xdr:rowOff>19050</xdr:rowOff>
    </xdr:from>
    <xdr:to>
      <xdr:col>21</xdr:col>
      <xdr:colOff>238125</xdr:colOff>
      <xdr:row>74</xdr:row>
      <xdr:rowOff>47625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104775</xdr:colOff>
      <xdr:row>73</xdr:row>
      <xdr:rowOff>9525</xdr:rowOff>
    </xdr:from>
    <xdr:to>
      <xdr:col>20</xdr:col>
      <xdr:colOff>571499</xdr:colOff>
      <xdr:row>76</xdr:row>
      <xdr:rowOff>14734</xdr:rowOff>
    </xdr:to>
    <xdr:sp macro="" textlink="$J$9">
      <xdr:nvSpPr>
        <xdr:cNvPr id="13" name="TextBox 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 txBox="1"/>
      </xdr:nvSpPr>
      <xdr:spPr>
        <a:xfrm>
          <a:off x="12077700" y="12030075"/>
          <a:ext cx="1076324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EC560480-8D48-4D1D-953F-6906474D3522}" type="TxLink">
            <a:rPr lang="ko-KR" altLang="en-US" sz="1050" b="1">
              <a:solidFill>
                <a:srgbClr val="FF0000"/>
              </a:solidFill>
            </a:rPr>
            <a:pPr algn="ctr"/>
            <a:t>창원시진해구
124.0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200026</xdr:colOff>
      <xdr:row>49</xdr:row>
      <xdr:rowOff>47625</xdr:rowOff>
    </xdr:from>
    <xdr:to>
      <xdr:col>11</xdr:col>
      <xdr:colOff>247650</xdr:colOff>
      <xdr:row>54</xdr:row>
      <xdr:rowOff>114300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438150</xdr:colOff>
      <xdr:row>47</xdr:row>
      <xdr:rowOff>28575</xdr:rowOff>
    </xdr:from>
    <xdr:to>
      <xdr:col>10</xdr:col>
      <xdr:colOff>209550</xdr:colOff>
      <xdr:row>50</xdr:row>
      <xdr:rowOff>33784</xdr:rowOff>
    </xdr:to>
    <xdr:sp macro="" textlink="$J$10">
      <xdr:nvSpPr>
        <xdr:cNvPr id="15" name="TextBox 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 txBox="1"/>
      </xdr:nvSpPr>
      <xdr:spPr>
        <a:xfrm>
          <a:off x="5705475" y="7591425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4C7F89D4-1784-489C-946A-2C83C00DF1B4}" type="TxLink">
            <a:rPr lang="ko-KR" altLang="en-US" sz="1050" b="1">
              <a:solidFill>
                <a:srgbClr val="FF0000"/>
              </a:solidFill>
            </a:rPr>
            <a:pPr algn="ctr"/>
            <a:t>진주시
712.9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400050</xdr:colOff>
      <xdr:row>46</xdr:row>
      <xdr:rowOff>38100</xdr:rowOff>
    </xdr:from>
    <xdr:to>
      <xdr:col>14</xdr:col>
      <xdr:colOff>171450</xdr:colOff>
      <xdr:row>49</xdr:row>
      <xdr:rowOff>43309</xdr:rowOff>
    </xdr:to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 txBox="1"/>
      </xdr:nvSpPr>
      <xdr:spPr>
        <a:xfrm>
          <a:off x="8105775" y="7429500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50" b="1">
              <a:solidFill>
                <a:schemeClr val="tx1"/>
              </a:solidFill>
            </a:rPr>
            <a:t>창원시의창구</a:t>
          </a:r>
        </a:p>
      </xdr:txBody>
    </xdr:sp>
    <xdr:clientData/>
  </xdr:twoCellAnchor>
  <xdr:twoCellAnchor>
    <xdr:from>
      <xdr:col>11</xdr:col>
      <xdr:colOff>523875</xdr:colOff>
      <xdr:row>48</xdr:row>
      <xdr:rowOff>123825</xdr:rowOff>
    </xdr:from>
    <xdr:to>
      <xdr:col>13</xdr:col>
      <xdr:colOff>295275</xdr:colOff>
      <xdr:row>51</xdr:row>
      <xdr:rowOff>129034</xdr:rowOff>
    </xdr:to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 txBox="1"/>
      </xdr:nvSpPr>
      <xdr:spPr>
        <a:xfrm>
          <a:off x="7620000" y="7858125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50" b="1">
              <a:solidFill>
                <a:schemeClr val="tx1"/>
              </a:solidFill>
            </a:rPr>
            <a:t>창원시 마산회원구</a:t>
          </a:r>
        </a:p>
      </xdr:txBody>
    </xdr:sp>
    <xdr:clientData/>
  </xdr:twoCellAnchor>
  <xdr:twoCellAnchor>
    <xdr:from>
      <xdr:col>12</xdr:col>
      <xdr:colOff>485774</xdr:colOff>
      <xdr:row>49</xdr:row>
      <xdr:rowOff>152400</xdr:rowOff>
    </xdr:from>
    <xdr:to>
      <xdr:col>14</xdr:col>
      <xdr:colOff>419099</xdr:colOff>
      <xdr:row>52</xdr:row>
      <xdr:rowOff>157609</xdr:rowOff>
    </xdr:to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 txBox="1"/>
      </xdr:nvSpPr>
      <xdr:spPr>
        <a:xfrm>
          <a:off x="8191499" y="8058150"/>
          <a:ext cx="1152525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50" b="1">
              <a:solidFill>
                <a:schemeClr val="tx1"/>
              </a:solidFill>
            </a:rPr>
            <a:t>창원시 </a:t>
          </a:r>
          <a:endParaRPr lang="en-US" altLang="ko-KR" sz="1050" b="1">
            <a:solidFill>
              <a:schemeClr val="tx1"/>
            </a:solidFill>
          </a:endParaRPr>
        </a:p>
        <a:p>
          <a:pPr algn="ctr"/>
          <a:r>
            <a:rPr lang="ko-KR" altLang="en-US" sz="1050" b="1">
              <a:solidFill>
                <a:schemeClr val="tx1"/>
              </a:solidFill>
            </a:rPr>
            <a:t>성산구</a:t>
          </a:r>
        </a:p>
      </xdr:txBody>
    </xdr:sp>
    <xdr:clientData/>
  </xdr:twoCellAnchor>
  <xdr:twoCellAnchor>
    <xdr:from>
      <xdr:col>13</xdr:col>
      <xdr:colOff>190498</xdr:colOff>
      <xdr:row>52</xdr:row>
      <xdr:rowOff>19050</xdr:rowOff>
    </xdr:from>
    <xdr:to>
      <xdr:col>15</xdr:col>
      <xdr:colOff>76199</xdr:colOff>
      <xdr:row>55</xdr:row>
      <xdr:rowOff>24259</xdr:rowOff>
    </xdr:to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 txBox="1"/>
      </xdr:nvSpPr>
      <xdr:spPr>
        <a:xfrm>
          <a:off x="8505823" y="8439150"/>
          <a:ext cx="1104901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50" b="1">
              <a:solidFill>
                <a:schemeClr val="tx1"/>
              </a:solidFill>
            </a:rPr>
            <a:t>창원시 진해구</a:t>
          </a:r>
        </a:p>
      </xdr:txBody>
    </xdr:sp>
    <xdr:clientData/>
  </xdr:twoCellAnchor>
  <xdr:twoCellAnchor>
    <xdr:from>
      <xdr:col>11</xdr:col>
      <xdr:colOff>247648</xdr:colOff>
      <xdr:row>51</xdr:row>
      <xdr:rowOff>161925</xdr:rowOff>
    </xdr:from>
    <xdr:to>
      <xdr:col>13</xdr:col>
      <xdr:colOff>19048</xdr:colOff>
      <xdr:row>54</xdr:row>
      <xdr:rowOff>167134</xdr:rowOff>
    </xdr:to>
    <xdr:sp macro="" textlink="">
      <xdr:nvSpPr>
        <xdr:cNvPr id="20" name="TextBox 1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SpPr txBox="1"/>
      </xdr:nvSpPr>
      <xdr:spPr>
        <a:xfrm>
          <a:off x="7343773" y="8410575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50" b="1">
              <a:solidFill>
                <a:schemeClr val="tx1"/>
              </a:solidFill>
            </a:rPr>
            <a:t>창원시 마산합포구</a:t>
          </a:r>
        </a:p>
      </xdr:txBody>
    </xdr:sp>
    <xdr:clientData/>
  </xdr:twoCellAnchor>
  <xdr:twoCellAnchor>
    <xdr:from>
      <xdr:col>9</xdr:col>
      <xdr:colOff>180976</xdr:colOff>
      <xdr:row>59</xdr:row>
      <xdr:rowOff>95250</xdr:rowOff>
    </xdr:from>
    <xdr:to>
      <xdr:col>12</xdr:col>
      <xdr:colOff>295276</xdr:colOff>
      <xdr:row>64</xdr:row>
      <xdr:rowOff>161924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209550</xdr:colOff>
      <xdr:row>64</xdr:row>
      <xdr:rowOff>19050</xdr:rowOff>
    </xdr:from>
    <xdr:to>
      <xdr:col>11</xdr:col>
      <xdr:colOff>590550</xdr:colOff>
      <xdr:row>67</xdr:row>
      <xdr:rowOff>24259</xdr:rowOff>
    </xdr:to>
    <xdr:sp macro="" textlink="$J$11">
      <xdr:nvSpPr>
        <xdr:cNvPr id="22" name="TextBox 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SpPr txBox="1"/>
      </xdr:nvSpPr>
      <xdr:spPr>
        <a:xfrm>
          <a:off x="6696075" y="10496550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8B445906-B7BD-42DF-AD20-3B5FBC006491}" type="TxLink">
            <a:rPr lang="ko-KR" altLang="en-US" sz="1050" b="1">
              <a:solidFill>
                <a:srgbClr val="FF0000"/>
              </a:solidFill>
            </a:rPr>
            <a:pPr algn="ctr"/>
            <a:t>통영시
239.9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361950</xdr:colOff>
      <xdr:row>54</xdr:row>
      <xdr:rowOff>9524</xdr:rowOff>
    </xdr:from>
    <xdr:to>
      <xdr:col>10</xdr:col>
      <xdr:colOff>438150</xdr:colOff>
      <xdr:row>59</xdr:row>
      <xdr:rowOff>85723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400050</xdr:colOff>
      <xdr:row>58</xdr:row>
      <xdr:rowOff>38100</xdr:rowOff>
    </xdr:from>
    <xdr:to>
      <xdr:col>10</xdr:col>
      <xdr:colOff>171450</xdr:colOff>
      <xdr:row>61</xdr:row>
      <xdr:rowOff>43309</xdr:rowOff>
    </xdr:to>
    <xdr:sp macro="" textlink="$J$12">
      <xdr:nvSpPr>
        <xdr:cNvPr id="24" name="TextBox 1">
          <a:extLst>
            <a:ext uri="{FF2B5EF4-FFF2-40B4-BE49-F238E27FC236}">
              <a16:creationId xmlns:a16="http://schemas.microsoft.com/office/drawing/2014/main" xmlns="" id="{00000000-0008-0000-0500-000018000000}"/>
            </a:ext>
          </a:extLst>
        </xdr:cNvPr>
        <xdr:cNvSpPr txBox="1"/>
      </xdr:nvSpPr>
      <xdr:spPr>
        <a:xfrm>
          <a:off x="5667375" y="9486900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759AE03-064B-454C-92D4-8C07FE0B2729}" type="TxLink">
            <a:rPr lang="ko-KR" altLang="en-US" sz="1050" b="1">
              <a:solidFill>
                <a:srgbClr val="FF0000"/>
              </a:solidFill>
            </a:rPr>
            <a:pPr algn="ctr"/>
            <a:t>사천시
398.8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342900</xdr:colOff>
      <xdr:row>47</xdr:row>
      <xdr:rowOff>19050</xdr:rowOff>
    </xdr:from>
    <xdr:to>
      <xdr:col>16</xdr:col>
      <xdr:colOff>371475</xdr:colOff>
      <xdr:row>52</xdr:row>
      <xdr:rowOff>47624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542925</xdr:colOff>
      <xdr:row>51</xdr:row>
      <xdr:rowOff>85725</xdr:rowOff>
    </xdr:from>
    <xdr:to>
      <xdr:col>16</xdr:col>
      <xdr:colOff>314325</xdr:colOff>
      <xdr:row>54</xdr:row>
      <xdr:rowOff>90934</xdr:rowOff>
    </xdr:to>
    <xdr:sp macro="" textlink="$J$13">
      <xdr:nvSpPr>
        <xdr:cNvPr id="26" name="TextBox 1">
          <a:extLst>
            <a:ext uri="{FF2B5EF4-FFF2-40B4-BE49-F238E27FC236}">
              <a16:creationId xmlns:a16="http://schemas.microsoft.com/office/drawing/2014/main" xmlns="" id="{00000000-0008-0000-0500-00001A000000}"/>
            </a:ext>
          </a:extLst>
        </xdr:cNvPr>
        <xdr:cNvSpPr txBox="1"/>
      </xdr:nvSpPr>
      <xdr:spPr>
        <a:xfrm>
          <a:off x="9467850" y="8334375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1753A70B-2A25-4752-A9EC-2765F73B4DFD}" type="TxLink">
            <a:rPr lang="ko-KR" altLang="en-US" sz="1050" b="1">
              <a:solidFill>
                <a:srgbClr val="FF0000"/>
              </a:solidFill>
            </a:rPr>
            <a:pPr algn="ctr"/>
            <a:t>김해시
463.5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352426</xdr:colOff>
      <xdr:row>39</xdr:row>
      <xdr:rowOff>142875</xdr:rowOff>
    </xdr:from>
    <xdr:to>
      <xdr:col>15</xdr:col>
      <xdr:colOff>409576</xdr:colOff>
      <xdr:row>45</xdr:row>
      <xdr:rowOff>76199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5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314325</xdr:colOff>
      <xdr:row>38</xdr:row>
      <xdr:rowOff>57150</xdr:rowOff>
    </xdr:from>
    <xdr:to>
      <xdr:col>16</xdr:col>
      <xdr:colOff>85725</xdr:colOff>
      <xdr:row>41</xdr:row>
      <xdr:rowOff>62359</xdr:rowOff>
    </xdr:to>
    <xdr:sp macro="" textlink="$J$14">
      <xdr:nvSpPr>
        <xdr:cNvPr id="28" name="TextBox 1">
          <a:extLst>
            <a:ext uri="{FF2B5EF4-FFF2-40B4-BE49-F238E27FC236}">
              <a16:creationId xmlns:a16="http://schemas.microsoft.com/office/drawing/2014/main" xmlns="" id="{00000000-0008-0000-0500-00001C000000}"/>
            </a:ext>
          </a:extLst>
        </xdr:cNvPr>
        <xdr:cNvSpPr txBox="1"/>
      </xdr:nvSpPr>
      <xdr:spPr>
        <a:xfrm>
          <a:off x="9239250" y="6076950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75F89E2F-15D5-443E-AF98-D538C6369322}" type="TxLink">
            <a:rPr lang="ko-KR" altLang="en-US" sz="1050" b="1">
              <a:solidFill>
                <a:srgbClr val="FF0000"/>
              </a:solidFill>
            </a:rPr>
            <a:pPr algn="ctr"/>
            <a:t>밀양시
798.7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542925</xdr:colOff>
      <xdr:row>62</xdr:row>
      <xdr:rowOff>28575</xdr:rowOff>
    </xdr:from>
    <xdr:to>
      <xdr:col>15</xdr:col>
      <xdr:colOff>9525</xdr:colOff>
      <xdr:row>67</xdr:row>
      <xdr:rowOff>76198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581025</xdr:colOff>
      <xdr:row>59</xdr:row>
      <xdr:rowOff>133350</xdr:rowOff>
    </xdr:from>
    <xdr:to>
      <xdr:col>14</xdr:col>
      <xdr:colOff>352425</xdr:colOff>
      <xdr:row>62</xdr:row>
      <xdr:rowOff>138559</xdr:rowOff>
    </xdr:to>
    <xdr:sp macro="" textlink="$J$15">
      <xdr:nvSpPr>
        <xdr:cNvPr id="30" name="TextBox 1">
          <a:extLst>
            <a:ext uri="{FF2B5EF4-FFF2-40B4-BE49-F238E27FC236}">
              <a16:creationId xmlns:a16="http://schemas.microsoft.com/office/drawing/2014/main" xmlns="" id="{00000000-0008-0000-0500-00001E000000}"/>
            </a:ext>
          </a:extLst>
        </xdr:cNvPr>
        <xdr:cNvSpPr txBox="1"/>
      </xdr:nvSpPr>
      <xdr:spPr>
        <a:xfrm>
          <a:off x="8286750" y="9753600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6C8698A0-D365-44D8-879C-91FDFFEFC2AD}" type="TxLink">
            <a:rPr lang="ko-KR" altLang="en-US" sz="1050" b="1">
              <a:solidFill>
                <a:srgbClr val="FF0000"/>
              </a:solidFill>
            </a:rPr>
            <a:pPr algn="ctr"/>
            <a:t>거제시
403.9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304800</xdr:colOff>
      <xdr:row>41</xdr:row>
      <xdr:rowOff>57150</xdr:rowOff>
    </xdr:from>
    <xdr:to>
      <xdr:col>18</xdr:col>
      <xdr:colOff>333375</xdr:colOff>
      <xdr:row>47</xdr:row>
      <xdr:rowOff>152399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5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600075</xdr:colOff>
      <xdr:row>46</xdr:row>
      <xdr:rowOff>9525</xdr:rowOff>
    </xdr:from>
    <xdr:to>
      <xdr:col>18</xdr:col>
      <xdr:colOff>371475</xdr:colOff>
      <xdr:row>49</xdr:row>
      <xdr:rowOff>14734</xdr:rowOff>
    </xdr:to>
    <xdr:sp macro="" textlink="$J$16">
      <xdr:nvSpPr>
        <xdr:cNvPr id="32" name="TextBox 1">
          <a:extLst>
            <a:ext uri="{FF2B5EF4-FFF2-40B4-BE49-F238E27FC236}">
              <a16:creationId xmlns:a16="http://schemas.microsoft.com/office/drawing/2014/main" xmlns="" id="{00000000-0008-0000-0500-000020000000}"/>
            </a:ext>
          </a:extLst>
        </xdr:cNvPr>
        <xdr:cNvSpPr txBox="1"/>
      </xdr:nvSpPr>
      <xdr:spPr>
        <a:xfrm>
          <a:off x="10744200" y="7400925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A653ADF5-7DD1-45C3-A37E-2ACE5346F7F1}" type="TxLink">
            <a:rPr lang="ko-KR" altLang="en-US" sz="1050" b="1">
              <a:solidFill>
                <a:srgbClr val="FF0000"/>
              </a:solidFill>
            </a:rPr>
            <a:pPr algn="ctr"/>
            <a:t>양산시
485.6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447675</xdr:colOff>
      <xdr:row>40</xdr:row>
      <xdr:rowOff>95250</xdr:rowOff>
    </xdr:from>
    <xdr:to>
      <xdr:col>11</xdr:col>
      <xdr:colOff>533400</xdr:colOff>
      <xdr:row>46</xdr:row>
      <xdr:rowOff>19050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xmlns="" id="{00000000-0008-0000-05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381000</xdr:colOff>
      <xdr:row>45</xdr:row>
      <xdr:rowOff>47625</xdr:rowOff>
    </xdr:from>
    <xdr:to>
      <xdr:col>11</xdr:col>
      <xdr:colOff>152400</xdr:colOff>
      <xdr:row>48</xdr:row>
      <xdr:rowOff>52834</xdr:rowOff>
    </xdr:to>
    <xdr:sp macro="" textlink="$J$17">
      <xdr:nvSpPr>
        <xdr:cNvPr id="34" name="TextBox 1">
          <a:extLst>
            <a:ext uri="{FF2B5EF4-FFF2-40B4-BE49-F238E27FC236}">
              <a16:creationId xmlns:a16="http://schemas.microsoft.com/office/drawing/2014/main" xmlns="" id="{00000000-0008-0000-0500-000022000000}"/>
            </a:ext>
          </a:extLst>
        </xdr:cNvPr>
        <xdr:cNvSpPr txBox="1"/>
      </xdr:nvSpPr>
      <xdr:spPr>
        <a:xfrm>
          <a:off x="6257925" y="7267575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A5A4ECD8-90CC-4035-819E-21C81444F20C}" type="TxLink">
            <a:rPr lang="ko-KR" altLang="en-US" sz="1050" b="1">
              <a:solidFill>
                <a:srgbClr val="FF0000"/>
              </a:solidFill>
            </a:rPr>
            <a:pPr algn="ctr"/>
            <a:t>의령군
482.9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142875</xdr:colOff>
      <xdr:row>44</xdr:row>
      <xdr:rowOff>152400</xdr:rowOff>
    </xdr:from>
    <xdr:to>
      <xdr:col>13</xdr:col>
      <xdr:colOff>200025</xdr:colOff>
      <xdr:row>49</xdr:row>
      <xdr:rowOff>57149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xmlns="" id="{00000000-0008-0000-05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485775</xdr:colOff>
      <xdr:row>48</xdr:row>
      <xdr:rowOff>66675</xdr:rowOff>
    </xdr:from>
    <xdr:to>
      <xdr:col>12</xdr:col>
      <xdr:colOff>257175</xdr:colOff>
      <xdr:row>51</xdr:row>
      <xdr:rowOff>71884</xdr:rowOff>
    </xdr:to>
    <xdr:sp macro="" textlink="$J$18">
      <xdr:nvSpPr>
        <xdr:cNvPr id="36" name="TextBox 1">
          <a:extLst>
            <a:ext uri="{FF2B5EF4-FFF2-40B4-BE49-F238E27FC236}">
              <a16:creationId xmlns:a16="http://schemas.microsoft.com/office/drawing/2014/main" xmlns="" id="{00000000-0008-0000-0500-000024000000}"/>
            </a:ext>
          </a:extLst>
        </xdr:cNvPr>
        <xdr:cNvSpPr txBox="1"/>
      </xdr:nvSpPr>
      <xdr:spPr>
        <a:xfrm>
          <a:off x="6972300" y="7800975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284DFC2E-0FB5-4433-8138-0BAC34999DB9}" type="TxLink">
            <a:rPr lang="ko-KR" altLang="en-US" sz="1050" b="1">
              <a:solidFill>
                <a:srgbClr val="FF0000"/>
              </a:solidFill>
            </a:rPr>
            <a:pPr algn="ctr"/>
            <a:t>함안군
416.6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276224</xdr:colOff>
      <xdr:row>35</xdr:row>
      <xdr:rowOff>161925</xdr:rowOff>
    </xdr:from>
    <xdr:to>
      <xdr:col>13</xdr:col>
      <xdr:colOff>361949</xdr:colOff>
      <xdr:row>41</xdr:row>
      <xdr:rowOff>9524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xmlns="" id="{00000000-0008-0000-05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276225</xdr:colOff>
      <xdr:row>40</xdr:row>
      <xdr:rowOff>38100</xdr:rowOff>
    </xdr:from>
    <xdr:to>
      <xdr:col>13</xdr:col>
      <xdr:colOff>47625</xdr:colOff>
      <xdr:row>43</xdr:row>
      <xdr:rowOff>43309</xdr:rowOff>
    </xdr:to>
    <xdr:sp macro="" textlink="$J$19">
      <xdr:nvSpPr>
        <xdr:cNvPr id="38" name="TextBox 1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 txBox="1"/>
      </xdr:nvSpPr>
      <xdr:spPr>
        <a:xfrm>
          <a:off x="7372350" y="6400800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50FD1B5A-3BDA-4BDB-8F8D-F94F0EDECB62}" type="TxLink">
            <a:rPr lang="ko-KR" altLang="en-US" sz="1050" b="1">
              <a:solidFill>
                <a:srgbClr val="FF0000"/>
              </a:solidFill>
            </a:rPr>
            <a:pPr algn="ctr"/>
            <a:t>창녕군
532.7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209550</xdr:colOff>
      <xdr:row>54</xdr:row>
      <xdr:rowOff>47625</xdr:rowOff>
    </xdr:from>
    <xdr:to>
      <xdr:col>13</xdr:col>
      <xdr:colOff>323850</xdr:colOff>
      <xdr:row>60</xdr:row>
      <xdr:rowOff>19051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152400</xdr:colOff>
      <xdr:row>56</xdr:row>
      <xdr:rowOff>9525</xdr:rowOff>
    </xdr:from>
    <xdr:to>
      <xdr:col>11</xdr:col>
      <xdr:colOff>533400</xdr:colOff>
      <xdr:row>59</xdr:row>
      <xdr:rowOff>14734</xdr:rowOff>
    </xdr:to>
    <xdr:sp macro="" textlink="$J$20">
      <xdr:nvSpPr>
        <xdr:cNvPr id="40" name="TextBox 1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SpPr txBox="1"/>
      </xdr:nvSpPr>
      <xdr:spPr>
        <a:xfrm>
          <a:off x="6638925" y="9115425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41736C3E-66F1-41A7-AE3D-5B9DF9B64E66}" type="TxLink">
            <a:rPr lang="ko-KR" altLang="en-US" sz="1050" b="1">
              <a:solidFill>
                <a:srgbClr val="FF0000"/>
              </a:solidFill>
            </a:rPr>
            <a:pPr algn="ctr"/>
            <a:t>고성군
518.0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333375</xdr:colOff>
      <xdr:row>59</xdr:row>
      <xdr:rowOff>85724</xdr:rowOff>
    </xdr:from>
    <xdr:to>
      <xdr:col>9</xdr:col>
      <xdr:colOff>409575</xdr:colOff>
      <xdr:row>66</xdr:row>
      <xdr:rowOff>76199</xdr:rowOff>
    </xdr:to>
    <xdr:graphicFrame macro="">
      <xdr:nvGraphicFramePr>
        <xdr:cNvPr id="41" name="차트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333375</xdr:colOff>
      <xdr:row>65</xdr:row>
      <xdr:rowOff>133350</xdr:rowOff>
    </xdr:from>
    <xdr:to>
      <xdr:col>9</xdr:col>
      <xdr:colOff>104775</xdr:colOff>
      <xdr:row>68</xdr:row>
      <xdr:rowOff>138559</xdr:rowOff>
    </xdr:to>
    <xdr:sp macro="" textlink="$J$21">
      <xdr:nvSpPr>
        <xdr:cNvPr id="42" name="TextBox 1">
          <a:extLst>
            <a:ext uri="{FF2B5EF4-FFF2-40B4-BE49-F238E27FC236}">
              <a16:creationId xmlns:a16="http://schemas.microsoft.com/office/drawing/2014/main" xmlns="" id="{00000000-0008-0000-0500-00002A000000}"/>
            </a:ext>
          </a:extLst>
        </xdr:cNvPr>
        <xdr:cNvSpPr txBox="1"/>
      </xdr:nvSpPr>
      <xdr:spPr>
        <a:xfrm>
          <a:off x="4991100" y="10782300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708DE5ED-5EBA-4BFC-8D16-9CD273519AD6}" type="TxLink">
            <a:rPr lang="ko-KR" altLang="en-US" sz="1050" b="1">
              <a:solidFill>
                <a:srgbClr val="FF0000"/>
              </a:solidFill>
            </a:rPr>
            <a:pPr algn="ctr"/>
            <a:t>남해군
357.8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552450</xdr:colOff>
      <xdr:row>49</xdr:row>
      <xdr:rowOff>142875</xdr:rowOff>
    </xdr:from>
    <xdr:to>
      <xdr:col>8</xdr:col>
      <xdr:colOff>19050</xdr:colOff>
      <xdr:row>55</xdr:row>
      <xdr:rowOff>57150</xdr:rowOff>
    </xdr:to>
    <xdr:graphicFrame macro="">
      <xdr:nvGraphicFramePr>
        <xdr:cNvPr id="44" name="차트 43">
          <a:extLst>
            <a:ext uri="{FF2B5EF4-FFF2-40B4-BE49-F238E27FC236}">
              <a16:creationId xmlns:a16="http://schemas.microsoft.com/office/drawing/2014/main" xmlns="" id="{00000000-0008-0000-05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228600</xdr:colOff>
      <xdr:row>54</xdr:row>
      <xdr:rowOff>114300</xdr:rowOff>
    </xdr:from>
    <xdr:to>
      <xdr:col>8</xdr:col>
      <xdr:colOff>0</xdr:colOff>
      <xdr:row>57</xdr:row>
      <xdr:rowOff>119509</xdr:rowOff>
    </xdr:to>
    <xdr:sp macro="" textlink="$J$22">
      <xdr:nvSpPr>
        <xdr:cNvPr id="45" name="TextBox 1">
          <a:extLst>
            <a:ext uri="{FF2B5EF4-FFF2-40B4-BE49-F238E27FC236}">
              <a16:creationId xmlns:a16="http://schemas.microsoft.com/office/drawing/2014/main" xmlns="" id="{00000000-0008-0000-0500-00002D000000}"/>
            </a:ext>
          </a:extLst>
        </xdr:cNvPr>
        <xdr:cNvSpPr txBox="1"/>
      </xdr:nvSpPr>
      <xdr:spPr>
        <a:xfrm>
          <a:off x="4276725" y="8877300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BC2B1ED8-CFC1-47F2-8402-05B4C8DBB684}" type="TxLink">
            <a:rPr lang="ko-KR" altLang="en-US" sz="1050" b="1">
              <a:solidFill>
                <a:srgbClr val="FF0000"/>
              </a:solidFill>
            </a:rPr>
            <a:pPr algn="ctr"/>
            <a:t>하동군
674.9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95250</xdr:colOff>
      <xdr:row>43</xdr:row>
      <xdr:rowOff>104775</xdr:rowOff>
    </xdr:from>
    <xdr:to>
      <xdr:col>9</xdr:col>
      <xdr:colOff>180975</xdr:colOff>
      <xdr:row>49</xdr:row>
      <xdr:rowOff>152400</xdr:rowOff>
    </xdr:to>
    <xdr:graphicFrame macro="">
      <xdr:nvGraphicFramePr>
        <xdr:cNvPr id="46" name="차트 45">
          <a:extLst>
            <a:ext uri="{FF2B5EF4-FFF2-40B4-BE49-F238E27FC236}">
              <a16:creationId xmlns:a16="http://schemas.microsoft.com/office/drawing/2014/main" xmlns="" id="{00000000-0008-0000-05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76200</xdr:colOff>
      <xdr:row>41</xdr:row>
      <xdr:rowOff>57150</xdr:rowOff>
    </xdr:from>
    <xdr:to>
      <xdr:col>8</xdr:col>
      <xdr:colOff>457200</xdr:colOff>
      <xdr:row>44</xdr:row>
      <xdr:rowOff>62359</xdr:rowOff>
    </xdr:to>
    <xdr:sp macro="" textlink="$J$23">
      <xdr:nvSpPr>
        <xdr:cNvPr id="47" name="TextBox 1">
          <a:extLst>
            <a:ext uri="{FF2B5EF4-FFF2-40B4-BE49-F238E27FC236}">
              <a16:creationId xmlns:a16="http://schemas.microsoft.com/office/drawing/2014/main" xmlns="" id="{00000000-0008-0000-0500-00002F000000}"/>
            </a:ext>
          </a:extLst>
        </xdr:cNvPr>
        <xdr:cNvSpPr txBox="1"/>
      </xdr:nvSpPr>
      <xdr:spPr>
        <a:xfrm>
          <a:off x="4733925" y="6591300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64D1AF99-0AD6-4CE8-AF81-3330CF8B9ADA}" type="TxLink">
            <a:rPr lang="ko-KR" altLang="en-US" sz="1050" b="1">
              <a:solidFill>
                <a:srgbClr val="FF0000"/>
              </a:solidFill>
            </a:rPr>
            <a:pPr algn="ctr"/>
            <a:t>산청군
794.7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390525</xdr:colOff>
      <xdr:row>35</xdr:row>
      <xdr:rowOff>85725</xdr:rowOff>
    </xdr:from>
    <xdr:to>
      <xdr:col>7</xdr:col>
      <xdr:colOff>504825</xdr:colOff>
      <xdr:row>41</xdr:row>
      <xdr:rowOff>123825</xdr:rowOff>
    </xdr:to>
    <xdr:graphicFrame macro="">
      <xdr:nvGraphicFramePr>
        <xdr:cNvPr id="48" name="차트 47">
          <a:extLst>
            <a:ext uri="{FF2B5EF4-FFF2-40B4-BE49-F238E27FC236}">
              <a16:creationId xmlns:a16="http://schemas.microsoft.com/office/drawing/2014/main" xmlns="" id="{00000000-0008-0000-05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552450</xdr:colOff>
      <xdr:row>41</xdr:row>
      <xdr:rowOff>0</xdr:rowOff>
    </xdr:from>
    <xdr:to>
      <xdr:col>7</xdr:col>
      <xdr:colOff>323850</xdr:colOff>
      <xdr:row>44</xdr:row>
      <xdr:rowOff>5209</xdr:rowOff>
    </xdr:to>
    <xdr:sp macro="" textlink="$J$24">
      <xdr:nvSpPr>
        <xdr:cNvPr id="49" name="TextBox 1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SpPr txBox="1"/>
      </xdr:nvSpPr>
      <xdr:spPr>
        <a:xfrm>
          <a:off x="3990975" y="6534150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0760D8B5-081F-452D-B80E-52E25A22A3B3}" type="TxLink">
            <a:rPr lang="ko-KR" altLang="en-US" sz="1050" b="1">
              <a:solidFill>
                <a:srgbClr val="FF0000"/>
              </a:solidFill>
            </a:rPr>
            <a:pPr algn="ctr"/>
            <a:t>함양군
724.7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438150</xdr:colOff>
      <xdr:row>28</xdr:row>
      <xdr:rowOff>114300</xdr:rowOff>
    </xdr:from>
    <xdr:to>
      <xdr:col>8</xdr:col>
      <xdr:colOff>495300</xdr:colOff>
      <xdr:row>34</xdr:row>
      <xdr:rowOff>133349</xdr:rowOff>
    </xdr:to>
    <xdr:graphicFrame macro="">
      <xdr:nvGraphicFramePr>
        <xdr:cNvPr id="50" name="차트 49">
          <a:extLst>
            <a:ext uri="{FF2B5EF4-FFF2-40B4-BE49-F238E27FC236}">
              <a16:creationId xmlns:a16="http://schemas.microsoft.com/office/drawing/2014/main" xmlns="" id="{00000000-0008-0000-05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180975</xdr:colOff>
      <xdr:row>33</xdr:row>
      <xdr:rowOff>123825</xdr:rowOff>
    </xdr:from>
    <xdr:to>
      <xdr:col>8</xdr:col>
      <xdr:colOff>561975</xdr:colOff>
      <xdr:row>36</xdr:row>
      <xdr:rowOff>129034</xdr:rowOff>
    </xdr:to>
    <xdr:sp macro="" textlink="$J$25">
      <xdr:nvSpPr>
        <xdr:cNvPr id="51" name="TextBox 1">
          <a:extLst>
            <a:ext uri="{FF2B5EF4-FFF2-40B4-BE49-F238E27FC236}">
              <a16:creationId xmlns:a16="http://schemas.microsoft.com/office/drawing/2014/main" xmlns="" id="{00000000-0008-0000-0500-000033000000}"/>
            </a:ext>
          </a:extLst>
        </xdr:cNvPr>
        <xdr:cNvSpPr txBox="1"/>
      </xdr:nvSpPr>
      <xdr:spPr>
        <a:xfrm>
          <a:off x="4838700" y="5286375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E792A0EE-4415-4BEE-89D2-BE05B8603FE0}" type="TxLink">
            <a:rPr lang="ko-KR" altLang="en-US" sz="1050" b="1">
              <a:solidFill>
                <a:srgbClr val="FF0000"/>
              </a:solidFill>
            </a:rPr>
            <a:pPr algn="ctr"/>
            <a:t>거창군
804.0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266700</xdr:colOff>
      <xdr:row>31</xdr:row>
      <xdr:rowOff>47625</xdr:rowOff>
    </xdr:from>
    <xdr:to>
      <xdr:col>11</xdr:col>
      <xdr:colOff>314325</xdr:colOff>
      <xdr:row>37</xdr:row>
      <xdr:rowOff>152400</xdr:rowOff>
    </xdr:to>
    <xdr:graphicFrame macro="">
      <xdr:nvGraphicFramePr>
        <xdr:cNvPr id="52" name="차트 51">
          <a:extLst>
            <a:ext uri="{FF2B5EF4-FFF2-40B4-BE49-F238E27FC236}">
              <a16:creationId xmlns:a16="http://schemas.microsoft.com/office/drawing/2014/main" xmlns="" id="{00000000-0008-0000-05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457200</xdr:colOff>
      <xdr:row>37</xdr:row>
      <xdr:rowOff>47625</xdr:rowOff>
    </xdr:from>
    <xdr:to>
      <xdr:col>10</xdr:col>
      <xdr:colOff>228600</xdr:colOff>
      <xdr:row>40</xdr:row>
      <xdr:rowOff>52834</xdr:rowOff>
    </xdr:to>
    <xdr:sp macro="" textlink="$J$26">
      <xdr:nvSpPr>
        <xdr:cNvPr id="53" name="TextBox 1">
          <a:extLst>
            <a:ext uri="{FF2B5EF4-FFF2-40B4-BE49-F238E27FC236}">
              <a16:creationId xmlns:a16="http://schemas.microsoft.com/office/drawing/2014/main" xmlns="" id="{00000000-0008-0000-0500-000035000000}"/>
            </a:ext>
          </a:extLst>
        </xdr:cNvPr>
        <xdr:cNvSpPr txBox="1"/>
      </xdr:nvSpPr>
      <xdr:spPr>
        <a:xfrm>
          <a:off x="5724525" y="5895975"/>
          <a:ext cx="990600" cy="5195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8CB41815-9DEC-4B3D-B657-20859C1AAEF0}" type="TxLink">
            <a:rPr lang="ko-KR" altLang="en-US" sz="1050" b="1">
              <a:solidFill>
                <a:srgbClr val="FF0000"/>
              </a:solidFill>
            </a:rPr>
            <a:pPr algn="ctr"/>
            <a:t>합천군
983.1</a:t>
          </a:fld>
          <a:endParaRPr lang="ko-KR" altLang="en-US" sz="1050" b="1">
            <a:solidFill>
              <a:srgbClr val="FF0000"/>
            </a:solidFill>
          </a:endParaRPr>
        </a:p>
      </xdr:txBody>
    </xdr:sp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0.02583</cdr:x>
      <cdr:y>0.65608</cdr:y>
    </cdr:from>
    <cdr:to>
      <cdr:x>0.2583</cdr:x>
      <cdr:y>0.94469</cdr:y>
    </cdr:to>
    <cdr:sp macro="" textlink="'6.시군구별 지목별 면적 현황'!$L$6">
      <cdr:nvSpPr>
        <cdr:cNvPr id="2" name="TextBox 1"/>
        <cdr:cNvSpPr txBox="1"/>
      </cdr:nvSpPr>
      <cdr:spPr>
        <a:xfrm xmlns:a="http://schemas.openxmlformats.org/drawingml/2006/main">
          <a:off x="66674" y="1181100"/>
          <a:ext cx="60007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7673F71B-BF9F-4190-8F03-EA2D2F67DE2A}" type="TxLink">
            <a:rPr lang="ko-KR" altLang="en-US" sz="1050" b="1">
              <a:solidFill>
                <a:srgbClr val="FF0000"/>
              </a:solidFill>
            </a:rPr>
            <a:pPr algn="ctr"/>
            <a:t>계
10,541.7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0.55615</cdr:x>
      <cdr:y>0.3788</cdr:y>
    </cdr:to>
    <cdr:sp macro="" textlink="'6.시군구별 지목별 면적 현황'!$J$5">
      <cdr:nvSpPr>
        <cdr:cNvPr id="2" name="TextBox 1"/>
        <cdr:cNvSpPr txBox="1"/>
      </cdr:nvSpPr>
      <cdr:spPr>
        <a:xfrm xmlns:a="http://schemas.openxmlformats.org/drawingml/2006/main">
          <a:off x="0" y="0"/>
          <a:ext cx="990600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69115C45-9832-4057-B50B-F7C0575A0C5C}" type="TxLink">
            <a:rPr lang="ko-KR" altLang="en-US" sz="1050" b="1">
              <a:solidFill>
                <a:srgbClr val="FF0000"/>
              </a:solidFill>
            </a:rPr>
            <a:pPr algn="ctr"/>
            <a:t>창원시의창구
204.3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0.54945</cdr:x>
      <cdr:y>0.43638</cdr:y>
    </cdr:to>
    <cdr:sp macro="" textlink="'6.시군구별 지목별 면적 현황'!$J$6">
      <cdr:nvSpPr>
        <cdr:cNvPr id="2" name="TextBox 1"/>
        <cdr:cNvSpPr txBox="1"/>
      </cdr:nvSpPr>
      <cdr:spPr>
        <a:xfrm xmlns:a="http://schemas.openxmlformats.org/drawingml/2006/main">
          <a:off x="0" y="0"/>
          <a:ext cx="952498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0C3BDD4E-CBDD-4745-A201-6401FD128666}" type="TxLink">
            <a:rPr lang="ko-KR" altLang="en-US" sz="1050" b="1">
              <a:solidFill>
                <a:srgbClr val="FF0000"/>
              </a:solidFill>
            </a:rPr>
            <a:pPr algn="ctr"/>
            <a:t>창원시성산구
89.1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0.50417</cdr:x>
      <cdr:y>0.62153</cdr:y>
    </cdr:from>
    <cdr:to>
      <cdr:x>0.63542</cdr:x>
      <cdr:y>0.81093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05050" y="1704975"/>
          <a:ext cx="60007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거제시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0.37292</cdr:x>
      <cdr:y>0.38194</cdr:y>
    </cdr:from>
    <cdr:to>
      <cdr:x>0.50417</cdr:x>
      <cdr:y>0.57134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04975" y="1047750"/>
          <a:ext cx="60007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거창군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0.525</cdr:x>
      <cdr:y>0.79167</cdr:y>
    </cdr:from>
    <cdr:to>
      <cdr:x>0.71458</cdr:x>
      <cdr:y>0.98107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00300" y="2171700"/>
          <a:ext cx="86677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창원시의창구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0.425</cdr:x>
      <cdr:y>0.8106</cdr:y>
    </cdr:from>
    <cdr:to>
      <cdr:x>0.69375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43100" y="2266950"/>
          <a:ext cx="1228725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창원시 마산합포구</a:t>
          </a:r>
          <a:endParaRPr lang="en-US" altLang="ko-KR" sz="1050" b="1">
            <a:solidFill>
              <a:srgbClr val="FF0000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0.46458</cdr:x>
      <cdr:y>0.8106</cdr:y>
    </cdr:from>
    <cdr:to>
      <cdr:x>0.68542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24075" y="2276475"/>
          <a:ext cx="1009650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창원시성산구</a:t>
          </a:r>
          <a:endParaRPr lang="en-US" altLang="ko-KR" sz="1050" b="1">
            <a:solidFill>
              <a:srgbClr val="FF0000"/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0.36875</cdr:x>
      <cdr:y>0.8106</cdr:y>
    </cdr:from>
    <cdr:to>
      <cdr:x>0.65625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5925" y="2233166"/>
          <a:ext cx="1314450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50" b="1">
              <a:solidFill>
                <a:srgbClr val="FF0000"/>
              </a:solidFill>
            </a:rPr>
            <a:t>창원시 마산회원구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7"/>
  <sheetViews>
    <sheetView tabSelected="1" zoomScaleNormal="100" workbookViewId="0">
      <selection activeCell="C9" sqref="C9"/>
    </sheetView>
  </sheetViews>
  <sheetFormatPr defaultRowHeight="13.5" x14ac:dyDescent="0.25"/>
  <cols>
    <col min="1" max="1" width="15.140625" customWidth="1"/>
    <col min="2" max="2" width="18.140625" bestFit="1" customWidth="1"/>
    <col min="3" max="3" width="12.85546875" bestFit="1" customWidth="1"/>
    <col min="4" max="4" width="9.28515625" style="4" customWidth="1"/>
    <col min="5" max="5" width="9.28515625" style="4" bestFit="1" customWidth="1"/>
    <col min="6" max="6" width="24.140625" customWidth="1"/>
    <col min="8" max="8" width="13.42578125" customWidth="1"/>
    <col min="10" max="10" width="17" customWidth="1"/>
  </cols>
  <sheetData>
    <row r="1" spans="1:12" x14ac:dyDescent="0.25">
      <c r="A1" s="112" t="s">
        <v>13</v>
      </c>
      <c r="B1" s="112"/>
      <c r="C1" s="112"/>
      <c r="D1" s="7"/>
      <c r="E1" s="7"/>
      <c r="H1" s="60"/>
      <c r="I1" s="73"/>
    </row>
    <row r="2" spans="1:12" x14ac:dyDescent="0.25">
      <c r="A2" s="108"/>
      <c r="B2" s="110" t="s">
        <v>15</v>
      </c>
      <c r="C2" s="111"/>
      <c r="D2" s="7"/>
      <c r="E2" s="7"/>
    </row>
    <row r="3" spans="1:12" x14ac:dyDescent="0.25">
      <c r="A3" s="109"/>
      <c r="B3" s="9" t="s">
        <v>9</v>
      </c>
      <c r="C3" s="10" t="s">
        <v>16</v>
      </c>
      <c r="D3" s="7"/>
      <c r="E3" s="7"/>
      <c r="F3" s="100" t="s">
        <v>90</v>
      </c>
    </row>
    <row r="4" spans="1:12" x14ac:dyDescent="0.15">
      <c r="A4" s="11" t="s">
        <v>1</v>
      </c>
      <c r="B4" s="61">
        <f>SUM(B5:B26)</f>
        <v>10541727510.299999</v>
      </c>
      <c r="C4" s="85">
        <f>SUM(C5:C26)</f>
        <v>4812882</v>
      </c>
      <c r="D4" s="7">
        <f>B4*0.000001</f>
        <v>10541.727510299999</v>
      </c>
      <c r="E4" s="7">
        <f>C4*0.001</f>
        <v>4812.8820000000005</v>
      </c>
      <c r="F4" t="str">
        <f>FIXED(D4,1)&amp;CHAR(10)&amp;"("&amp;FIXED(E4,1)&amp;")"</f>
        <v>10,541.7
(4,812.9)</v>
      </c>
    </row>
    <row r="5" spans="1:12" x14ac:dyDescent="0.25">
      <c r="A5" s="11" t="s">
        <v>17</v>
      </c>
      <c r="B5" s="83">
        <v>204260832.69999999</v>
      </c>
      <c r="C5" s="84">
        <v>133737</v>
      </c>
      <c r="D5" s="7">
        <f t="shared" ref="D5:D26" si="0">B5*0.000001</f>
        <v>204.26083269999998</v>
      </c>
      <c r="E5" s="69">
        <f t="shared" ref="E5:E26" si="1">C5*0.001</f>
        <v>133.73699999999999</v>
      </c>
      <c r="F5" t="str">
        <f t="shared" ref="F5:F26" si="2">FIXED(D5,1)&amp;CHAR(10)&amp;"("&amp;FIXED(E5,1)&amp;")"</f>
        <v>204.3
(133.7)</v>
      </c>
      <c r="G5" s="96"/>
      <c r="H5" s="96"/>
    </row>
    <row r="6" spans="1:12" x14ac:dyDescent="0.25">
      <c r="A6" s="11" t="s">
        <v>18</v>
      </c>
      <c r="B6" s="83">
        <v>89107799.599999994</v>
      </c>
      <c r="C6" s="84">
        <v>26409</v>
      </c>
      <c r="D6" s="7">
        <f>B6*0.000001</f>
        <v>89.107799599999993</v>
      </c>
      <c r="E6" s="69">
        <f t="shared" si="1"/>
        <v>26.408999999999999</v>
      </c>
      <c r="F6" t="str">
        <f t="shared" si="2"/>
        <v>89.1
(26.4)</v>
      </c>
      <c r="G6" s="96"/>
      <c r="H6" s="96"/>
      <c r="L6" s="90"/>
    </row>
    <row r="7" spans="1:12" x14ac:dyDescent="0.25">
      <c r="A7" s="11" t="s">
        <v>19</v>
      </c>
      <c r="B7" s="83">
        <v>241197758.90000001</v>
      </c>
      <c r="C7" s="84">
        <v>140453</v>
      </c>
      <c r="D7" s="7">
        <f t="shared" si="0"/>
        <v>241.1977589</v>
      </c>
      <c r="E7" s="69">
        <f t="shared" si="1"/>
        <v>140.453</v>
      </c>
      <c r="F7" t="str">
        <f t="shared" si="2"/>
        <v>241.2
(140.5)</v>
      </c>
      <c r="G7" s="96"/>
      <c r="H7" s="96"/>
    </row>
    <row r="8" spans="1:12" x14ac:dyDescent="0.25">
      <c r="A8" s="11" t="s">
        <v>20</v>
      </c>
      <c r="B8" s="83">
        <v>90578321.200000003</v>
      </c>
      <c r="C8" s="84">
        <v>51053</v>
      </c>
      <c r="D8" s="7">
        <f t="shared" si="0"/>
        <v>90.578321200000005</v>
      </c>
      <c r="E8" s="69">
        <f t="shared" si="1"/>
        <v>51.053000000000004</v>
      </c>
      <c r="F8" t="str">
        <f t="shared" si="2"/>
        <v>90.6
(51.1)</v>
      </c>
      <c r="G8" s="96"/>
      <c r="H8" s="96"/>
    </row>
    <row r="9" spans="1:12" x14ac:dyDescent="0.25">
      <c r="A9" s="11" t="s">
        <v>21</v>
      </c>
      <c r="B9" s="83">
        <v>124041583.5</v>
      </c>
      <c r="C9" s="84">
        <v>62869</v>
      </c>
      <c r="D9" s="7">
        <f t="shared" si="0"/>
        <v>124.04158349999999</v>
      </c>
      <c r="E9" s="69">
        <f t="shared" si="1"/>
        <v>62.869</v>
      </c>
      <c r="F9" t="str">
        <f t="shared" si="2"/>
        <v>124.0
(62.9)</v>
      </c>
      <c r="G9" s="96"/>
      <c r="H9" s="96"/>
      <c r="J9" s="7"/>
    </row>
    <row r="10" spans="1:12" x14ac:dyDescent="0.25">
      <c r="A10" s="11" t="s">
        <v>22</v>
      </c>
      <c r="B10" s="83">
        <v>712923821.70000005</v>
      </c>
      <c r="C10" s="84">
        <v>363750</v>
      </c>
      <c r="D10" s="7">
        <f t="shared" si="0"/>
        <v>712.92382169999996</v>
      </c>
      <c r="E10" s="69">
        <f t="shared" si="1"/>
        <v>363.75</v>
      </c>
      <c r="F10" t="str">
        <f t="shared" si="2"/>
        <v>712.9
(363.8)</v>
      </c>
      <c r="G10" s="96"/>
      <c r="H10" s="96"/>
    </row>
    <row r="11" spans="1:12" x14ac:dyDescent="0.25">
      <c r="A11" s="11" t="s">
        <v>23</v>
      </c>
      <c r="B11" s="83">
        <v>239866052.69999999</v>
      </c>
      <c r="C11" s="84">
        <v>171367</v>
      </c>
      <c r="D11" s="7">
        <f t="shared" si="0"/>
        <v>239.86605269999998</v>
      </c>
      <c r="E11" s="69">
        <f t="shared" si="1"/>
        <v>171.36699999999999</v>
      </c>
      <c r="F11" t="str">
        <f t="shared" si="2"/>
        <v>239.9
(171.4)</v>
      </c>
      <c r="G11" s="96"/>
      <c r="H11" s="96"/>
    </row>
    <row r="12" spans="1:12" x14ac:dyDescent="0.25">
      <c r="A12" s="11" t="s">
        <v>24</v>
      </c>
      <c r="B12" s="83">
        <v>398785178.69999999</v>
      </c>
      <c r="C12" s="84">
        <v>226720</v>
      </c>
      <c r="D12" s="7">
        <f t="shared" si="0"/>
        <v>398.78517869999996</v>
      </c>
      <c r="E12" s="69">
        <f t="shared" si="1"/>
        <v>226.72</v>
      </c>
      <c r="F12" t="str">
        <f t="shared" si="2"/>
        <v>398.8
(226.7)</v>
      </c>
      <c r="G12" s="96"/>
      <c r="H12" s="96"/>
    </row>
    <row r="13" spans="1:12" x14ac:dyDescent="0.25">
      <c r="A13" s="11" t="s">
        <v>25</v>
      </c>
      <c r="B13" s="83">
        <v>463532558.89999998</v>
      </c>
      <c r="C13" s="84">
        <v>271643</v>
      </c>
      <c r="D13" s="7">
        <f t="shared" si="0"/>
        <v>463.53255889999997</v>
      </c>
      <c r="E13" s="69">
        <f t="shared" si="1"/>
        <v>271.64300000000003</v>
      </c>
      <c r="F13" t="str">
        <f t="shared" si="2"/>
        <v>463.5
(271.6)</v>
      </c>
      <c r="G13" s="96"/>
      <c r="H13" s="96"/>
    </row>
    <row r="14" spans="1:12" x14ac:dyDescent="0.25">
      <c r="A14" s="11" t="s">
        <v>26</v>
      </c>
      <c r="B14" s="83">
        <v>798677477.89999998</v>
      </c>
      <c r="C14" s="84">
        <v>344372</v>
      </c>
      <c r="D14" s="7">
        <f t="shared" si="0"/>
        <v>798.67747789999999</v>
      </c>
      <c r="E14" s="69">
        <f t="shared" si="1"/>
        <v>344.37200000000001</v>
      </c>
      <c r="F14" t="str">
        <f t="shared" si="2"/>
        <v>798.7
(344.4)</v>
      </c>
      <c r="G14" s="96"/>
      <c r="H14" s="96"/>
    </row>
    <row r="15" spans="1:12" x14ac:dyDescent="0.25">
      <c r="A15" s="11" t="s">
        <v>27</v>
      </c>
      <c r="B15" s="83">
        <v>403861752</v>
      </c>
      <c r="C15" s="84">
        <v>224749</v>
      </c>
      <c r="D15" s="7">
        <f t="shared" si="0"/>
        <v>403.86175199999997</v>
      </c>
      <c r="E15" s="69">
        <f t="shared" si="1"/>
        <v>224.749</v>
      </c>
      <c r="F15" t="str">
        <f t="shared" si="2"/>
        <v>403.9
(224.7)</v>
      </c>
      <c r="G15" s="96"/>
      <c r="H15" s="96"/>
    </row>
    <row r="16" spans="1:12" x14ac:dyDescent="0.25">
      <c r="A16" s="11" t="s">
        <v>28</v>
      </c>
      <c r="B16" s="83">
        <v>485607665</v>
      </c>
      <c r="C16" s="84">
        <v>163961</v>
      </c>
      <c r="D16" s="7">
        <f t="shared" si="0"/>
        <v>485.607665</v>
      </c>
      <c r="E16" s="69">
        <f t="shared" si="1"/>
        <v>163.96100000000001</v>
      </c>
      <c r="F16" t="str">
        <f t="shared" si="2"/>
        <v>485.6
(164.0)</v>
      </c>
      <c r="G16" s="96"/>
      <c r="H16" s="96"/>
    </row>
    <row r="17" spans="1:8" x14ac:dyDescent="0.25">
      <c r="A17" s="11" t="s">
        <v>29</v>
      </c>
      <c r="B17" s="83">
        <v>482916464.10000002</v>
      </c>
      <c r="C17" s="84">
        <v>209751</v>
      </c>
      <c r="D17" s="7">
        <f t="shared" si="0"/>
        <v>482.91646409999998</v>
      </c>
      <c r="E17" s="69">
        <f t="shared" si="1"/>
        <v>209.751</v>
      </c>
      <c r="F17" t="str">
        <f t="shared" si="2"/>
        <v>482.9
(209.8)</v>
      </c>
      <c r="G17" s="96"/>
      <c r="H17" s="96"/>
    </row>
    <row r="18" spans="1:8" x14ac:dyDescent="0.25">
      <c r="A18" s="11" t="s">
        <v>30</v>
      </c>
      <c r="B18" s="83">
        <v>416615028.89999998</v>
      </c>
      <c r="C18" s="84">
        <v>242855</v>
      </c>
      <c r="D18" s="7">
        <f t="shared" si="0"/>
        <v>416.61502889999997</v>
      </c>
      <c r="E18" s="69">
        <f t="shared" si="1"/>
        <v>242.85500000000002</v>
      </c>
      <c r="F18" t="str">
        <f t="shared" si="2"/>
        <v>416.6
(242.9)</v>
      </c>
      <c r="G18" s="96"/>
      <c r="H18" s="96"/>
    </row>
    <row r="19" spans="1:8" x14ac:dyDescent="0.25">
      <c r="A19" s="11" t="s">
        <v>31</v>
      </c>
      <c r="B19" s="83">
        <v>532669445.69999999</v>
      </c>
      <c r="C19" s="84">
        <v>282049</v>
      </c>
      <c r="D19" s="7">
        <f t="shared" si="0"/>
        <v>532.66944569999998</v>
      </c>
      <c r="E19" s="69">
        <f t="shared" si="1"/>
        <v>282.04899999999998</v>
      </c>
      <c r="F19" t="str">
        <f t="shared" si="2"/>
        <v>532.7
(282.0)</v>
      </c>
      <c r="G19" s="96"/>
      <c r="H19" s="96"/>
    </row>
    <row r="20" spans="1:8" x14ac:dyDescent="0.25">
      <c r="A20" s="11" t="s">
        <v>32</v>
      </c>
      <c r="B20" s="83">
        <v>518000782.19999999</v>
      </c>
      <c r="C20" s="84">
        <v>272244</v>
      </c>
      <c r="D20" s="7">
        <f t="shared" si="0"/>
        <v>518.0007822</v>
      </c>
      <c r="E20" s="69">
        <f t="shared" si="1"/>
        <v>272.24400000000003</v>
      </c>
      <c r="F20" t="str">
        <f t="shared" si="2"/>
        <v>518.0
(272.2)</v>
      </c>
      <c r="G20" s="96"/>
      <c r="H20" s="96"/>
    </row>
    <row r="21" spans="1:8" x14ac:dyDescent="0.25">
      <c r="A21" s="11" t="s">
        <v>33</v>
      </c>
      <c r="B21" s="83">
        <v>357753257.39999998</v>
      </c>
      <c r="C21" s="84">
        <v>243064</v>
      </c>
      <c r="D21" s="7">
        <f t="shared" si="0"/>
        <v>357.75325739999994</v>
      </c>
      <c r="E21" s="69">
        <f t="shared" si="1"/>
        <v>243.06399999999999</v>
      </c>
      <c r="F21" t="str">
        <f t="shared" si="2"/>
        <v>357.8
(243.1)</v>
      </c>
      <c r="G21" s="96"/>
      <c r="H21" s="96"/>
    </row>
    <row r="22" spans="1:8" x14ac:dyDescent="0.25">
      <c r="A22" s="11" t="s">
        <v>34</v>
      </c>
      <c r="B22" s="83">
        <v>674865200</v>
      </c>
      <c r="C22" s="84">
        <v>290132</v>
      </c>
      <c r="D22" s="7">
        <f t="shared" si="0"/>
        <v>674.86519999999996</v>
      </c>
      <c r="E22" s="69">
        <f t="shared" si="1"/>
        <v>290.13200000000001</v>
      </c>
      <c r="F22" t="str">
        <f t="shared" si="2"/>
        <v>674.9
(290.1)</v>
      </c>
      <c r="G22" s="96"/>
      <c r="H22" s="96"/>
    </row>
    <row r="23" spans="1:8" x14ac:dyDescent="0.25">
      <c r="A23" s="11" t="s">
        <v>35</v>
      </c>
      <c r="B23" s="83">
        <v>794704779</v>
      </c>
      <c r="C23" s="84">
        <v>252499</v>
      </c>
      <c r="D23" s="7">
        <f t="shared" si="0"/>
        <v>794.70477899999992</v>
      </c>
      <c r="E23" s="69">
        <f t="shared" si="1"/>
        <v>252.499</v>
      </c>
      <c r="F23" t="str">
        <f t="shared" si="2"/>
        <v>794.7
(252.5)</v>
      </c>
      <c r="G23" s="96"/>
      <c r="H23" s="96"/>
    </row>
    <row r="24" spans="1:8" x14ac:dyDescent="0.25">
      <c r="A24" s="11" t="s">
        <v>36</v>
      </c>
      <c r="B24" s="83">
        <v>724718251.79999995</v>
      </c>
      <c r="C24" s="84">
        <v>243379</v>
      </c>
      <c r="D24" s="7">
        <f t="shared" si="0"/>
        <v>724.71825179999996</v>
      </c>
      <c r="E24" s="69">
        <f t="shared" si="1"/>
        <v>243.37900000000002</v>
      </c>
      <c r="F24" t="str">
        <f t="shared" si="2"/>
        <v>724.7
(243.4)</v>
      </c>
      <c r="G24" s="96"/>
      <c r="H24" s="96"/>
    </row>
    <row r="25" spans="1:8" x14ac:dyDescent="0.25">
      <c r="A25" s="11" t="s">
        <v>37</v>
      </c>
      <c r="B25" s="83">
        <v>803971934</v>
      </c>
      <c r="C25" s="84">
        <v>266127</v>
      </c>
      <c r="D25" s="7">
        <f t="shared" si="0"/>
        <v>803.97193399999992</v>
      </c>
      <c r="E25" s="69">
        <f t="shared" si="1"/>
        <v>266.12700000000001</v>
      </c>
      <c r="F25" t="str">
        <f t="shared" si="2"/>
        <v>804.0
(266.1)</v>
      </c>
      <c r="G25" s="96"/>
      <c r="H25" s="96"/>
    </row>
    <row r="26" spans="1:8" x14ac:dyDescent="0.25">
      <c r="A26" s="11" t="s">
        <v>38</v>
      </c>
      <c r="B26" s="83">
        <v>983071564.39999998</v>
      </c>
      <c r="C26" s="84">
        <v>329699</v>
      </c>
      <c r="D26" s="7">
        <f t="shared" si="0"/>
        <v>983.07156439999994</v>
      </c>
      <c r="E26" s="69">
        <f t="shared" si="1"/>
        <v>329.69900000000001</v>
      </c>
      <c r="F26" t="str">
        <f t="shared" si="2"/>
        <v>983.1
(329.7)</v>
      </c>
      <c r="G26" s="96"/>
      <c r="H26" s="96"/>
    </row>
    <row r="27" spans="1:8" x14ac:dyDescent="0.25">
      <c r="F27" s="4"/>
    </row>
  </sheetData>
  <mergeCells count="3">
    <mergeCell ref="A2:A3"/>
    <mergeCell ref="B2:C2"/>
    <mergeCell ref="A1:C1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6"/>
  <sheetViews>
    <sheetView zoomScaleNormal="100" workbookViewId="0">
      <selection activeCell="B5" sqref="B5:B26"/>
    </sheetView>
  </sheetViews>
  <sheetFormatPr defaultRowHeight="13.5" x14ac:dyDescent="0.25"/>
  <cols>
    <col min="1" max="1" width="15.140625" customWidth="1"/>
    <col min="2" max="2" width="20" customWidth="1"/>
    <col min="3" max="3" width="12" customWidth="1"/>
    <col min="4" max="7" width="9.28515625" style="4" bestFit="1" customWidth="1"/>
    <col min="8" max="8" width="14.28515625" customWidth="1"/>
    <col min="9" max="9" width="9.140625" customWidth="1"/>
  </cols>
  <sheetData>
    <row r="1" spans="1:11" x14ac:dyDescent="0.25">
      <c r="A1" s="112" t="s">
        <v>68</v>
      </c>
      <c r="B1" s="112"/>
      <c r="C1" s="112"/>
      <c r="D1" s="7"/>
      <c r="E1" s="7"/>
      <c r="F1" s="7"/>
      <c r="G1" s="7"/>
      <c r="I1" s="60"/>
      <c r="K1" s="73"/>
    </row>
    <row r="2" spans="1:11" x14ac:dyDescent="0.25">
      <c r="A2" s="108"/>
      <c r="B2" s="110" t="s">
        <v>15</v>
      </c>
      <c r="C2" s="111"/>
      <c r="D2" s="7"/>
      <c r="E2" s="7"/>
      <c r="F2" s="7"/>
      <c r="G2" s="7"/>
    </row>
    <row r="3" spans="1:11" x14ac:dyDescent="0.25">
      <c r="A3" s="109"/>
      <c r="B3" s="9" t="s">
        <v>9</v>
      </c>
      <c r="C3" s="10" t="s">
        <v>16</v>
      </c>
      <c r="D3" s="9" t="s">
        <v>9</v>
      </c>
      <c r="E3" s="9" t="s">
        <v>67</v>
      </c>
      <c r="F3" s="10" t="s">
        <v>16</v>
      </c>
      <c r="G3" s="97" t="s">
        <v>67</v>
      </c>
      <c r="H3" s="113" t="s">
        <v>91</v>
      </c>
      <c r="I3" s="113"/>
    </row>
    <row r="4" spans="1:11" x14ac:dyDescent="0.15">
      <c r="A4" s="11" t="s">
        <v>1</v>
      </c>
      <c r="B4" s="85">
        <f>SUM(B5:B26)</f>
        <v>10541727510.299999</v>
      </c>
      <c r="C4" s="85">
        <f>SUM(C5:C26)</f>
        <v>4812882</v>
      </c>
      <c r="D4" s="7">
        <f>B4*0.000001</f>
        <v>10541.727510299999</v>
      </c>
      <c r="E4" s="7">
        <f>SUM(E5:E26)</f>
        <v>100</v>
      </c>
      <c r="F4" s="7">
        <f>C4*0.001</f>
        <v>4812.8820000000005</v>
      </c>
      <c r="G4" s="7">
        <f>SUM(G5:G26)</f>
        <v>99.999999999999986</v>
      </c>
      <c r="H4" s="77" t="str">
        <f>FIXED(D4,1)&amp;CHAR(10)&amp;"("&amp;FIXED(E4,1)&amp;")"</f>
        <v>10,541.7
(100.0)</v>
      </c>
      <c r="I4" s="77" t="str">
        <f>FIXED(F4,1)&amp;CHAR(10)&amp;"("&amp;FIXED(G4,1)&amp;")"</f>
        <v>4,812.9
(100.0)</v>
      </c>
    </row>
    <row r="5" spans="1:11" x14ac:dyDescent="0.15">
      <c r="A5" s="8" t="s">
        <v>17</v>
      </c>
      <c r="B5" s="86">
        <v>204260832.69999999</v>
      </c>
      <c r="C5" s="87">
        <v>133737</v>
      </c>
      <c r="D5" s="7">
        <f t="shared" ref="D5:D26" si="0">B5*0.000001</f>
        <v>204.26083269999998</v>
      </c>
      <c r="E5" s="7">
        <f>B5/B4*100</f>
        <v>1.9376409843682922</v>
      </c>
      <c r="F5" s="7">
        <f t="shared" ref="F5:F26" si="1">C5*0.001</f>
        <v>133.73699999999999</v>
      </c>
      <c r="G5" s="7">
        <f>C5/C4*100</f>
        <v>2.7787300831393749</v>
      </c>
      <c r="H5" s="77" t="str">
        <f t="shared" ref="H5:H26" si="2">FIXED(D5,1)&amp;CHAR(10)&amp;"("&amp;FIXED(E5,1)&amp;")"</f>
        <v>204.3
(1.9)</v>
      </c>
      <c r="I5" s="77" t="str">
        <f t="shared" ref="I5:I26" si="3">FIXED(F5,1)&amp;CHAR(10)&amp;"("&amp;FIXED(G5,1)&amp;")"</f>
        <v>133.7
(2.8)</v>
      </c>
    </row>
    <row r="6" spans="1:11" x14ac:dyDescent="0.15">
      <c r="A6" s="8" t="s">
        <v>18</v>
      </c>
      <c r="B6" s="86">
        <v>89107799.599999994</v>
      </c>
      <c r="C6" s="87">
        <v>26409</v>
      </c>
      <c r="D6" s="7">
        <f t="shared" si="0"/>
        <v>89.107799599999993</v>
      </c>
      <c r="E6" s="7">
        <f>B6/B4*100</f>
        <v>0.84528650084092471</v>
      </c>
      <c r="F6" s="7">
        <f t="shared" si="1"/>
        <v>26.408999999999999</v>
      </c>
      <c r="G6" s="7">
        <f>C6/C4*100</f>
        <v>0.5487148864235607</v>
      </c>
      <c r="H6" s="77" t="str">
        <f t="shared" si="2"/>
        <v>89.1
(0.8)</v>
      </c>
      <c r="I6" s="77" t="str">
        <f t="shared" si="3"/>
        <v>26.4
(0.5)</v>
      </c>
    </row>
    <row r="7" spans="1:11" x14ac:dyDescent="0.15">
      <c r="A7" s="8" t="s">
        <v>19</v>
      </c>
      <c r="B7" s="86">
        <v>241197758.90000001</v>
      </c>
      <c r="C7" s="87">
        <v>140453</v>
      </c>
      <c r="D7" s="7">
        <f t="shared" si="0"/>
        <v>241.1977589</v>
      </c>
      <c r="E7" s="7">
        <f>B7/B4*100</f>
        <v>2.2880287757801843</v>
      </c>
      <c r="F7" s="7">
        <f t="shared" si="1"/>
        <v>140.453</v>
      </c>
      <c r="G7" s="7">
        <f>C7/C4*100</f>
        <v>2.918272253506319</v>
      </c>
      <c r="H7" s="77" t="str">
        <f t="shared" si="2"/>
        <v>241.2
(2.3)</v>
      </c>
      <c r="I7" s="77" t="str">
        <f t="shared" si="3"/>
        <v>140.5
(2.9)</v>
      </c>
    </row>
    <row r="8" spans="1:11" x14ac:dyDescent="0.15">
      <c r="A8" s="8" t="s">
        <v>20</v>
      </c>
      <c r="B8" s="86">
        <v>90578321.200000003</v>
      </c>
      <c r="C8" s="87">
        <v>51053</v>
      </c>
      <c r="D8" s="7">
        <f t="shared" si="0"/>
        <v>90.578321200000005</v>
      </c>
      <c r="E8" s="7">
        <f>B8/B4*100</f>
        <v>0.85923603234383272</v>
      </c>
      <c r="F8" s="7">
        <f t="shared" si="1"/>
        <v>51.053000000000004</v>
      </c>
      <c r="G8" s="7">
        <f>C8/C4*100</f>
        <v>1.0607573591041708</v>
      </c>
      <c r="H8" s="77" t="str">
        <f t="shared" si="2"/>
        <v>90.6
(0.9)</v>
      </c>
      <c r="I8" s="77" t="str">
        <f t="shared" si="3"/>
        <v>51.1
(1.1)</v>
      </c>
    </row>
    <row r="9" spans="1:11" x14ac:dyDescent="0.15">
      <c r="A9" s="8" t="s">
        <v>21</v>
      </c>
      <c r="B9" s="86">
        <v>124041583.5</v>
      </c>
      <c r="C9" s="87">
        <v>62869</v>
      </c>
      <c r="D9" s="7">
        <f t="shared" si="0"/>
        <v>124.04158349999999</v>
      </c>
      <c r="E9" s="7">
        <f>B9/B4*100</f>
        <v>1.1766722615321139</v>
      </c>
      <c r="F9" s="7">
        <f t="shared" si="1"/>
        <v>62.869</v>
      </c>
      <c r="G9" s="7">
        <f>C9/C4*100</f>
        <v>1.3062651442524458</v>
      </c>
      <c r="H9" s="77" t="str">
        <f t="shared" si="2"/>
        <v>124.0
(1.2)</v>
      </c>
      <c r="I9" s="77" t="str">
        <f t="shared" si="3"/>
        <v>62.9
(1.3)</v>
      </c>
    </row>
    <row r="10" spans="1:11" x14ac:dyDescent="0.15">
      <c r="A10" s="8" t="s">
        <v>22</v>
      </c>
      <c r="B10" s="86">
        <v>712923821.70000005</v>
      </c>
      <c r="C10" s="87">
        <v>363750</v>
      </c>
      <c r="D10" s="7">
        <f t="shared" si="0"/>
        <v>712.92382169999996</v>
      </c>
      <c r="E10" s="7">
        <f>B10/B4*100</f>
        <v>6.7628746901627279</v>
      </c>
      <c r="F10" s="7">
        <f t="shared" si="1"/>
        <v>363.75</v>
      </c>
      <c r="G10" s="7">
        <f>C10/C4*100</f>
        <v>7.5578416424919626</v>
      </c>
      <c r="H10" s="77" t="str">
        <f t="shared" si="2"/>
        <v>712.9
(6.8)</v>
      </c>
      <c r="I10" s="77" t="str">
        <f t="shared" si="3"/>
        <v>363.8
(7.6)</v>
      </c>
    </row>
    <row r="11" spans="1:11" x14ac:dyDescent="0.15">
      <c r="A11" s="8" t="s">
        <v>23</v>
      </c>
      <c r="B11" s="86">
        <v>239866052.69999999</v>
      </c>
      <c r="C11" s="87">
        <v>171367</v>
      </c>
      <c r="D11" s="7">
        <f t="shared" si="0"/>
        <v>239.86605269999998</v>
      </c>
      <c r="E11" s="7">
        <f>B11/B4*100</f>
        <v>2.2753960626058127</v>
      </c>
      <c r="F11" s="7">
        <f t="shared" si="1"/>
        <v>171.36699999999999</v>
      </c>
      <c r="G11" s="7">
        <f>C11/C4*100</f>
        <v>3.5605900996533886</v>
      </c>
      <c r="H11" s="77" t="str">
        <f t="shared" si="2"/>
        <v>239.9
(2.3)</v>
      </c>
      <c r="I11" s="77" t="str">
        <f t="shared" si="3"/>
        <v>171.4
(3.6)</v>
      </c>
    </row>
    <row r="12" spans="1:11" x14ac:dyDescent="0.15">
      <c r="A12" s="8" t="s">
        <v>24</v>
      </c>
      <c r="B12" s="86">
        <v>398785178.69999999</v>
      </c>
      <c r="C12" s="87">
        <v>226720</v>
      </c>
      <c r="D12" s="7">
        <f t="shared" si="0"/>
        <v>398.78517869999996</v>
      </c>
      <c r="E12" s="7">
        <f>B12/B4*100</f>
        <v>3.7829205726514861</v>
      </c>
      <c r="F12" s="7">
        <f t="shared" si="1"/>
        <v>226.72</v>
      </c>
      <c r="G12" s="7">
        <f>C12/C4*100</f>
        <v>4.7106910163182896</v>
      </c>
      <c r="H12" s="77" t="str">
        <f t="shared" si="2"/>
        <v>398.8
(3.8)</v>
      </c>
      <c r="I12" s="77" t="str">
        <f t="shared" si="3"/>
        <v>226.7
(4.7)</v>
      </c>
    </row>
    <row r="13" spans="1:11" x14ac:dyDescent="0.15">
      <c r="A13" s="8" t="s">
        <v>25</v>
      </c>
      <c r="B13" s="86">
        <v>463532558.89999998</v>
      </c>
      <c r="C13" s="87">
        <v>271643</v>
      </c>
      <c r="D13" s="7">
        <f t="shared" si="0"/>
        <v>463.53255889999997</v>
      </c>
      <c r="E13" s="7">
        <f>B13/B4*100</f>
        <v>4.3971214248053414</v>
      </c>
      <c r="F13" s="7">
        <f t="shared" si="1"/>
        <v>271.64300000000003</v>
      </c>
      <c r="G13" s="7">
        <f>C13/C4*100</f>
        <v>5.6440818619696058</v>
      </c>
      <c r="H13" s="77" t="str">
        <f t="shared" si="2"/>
        <v>463.5
(4.4)</v>
      </c>
      <c r="I13" s="77" t="str">
        <f t="shared" si="3"/>
        <v>271.6
(5.6)</v>
      </c>
    </row>
    <row r="14" spans="1:11" x14ac:dyDescent="0.15">
      <c r="A14" s="8" t="s">
        <v>26</v>
      </c>
      <c r="B14" s="86">
        <v>798677477.89999998</v>
      </c>
      <c r="C14" s="87">
        <v>344372</v>
      </c>
      <c r="D14" s="7">
        <f t="shared" si="0"/>
        <v>798.67747789999999</v>
      </c>
      <c r="E14" s="7">
        <f>B14/B4*100</f>
        <v>7.5763434135404912</v>
      </c>
      <c r="F14" s="7">
        <f t="shared" si="1"/>
        <v>344.37200000000001</v>
      </c>
      <c r="G14" s="7">
        <f>C14/C4*100</f>
        <v>7.1552138614659571</v>
      </c>
      <c r="H14" s="77" t="str">
        <f t="shared" si="2"/>
        <v>798.7
(7.6)</v>
      </c>
      <c r="I14" s="77" t="str">
        <f t="shared" si="3"/>
        <v>344.4
(7.2)</v>
      </c>
    </row>
    <row r="15" spans="1:11" x14ac:dyDescent="0.15">
      <c r="A15" s="8" t="s">
        <v>27</v>
      </c>
      <c r="B15" s="86">
        <v>403861752</v>
      </c>
      <c r="C15" s="87">
        <v>224749</v>
      </c>
      <c r="D15" s="7">
        <f t="shared" si="0"/>
        <v>403.86175199999997</v>
      </c>
      <c r="E15" s="7">
        <f>B15/B4*100</f>
        <v>3.8310775117778277</v>
      </c>
      <c r="F15" s="7">
        <f t="shared" si="1"/>
        <v>224.749</v>
      </c>
      <c r="G15" s="7">
        <f>C15/C4*100</f>
        <v>4.669738422841033</v>
      </c>
      <c r="H15" s="77" t="str">
        <f t="shared" si="2"/>
        <v>403.9
(3.8)</v>
      </c>
      <c r="I15" s="77" t="str">
        <f t="shared" si="3"/>
        <v>224.7
(4.7)</v>
      </c>
    </row>
    <row r="16" spans="1:11" x14ac:dyDescent="0.15">
      <c r="A16" s="8" t="s">
        <v>28</v>
      </c>
      <c r="B16" s="86">
        <v>485607665</v>
      </c>
      <c r="C16" s="87">
        <v>163961</v>
      </c>
      <c r="D16" s="7">
        <f t="shared" si="0"/>
        <v>485.607665</v>
      </c>
      <c r="E16" s="7">
        <f>B16/B4*100</f>
        <v>4.6065283372723078</v>
      </c>
      <c r="F16" s="7">
        <f t="shared" si="1"/>
        <v>163.96100000000001</v>
      </c>
      <c r="G16" s="7">
        <f>C16/C4*100</f>
        <v>3.406711404933676</v>
      </c>
      <c r="H16" s="77" t="str">
        <f t="shared" si="2"/>
        <v>485.6
(4.6)</v>
      </c>
      <c r="I16" s="77" t="str">
        <f t="shared" si="3"/>
        <v>164.0
(3.4)</v>
      </c>
    </row>
    <row r="17" spans="1:10" x14ac:dyDescent="0.15">
      <c r="A17" s="8" t="s">
        <v>29</v>
      </c>
      <c r="B17" s="86">
        <v>482916464.10000002</v>
      </c>
      <c r="C17" s="87">
        <v>209751</v>
      </c>
      <c r="D17" s="7">
        <f t="shared" si="0"/>
        <v>482.91646409999998</v>
      </c>
      <c r="E17" s="7">
        <f>B17/B4*100</f>
        <v>4.5809993061209102</v>
      </c>
      <c r="F17" s="7">
        <f t="shared" si="1"/>
        <v>209.751</v>
      </c>
      <c r="G17" s="7">
        <f>C17/C4*100</f>
        <v>4.3581164050978183</v>
      </c>
      <c r="H17" s="77" t="str">
        <f t="shared" si="2"/>
        <v>482.9
(4.6)</v>
      </c>
      <c r="I17" s="77" t="str">
        <f t="shared" si="3"/>
        <v>209.8
(4.4)</v>
      </c>
    </row>
    <row r="18" spans="1:10" x14ac:dyDescent="0.15">
      <c r="A18" s="8" t="s">
        <v>30</v>
      </c>
      <c r="B18" s="86">
        <v>416615028.89999998</v>
      </c>
      <c r="C18" s="87">
        <v>242855</v>
      </c>
      <c r="D18" s="7">
        <f t="shared" si="0"/>
        <v>416.61502889999997</v>
      </c>
      <c r="E18" s="7">
        <f>B18/B4*100</f>
        <v>3.9520565153380995</v>
      </c>
      <c r="F18" s="7">
        <f t="shared" si="1"/>
        <v>242.85500000000002</v>
      </c>
      <c r="G18" s="7">
        <f>C18/C4*100</f>
        <v>5.0459371328862828</v>
      </c>
      <c r="H18" s="77" t="str">
        <f t="shared" si="2"/>
        <v>416.6
(4.0)</v>
      </c>
      <c r="I18" s="77" t="str">
        <f t="shared" si="3"/>
        <v>242.9
(5.0)</v>
      </c>
    </row>
    <row r="19" spans="1:10" x14ac:dyDescent="0.15">
      <c r="A19" s="8" t="s">
        <v>31</v>
      </c>
      <c r="B19" s="86">
        <v>532669445.69999999</v>
      </c>
      <c r="C19" s="87">
        <v>282049</v>
      </c>
      <c r="D19" s="7">
        <f t="shared" si="0"/>
        <v>532.66944569999998</v>
      </c>
      <c r="E19" s="7">
        <f>B19/B4*100</f>
        <v>5.0529616249285985</v>
      </c>
      <c r="F19" s="7">
        <f t="shared" si="1"/>
        <v>282.04899999999998</v>
      </c>
      <c r="G19" s="7">
        <f>C19/C4*100</f>
        <v>5.8602932712665714</v>
      </c>
      <c r="H19" s="77" t="str">
        <f t="shared" si="2"/>
        <v>532.7
(5.1)</v>
      </c>
      <c r="I19" s="77" t="str">
        <f t="shared" si="3"/>
        <v>282.0
(5.9)</v>
      </c>
    </row>
    <row r="20" spans="1:10" x14ac:dyDescent="0.15">
      <c r="A20" s="8" t="s">
        <v>32</v>
      </c>
      <c r="B20" s="86">
        <v>518000782.19999999</v>
      </c>
      <c r="C20" s="87">
        <v>272244</v>
      </c>
      <c r="D20" s="7">
        <f t="shared" si="0"/>
        <v>518.0007822</v>
      </c>
      <c r="E20" s="7">
        <f>B20/B4*100</f>
        <v>4.9138130509812292</v>
      </c>
      <c r="F20" s="7">
        <f t="shared" si="1"/>
        <v>272.24400000000003</v>
      </c>
      <c r="G20" s="7">
        <f>C20/C4*100</f>
        <v>5.6565691824565816</v>
      </c>
      <c r="H20" s="77" t="str">
        <f t="shared" si="2"/>
        <v>518.0
(4.9)</v>
      </c>
      <c r="I20" s="77" t="str">
        <f t="shared" si="3"/>
        <v>272.2
(5.7)</v>
      </c>
    </row>
    <row r="21" spans="1:10" x14ac:dyDescent="0.15">
      <c r="A21" s="8" t="s">
        <v>33</v>
      </c>
      <c r="B21" s="86">
        <v>357753257.39999998</v>
      </c>
      <c r="C21" s="87">
        <v>243064</v>
      </c>
      <c r="D21" s="7">
        <f t="shared" si="0"/>
        <v>357.75325739999994</v>
      </c>
      <c r="E21" s="7">
        <f>B21/B4*100</f>
        <v>3.3936872021255553</v>
      </c>
      <c r="F21" s="7">
        <f t="shared" si="1"/>
        <v>243.06399999999999</v>
      </c>
      <c r="G21" s="7">
        <f>C21/C4*100</f>
        <v>5.0502796453351646</v>
      </c>
      <c r="H21" s="77" t="str">
        <f t="shared" si="2"/>
        <v>357.8
(3.4)</v>
      </c>
      <c r="I21" s="77" t="str">
        <f t="shared" si="3"/>
        <v>243.1
(5.1)</v>
      </c>
    </row>
    <row r="22" spans="1:10" x14ac:dyDescent="0.15">
      <c r="A22" s="8" t="s">
        <v>34</v>
      </c>
      <c r="B22" s="86">
        <v>674865200</v>
      </c>
      <c r="C22" s="87">
        <v>290132</v>
      </c>
      <c r="D22" s="7">
        <f t="shared" si="0"/>
        <v>674.86519999999996</v>
      </c>
      <c r="E22" s="7">
        <f>B22/B4*100</f>
        <v>6.401846370441751</v>
      </c>
      <c r="F22" s="7">
        <f t="shared" si="1"/>
        <v>290.13200000000001</v>
      </c>
      <c r="G22" s="7">
        <f>C22/C4*100</f>
        <v>6.028238381909218</v>
      </c>
      <c r="H22" s="77" t="str">
        <f t="shared" si="2"/>
        <v>674.9
(6.4)</v>
      </c>
      <c r="I22" s="77" t="str">
        <f t="shared" si="3"/>
        <v>290.1
(6.0)</v>
      </c>
    </row>
    <row r="23" spans="1:10" x14ac:dyDescent="0.15">
      <c r="A23" s="8" t="s">
        <v>35</v>
      </c>
      <c r="B23" s="86">
        <v>794704779</v>
      </c>
      <c r="C23" s="87">
        <v>252499</v>
      </c>
      <c r="D23" s="7">
        <f t="shared" si="0"/>
        <v>794.70477899999992</v>
      </c>
      <c r="E23" s="7">
        <f>B23/B4*100</f>
        <v>7.5386579497859181</v>
      </c>
      <c r="F23" s="7">
        <f t="shared" si="1"/>
        <v>252.499</v>
      </c>
      <c r="G23" s="7">
        <f>C23/C4*100</f>
        <v>5.2463160326806264</v>
      </c>
      <c r="H23" s="77" t="str">
        <f t="shared" si="2"/>
        <v>794.7
(7.5)</v>
      </c>
      <c r="I23" s="77" t="str">
        <f t="shared" si="3"/>
        <v>252.5
(5.2)</v>
      </c>
    </row>
    <row r="24" spans="1:10" x14ac:dyDescent="0.15">
      <c r="A24" s="8" t="s">
        <v>36</v>
      </c>
      <c r="B24" s="86">
        <v>724718251.79999995</v>
      </c>
      <c r="C24" s="87">
        <v>243379</v>
      </c>
      <c r="D24" s="7">
        <f t="shared" si="0"/>
        <v>724.71825179999996</v>
      </c>
      <c r="E24" s="7">
        <f>B24/B4*100</f>
        <v>6.8747579663001144</v>
      </c>
      <c r="F24" s="7">
        <f t="shared" si="1"/>
        <v>243.37900000000002</v>
      </c>
      <c r="G24" s="7">
        <f>C24/C4*100</f>
        <v>5.0568245803657774</v>
      </c>
      <c r="H24" s="77" t="str">
        <f t="shared" si="2"/>
        <v>724.7
(6.9)</v>
      </c>
      <c r="I24" s="77" t="str">
        <f t="shared" si="3"/>
        <v>243.4
(5.1)</v>
      </c>
    </row>
    <row r="25" spans="1:10" x14ac:dyDescent="0.15">
      <c r="A25" s="8" t="s">
        <v>37</v>
      </c>
      <c r="B25" s="86">
        <v>803971934</v>
      </c>
      <c r="C25" s="87">
        <v>266127</v>
      </c>
      <c r="D25" s="7">
        <f t="shared" si="0"/>
        <v>803.97193399999992</v>
      </c>
      <c r="E25" s="7">
        <f>B25/B4*100</f>
        <v>7.6265672131485438</v>
      </c>
      <c r="F25" s="7">
        <f t="shared" si="1"/>
        <v>266.12700000000001</v>
      </c>
      <c r="G25" s="7">
        <f>C25/C4*100</f>
        <v>5.5294727774335621</v>
      </c>
      <c r="H25" s="77" t="str">
        <f t="shared" si="2"/>
        <v>804.0
(7.6)</v>
      </c>
      <c r="I25" s="77" t="str">
        <f t="shared" si="3"/>
        <v>266.1
(5.5)</v>
      </c>
    </row>
    <row r="26" spans="1:10" x14ac:dyDescent="0.15">
      <c r="A26" s="8" t="s">
        <v>38</v>
      </c>
      <c r="B26" s="86">
        <v>983071564.39999998</v>
      </c>
      <c r="C26" s="87">
        <v>329699</v>
      </c>
      <c r="D26" s="7">
        <f t="shared" si="0"/>
        <v>983.07156439999994</v>
      </c>
      <c r="E26" s="7">
        <f>B26/B4*100</f>
        <v>9.3255262331479436</v>
      </c>
      <c r="F26" s="7">
        <f t="shared" si="1"/>
        <v>329.69900000000001</v>
      </c>
      <c r="G26" s="7">
        <f>C26/C4*100</f>
        <v>6.8503445544686112</v>
      </c>
      <c r="H26" s="77" t="str">
        <f t="shared" si="2"/>
        <v>983.1
(9.3)</v>
      </c>
      <c r="I26" s="77" t="str">
        <f t="shared" si="3"/>
        <v>329.7
(6.9)</v>
      </c>
      <c r="J26" s="81"/>
    </row>
  </sheetData>
  <mergeCells count="4">
    <mergeCell ref="A1:C1"/>
    <mergeCell ref="A2:A3"/>
    <mergeCell ref="B2:C2"/>
    <mergeCell ref="H3:I3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5"/>
  <sheetViews>
    <sheetView zoomScaleNormal="100" workbookViewId="0">
      <selection activeCell="E8" sqref="E8"/>
    </sheetView>
  </sheetViews>
  <sheetFormatPr defaultRowHeight="13.5" x14ac:dyDescent="0.25"/>
  <cols>
    <col min="4" max="4" width="18.140625" bestFit="1" customWidth="1"/>
    <col min="5" max="5" width="13.85546875" customWidth="1"/>
    <col min="6" max="6" width="9.140625" style="4"/>
  </cols>
  <sheetData>
    <row r="1" spans="1:10" x14ac:dyDescent="0.25">
      <c r="A1" s="14" t="s">
        <v>69</v>
      </c>
      <c r="B1" s="14"/>
      <c r="C1" s="14"/>
      <c r="D1" s="14"/>
      <c r="E1" s="14"/>
      <c r="F1" s="7"/>
      <c r="I1" s="60"/>
    </row>
    <row r="2" spans="1:10" x14ac:dyDescent="0.25">
      <c r="A2" s="114"/>
      <c r="B2" s="115"/>
      <c r="C2" s="116"/>
      <c r="D2" s="110" t="s">
        <v>1</v>
      </c>
      <c r="E2" s="111"/>
      <c r="F2" s="7"/>
      <c r="J2" s="73"/>
    </row>
    <row r="3" spans="1:10" x14ac:dyDescent="0.25">
      <c r="A3" s="117"/>
      <c r="B3" s="118"/>
      <c r="C3" s="119"/>
      <c r="D3" s="9" t="s">
        <v>9</v>
      </c>
      <c r="E3" s="10" t="s">
        <v>16</v>
      </c>
      <c r="F3" s="7"/>
    </row>
    <row r="4" spans="1:10" ht="21" x14ac:dyDescent="0.15">
      <c r="A4" s="120"/>
      <c r="B4" s="12" t="s">
        <v>70</v>
      </c>
      <c r="C4" s="13" t="s">
        <v>43</v>
      </c>
      <c r="D4" s="62">
        <v>3619017205.2999997</v>
      </c>
      <c r="E4" s="59">
        <v>4247271</v>
      </c>
      <c r="F4" s="7">
        <f>D4/(D4+D5)*100</f>
        <v>34.330399849208483</v>
      </c>
      <c r="G4" s="98" t="str">
        <f>B4&amp;CHAR(10)&amp;FIXED(D4,1)&amp;"㎡"&amp;CHAR(10)&amp;"("&amp;FIXED(F4,1)&amp;"%)"&amp;CHAR(10)&amp;FIXED(E4,0)&amp;"필"</f>
        <v>토지대장등록지
3,619,017,205.3㎡
(34.3%)
4,247,271필</v>
      </c>
    </row>
    <row r="5" spans="1:10" ht="21" x14ac:dyDescent="0.15">
      <c r="A5" s="120"/>
      <c r="B5" s="12" t="s">
        <v>71</v>
      </c>
      <c r="C5" s="13" t="s">
        <v>43</v>
      </c>
      <c r="D5" s="62">
        <v>6922710305</v>
      </c>
      <c r="E5" s="59">
        <v>565611</v>
      </c>
      <c r="F5" s="7">
        <f>D5/(D4+D5)*100</f>
        <v>65.669600150791524</v>
      </c>
      <c r="G5" s="98" t="str">
        <f t="shared" ref="G5" si="0">B5&amp;CHAR(10)&amp;FIXED(D5,1)&amp;"㎡"&amp;CHAR(10)&amp;"("&amp;FIXED(F5,1)&amp;"%)"&amp;CHAR(10)&amp;FIXED(E5,0)&amp;"필"</f>
        <v>임야대장등록지
6,922,710,305.0㎡
(65.7%)
565,611필</v>
      </c>
    </row>
    <row r="6" spans="1:10" x14ac:dyDescent="0.15">
      <c r="A6" s="120"/>
      <c r="B6" s="120"/>
      <c r="C6" s="76" t="s">
        <v>86</v>
      </c>
      <c r="D6" s="62">
        <v>6278995929.1999998</v>
      </c>
      <c r="E6" s="59">
        <v>3159487</v>
      </c>
      <c r="F6" s="69">
        <f>D6/D15*100</f>
        <v>59.563253964447341</v>
      </c>
      <c r="G6" s="98" t="str">
        <f>C6&amp;CHAR(10)&amp;FIXED(D6,1)&amp;"㎡"&amp;CHAR(10)&amp;"("&amp;FIXED(F6,1)&amp;"%)"&amp;CHAR(10)&amp;FIXED(E6,0)&amp;"필"</f>
        <v>개인
6,278,995,929.2㎡
(59.6%)
3,159,487필</v>
      </c>
      <c r="I6" s="90"/>
    </row>
    <row r="7" spans="1:10" x14ac:dyDescent="0.15">
      <c r="A7" s="120"/>
      <c r="B7" s="120"/>
      <c r="C7" s="76" t="s">
        <v>39</v>
      </c>
      <c r="D7" s="62">
        <v>1720863134.5</v>
      </c>
      <c r="E7" s="59">
        <v>659755</v>
      </c>
      <c r="F7" s="69">
        <f>D7/D15*100</f>
        <v>16.324299151335463</v>
      </c>
      <c r="G7" s="98" t="str">
        <f t="shared" ref="G7:G14" si="1">C7&amp;CHAR(10)&amp;FIXED(D7,1)&amp;"㎡"&amp;CHAR(10)&amp;"("&amp;FIXED(F7,1)&amp;"%)"&amp;CHAR(10)&amp;FIXED(E7,0)&amp;"필"</f>
        <v>국유지
1,720,863,134.5㎡
(16.3%)
659,755필</v>
      </c>
    </row>
    <row r="8" spans="1:10" x14ac:dyDescent="0.15">
      <c r="A8" s="120"/>
      <c r="B8" s="120"/>
      <c r="C8" s="76" t="s">
        <v>40</v>
      </c>
      <c r="D8" s="62">
        <v>273512232.89999998</v>
      </c>
      <c r="E8" s="59">
        <v>135927</v>
      </c>
      <c r="F8" s="69">
        <f>D8/D15*100</f>
        <v>2.5945674713443272</v>
      </c>
      <c r="G8" s="98" t="str">
        <f t="shared" si="1"/>
        <v>도유지
273,512,232.9㎡
(2.6%)
135,927필</v>
      </c>
    </row>
    <row r="9" spans="1:10" x14ac:dyDescent="0.15">
      <c r="A9" s="120"/>
      <c r="B9" s="120"/>
      <c r="C9" s="76" t="s">
        <v>41</v>
      </c>
      <c r="D9" s="62">
        <v>598632221.20000005</v>
      </c>
      <c r="E9" s="59">
        <v>518837</v>
      </c>
      <c r="F9" s="69">
        <f>D9/D15*100</f>
        <v>5.6786918521190648</v>
      </c>
      <c r="G9" s="98" t="str">
        <f t="shared" si="1"/>
        <v>군유지
598,632,221.2㎡
(5.7%)
518,837필</v>
      </c>
    </row>
    <row r="10" spans="1:10" x14ac:dyDescent="0.15">
      <c r="A10" s="120"/>
      <c r="B10" s="120"/>
      <c r="C10" s="76" t="s">
        <v>42</v>
      </c>
      <c r="D10" s="62">
        <v>649355856.39999998</v>
      </c>
      <c r="E10" s="59">
        <v>214817</v>
      </c>
      <c r="F10" s="69">
        <f>D10/D15*100</f>
        <v>6.1598618989680229</v>
      </c>
      <c r="G10" s="98" t="str">
        <f t="shared" si="1"/>
        <v>법인
649,355,856.4㎡
(6.2%)
214,817필</v>
      </c>
    </row>
    <row r="11" spans="1:10" x14ac:dyDescent="0.15">
      <c r="A11" s="120"/>
      <c r="B11" s="120"/>
      <c r="C11" s="76" t="s">
        <v>87</v>
      </c>
      <c r="D11" s="62">
        <v>683739675.70000005</v>
      </c>
      <c r="E11" s="59">
        <v>77658</v>
      </c>
      <c r="F11" s="69">
        <f>D11/D15*100</f>
        <v>6.4860306342763936</v>
      </c>
      <c r="G11" s="98" t="str">
        <f t="shared" si="1"/>
        <v>종중
683,739,675.7㎡
(6.5%)
77,658필</v>
      </c>
    </row>
    <row r="12" spans="1:10" x14ac:dyDescent="0.15">
      <c r="A12" s="120"/>
      <c r="B12" s="120"/>
      <c r="C12" s="76" t="s">
        <v>88</v>
      </c>
      <c r="D12" s="62">
        <v>198336248.90000001</v>
      </c>
      <c r="E12" s="59">
        <v>13192</v>
      </c>
      <c r="F12" s="69">
        <f>D12/D15*100</f>
        <v>1.8814397232921429</v>
      </c>
      <c r="G12" s="98" t="str">
        <f t="shared" si="1"/>
        <v>종교단체
198,336,248.9㎡
(1.9%)
13,192필</v>
      </c>
    </row>
    <row r="13" spans="1:10" x14ac:dyDescent="0.15">
      <c r="A13" s="120"/>
      <c r="B13" s="120"/>
      <c r="C13" s="76" t="s">
        <v>89</v>
      </c>
      <c r="D13" s="62">
        <v>110415092</v>
      </c>
      <c r="E13" s="59">
        <v>21091</v>
      </c>
      <c r="F13" s="7">
        <f>D13/D15*100</f>
        <v>1.0474098471253104</v>
      </c>
      <c r="G13" s="98" t="str">
        <f t="shared" si="1"/>
        <v>기타단체
110,415,092.0㎡
(1.0%)
21,091필</v>
      </c>
    </row>
    <row r="14" spans="1:10" x14ac:dyDescent="0.15">
      <c r="A14" s="121"/>
      <c r="B14" s="121"/>
      <c r="C14" s="76" t="s">
        <v>8</v>
      </c>
      <c r="D14" s="62">
        <v>27877119.5</v>
      </c>
      <c r="E14" s="59">
        <v>12118</v>
      </c>
      <c r="F14" s="7">
        <f>D14/D15*100</f>
        <v>0.26444545709194361</v>
      </c>
      <c r="G14" s="98" t="str">
        <f t="shared" si="1"/>
        <v>기타
27,877,119.5㎡
(0.3%)
12,118필</v>
      </c>
    </row>
    <row r="15" spans="1:10" x14ac:dyDescent="0.15">
      <c r="A15" s="122" t="s">
        <v>44</v>
      </c>
      <c r="B15" s="123"/>
      <c r="C15" s="124"/>
      <c r="D15" s="61">
        <f>SUM(D6:D14)</f>
        <v>10541727510.299999</v>
      </c>
      <c r="E15" s="137">
        <f>SUM(E6:E14)</f>
        <v>4812882</v>
      </c>
      <c r="F15" s="7">
        <v>100</v>
      </c>
      <c r="G15" s="98" t="str">
        <f>"총계"&amp;CHAR(10)&amp;FIXED(D15,1)&amp;"㎡"&amp;"("&amp;FIXED(F15,1)&amp;"%)"&amp;CHAR(10)&amp;FIXED(E15,0)&amp;"필"</f>
        <v>총계
10,541,727,510.3㎡(100.0%)
4,812,882필</v>
      </c>
    </row>
  </sheetData>
  <mergeCells count="5">
    <mergeCell ref="D2:E2"/>
    <mergeCell ref="A2:C3"/>
    <mergeCell ref="A4:A14"/>
    <mergeCell ref="A15:C15"/>
    <mergeCell ref="B6:B14"/>
  </mergeCells>
  <phoneticPr fontId="1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9"/>
  <sheetViews>
    <sheetView zoomScaleNormal="100" workbookViewId="0">
      <selection activeCell="M28" sqref="M28"/>
    </sheetView>
  </sheetViews>
  <sheetFormatPr defaultRowHeight="12" x14ac:dyDescent="0.25"/>
  <cols>
    <col min="1" max="1" width="9.140625" style="2"/>
    <col min="2" max="13" width="9.140625" style="2" customWidth="1"/>
    <col min="14" max="14" width="14" style="5" customWidth="1"/>
    <col min="15" max="15" width="9.140625" style="2" customWidth="1"/>
    <col min="16" max="17" width="9.140625" style="2"/>
    <col min="18" max="18" width="17.42578125" style="2" bestFit="1" customWidth="1"/>
    <col min="19" max="19" width="15.85546875" style="2" customWidth="1"/>
    <col min="20" max="21" width="16.28515625" style="2" bestFit="1" customWidth="1"/>
    <col min="22" max="25" width="14.42578125" style="2" bestFit="1" customWidth="1"/>
    <col min="26" max="16384" width="9.140625" style="2"/>
  </cols>
  <sheetData>
    <row r="1" spans="1:25" s="24" customFormat="1" ht="10.5" x14ac:dyDescent="0.15">
      <c r="A1" s="112" t="s">
        <v>83</v>
      </c>
      <c r="B1" s="125"/>
      <c r="C1" s="125"/>
      <c r="D1" s="22"/>
      <c r="E1" s="22"/>
      <c r="F1" s="23"/>
      <c r="G1" s="23"/>
      <c r="H1" s="23"/>
      <c r="I1" s="23"/>
      <c r="J1" s="23"/>
      <c r="K1" s="23"/>
      <c r="L1" s="23"/>
      <c r="M1" s="23"/>
      <c r="N1" s="7"/>
      <c r="O1" s="23"/>
    </row>
    <row r="2" spans="1:25" s="24" customFormat="1" ht="10.5" x14ac:dyDescent="0.25">
      <c r="A2" s="108" t="s">
        <v>14</v>
      </c>
      <c r="B2" s="25" t="s">
        <v>2</v>
      </c>
      <c r="C2" s="25"/>
      <c r="D2" s="25" t="s">
        <v>3</v>
      </c>
      <c r="E2" s="25"/>
      <c r="F2" s="25" t="s">
        <v>4</v>
      </c>
      <c r="G2" s="25"/>
      <c r="H2" s="25" t="s">
        <v>5</v>
      </c>
      <c r="I2" s="25"/>
      <c r="J2" s="25" t="s">
        <v>6</v>
      </c>
      <c r="K2" s="25"/>
      <c r="L2" s="25" t="s">
        <v>7</v>
      </c>
      <c r="M2" s="25"/>
      <c r="N2" s="25" t="s">
        <v>73</v>
      </c>
      <c r="O2" s="25"/>
      <c r="R2" s="17" t="s">
        <v>15</v>
      </c>
      <c r="S2" s="18" t="s">
        <v>2</v>
      </c>
      <c r="T2" s="18" t="s">
        <v>3</v>
      </c>
      <c r="U2" s="18" t="s">
        <v>4</v>
      </c>
      <c r="V2" s="18" t="s">
        <v>5</v>
      </c>
      <c r="W2" s="18" t="s">
        <v>6</v>
      </c>
      <c r="X2" s="18" t="s">
        <v>7</v>
      </c>
      <c r="Y2" s="18" t="s">
        <v>73</v>
      </c>
    </row>
    <row r="3" spans="1:25" s="24" customFormat="1" ht="10.5" x14ac:dyDescent="0.25">
      <c r="A3" s="109"/>
      <c r="B3" s="9" t="s">
        <v>9</v>
      </c>
      <c r="C3" s="9" t="s">
        <v>74</v>
      </c>
      <c r="D3" s="9" t="s">
        <v>9</v>
      </c>
      <c r="E3" s="9" t="s">
        <v>74</v>
      </c>
      <c r="F3" s="9" t="s">
        <v>9</v>
      </c>
      <c r="G3" s="9" t="s">
        <v>74</v>
      </c>
      <c r="H3" s="9" t="s">
        <v>9</v>
      </c>
      <c r="I3" s="9" t="s">
        <v>74</v>
      </c>
      <c r="J3" s="9" t="s">
        <v>9</v>
      </c>
      <c r="K3" s="9" t="s">
        <v>74</v>
      </c>
      <c r="L3" s="9" t="s">
        <v>9</v>
      </c>
      <c r="M3" s="9" t="s">
        <v>74</v>
      </c>
      <c r="N3" s="9" t="s">
        <v>9</v>
      </c>
      <c r="O3" s="9" t="s">
        <v>74</v>
      </c>
      <c r="R3" s="19" t="s">
        <v>9</v>
      </c>
      <c r="S3" s="20" t="s">
        <v>9</v>
      </c>
      <c r="T3" s="20" t="s">
        <v>9</v>
      </c>
      <c r="U3" s="20" t="s">
        <v>9</v>
      </c>
      <c r="V3" s="20" t="s">
        <v>9</v>
      </c>
      <c r="W3" s="20" t="s">
        <v>9</v>
      </c>
      <c r="X3" s="20" t="s">
        <v>9</v>
      </c>
      <c r="Y3" s="20" t="s">
        <v>9</v>
      </c>
    </row>
    <row r="4" spans="1:25" s="27" customFormat="1" ht="11.25" x14ac:dyDescent="0.15">
      <c r="A4" s="11" t="s">
        <v>1</v>
      </c>
      <c r="B4" s="26">
        <f>S4*0.000001</f>
        <v>588.17866009999989</v>
      </c>
      <c r="C4" s="26">
        <f>S4/R4*100</f>
        <v>5.579528208496269</v>
      </c>
      <c r="D4" s="26">
        <f>T4*0.000001</f>
        <v>1219.0980032999998</v>
      </c>
      <c r="E4" s="26">
        <f>T4/R4*100</f>
        <v>11.564499292064385</v>
      </c>
      <c r="F4" s="26">
        <f>U4*0.000001</f>
        <v>6965.3151847999998</v>
      </c>
      <c r="G4" s="26">
        <f>U4/R4*100</f>
        <v>66.073754780650546</v>
      </c>
      <c r="H4" s="26">
        <f>V4*0.000001</f>
        <v>293.72439569999989</v>
      </c>
      <c r="I4" s="26">
        <f>V4/R4*100</f>
        <v>2.7863022964026611</v>
      </c>
      <c r="J4" s="26">
        <f>W4*0.000001</f>
        <v>369.73237560000001</v>
      </c>
      <c r="K4" s="26">
        <f>W4/R4*100</f>
        <v>3.5073224501273232</v>
      </c>
      <c r="L4" s="26">
        <f>X4*0.000001</f>
        <v>295.93465840000005</v>
      </c>
      <c r="M4" s="26">
        <f>X4/R4*100</f>
        <v>2.8072690942812866</v>
      </c>
      <c r="N4" s="26">
        <f>Y4*0.000001</f>
        <v>809.74423239999999</v>
      </c>
      <c r="O4" s="26">
        <f>Y4/R4*100</f>
        <v>7.6813238779775288</v>
      </c>
      <c r="R4" s="63">
        <v>10541727510.299999</v>
      </c>
      <c r="S4" s="63">
        <v>588178660.0999999</v>
      </c>
      <c r="T4" s="63">
        <v>1219098003.3</v>
      </c>
      <c r="U4" s="64">
        <v>6965315184.8000002</v>
      </c>
      <c r="V4" s="65">
        <v>293724395.69999993</v>
      </c>
      <c r="W4" s="66">
        <v>369732375.60000002</v>
      </c>
      <c r="X4" s="67">
        <v>295934658.40000004</v>
      </c>
      <c r="Y4" s="21">
        <v>809744232.39999998</v>
      </c>
    </row>
    <row r="6" spans="1:25" x14ac:dyDescent="0.25">
      <c r="R6" s="74"/>
    </row>
    <row r="7" spans="1:25" x14ac:dyDescent="0.25">
      <c r="R7" s="126" t="s">
        <v>99</v>
      </c>
      <c r="S7" s="126"/>
    </row>
    <row r="8" spans="1:25" x14ac:dyDescent="0.25">
      <c r="R8" s="98" t="s">
        <v>92</v>
      </c>
      <c r="S8" s="98" t="str">
        <f>"전"&amp;CHAR(10)&amp;FIXED(B4,1)&amp;"㎢"&amp;CHAR(10)&amp;"("&amp;FIXED(C4,1)&amp;"%)"</f>
        <v>전
588.2㎢
(5.6%)</v>
      </c>
    </row>
    <row r="9" spans="1:25" x14ac:dyDescent="0.25">
      <c r="N9" s="68"/>
      <c r="R9" s="98" t="s">
        <v>93</v>
      </c>
      <c r="S9" s="98" t="str">
        <f>"답"&amp;CHAR(10)&amp;FIXED(D4,1)&amp;"㎢"&amp;CHAR(10)&amp;"("&amp;FIXED(E4,1)&amp;"%)"</f>
        <v>답
1,219.1㎢
(11.6%)</v>
      </c>
    </row>
    <row r="10" spans="1:25" x14ac:dyDescent="0.25">
      <c r="R10" s="98" t="s">
        <v>94</v>
      </c>
      <c r="S10" s="98" t="str">
        <f>"임야"&amp;CHAR(10)&amp;FIXED(F4,1)&amp;"㎢"&amp;CHAR(10)&amp;"("&amp;FIXED(G4,1)&amp;"%)"</f>
        <v>임야
6,965.3㎢
(66.1%)</v>
      </c>
    </row>
    <row r="11" spans="1:25" x14ac:dyDescent="0.25">
      <c r="R11" s="98" t="s">
        <v>95</v>
      </c>
      <c r="S11" s="98" t="str">
        <f>"대"&amp;CHAR(10)&amp;FIXED(H4,1)&amp;"㎢"&amp;CHAR(10)&amp;"("&amp;FIXED(I4,1)&amp;"%)"</f>
        <v>대
293.7㎢
(2.8%)</v>
      </c>
    </row>
    <row r="12" spans="1:25" x14ac:dyDescent="0.25">
      <c r="R12" s="98" t="s">
        <v>96</v>
      </c>
      <c r="S12" s="98" t="str">
        <f>"도로"&amp;CHAR(10)&amp;FIXED(J4,1)&amp;"㎢"&amp;CHAR(10)&amp;"("&amp;FIXED(K4,1)&amp;"%)"</f>
        <v>도로
369.7㎢
(3.5%)</v>
      </c>
    </row>
    <row r="13" spans="1:25" x14ac:dyDescent="0.25">
      <c r="R13" s="98" t="s">
        <v>97</v>
      </c>
      <c r="S13" s="98" t="str">
        <f>"하천"&amp;CHAR(10)&amp;FIXED(L4,1)&amp;"㎢"&amp;CHAR(10)&amp;"("&amp;FIXED(M4,1)&amp;"%)"</f>
        <v>하천
295.9㎢
(2.8%)</v>
      </c>
    </row>
    <row r="14" spans="1:25" x14ac:dyDescent="0.25">
      <c r="N14" s="91"/>
      <c r="R14" s="98" t="s">
        <v>98</v>
      </c>
      <c r="S14" s="98" t="str">
        <f>"기타"&amp;CHAR(10)&amp;FIXED(N4,1)&amp;"㎢"&amp;CHAR(10)&amp;"("&amp;FIXED(O4,1)&amp;"%)"</f>
        <v>기타
809.7㎢
(7.7%)</v>
      </c>
    </row>
    <row r="31" spans="1:23" ht="11.25" customHeight="1" x14ac:dyDescent="0.25">
      <c r="A31" s="24" t="s">
        <v>82</v>
      </c>
    </row>
    <row r="32" spans="1:23" x14ac:dyDescent="0.25">
      <c r="A32" s="29" t="s">
        <v>12</v>
      </c>
      <c r="B32" s="30">
        <v>2012</v>
      </c>
      <c r="C32" s="30">
        <v>2013</v>
      </c>
      <c r="D32" s="30">
        <v>2014</v>
      </c>
      <c r="E32" s="30">
        <v>2015</v>
      </c>
      <c r="F32" s="30">
        <v>2016</v>
      </c>
      <c r="G32" s="30">
        <v>2017</v>
      </c>
      <c r="H32" s="30">
        <v>2018</v>
      </c>
      <c r="I32" s="30">
        <v>2019</v>
      </c>
      <c r="J32" s="30">
        <v>2020</v>
      </c>
      <c r="K32" s="30">
        <v>2021</v>
      </c>
      <c r="L32" s="30">
        <v>2022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s="31" t="s">
        <v>2</v>
      </c>
      <c r="B33" s="58">
        <v>100</v>
      </c>
      <c r="C33" s="58">
        <v>99.564329853118792</v>
      </c>
      <c r="D33" s="58">
        <v>98.829441890687235</v>
      </c>
      <c r="E33" s="58">
        <v>98.302106534225146</v>
      </c>
      <c r="F33" s="58">
        <v>97.942479723336959</v>
      </c>
      <c r="G33" s="58">
        <v>97.57586628277511</v>
      </c>
      <c r="H33" s="58">
        <v>97.448616512371061</v>
      </c>
      <c r="I33" s="58">
        <v>97.068775578693163</v>
      </c>
      <c r="J33" s="58">
        <v>96.783578093032247</v>
      </c>
      <c r="K33" s="58">
        <v>96.438287133550219</v>
      </c>
      <c r="L33" s="58">
        <v>96.231798236753946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5">
      <c r="A34" s="31" t="s">
        <v>3</v>
      </c>
      <c r="B34" s="58">
        <v>100</v>
      </c>
      <c r="C34" s="58">
        <v>99.257482228854386</v>
      </c>
      <c r="D34" s="58">
        <v>98.374446501648961</v>
      </c>
      <c r="E34" s="58">
        <v>97.579322996124191</v>
      </c>
      <c r="F34" s="58">
        <v>97.052702687224922</v>
      </c>
      <c r="G34" s="58">
        <v>96.410098325685738</v>
      </c>
      <c r="H34" s="58">
        <v>95.850487037034696</v>
      </c>
      <c r="I34" s="58">
        <v>95.34688665000688</v>
      </c>
      <c r="J34" s="58">
        <v>94.881196468727538</v>
      </c>
      <c r="K34" s="58">
        <v>94.418545275300787</v>
      </c>
      <c r="L34" s="58">
        <v>94.119452866695269</v>
      </c>
      <c r="N34" s="2"/>
    </row>
    <row r="35" spans="1:23" x14ac:dyDescent="0.25">
      <c r="A35" s="31" t="s">
        <v>4</v>
      </c>
      <c r="B35" s="58">
        <v>100</v>
      </c>
      <c r="C35" s="58">
        <v>99.919773691738428</v>
      </c>
      <c r="D35" s="58">
        <v>99.824079768237738</v>
      </c>
      <c r="E35" s="58">
        <v>99.711088892632731</v>
      </c>
      <c r="F35" s="58">
        <v>99.625631471044258</v>
      </c>
      <c r="G35" s="58">
        <v>99.537676590379647</v>
      </c>
      <c r="H35" s="58">
        <v>99.322553644666428</v>
      </c>
      <c r="I35" s="58">
        <v>99.214857795093963</v>
      </c>
      <c r="J35" s="58">
        <v>99.12388170061547</v>
      </c>
      <c r="K35" s="58">
        <v>99.046504652010128</v>
      </c>
      <c r="L35" s="58">
        <v>98.995338791105723</v>
      </c>
      <c r="N35" s="2"/>
    </row>
    <row r="36" spans="1:23" x14ac:dyDescent="0.25">
      <c r="A36" s="31" t="s">
        <v>11</v>
      </c>
      <c r="B36" s="58">
        <v>100</v>
      </c>
      <c r="C36" s="58">
        <v>101.82131805644458</v>
      </c>
      <c r="D36" s="58">
        <v>104.27055479266355</v>
      </c>
      <c r="E36" s="58">
        <v>106.64965873673545</v>
      </c>
      <c r="F36" s="58">
        <v>108.24355102939865</v>
      </c>
      <c r="G36" s="58">
        <v>109.79711149095941</v>
      </c>
      <c r="H36" s="58">
        <v>111.12473824504625</v>
      </c>
      <c r="I36" s="58">
        <v>112.85771357093199</v>
      </c>
      <c r="J36" s="58">
        <v>113.83350860253509</v>
      </c>
      <c r="K36" s="58">
        <v>115.44703750763034</v>
      </c>
      <c r="L36" s="58">
        <v>116.46072048432099</v>
      </c>
      <c r="N36" s="2"/>
    </row>
    <row r="37" spans="1:23" x14ac:dyDescent="0.25">
      <c r="A37" s="31" t="s">
        <v>6</v>
      </c>
      <c r="B37" s="58">
        <v>100</v>
      </c>
      <c r="C37" s="58">
        <v>101.40028331700542</v>
      </c>
      <c r="D37" s="58">
        <v>103.04995957682823</v>
      </c>
      <c r="E37" s="58">
        <v>104.33308490712427</v>
      </c>
      <c r="F37" s="58">
        <v>105.22454459734183</v>
      </c>
      <c r="G37" s="58">
        <v>106.67461388164843</v>
      </c>
      <c r="H37" s="58">
        <v>109.0056982682302</v>
      </c>
      <c r="I37" s="58">
        <v>110.62526875476463</v>
      </c>
      <c r="J37" s="58">
        <v>111.73596202233429</v>
      </c>
      <c r="K37" s="58">
        <v>112.58327822273696</v>
      </c>
      <c r="L37" s="58">
        <v>113.35676706046347</v>
      </c>
      <c r="N37" s="2"/>
    </row>
    <row r="38" spans="1:23" x14ac:dyDescent="0.25">
      <c r="A38" s="31" t="s">
        <v>7</v>
      </c>
      <c r="B38" s="58">
        <v>100</v>
      </c>
      <c r="C38" s="58">
        <v>100.06606725317302</v>
      </c>
      <c r="D38" s="58">
        <v>100.92509108223967</v>
      </c>
      <c r="E38" s="58">
        <v>101.14433198382737</v>
      </c>
      <c r="F38" s="58">
        <v>101.1789285135111</v>
      </c>
      <c r="G38" s="58">
        <v>101.30408783075424</v>
      </c>
      <c r="H38" s="58">
        <v>101.0115434293448</v>
      </c>
      <c r="I38" s="58">
        <v>101.10049503768394</v>
      </c>
      <c r="J38" s="58">
        <v>100.90969132432129</v>
      </c>
      <c r="K38" s="58">
        <v>101.02018244073388</v>
      </c>
      <c r="L38" s="58">
        <v>101.35919138625977</v>
      </c>
      <c r="N38" s="2"/>
    </row>
    <row r="39" spans="1:23" x14ac:dyDescent="0.25">
      <c r="A39" s="32" t="s">
        <v>8</v>
      </c>
      <c r="B39" s="58">
        <v>100</v>
      </c>
      <c r="C39" s="58">
        <v>101.51551400902041</v>
      </c>
      <c r="D39" s="58">
        <v>102.79621552509319</v>
      </c>
      <c r="E39" s="58">
        <v>104.39136620052041</v>
      </c>
      <c r="F39" s="58">
        <v>105.59983568397455</v>
      </c>
      <c r="G39" s="58">
        <v>106.70005062761265</v>
      </c>
      <c r="H39" s="58">
        <v>108.55728806012938</v>
      </c>
      <c r="I39" s="58">
        <v>109.49426686488563</v>
      </c>
      <c r="J39" s="58">
        <v>110.71692738255223</v>
      </c>
      <c r="K39" s="58">
        <v>111.78785276585599</v>
      </c>
      <c r="L39" s="58">
        <v>112.1339711245336</v>
      </c>
      <c r="N39" s="2"/>
    </row>
  </sheetData>
  <mergeCells count="3">
    <mergeCell ref="A1:C1"/>
    <mergeCell ref="A2:A3"/>
    <mergeCell ref="R7:S7"/>
  </mergeCells>
  <phoneticPr fontId="1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55"/>
  <sheetViews>
    <sheetView zoomScaleNormal="100" workbookViewId="0">
      <selection activeCell="D26" sqref="D26"/>
    </sheetView>
  </sheetViews>
  <sheetFormatPr defaultRowHeight="12" x14ac:dyDescent="0.25"/>
  <cols>
    <col min="1" max="1" width="13.42578125" style="2" customWidth="1"/>
    <col min="2" max="2" width="17.5703125" style="2" bestFit="1" customWidth="1"/>
    <col min="3" max="3" width="8.7109375" style="5" customWidth="1"/>
    <col min="4" max="4" width="7.140625" style="5" customWidth="1"/>
    <col min="5" max="24" width="9.140625" style="2"/>
    <col min="25" max="25" width="9.140625" style="92"/>
    <col min="26" max="26" width="9.140625" style="2"/>
    <col min="27" max="27" width="9.140625" style="2" customWidth="1"/>
    <col min="28" max="16384" width="9.140625" style="2"/>
  </cols>
  <sheetData>
    <row r="1" spans="1:25" ht="13.5" x14ac:dyDescent="0.25">
      <c r="A1" s="14" t="s">
        <v>76</v>
      </c>
      <c r="B1" s="33"/>
      <c r="C1" s="7"/>
      <c r="D1" s="60"/>
    </row>
    <row r="2" spans="1:25" x14ac:dyDescent="0.25">
      <c r="A2" s="108"/>
      <c r="B2" s="25" t="s">
        <v>15</v>
      </c>
      <c r="C2" s="7"/>
      <c r="D2" s="7"/>
      <c r="Y2" s="93"/>
    </row>
    <row r="3" spans="1:25" x14ac:dyDescent="0.25">
      <c r="A3" s="109"/>
      <c r="B3" s="9" t="s">
        <v>9</v>
      </c>
      <c r="C3" s="7"/>
      <c r="D3" s="7"/>
    </row>
    <row r="4" spans="1:25" ht="13.5" x14ac:dyDescent="0.15">
      <c r="A4" s="11" t="s">
        <v>1</v>
      </c>
      <c r="B4" s="61">
        <f>SUM(B5:B26)</f>
        <v>3619017205.3000002</v>
      </c>
      <c r="C4" s="82">
        <f>B4*0.000001</f>
        <v>3619.0172053000001</v>
      </c>
      <c r="D4" s="82">
        <f>SUM(D5:D26)</f>
        <v>99.999999999999986</v>
      </c>
      <c r="E4" s="2" t="str">
        <f>FIXED(C4,1)&amp;CHAR(10)&amp;"("&amp;FIXED(D4,1)&amp;")"</f>
        <v>3,619.0
(100.0)</v>
      </c>
    </row>
    <row r="5" spans="1:25" ht="13.5" x14ac:dyDescent="0.15">
      <c r="A5" s="8" t="s">
        <v>17</v>
      </c>
      <c r="B5" s="83">
        <v>131734136.7</v>
      </c>
      <c r="C5" s="88">
        <f t="shared" ref="C5:C26" si="0">B5*0.000001</f>
        <v>131.73413669999999</v>
      </c>
      <c r="D5" s="88">
        <f>B5/B4*100</f>
        <v>3.6400527885603084</v>
      </c>
      <c r="E5" s="2" t="str">
        <f t="shared" ref="E5:E26" si="1">FIXED(C5,1)&amp;CHAR(10)&amp;"("&amp;FIXED(D5,1)&amp;")"</f>
        <v>131.7
(3.6)</v>
      </c>
    </row>
    <row r="6" spans="1:25" ht="13.5" x14ac:dyDescent="0.15">
      <c r="A6" s="8" t="s">
        <v>18</v>
      </c>
      <c r="B6" s="83">
        <v>43716408.600000001</v>
      </c>
      <c r="C6" s="88">
        <f t="shared" si="0"/>
        <v>43.716408600000001</v>
      </c>
      <c r="D6" s="88">
        <f>B6/B4*100</f>
        <v>1.2079635470087826</v>
      </c>
      <c r="E6" s="2" t="str">
        <f t="shared" si="1"/>
        <v>43.7
(1.2)</v>
      </c>
    </row>
    <row r="7" spans="1:25" ht="13.5" x14ac:dyDescent="0.15">
      <c r="A7" s="8" t="s">
        <v>19</v>
      </c>
      <c r="B7" s="83">
        <v>71102373.900000006</v>
      </c>
      <c r="C7" s="88">
        <f t="shared" si="0"/>
        <v>71.102373900000003</v>
      </c>
      <c r="D7" s="88">
        <f>B7/B4*100</f>
        <v>1.9646873686002813</v>
      </c>
      <c r="E7" s="2" t="str">
        <f t="shared" si="1"/>
        <v>71.1
(2.0)</v>
      </c>
    </row>
    <row r="8" spans="1:25" ht="13.5" x14ac:dyDescent="0.15">
      <c r="A8" s="8" t="s">
        <v>20</v>
      </c>
      <c r="B8" s="83">
        <v>26219371.199999999</v>
      </c>
      <c r="C8" s="88">
        <f t="shared" si="0"/>
        <v>26.219371199999998</v>
      </c>
      <c r="D8" s="88">
        <f>B8/B4*100</f>
        <v>0.72448871372045687</v>
      </c>
      <c r="E8" s="2" t="str">
        <f t="shared" si="1"/>
        <v>26.2
(0.7)</v>
      </c>
    </row>
    <row r="9" spans="1:25" ht="13.5" x14ac:dyDescent="0.15">
      <c r="A9" s="8" t="s">
        <v>21</v>
      </c>
      <c r="B9" s="83">
        <v>56324521.5</v>
      </c>
      <c r="C9" s="88">
        <f t="shared" si="0"/>
        <v>56.324521499999996</v>
      </c>
      <c r="D9" s="88">
        <f>B9/B4*100</f>
        <v>1.5563485417398273</v>
      </c>
      <c r="E9" s="2" t="str">
        <f t="shared" si="1"/>
        <v>56.3
(1.6)</v>
      </c>
    </row>
    <row r="10" spans="1:25" ht="13.5" x14ac:dyDescent="0.15">
      <c r="A10" s="8" t="s">
        <v>22</v>
      </c>
      <c r="B10" s="83">
        <v>290827024.69999999</v>
      </c>
      <c r="C10" s="88">
        <f t="shared" si="0"/>
        <v>290.82702469999998</v>
      </c>
      <c r="D10" s="88">
        <f>B10/B4*100</f>
        <v>8.0360774266032191</v>
      </c>
      <c r="E10" s="2" t="str">
        <f t="shared" si="1"/>
        <v>290.8
(8.0)</v>
      </c>
    </row>
    <row r="11" spans="1:25" ht="13.5" x14ac:dyDescent="0.15">
      <c r="A11" s="8" t="s">
        <v>23</v>
      </c>
      <c r="B11" s="83">
        <v>84934366.700000003</v>
      </c>
      <c r="C11" s="88">
        <f t="shared" si="0"/>
        <v>84.934366699999998</v>
      </c>
      <c r="D11" s="88">
        <f>B11/B4*100</f>
        <v>2.3468903816100903</v>
      </c>
      <c r="E11" s="2" t="str">
        <f t="shared" si="1"/>
        <v>84.9
(2.3)</v>
      </c>
    </row>
    <row r="12" spans="1:25" ht="13.5" x14ac:dyDescent="0.15">
      <c r="A12" s="8" t="s">
        <v>24</v>
      </c>
      <c r="B12" s="83">
        <v>169643094.69999999</v>
      </c>
      <c r="C12" s="88">
        <f t="shared" si="0"/>
        <v>169.64309469999998</v>
      </c>
      <c r="D12" s="88">
        <f>B12/B4*100</f>
        <v>4.687545957271495</v>
      </c>
      <c r="E12" s="2" t="str">
        <f t="shared" si="1"/>
        <v>169.6
(4.7)</v>
      </c>
      <c r="Y12" s="94"/>
    </row>
    <row r="13" spans="1:25" ht="13.5" x14ac:dyDescent="0.15">
      <c r="A13" s="8" t="s">
        <v>25</v>
      </c>
      <c r="B13" s="83">
        <v>239129769.90000001</v>
      </c>
      <c r="C13" s="88">
        <f t="shared" si="0"/>
        <v>239.12976989999999</v>
      </c>
      <c r="D13" s="88">
        <f>B13/B4*100</f>
        <v>6.6075886445026519</v>
      </c>
      <c r="E13" s="2" t="str">
        <f t="shared" si="1"/>
        <v>239.1
(6.6)</v>
      </c>
    </row>
    <row r="14" spans="1:25" ht="13.5" x14ac:dyDescent="0.15">
      <c r="A14" s="8" t="s">
        <v>26</v>
      </c>
      <c r="B14" s="83">
        <v>291664607.89999998</v>
      </c>
      <c r="C14" s="88">
        <f t="shared" si="0"/>
        <v>291.66460789999996</v>
      </c>
      <c r="D14" s="88">
        <f>B14/B4*100</f>
        <v>8.0592213674160273</v>
      </c>
      <c r="E14" s="2" t="str">
        <f t="shared" si="1"/>
        <v>291.7
(8.1)</v>
      </c>
    </row>
    <row r="15" spans="1:25" ht="13.5" x14ac:dyDescent="0.15">
      <c r="A15" s="8" t="s">
        <v>27</v>
      </c>
      <c r="B15" s="83">
        <v>121066210</v>
      </c>
      <c r="C15" s="88">
        <f t="shared" si="0"/>
        <v>121.06621</v>
      </c>
      <c r="D15" s="88">
        <f>B15/B4*100</f>
        <v>3.3452786525220226</v>
      </c>
      <c r="E15" s="2" t="str">
        <f t="shared" si="1"/>
        <v>121.1
(3.3)</v>
      </c>
    </row>
    <row r="16" spans="1:25" ht="13.5" x14ac:dyDescent="0.15">
      <c r="A16" s="8" t="s">
        <v>28</v>
      </c>
      <c r="B16" s="83">
        <v>134436186</v>
      </c>
      <c r="C16" s="88">
        <f t="shared" si="0"/>
        <v>134.43618599999999</v>
      </c>
      <c r="D16" s="88">
        <f>B16/B4*100</f>
        <v>3.7147153045616936</v>
      </c>
      <c r="E16" s="2" t="str">
        <f t="shared" si="1"/>
        <v>134.4
(3.7)</v>
      </c>
    </row>
    <row r="17" spans="1:5" ht="13.5" x14ac:dyDescent="0.15">
      <c r="A17" s="8" t="s">
        <v>29</v>
      </c>
      <c r="B17" s="83">
        <v>155112192.09999999</v>
      </c>
      <c r="C17" s="88">
        <f t="shared" si="0"/>
        <v>155.11219209999999</v>
      </c>
      <c r="D17" s="88">
        <f>B17/B4*100</f>
        <v>4.2860308006505292</v>
      </c>
      <c r="E17" s="2" t="str">
        <f t="shared" si="1"/>
        <v>155.1
(4.3)</v>
      </c>
    </row>
    <row r="18" spans="1:5" ht="13.5" x14ac:dyDescent="0.15">
      <c r="A18" s="8" t="s">
        <v>30</v>
      </c>
      <c r="B18" s="83">
        <v>213563813.90000001</v>
      </c>
      <c r="C18" s="88">
        <f t="shared" si="0"/>
        <v>213.56381389999999</v>
      </c>
      <c r="D18" s="88">
        <f>B18/B4*100</f>
        <v>5.9011549761973718</v>
      </c>
      <c r="E18" s="2" t="str">
        <f t="shared" si="1"/>
        <v>213.6
(5.9)</v>
      </c>
    </row>
    <row r="19" spans="1:5" ht="13.5" x14ac:dyDescent="0.15">
      <c r="A19" s="8" t="s">
        <v>31</v>
      </c>
      <c r="B19" s="83">
        <v>262223133.69999999</v>
      </c>
      <c r="C19" s="88">
        <f t="shared" si="0"/>
        <v>262.22313369999995</v>
      </c>
      <c r="D19" s="88">
        <f>B19/B4*100</f>
        <v>7.2457001120629627</v>
      </c>
      <c r="E19" s="2" t="str">
        <f t="shared" si="1"/>
        <v>262.2
(7.2)</v>
      </c>
    </row>
    <row r="20" spans="1:5" ht="13.5" x14ac:dyDescent="0.15">
      <c r="A20" s="8" t="s">
        <v>32</v>
      </c>
      <c r="B20" s="83">
        <v>180934037.19999999</v>
      </c>
      <c r="C20" s="88">
        <f t="shared" si="0"/>
        <v>180.93403719999998</v>
      </c>
      <c r="D20" s="88">
        <f>B20/B4*100</f>
        <v>4.9995351482447941</v>
      </c>
      <c r="E20" s="2" t="str">
        <f t="shared" si="1"/>
        <v>180.9
(5.0)</v>
      </c>
    </row>
    <row r="21" spans="1:5" ht="13.5" x14ac:dyDescent="0.15">
      <c r="A21" s="8" t="s">
        <v>33</v>
      </c>
      <c r="B21" s="83">
        <v>123873510.40000001</v>
      </c>
      <c r="C21" s="88">
        <f t="shared" si="0"/>
        <v>123.8735104</v>
      </c>
      <c r="D21" s="88">
        <f>B21/B4*100</f>
        <v>3.4228494470429425</v>
      </c>
      <c r="E21" s="2" t="str">
        <f t="shared" si="1"/>
        <v>123.9
(3.4)</v>
      </c>
    </row>
    <row r="22" spans="1:5" ht="13.5" x14ac:dyDescent="0.15">
      <c r="A22" s="8" t="s">
        <v>34</v>
      </c>
      <c r="B22" s="83">
        <v>196904534</v>
      </c>
      <c r="C22" s="88">
        <f t="shared" si="0"/>
        <v>196.90453399999998</v>
      </c>
      <c r="D22" s="88">
        <f>B22/B4*100</f>
        <v>5.4408288999465402</v>
      </c>
      <c r="E22" s="2" t="str">
        <f t="shared" si="1"/>
        <v>196.9
(5.4)</v>
      </c>
    </row>
    <row r="23" spans="1:5" ht="13.5" x14ac:dyDescent="0.15">
      <c r="A23" s="8" t="s">
        <v>35</v>
      </c>
      <c r="B23" s="83">
        <v>177394098</v>
      </c>
      <c r="C23" s="82">
        <f t="shared" si="0"/>
        <v>177.39409799999999</v>
      </c>
      <c r="D23" s="82">
        <f>B23/B4*100</f>
        <v>4.9017202167541187</v>
      </c>
      <c r="E23" s="2" t="str">
        <f t="shared" si="1"/>
        <v>177.4
(4.9)</v>
      </c>
    </row>
    <row r="24" spans="1:5" ht="13.5" x14ac:dyDescent="0.15">
      <c r="A24" s="8" t="s">
        <v>36</v>
      </c>
      <c r="B24" s="83">
        <v>170992898.80000001</v>
      </c>
      <c r="C24" s="82">
        <f t="shared" si="0"/>
        <v>170.99289880000001</v>
      </c>
      <c r="D24" s="82">
        <f>B24/B4*100</f>
        <v>4.7248434892650772</v>
      </c>
      <c r="E24" s="2" t="str">
        <f t="shared" si="1"/>
        <v>171.0
(4.7)</v>
      </c>
    </row>
    <row r="25" spans="1:5" ht="13.5" x14ac:dyDescent="0.15">
      <c r="A25" s="8" t="s">
        <v>37</v>
      </c>
      <c r="B25" s="83">
        <v>202201720</v>
      </c>
      <c r="C25" s="82">
        <f t="shared" si="0"/>
        <v>202.20171999999999</v>
      </c>
      <c r="D25" s="82">
        <f>B25/B4*100</f>
        <v>5.5871997431755336</v>
      </c>
      <c r="E25" s="2" t="str">
        <f t="shared" si="1"/>
        <v>202.2
(5.6)</v>
      </c>
    </row>
    <row r="26" spans="1:5" ht="13.5" x14ac:dyDescent="0.15">
      <c r="A26" s="8" t="s">
        <v>38</v>
      </c>
      <c r="B26" s="83">
        <v>275019195.39999998</v>
      </c>
      <c r="C26" s="82">
        <f t="shared" si="0"/>
        <v>275.01919539999994</v>
      </c>
      <c r="D26" s="82">
        <f>B26/B4*100</f>
        <v>7.5992784725432694</v>
      </c>
      <c r="E26" s="2" t="str">
        <f t="shared" si="1"/>
        <v>275.0
(7.6)</v>
      </c>
    </row>
    <row r="27" spans="1:5" x14ac:dyDescent="0.25">
      <c r="A27" s="24"/>
      <c r="B27" s="24"/>
      <c r="C27" s="69"/>
      <c r="D27" s="69"/>
    </row>
    <row r="28" spans="1:5" x14ac:dyDescent="0.25">
      <c r="A28" s="24"/>
      <c r="B28" s="80"/>
      <c r="C28" s="69"/>
      <c r="D28" s="69"/>
    </row>
    <row r="29" spans="1:5" x14ac:dyDescent="0.25">
      <c r="A29" s="24"/>
      <c r="B29" s="24"/>
      <c r="C29" s="69"/>
      <c r="D29" s="69"/>
    </row>
    <row r="30" spans="1:5" x14ac:dyDescent="0.25">
      <c r="A30" s="14" t="s">
        <v>75</v>
      </c>
      <c r="B30" s="33"/>
      <c r="C30" s="69"/>
      <c r="D30" s="69"/>
    </row>
    <row r="31" spans="1:5" ht="12" customHeight="1" x14ac:dyDescent="0.25">
      <c r="A31" s="34"/>
      <c r="B31" s="25" t="s">
        <v>15</v>
      </c>
      <c r="C31" s="69"/>
      <c r="D31" s="69"/>
    </row>
    <row r="32" spans="1:5" x14ac:dyDescent="0.25">
      <c r="A32" s="35"/>
      <c r="B32" s="9" t="s">
        <v>9</v>
      </c>
      <c r="C32" s="69"/>
      <c r="D32" s="69"/>
    </row>
    <row r="33" spans="1:5" ht="13.5" x14ac:dyDescent="0.15">
      <c r="A33" s="11" t="s">
        <v>1</v>
      </c>
      <c r="B33" s="61">
        <f>SUM(B34:B55)</f>
        <v>6922710305</v>
      </c>
      <c r="C33" s="82">
        <f>B33*0.000001</f>
        <v>6922.7103049999996</v>
      </c>
      <c r="D33" s="82">
        <f>SUM(D34:D55)</f>
        <v>100.00000000000001</v>
      </c>
      <c r="E33" s="2" t="str">
        <f>FIXED(C33,1)&amp;CHAR(10)&amp;"("&amp;FIXED(D33,1)&amp;")"</f>
        <v>6,922.7
(100.0)</v>
      </c>
    </row>
    <row r="34" spans="1:5" ht="13.5" x14ac:dyDescent="0.15">
      <c r="A34" s="8" t="s">
        <v>17</v>
      </c>
      <c r="B34" s="71">
        <v>72526696</v>
      </c>
      <c r="C34" s="88">
        <f t="shared" ref="C34:C55" si="2">B34*0.000001</f>
        <v>72.526696000000001</v>
      </c>
      <c r="D34" s="88">
        <f>B34/B33*100</f>
        <v>1.0476633111112108</v>
      </c>
      <c r="E34" s="2" t="str">
        <f t="shared" ref="E34:E55" si="3">FIXED(C34,1)&amp;CHAR(10)&amp;"("&amp;FIXED(D34,1)&amp;")"</f>
        <v>72.5
(1.0)</v>
      </c>
    </row>
    <row r="35" spans="1:5" ht="13.5" x14ac:dyDescent="0.15">
      <c r="A35" s="8" t="s">
        <v>18</v>
      </c>
      <c r="B35" s="71">
        <v>45391391</v>
      </c>
      <c r="C35" s="88">
        <f t="shared" si="2"/>
        <v>45.391390999999999</v>
      </c>
      <c r="D35" s="88">
        <f>B35/B33*100</f>
        <v>0.65568814814070142</v>
      </c>
      <c r="E35" s="2" t="str">
        <f t="shared" si="3"/>
        <v>45.4
(0.7)</v>
      </c>
    </row>
    <row r="36" spans="1:5" ht="13.5" x14ac:dyDescent="0.15">
      <c r="A36" s="8" t="s">
        <v>19</v>
      </c>
      <c r="B36" s="71">
        <v>170095385</v>
      </c>
      <c r="C36" s="88">
        <f t="shared" si="2"/>
        <v>170.09538499999999</v>
      </c>
      <c r="D36" s="88">
        <f>B36/B33*100</f>
        <v>2.4570634550047084</v>
      </c>
      <c r="E36" s="2" t="str">
        <f t="shared" si="3"/>
        <v>170.1
(2.5)</v>
      </c>
    </row>
    <row r="37" spans="1:5" ht="13.5" x14ac:dyDescent="0.15">
      <c r="A37" s="8" t="s">
        <v>20</v>
      </c>
      <c r="B37" s="71">
        <v>64358950</v>
      </c>
      <c r="C37" s="88">
        <f t="shared" si="2"/>
        <v>64.358949999999993</v>
      </c>
      <c r="D37" s="88">
        <f>B37/B33*100</f>
        <v>0.92967850978129296</v>
      </c>
      <c r="E37" s="2" t="str">
        <f t="shared" si="3"/>
        <v>64.4
(0.9)</v>
      </c>
    </row>
    <row r="38" spans="1:5" ht="13.5" x14ac:dyDescent="0.15">
      <c r="A38" s="8" t="s">
        <v>21</v>
      </c>
      <c r="B38" s="71">
        <v>67717062</v>
      </c>
      <c r="C38" s="88">
        <f t="shared" si="2"/>
        <v>67.717061999999999</v>
      </c>
      <c r="D38" s="88">
        <f>B38/B33*100</f>
        <v>0.97818714082388569</v>
      </c>
      <c r="E38" s="2" t="str">
        <f t="shared" si="3"/>
        <v>67.7
(1.0)</v>
      </c>
    </row>
    <row r="39" spans="1:5" ht="13.5" x14ac:dyDescent="0.15">
      <c r="A39" s="8" t="s">
        <v>22</v>
      </c>
      <c r="B39" s="71">
        <v>422096797</v>
      </c>
      <c r="C39" s="88">
        <f t="shared" si="2"/>
        <v>422.09679699999998</v>
      </c>
      <c r="D39" s="88">
        <f>B39/B33*100</f>
        <v>6.0972766214864738</v>
      </c>
      <c r="E39" s="2" t="str">
        <f t="shared" si="3"/>
        <v>422.1
(6.1)</v>
      </c>
    </row>
    <row r="40" spans="1:5" ht="13.5" x14ac:dyDescent="0.15">
      <c r="A40" s="8" t="s">
        <v>23</v>
      </c>
      <c r="B40" s="71">
        <v>154931686</v>
      </c>
      <c r="C40" s="88">
        <f t="shared" si="2"/>
        <v>154.93168599999998</v>
      </c>
      <c r="D40" s="88">
        <f>B40/B33*100</f>
        <v>2.2380206476081912</v>
      </c>
      <c r="E40" s="2" t="str">
        <f t="shared" si="3"/>
        <v>154.9
(2.2)</v>
      </c>
    </row>
    <row r="41" spans="1:5" ht="13.5" x14ac:dyDescent="0.15">
      <c r="A41" s="8" t="s">
        <v>24</v>
      </c>
      <c r="B41" s="71">
        <v>229142084</v>
      </c>
      <c r="C41" s="88">
        <f t="shared" si="2"/>
        <v>229.14208399999998</v>
      </c>
      <c r="D41" s="88">
        <f>B41/B33*100</f>
        <v>3.3100053866835908</v>
      </c>
      <c r="E41" s="2" t="str">
        <f t="shared" si="3"/>
        <v>229.1
(3.3)</v>
      </c>
    </row>
    <row r="42" spans="1:5" ht="13.5" x14ac:dyDescent="0.15">
      <c r="A42" s="8" t="s">
        <v>25</v>
      </c>
      <c r="B42" s="71">
        <v>224402789</v>
      </c>
      <c r="C42" s="88">
        <f t="shared" si="2"/>
        <v>224.40278899999998</v>
      </c>
      <c r="D42" s="88">
        <f>B42/B33*100</f>
        <v>3.2415452779805438</v>
      </c>
      <c r="E42" s="2" t="str">
        <f t="shared" si="3"/>
        <v>224.4
(3.2)</v>
      </c>
    </row>
    <row r="43" spans="1:5" ht="13.5" x14ac:dyDescent="0.15">
      <c r="A43" s="8" t="s">
        <v>26</v>
      </c>
      <c r="B43" s="71">
        <v>507012870</v>
      </c>
      <c r="C43" s="88">
        <f t="shared" si="2"/>
        <v>507.01286999999996</v>
      </c>
      <c r="D43" s="88">
        <f>B43/B33*100</f>
        <v>7.3239070777496584</v>
      </c>
      <c r="E43" s="2" t="str">
        <f t="shared" si="3"/>
        <v>507.0
(7.3)</v>
      </c>
    </row>
    <row r="44" spans="1:5" ht="13.5" x14ac:dyDescent="0.15">
      <c r="A44" s="8" t="s">
        <v>27</v>
      </c>
      <c r="B44" s="71">
        <v>282795542</v>
      </c>
      <c r="C44" s="88">
        <f t="shared" si="2"/>
        <v>282.79554200000001</v>
      </c>
      <c r="D44" s="88">
        <f>B44/B33*100</f>
        <v>4.0850408227504182</v>
      </c>
      <c r="E44" s="2" t="str">
        <f t="shared" si="3"/>
        <v>282.8
(4.1)</v>
      </c>
    </row>
    <row r="45" spans="1:5" ht="13.5" x14ac:dyDescent="0.15">
      <c r="A45" s="8" t="s">
        <v>28</v>
      </c>
      <c r="B45" s="71">
        <v>351171479</v>
      </c>
      <c r="C45" s="88">
        <f>B45*0.000001</f>
        <v>351.17147899999998</v>
      </c>
      <c r="D45" s="88">
        <f>B45/B33*100</f>
        <v>5.0727455509204642</v>
      </c>
      <c r="E45" s="2" t="str">
        <f t="shared" si="3"/>
        <v>351.2
(5.1)</v>
      </c>
    </row>
    <row r="46" spans="1:5" ht="13.5" x14ac:dyDescent="0.15">
      <c r="A46" s="8" t="s">
        <v>29</v>
      </c>
      <c r="B46" s="71">
        <v>327804272</v>
      </c>
      <c r="C46" s="88">
        <f t="shared" si="2"/>
        <v>327.80427199999997</v>
      </c>
      <c r="D46" s="88">
        <f>B46/B33*100</f>
        <v>4.7352013526153183</v>
      </c>
      <c r="E46" s="2" t="str">
        <f t="shared" si="3"/>
        <v>327.8
(4.7)</v>
      </c>
    </row>
    <row r="47" spans="1:5" ht="13.5" x14ac:dyDescent="0.15">
      <c r="A47" s="8" t="s">
        <v>30</v>
      </c>
      <c r="B47" s="71">
        <v>203051215</v>
      </c>
      <c r="C47" s="88">
        <f t="shared" si="2"/>
        <v>203.05121499999998</v>
      </c>
      <c r="D47" s="88">
        <f>B47/B33*100</f>
        <v>2.9331173204423147</v>
      </c>
      <c r="E47" s="2" t="str">
        <f t="shared" si="3"/>
        <v>203.1
(2.9)</v>
      </c>
    </row>
    <row r="48" spans="1:5" ht="13.5" x14ac:dyDescent="0.15">
      <c r="A48" s="8" t="s">
        <v>31</v>
      </c>
      <c r="B48" s="71">
        <v>270446312</v>
      </c>
      <c r="C48" s="88">
        <f t="shared" si="2"/>
        <v>270.44631199999998</v>
      </c>
      <c r="D48" s="88">
        <f>B48/B33*100</f>
        <v>3.9066536094203927</v>
      </c>
      <c r="E48" s="2" t="str">
        <f t="shared" si="3"/>
        <v>270.4
(3.9)</v>
      </c>
    </row>
    <row r="49" spans="1:5" ht="13.5" x14ac:dyDescent="0.15">
      <c r="A49" s="8" t="s">
        <v>32</v>
      </c>
      <c r="B49" s="71">
        <v>337066745</v>
      </c>
      <c r="C49" s="88">
        <f t="shared" si="2"/>
        <v>337.06674499999997</v>
      </c>
      <c r="D49" s="88">
        <f>B49/B33*100</f>
        <v>4.8689997147006139</v>
      </c>
      <c r="E49" s="2" t="str">
        <f t="shared" si="3"/>
        <v>337.1
(4.9)</v>
      </c>
    </row>
    <row r="50" spans="1:5" ht="13.5" x14ac:dyDescent="0.15">
      <c r="A50" s="8" t="s">
        <v>33</v>
      </c>
      <c r="B50" s="71">
        <v>233879747</v>
      </c>
      <c r="C50" s="88">
        <f t="shared" si="2"/>
        <v>233.87974699999998</v>
      </c>
      <c r="D50" s="88">
        <f>B50/B33*100</f>
        <v>3.3784419208048893</v>
      </c>
      <c r="E50" s="2" t="str">
        <f t="shared" si="3"/>
        <v>233.9
(3.4)</v>
      </c>
    </row>
    <row r="51" spans="1:5" ht="13.5" x14ac:dyDescent="0.15">
      <c r="A51" s="8" t="s">
        <v>34</v>
      </c>
      <c r="B51" s="71">
        <v>477960666</v>
      </c>
      <c r="C51" s="88">
        <f t="shared" si="2"/>
        <v>477.960666</v>
      </c>
      <c r="D51" s="88">
        <f>B51/B33*100</f>
        <v>6.9042419073175418</v>
      </c>
      <c r="E51" s="2" t="str">
        <f t="shared" si="3"/>
        <v>478.0
(6.9)</v>
      </c>
    </row>
    <row r="52" spans="1:5" ht="13.5" x14ac:dyDescent="0.15">
      <c r="A52" s="8" t="s">
        <v>35</v>
      </c>
      <c r="B52" s="71">
        <v>617310681</v>
      </c>
      <c r="C52" s="82">
        <f t="shared" si="2"/>
        <v>617.31068099999993</v>
      </c>
      <c r="D52" s="82">
        <f>B52/B33*100</f>
        <v>8.9171820544641438</v>
      </c>
      <c r="E52" s="2" t="str">
        <f t="shared" si="3"/>
        <v>617.3
(8.9)</v>
      </c>
    </row>
    <row r="53" spans="1:5" ht="13.5" x14ac:dyDescent="0.15">
      <c r="A53" s="8" t="s">
        <v>36</v>
      </c>
      <c r="B53" s="71">
        <v>553725353</v>
      </c>
      <c r="C53" s="82">
        <f t="shared" si="2"/>
        <v>553.72535299999993</v>
      </c>
      <c r="D53" s="82">
        <f>B53/B33*100</f>
        <v>7.9986786764725091</v>
      </c>
      <c r="E53" s="2" t="str">
        <f t="shared" si="3"/>
        <v>553.7
(8.0)</v>
      </c>
    </row>
    <row r="54" spans="1:5" ht="13.5" x14ac:dyDescent="0.15">
      <c r="A54" s="8" t="s">
        <v>37</v>
      </c>
      <c r="B54" s="71">
        <v>601770214</v>
      </c>
      <c r="C54" s="82">
        <f t="shared" si="2"/>
        <v>601.77021400000001</v>
      </c>
      <c r="D54" s="82">
        <f>B54/B33*100</f>
        <v>8.6926967544108429</v>
      </c>
      <c r="E54" s="2" t="str">
        <f t="shared" si="3"/>
        <v>601.8
(8.7)</v>
      </c>
    </row>
    <row r="55" spans="1:5" ht="13.5" x14ac:dyDescent="0.15">
      <c r="A55" s="8" t="s">
        <v>38</v>
      </c>
      <c r="B55" s="71">
        <v>708052369</v>
      </c>
      <c r="C55" s="82">
        <f t="shared" si="2"/>
        <v>708.052369</v>
      </c>
      <c r="D55" s="82">
        <f>B55/B33*100</f>
        <v>10.227964739310293</v>
      </c>
      <c r="E55" s="2" t="str">
        <f t="shared" si="3"/>
        <v>708.1
(10.2)</v>
      </c>
    </row>
  </sheetData>
  <mergeCells count="1">
    <mergeCell ref="A2:A3"/>
  </mergeCells>
  <phoneticPr fontId="1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E84"/>
  <sheetViews>
    <sheetView zoomScaleNormal="100" workbookViewId="0">
      <selection activeCell="L16" sqref="L16"/>
    </sheetView>
  </sheetViews>
  <sheetFormatPr defaultRowHeight="13.5" x14ac:dyDescent="0.25"/>
  <cols>
    <col min="1" max="1" width="15" customWidth="1"/>
    <col min="25" max="25" width="12" customWidth="1"/>
    <col min="27" max="27" width="18.140625" bestFit="1" customWidth="1"/>
    <col min="28" max="28" width="14.42578125" bestFit="1" customWidth="1"/>
    <col min="29" max="29" width="18.140625" bestFit="1" customWidth="1"/>
    <col min="30" max="30" width="16.28515625" bestFit="1" customWidth="1"/>
    <col min="31" max="34" width="14.42578125" bestFit="1" customWidth="1"/>
    <col min="35" max="36" width="16.7109375" bestFit="1" customWidth="1"/>
    <col min="37" max="37" width="13.28515625" bestFit="1" customWidth="1"/>
    <col min="38" max="39" width="14.42578125" bestFit="1" customWidth="1"/>
    <col min="40" max="42" width="12.28515625" bestFit="1" customWidth="1"/>
    <col min="43" max="43" width="13.28515625" bestFit="1" customWidth="1"/>
    <col min="44" max="46" width="12.28515625" bestFit="1" customWidth="1"/>
    <col min="47" max="48" width="13.28515625" bestFit="1" customWidth="1"/>
    <col min="49" max="49" width="14.140625" bestFit="1" customWidth="1"/>
    <col min="51" max="51" width="14.140625" bestFit="1" customWidth="1"/>
  </cols>
  <sheetData>
    <row r="1" spans="1:36" s="2" customFormat="1" ht="12" customHeight="1" x14ac:dyDescent="0.15">
      <c r="A1" s="112" t="s">
        <v>77</v>
      </c>
      <c r="B1" s="125"/>
      <c r="C1" s="125"/>
      <c r="D1" s="22"/>
      <c r="E1" s="23"/>
      <c r="F1" s="23"/>
      <c r="G1" s="23"/>
      <c r="H1" s="23"/>
      <c r="I1" s="7"/>
      <c r="M1" s="74"/>
    </row>
    <row r="2" spans="1:36" s="2" customFormat="1" ht="12" x14ac:dyDescent="0.25">
      <c r="A2" s="108"/>
      <c r="B2" s="25" t="s">
        <v>15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72</v>
      </c>
      <c r="Z2" s="127" t="s">
        <v>14</v>
      </c>
      <c r="AA2" s="17" t="s">
        <v>15</v>
      </c>
      <c r="AB2" s="18" t="s">
        <v>2</v>
      </c>
      <c r="AC2" s="18" t="s">
        <v>3</v>
      </c>
      <c r="AD2" s="18" t="s">
        <v>4</v>
      </c>
      <c r="AE2" s="18" t="s">
        <v>5</v>
      </c>
      <c r="AF2" s="18" t="s">
        <v>6</v>
      </c>
      <c r="AG2" s="18" t="s">
        <v>7</v>
      </c>
      <c r="AH2" s="18" t="s">
        <v>78</v>
      </c>
    </row>
    <row r="3" spans="1:36" s="2" customFormat="1" ht="12" x14ac:dyDescent="0.25">
      <c r="A3" s="109"/>
      <c r="B3" s="9" t="s">
        <v>9</v>
      </c>
      <c r="C3" s="9" t="s">
        <v>9</v>
      </c>
      <c r="D3" s="9" t="s">
        <v>9</v>
      </c>
      <c r="E3" s="9" t="s">
        <v>9</v>
      </c>
      <c r="F3" s="9" t="s">
        <v>9</v>
      </c>
      <c r="G3" s="9" t="s">
        <v>9</v>
      </c>
      <c r="H3" s="9" t="s">
        <v>9</v>
      </c>
      <c r="I3" s="9" t="s">
        <v>9</v>
      </c>
      <c r="J3" s="99" t="s">
        <v>100</v>
      </c>
      <c r="Z3" s="128"/>
      <c r="AA3" s="19" t="s">
        <v>9</v>
      </c>
      <c r="AB3" s="20" t="s">
        <v>9</v>
      </c>
      <c r="AC3" s="20" t="s">
        <v>9</v>
      </c>
      <c r="AD3" s="20" t="s">
        <v>9</v>
      </c>
      <c r="AE3" s="20" t="s">
        <v>9</v>
      </c>
      <c r="AF3" s="20" t="s">
        <v>9</v>
      </c>
      <c r="AG3" s="20" t="s">
        <v>9</v>
      </c>
      <c r="AH3" s="20" t="s">
        <v>9</v>
      </c>
      <c r="AJ3" s="104" t="s">
        <v>101</v>
      </c>
    </row>
    <row r="4" spans="1:36" s="6" customFormat="1" x14ac:dyDescent="0.15">
      <c r="A4" s="11" t="s">
        <v>1</v>
      </c>
      <c r="B4" s="26">
        <f>AA4*0.000001</f>
        <v>10541.727510299999</v>
      </c>
      <c r="C4" s="26">
        <f t="shared" ref="C4:H19" si="0">AB4*0.000001</f>
        <v>588.17866009999989</v>
      </c>
      <c r="D4" s="26">
        <f t="shared" si="0"/>
        <v>1219.0980032999998</v>
      </c>
      <c r="E4" s="26">
        <f t="shared" si="0"/>
        <v>6965.3151847999998</v>
      </c>
      <c r="F4" s="26">
        <f t="shared" si="0"/>
        <v>293.72439569999989</v>
      </c>
      <c r="G4" s="26">
        <f t="shared" si="0"/>
        <v>369.73237560000001</v>
      </c>
      <c r="H4" s="26">
        <f t="shared" si="0"/>
        <v>295.93465840000005</v>
      </c>
      <c r="I4" s="26">
        <f>AW30*0.000001</f>
        <v>809.74423239999999</v>
      </c>
      <c r="J4" s="77"/>
      <c r="Z4" s="52" t="s">
        <v>1</v>
      </c>
      <c r="AA4" s="72">
        <f>SUM(AA5:AA26)</f>
        <v>10541727510.299999</v>
      </c>
      <c r="AB4" s="72">
        <f t="shared" ref="AB4:AG4" si="1">SUM(AB5:AB26)</f>
        <v>588178660.0999999</v>
      </c>
      <c r="AC4" s="72">
        <f t="shared" si="1"/>
        <v>1219098003.3</v>
      </c>
      <c r="AD4" s="72">
        <f t="shared" si="1"/>
        <v>6965315184.8000002</v>
      </c>
      <c r="AE4" s="72">
        <f t="shared" si="1"/>
        <v>293724395.69999993</v>
      </c>
      <c r="AF4" s="72">
        <f t="shared" si="1"/>
        <v>369732375.60000002</v>
      </c>
      <c r="AG4" s="72">
        <f t="shared" si="1"/>
        <v>295934658.40000004</v>
      </c>
      <c r="AH4" s="21">
        <f>AW30</f>
        <v>809744232.39999998</v>
      </c>
      <c r="AI4" s="6">
        <f>SUM(AB4:AH4)</f>
        <v>10541727510.300001</v>
      </c>
      <c r="AJ4" s="6">
        <f>'1.시군구별 면적 및 지번수'!B4</f>
        <v>10541727510.299999</v>
      </c>
    </row>
    <row r="5" spans="1:36" s="6" customFormat="1" x14ac:dyDescent="0.15">
      <c r="A5" s="8" t="s">
        <v>17</v>
      </c>
      <c r="B5" s="26">
        <f t="shared" ref="B5:H26" si="2">AA5*0.000001</f>
        <v>204.26083269999998</v>
      </c>
      <c r="C5" s="26">
        <f t="shared" si="0"/>
        <v>11.5280068</v>
      </c>
      <c r="D5" s="26">
        <f t="shared" si="0"/>
        <v>42.958894799999996</v>
      </c>
      <c r="E5" s="26">
        <f t="shared" si="0"/>
        <v>75.230163500000003</v>
      </c>
      <c r="F5" s="26">
        <f t="shared" si="0"/>
        <v>12.4607633</v>
      </c>
      <c r="G5" s="26">
        <f t="shared" si="0"/>
        <v>12.053910599999998</v>
      </c>
      <c r="H5" s="26">
        <f t="shared" si="0"/>
        <v>9.1284732999999996</v>
      </c>
      <c r="I5" s="26">
        <f t="shared" ref="I5:I26" si="3">AW31*0.000001</f>
        <v>40.900620399999994</v>
      </c>
      <c r="J5" s="77" t="str">
        <f>A5&amp;CHAR(10)&amp;FIXED(B5,1)</f>
        <v>창원시의창구
204.3</v>
      </c>
      <c r="L5" s="129" t="s">
        <v>99</v>
      </c>
      <c r="M5" s="129"/>
      <c r="N5" s="130"/>
      <c r="Z5" s="54" t="s">
        <v>17</v>
      </c>
      <c r="AA5" s="70">
        <f>AC63</f>
        <v>204260832.69999999</v>
      </c>
      <c r="AB5" s="70">
        <f t="shared" ref="AB5:AC5" si="4">AD63</f>
        <v>11528006.800000001</v>
      </c>
      <c r="AC5" s="70">
        <f t="shared" si="4"/>
        <v>42958894.799999997</v>
      </c>
      <c r="AD5" s="70">
        <f>AH63</f>
        <v>75230163.5</v>
      </c>
      <c r="AE5" s="70">
        <f>AK63</f>
        <v>12460763.300000001</v>
      </c>
      <c r="AF5" s="70">
        <f>AQ63</f>
        <v>12053910.6</v>
      </c>
      <c r="AG5" s="70">
        <f>AT63</f>
        <v>9128473.3000000007</v>
      </c>
      <c r="AH5" s="27"/>
    </row>
    <row r="6" spans="1:36" s="6" customFormat="1" x14ac:dyDescent="0.15">
      <c r="A6" s="8" t="s">
        <v>18</v>
      </c>
      <c r="B6" s="26">
        <f t="shared" si="2"/>
        <v>89.107799599999993</v>
      </c>
      <c r="C6" s="26">
        <f t="shared" si="0"/>
        <v>0.97292429999999996</v>
      </c>
      <c r="D6" s="26">
        <f t="shared" si="0"/>
        <v>2.0409275</v>
      </c>
      <c r="E6" s="26">
        <f t="shared" si="0"/>
        <v>45.5548924</v>
      </c>
      <c r="F6" s="26">
        <f t="shared" si="0"/>
        <v>8.5907630999999984</v>
      </c>
      <c r="G6" s="26">
        <f t="shared" si="0"/>
        <v>7.2446520999999997</v>
      </c>
      <c r="H6" s="26">
        <f t="shared" si="0"/>
        <v>1.6632453999999999</v>
      </c>
      <c r="I6" s="26">
        <f t="shared" si="3"/>
        <v>23.040394800000001</v>
      </c>
      <c r="J6" s="77" t="str">
        <f t="shared" ref="J6:J26" si="5">A6&amp;CHAR(10)&amp;FIXED(B6,1)</f>
        <v>창원시성산구
89.1</v>
      </c>
      <c r="L6" s="98" t="str">
        <f t="shared" ref="L6:S6" si="6">B2&amp;CHAR(10)&amp;FIXED(B4,1)</f>
        <v>계
10,541.7</v>
      </c>
      <c r="M6" s="98" t="str">
        <f t="shared" si="6"/>
        <v>전
588.2</v>
      </c>
      <c r="N6" s="98" t="str">
        <f t="shared" si="6"/>
        <v>답
1,219.1</v>
      </c>
      <c r="O6" s="98" t="str">
        <f t="shared" si="6"/>
        <v>임야
6,965.3</v>
      </c>
      <c r="P6" s="98" t="str">
        <f t="shared" si="6"/>
        <v>대
293.7</v>
      </c>
      <c r="Q6" s="98" t="str">
        <f t="shared" si="6"/>
        <v>도로
369.7</v>
      </c>
      <c r="R6" s="98" t="str">
        <f t="shared" si="6"/>
        <v>하천
295.9</v>
      </c>
      <c r="S6" s="101" t="str">
        <f t="shared" si="6"/>
        <v>기타
809.7</v>
      </c>
      <c r="U6" s="102"/>
      <c r="V6" s="102"/>
      <c r="W6" s="102"/>
      <c r="Z6" s="54" t="s">
        <v>18</v>
      </c>
      <c r="AA6" s="70">
        <f t="shared" ref="AA6:AA26" si="7">AC64</f>
        <v>89107799.599999994</v>
      </c>
      <c r="AB6" s="70">
        <f t="shared" ref="AB6:AB26" si="8">AD64</f>
        <v>972924.3</v>
      </c>
      <c r="AC6" s="70">
        <f t="shared" ref="AC6:AC26" si="9">AE64</f>
        <v>2040927.5</v>
      </c>
      <c r="AD6" s="70">
        <f t="shared" ref="AD6:AD26" si="10">AH64</f>
        <v>45554892.399999999</v>
      </c>
      <c r="AE6" s="70">
        <f t="shared" ref="AE6:AE26" si="11">AK64</f>
        <v>8590763.0999999996</v>
      </c>
      <c r="AF6" s="70">
        <f t="shared" ref="AF6:AF26" si="12">AQ64</f>
        <v>7244652.0999999996</v>
      </c>
      <c r="AG6" s="70">
        <f t="shared" ref="AG6:AG26" si="13">AT64</f>
        <v>1663245.4</v>
      </c>
      <c r="AH6" s="27"/>
    </row>
    <row r="7" spans="1:36" s="6" customFormat="1" x14ac:dyDescent="0.15">
      <c r="A7" s="8" t="s">
        <v>19</v>
      </c>
      <c r="B7" s="26">
        <f t="shared" si="2"/>
        <v>241.1977589</v>
      </c>
      <c r="C7" s="26">
        <f t="shared" si="0"/>
        <v>9.4154727999999999</v>
      </c>
      <c r="D7" s="26">
        <f t="shared" si="0"/>
        <v>24.246518899999998</v>
      </c>
      <c r="E7" s="26">
        <f t="shared" si="0"/>
        <v>169.03800230000002</v>
      </c>
      <c r="F7" s="26">
        <f t="shared" si="0"/>
        <v>10.445146300000001</v>
      </c>
      <c r="G7" s="26">
        <f t="shared" si="0"/>
        <v>9.731526800000001</v>
      </c>
      <c r="H7" s="26">
        <f t="shared" si="0"/>
        <v>3.3300055</v>
      </c>
      <c r="I7" s="26">
        <f t="shared" si="3"/>
        <v>14.991086299999999</v>
      </c>
      <c r="J7" s="77" t="str">
        <f t="shared" si="5"/>
        <v>창원시마산합포구
241.2</v>
      </c>
      <c r="M7" s="102"/>
      <c r="N7" s="102"/>
      <c r="Z7" s="54" t="s">
        <v>19</v>
      </c>
      <c r="AA7" s="70">
        <f t="shared" si="7"/>
        <v>241197758.90000001</v>
      </c>
      <c r="AB7" s="70">
        <f t="shared" si="8"/>
        <v>9415472.8000000007</v>
      </c>
      <c r="AC7" s="70">
        <f t="shared" si="9"/>
        <v>24246518.899999999</v>
      </c>
      <c r="AD7" s="70">
        <f t="shared" si="10"/>
        <v>169038002.30000001</v>
      </c>
      <c r="AE7" s="70">
        <f t="shared" si="11"/>
        <v>10445146.300000001</v>
      </c>
      <c r="AF7" s="70">
        <f t="shared" si="12"/>
        <v>9731526.8000000007</v>
      </c>
      <c r="AG7" s="70">
        <f t="shared" si="13"/>
        <v>3330005.5</v>
      </c>
      <c r="AH7" s="27"/>
    </row>
    <row r="8" spans="1:36" s="6" customFormat="1" x14ac:dyDescent="0.15">
      <c r="A8" s="8" t="s">
        <v>20</v>
      </c>
      <c r="B8" s="26">
        <f t="shared" si="2"/>
        <v>90.578321200000005</v>
      </c>
      <c r="C8" s="26">
        <f t="shared" si="0"/>
        <v>2.0502495999999999</v>
      </c>
      <c r="D8" s="26">
        <f t="shared" si="0"/>
        <v>5.247941599999999</v>
      </c>
      <c r="E8" s="26">
        <f t="shared" si="0"/>
        <v>63.308624099999996</v>
      </c>
      <c r="F8" s="26">
        <f t="shared" si="0"/>
        <v>6.4927444999999997</v>
      </c>
      <c r="G8" s="26">
        <f t="shared" si="0"/>
        <v>4.7562987000000003</v>
      </c>
      <c r="H8" s="26">
        <f t="shared" si="0"/>
        <v>1.3296934999999999</v>
      </c>
      <c r="I8" s="26">
        <f t="shared" si="3"/>
        <v>7.3927692</v>
      </c>
      <c r="J8" s="77" t="str">
        <f t="shared" si="5"/>
        <v>창원시마산회원구
90.6</v>
      </c>
      <c r="M8" s="102"/>
      <c r="N8" s="102"/>
      <c r="Z8" s="54" t="s">
        <v>20</v>
      </c>
      <c r="AA8" s="70">
        <f t="shared" si="7"/>
        <v>90578321.200000003</v>
      </c>
      <c r="AB8" s="70">
        <f t="shared" si="8"/>
        <v>2050249.6</v>
      </c>
      <c r="AC8" s="70">
        <f t="shared" si="9"/>
        <v>5247941.5999999996</v>
      </c>
      <c r="AD8" s="70">
        <f t="shared" si="10"/>
        <v>63308624.100000001</v>
      </c>
      <c r="AE8" s="70">
        <f t="shared" si="11"/>
        <v>6492744.5</v>
      </c>
      <c r="AF8" s="70">
        <f t="shared" si="12"/>
        <v>4756298.7</v>
      </c>
      <c r="AG8" s="70">
        <f t="shared" si="13"/>
        <v>1329693.5</v>
      </c>
      <c r="AH8" s="27"/>
    </row>
    <row r="9" spans="1:36" s="6" customFormat="1" x14ac:dyDescent="0.15">
      <c r="A9" s="8" t="s">
        <v>21</v>
      </c>
      <c r="B9" s="26">
        <f t="shared" si="2"/>
        <v>124.04158349999999</v>
      </c>
      <c r="C9" s="26">
        <f t="shared" si="0"/>
        <v>3.5822209999999997</v>
      </c>
      <c r="D9" s="26">
        <f t="shared" si="0"/>
        <v>4.7511310999999994</v>
      </c>
      <c r="E9" s="26">
        <f t="shared" si="0"/>
        <v>70.647944299999992</v>
      </c>
      <c r="F9" s="26">
        <f t="shared" si="0"/>
        <v>11.413771599999999</v>
      </c>
      <c r="G9" s="26">
        <f t="shared" si="0"/>
        <v>7.7469511999999998</v>
      </c>
      <c r="H9" s="26">
        <f t="shared" si="0"/>
        <v>0.60537889999999994</v>
      </c>
      <c r="I9" s="26">
        <f t="shared" si="3"/>
        <v>25.294185399999996</v>
      </c>
      <c r="J9" s="77" t="str">
        <f t="shared" si="5"/>
        <v>창원시진해구
124.0</v>
      </c>
      <c r="M9" s="102"/>
      <c r="N9" s="102"/>
      <c r="Z9" s="54" t="s">
        <v>21</v>
      </c>
      <c r="AA9" s="70">
        <f t="shared" si="7"/>
        <v>124041583.5</v>
      </c>
      <c r="AB9" s="70">
        <f t="shared" si="8"/>
        <v>3582221</v>
      </c>
      <c r="AC9" s="70">
        <f t="shared" si="9"/>
        <v>4751131.0999999996</v>
      </c>
      <c r="AD9" s="70">
        <f t="shared" si="10"/>
        <v>70647944.299999997</v>
      </c>
      <c r="AE9" s="70">
        <f t="shared" si="11"/>
        <v>11413771.6</v>
      </c>
      <c r="AF9" s="70">
        <f t="shared" si="12"/>
        <v>7746951.2000000002</v>
      </c>
      <c r="AG9" s="70">
        <f t="shared" si="13"/>
        <v>605378.9</v>
      </c>
      <c r="AH9" s="27"/>
    </row>
    <row r="10" spans="1:36" s="6" customFormat="1" x14ac:dyDescent="0.15">
      <c r="A10" s="8" t="s">
        <v>22</v>
      </c>
      <c r="B10" s="26">
        <f t="shared" si="2"/>
        <v>712.92382169999996</v>
      </c>
      <c r="C10" s="26">
        <f t="shared" si="0"/>
        <v>47.714852499999999</v>
      </c>
      <c r="D10" s="26">
        <f t="shared" si="0"/>
        <v>86.022959799999995</v>
      </c>
      <c r="E10" s="26">
        <f t="shared" si="0"/>
        <v>413.87399419999997</v>
      </c>
      <c r="F10" s="26">
        <f t="shared" si="0"/>
        <v>25.9144361</v>
      </c>
      <c r="G10" s="26">
        <f t="shared" si="0"/>
        <v>31.903470899999999</v>
      </c>
      <c r="H10" s="26">
        <f t="shared" si="0"/>
        <v>26.6230318</v>
      </c>
      <c r="I10" s="26">
        <f t="shared" si="3"/>
        <v>80.871076399999993</v>
      </c>
      <c r="J10" s="77" t="str">
        <f t="shared" si="5"/>
        <v>진주시
712.9</v>
      </c>
      <c r="M10" s="102"/>
      <c r="N10" s="102"/>
      <c r="Z10" s="54" t="s">
        <v>22</v>
      </c>
      <c r="AA10" s="70">
        <f t="shared" si="7"/>
        <v>712923821.70000005</v>
      </c>
      <c r="AB10" s="70">
        <f t="shared" si="8"/>
        <v>47714852.5</v>
      </c>
      <c r="AC10" s="70">
        <f t="shared" si="9"/>
        <v>86022959.799999997</v>
      </c>
      <c r="AD10" s="70">
        <f t="shared" si="10"/>
        <v>413873994.19999999</v>
      </c>
      <c r="AE10" s="70">
        <f t="shared" si="11"/>
        <v>25914436.100000001</v>
      </c>
      <c r="AF10" s="70">
        <f t="shared" si="12"/>
        <v>31903470.899999999</v>
      </c>
      <c r="AG10" s="70">
        <f t="shared" si="13"/>
        <v>26623031.800000001</v>
      </c>
      <c r="AH10" s="27"/>
    </row>
    <row r="11" spans="1:36" s="6" customFormat="1" x14ac:dyDescent="0.15">
      <c r="A11" s="8" t="s">
        <v>23</v>
      </c>
      <c r="B11" s="26">
        <f t="shared" si="2"/>
        <v>239.86605269999998</v>
      </c>
      <c r="C11" s="26">
        <f t="shared" si="0"/>
        <v>31.203214599999999</v>
      </c>
      <c r="D11" s="26">
        <f t="shared" si="0"/>
        <v>15.4019096</v>
      </c>
      <c r="E11" s="26">
        <f t="shared" si="0"/>
        <v>154.54132749999999</v>
      </c>
      <c r="F11" s="26">
        <f t="shared" si="0"/>
        <v>10.073727699999999</v>
      </c>
      <c r="G11" s="26">
        <f t="shared" si="0"/>
        <v>11.4098487</v>
      </c>
      <c r="H11" s="26">
        <f t="shared" si="0"/>
        <v>0.59114919999999993</v>
      </c>
      <c r="I11" s="26">
        <f t="shared" si="3"/>
        <v>16.644875399999997</v>
      </c>
      <c r="J11" s="77" t="str">
        <f t="shared" si="5"/>
        <v>통영시
239.9</v>
      </c>
      <c r="M11" s="102"/>
      <c r="N11" s="102"/>
      <c r="Z11" s="54" t="s">
        <v>23</v>
      </c>
      <c r="AA11" s="70">
        <f t="shared" si="7"/>
        <v>239866052.69999999</v>
      </c>
      <c r="AB11" s="70">
        <f t="shared" si="8"/>
        <v>31203214.600000001</v>
      </c>
      <c r="AC11" s="70">
        <f t="shared" si="9"/>
        <v>15401909.6</v>
      </c>
      <c r="AD11" s="70">
        <f t="shared" si="10"/>
        <v>154541327.5</v>
      </c>
      <c r="AE11" s="70">
        <f t="shared" si="11"/>
        <v>10073727.699999999</v>
      </c>
      <c r="AF11" s="70">
        <f t="shared" si="12"/>
        <v>11409848.699999999</v>
      </c>
      <c r="AG11" s="70">
        <f t="shared" si="13"/>
        <v>591149.19999999995</v>
      </c>
      <c r="AH11" s="27"/>
    </row>
    <row r="12" spans="1:36" s="6" customFormat="1" x14ac:dyDescent="0.15">
      <c r="A12" s="8" t="s">
        <v>24</v>
      </c>
      <c r="B12" s="26">
        <f t="shared" si="2"/>
        <v>398.78517869999996</v>
      </c>
      <c r="C12" s="26">
        <f t="shared" si="0"/>
        <v>24.451219199999997</v>
      </c>
      <c r="D12" s="26">
        <f t="shared" si="0"/>
        <v>58.174979</v>
      </c>
      <c r="E12" s="26">
        <f t="shared" si="0"/>
        <v>228.12131830000001</v>
      </c>
      <c r="F12" s="26">
        <f t="shared" si="0"/>
        <v>13.764310699999999</v>
      </c>
      <c r="G12" s="26">
        <f t="shared" si="0"/>
        <v>18.738802699999997</v>
      </c>
      <c r="H12" s="26">
        <f t="shared" si="0"/>
        <v>7.9605281999999997</v>
      </c>
      <c r="I12" s="26">
        <f t="shared" si="3"/>
        <v>47.574020600000004</v>
      </c>
      <c r="J12" s="77" t="str">
        <f t="shared" si="5"/>
        <v>사천시
398.8</v>
      </c>
      <c r="M12" s="102"/>
      <c r="N12" s="102"/>
      <c r="Z12" s="54" t="s">
        <v>24</v>
      </c>
      <c r="AA12" s="70">
        <f t="shared" si="7"/>
        <v>398785178.69999999</v>
      </c>
      <c r="AB12" s="70">
        <f t="shared" si="8"/>
        <v>24451219.199999999</v>
      </c>
      <c r="AC12" s="70">
        <f t="shared" si="9"/>
        <v>58174979</v>
      </c>
      <c r="AD12" s="70">
        <f t="shared" si="10"/>
        <v>228121318.30000001</v>
      </c>
      <c r="AE12" s="70">
        <f t="shared" si="11"/>
        <v>13764310.699999999</v>
      </c>
      <c r="AF12" s="70">
        <f t="shared" si="12"/>
        <v>18738802.699999999</v>
      </c>
      <c r="AG12" s="70">
        <f t="shared" si="13"/>
        <v>7960528.2000000002</v>
      </c>
      <c r="AH12" s="27"/>
    </row>
    <row r="13" spans="1:36" s="6" customFormat="1" x14ac:dyDescent="0.15">
      <c r="A13" s="8" t="s">
        <v>25</v>
      </c>
      <c r="B13" s="26">
        <f t="shared" si="2"/>
        <v>463.53255889999997</v>
      </c>
      <c r="C13" s="26">
        <f t="shared" si="0"/>
        <v>17.2071571</v>
      </c>
      <c r="D13" s="26">
        <f t="shared" si="0"/>
        <v>67.513810099999986</v>
      </c>
      <c r="E13" s="26">
        <f t="shared" si="0"/>
        <v>231.09114569999997</v>
      </c>
      <c r="F13" s="26">
        <f t="shared" si="0"/>
        <v>27.201008099999999</v>
      </c>
      <c r="G13" s="26">
        <f t="shared" si="0"/>
        <v>29.948688999999998</v>
      </c>
      <c r="H13" s="26">
        <f t="shared" si="0"/>
        <v>25.5219001</v>
      </c>
      <c r="I13" s="26">
        <f t="shared" si="3"/>
        <v>65.048848800000002</v>
      </c>
      <c r="J13" s="77" t="str">
        <f t="shared" si="5"/>
        <v>김해시
463.5</v>
      </c>
      <c r="Z13" s="54" t="s">
        <v>25</v>
      </c>
      <c r="AA13" s="70">
        <f t="shared" si="7"/>
        <v>463532558.89999998</v>
      </c>
      <c r="AB13" s="70">
        <f t="shared" si="8"/>
        <v>17207157.100000001</v>
      </c>
      <c r="AC13" s="70">
        <f t="shared" si="9"/>
        <v>67513810.099999994</v>
      </c>
      <c r="AD13" s="70">
        <f t="shared" si="10"/>
        <v>231091145.69999999</v>
      </c>
      <c r="AE13" s="70">
        <f t="shared" si="11"/>
        <v>27201008.100000001</v>
      </c>
      <c r="AF13" s="70">
        <f t="shared" si="12"/>
        <v>29948689</v>
      </c>
      <c r="AG13" s="70">
        <f t="shared" si="13"/>
        <v>25521900.100000001</v>
      </c>
      <c r="AH13" s="27"/>
    </row>
    <row r="14" spans="1:36" s="6" customFormat="1" x14ac:dyDescent="0.15">
      <c r="A14" s="8" t="s">
        <v>26</v>
      </c>
      <c r="B14" s="26">
        <f t="shared" si="2"/>
        <v>798.67747789999999</v>
      </c>
      <c r="C14" s="26">
        <f t="shared" si="0"/>
        <v>46.203351899999994</v>
      </c>
      <c r="D14" s="26">
        <f t="shared" si="0"/>
        <v>113.3519984</v>
      </c>
      <c r="E14" s="26">
        <f t="shared" si="0"/>
        <v>514.14472799999999</v>
      </c>
      <c r="F14" s="26">
        <f t="shared" si="0"/>
        <v>19.808298499999999</v>
      </c>
      <c r="G14" s="26">
        <f t="shared" si="0"/>
        <v>21.349096499999998</v>
      </c>
      <c r="H14" s="26">
        <f t="shared" si="0"/>
        <v>32.5436379</v>
      </c>
      <c r="I14" s="26">
        <f t="shared" si="3"/>
        <v>51.276366700000004</v>
      </c>
      <c r="J14" s="77" t="str">
        <f t="shared" si="5"/>
        <v>밀양시
798.7</v>
      </c>
      <c r="Z14" s="54" t="s">
        <v>26</v>
      </c>
      <c r="AA14" s="70">
        <f t="shared" si="7"/>
        <v>798677477.89999998</v>
      </c>
      <c r="AB14" s="70">
        <f t="shared" si="8"/>
        <v>46203351.899999999</v>
      </c>
      <c r="AC14" s="70">
        <f t="shared" si="9"/>
        <v>113351998.40000001</v>
      </c>
      <c r="AD14" s="70">
        <f t="shared" si="10"/>
        <v>514144728</v>
      </c>
      <c r="AE14" s="70">
        <f t="shared" si="11"/>
        <v>19808298.5</v>
      </c>
      <c r="AF14" s="70">
        <f t="shared" si="12"/>
        <v>21349096.5</v>
      </c>
      <c r="AG14" s="70">
        <f t="shared" si="13"/>
        <v>32543637.899999999</v>
      </c>
      <c r="AH14" s="27"/>
    </row>
    <row r="15" spans="1:36" s="6" customFormat="1" x14ac:dyDescent="0.15">
      <c r="A15" s="8" t="s">
        <v>27</v>
      </c>
      <c r="B15" s="26">
        <f t="shared" si="2"/>
        <v>403.86175199999997</v>
      </c>
      <c r="C15" s="26">
        <f t="shared" si="0"/>
        <v>23.4351536</v>
      </c>
      <c r="D15" s="26">
        <f t="shared" si="0"/>
        <v>38.6639245</v>
      </c>
      <c r="E15" s="26">
        <f t="shared" si="0"/>
        <v>279.82447860000002</v>
      </c>
      <c r="F15" s="26">
        <f t="shared" si="0"/>
        <v>17.403953099999999</v>
      </c>
      <c r="G15" s="26">
        <f t="shared" si="0"/>
        <v>16.41113</v>
      </c>
      <c r="H15" s="26">
        <f t="shared" si="0"/>
        <v>2.6686084999999999</v>
      </c>
      <c r="I15" s="26">
        <f t="shared" si="3"/>
        <v>25.4545037</v>
      </c>
      <c r="J15" s="77" t="str">
        <f t="shared" si="5"/>
        <v>거제시
403.9</v>
      </c>
      <c r="Z15" s="54" t="s">
        <v>27</v>
      </c>
      <c r="AA15" s="70">
        <f t="shared" si="7"/>
        <v>403861752</v>
      </c>
      <c r="AB15" s="70">
        <f t="shared" si="8"/>
        <v>23435153.600000001</v>
      </c>
      <c r="AC15" s="70">
        <f t="shared" si="9"/>
        <v>38663924.5</v>
      </c>
      <c r="AD15" s="70">
        <f t="shared" si="10"/>
        <v>279824478.60000002</v>
      </c>
      <c r="AE15" s="70">
        <f t="shared" si="11"/>
        <v>17403953.100000001</v>
      </c>
      <c r="AF15" s="70">
        <f t="shared" si="12"/>
        <v>16411130</v>
      </c>
      <c r="AG15" s="70">
        <f t="shared" si="13"/>
        <v>2668608.5</v>
      </c>
      <c r="AH15" s="27"/>
    </row>
    <row r="16" spans="1:36" s="6" customFormat="1" x14ac:dyDescent="0.15">
      <c r="A16" s="8" t="s">
        <v>28</v>
      </c>
      <c r="B16" s="26">
        <f t="shared" si="2"/>
        <v>485.607665</v>
      </c>
      <c r="C16" s="26">
        <f t="shared" si="0"/>
        <v>11.556922599999998</v>
      </c>
      <c r="D16" s="26">
        <f t="shared" si="0"/>
        <v>27.874340499999999</v>
      </c>
      <c r="E16" s="26">
        <f t="shared" si="0"/>
        <v>356.05588210000002</v>
      </c>
      <c r="F16" s="26">
        <f t="shared" si="0"/>
        <v>17.836717199999999</v>
      </c>
      <c r="G16" s="26">
        <f t="shared" si="0"/>
        <v>16.664808799999999</v>
      </c>
      <c r="H16" s="26">
        <f t="shared" si="0"/>
        <v>13.9053086</v>
      </c>
      <c r="I16" s="26">
        <f t="shared" si="3"/>
        <v>41.713685200000008</v>
      </c>
      <c r="J16" s="77" t="str">
        <f t="shared" si="5"/>
        <v>양산시
485.6</v>
      </c>
      <c r="Z16" s="54" t="s">
        <v>28</v>
      </c>
      <c r="AA16" s="70">
        <f t="shared" si="7"/>
        <v>485607665</v>
      </c>
      <c r="AB16" s="70">
        <f t="shared" si="8"/>
        <v>11556922.6</v>
      </c>
      <c r="AC16" s="70">
        <f t="shared" si="9"/>
        <v>27874340.5</v>
      </c>
      <c r="AD16" s="70">
        <f t="shared" si="10"/>
        <v>356055882.10000002</v>
      </c>
      <c r="AE16" s="70">
        <f t="shared" si="11"/>
        <v>17836717.199999999</v>
      </c>
      <c r="AF16" s="70">
        <f t="shared" si="12"/>
        <v>16664808.800000001</v>
      </c>
      <c r="AG16" s="70">
        <f t="shared" si="13"/>
        <v>13905308.6</v>
      </c>
      <c r="AH16" s="27"/>
    </row>
    <row r="17" spans="1:49" s="6" customFormat="1" x14ac:dyDescent="0.15">
      <c r="A17" s="8" t="s">
        <v>29</v>
      </c>
      <c r="B17" s="26">
        <f t="shared" si="2"/>
        <v>482.91646409999998</v>
      </c>
      <c r="C17" s="26">
        <f t="shared" si="0"/>
        <v>34.491211799999995</v>
      </c>
      <c r="D17" s="26">
        <f t="shared" si="0"/>
        <v>54.135167099999997</v>
      </c>
      <c r="E17" s="26">
        <f t="shared" si="0"/>
        <v>329.52547239999996</v>
      </c>
      <c r="F17" s="26">
        <f t="shared" si="0"/>
        <v>8.1816380999999989</v>
      </c>
      <c r="G17" s="26">
        <f t="shared" si="0"/>
        <v>12.698230199999999</v>
      </c>
      <c r="H17" s="26">
        <f t="shared" si="0"/>
        <v>18.333886399999997</v>
      </c>
      <c r="I17" s="26">
        <f t="shared" si="3"/>
        <v>25.550858099999989</v>
      </c>
      <c r="J17" s="77" t="str">
        <f t="shared" si="5"/>
        <v>의령군
482.9</v>
      </c>
      <c r="Z17" s="54" t="s">
        <v>29</v>
      </c>
      <c r="AA17" s="70">
        <f t="shared" si="7"/>
        <v>482916464.10000002</v>
      </c>
      <c r="AB17" s="70">
        <f t="shared" si="8"/>
        <v>34491211.799999997</v>
      </c>
      <c r="AC17" s="70">
        <f t="shared" si="9"/>
        <v>54135167.100000001</v>
      </c>
      <c r="AD17" s="70">
        <f t="shared" si="10"/>
        <v>329525472.39999998</v>
      </c>
      <c r="AE17" s="70">
        <f t="shared" si="11"/>
        <v>8181638.0999999996</v>
      </c>
      <c r="AF17" s="70">
        <f t="shared" si="12"/>
        <v>12698230.199999999</v>
      </c>
      <c r="AG17" s="70">
        <f t="shared" si="13"/>
        <v>18333886.399999999</v>
      </c>
      <c r="AH17" s="27"/>
    </row>
    <row r="18" spans="1:49" s="6" customFormat="1" x14ac:dyDescent="0.15">
      <c r="A18" s="8" t="s">
        <v>30</v>
      </c>
      <c r="B18" s="26">
        <f t="shared" si="2"/>
        <v>416.61502889999997</v>
      </c>
      <c r="C18" s="26">
        <f t="shared" si="0"/>
        <v>37.868824199999999</v>
      </c>
      <c r="D18" s="26">
        <f t="shared" si="0"/>
        <v>74.6056873</v>
      </c>
      <c r="E18" s="26">
        <f t="shared" si="0"/>
        <v>209.22663439999999</v>
      </c>
      <c r="F18" s="26">
        <f t="shared" si="0"/>
        <v>11.004287699999999</v>
      </c>
      <c r="G18" s="26">
        <f t="shared" si="0"/>
        <v>18.148384899999996</v>
      </c>
      <c r="H18" s="26">
        <f t="shared" si="0"/>
        <v>17.7407395</v>
      </c>
      <c r="I18" s="26">
        <f t="shared" si="3"/>
        <v>48.020470899999992</v>
      </c>
      <c r="J18" s="77" t="str">
        <f t="shared" si="5"/>
        <v>함안군
416.6</v>
      </c>
      <c r="Z18" s="54" t="s">
        <v>30</v>
      </c>
      <c r="AA18" s="70">
        <f t="shared" si="7"/>
        <v>416615028.89999998</v>
      </c>
      <c r="AB18" s="70">
        <f t="shared" si="8"/>
        <v>37868824.200000003</v>
      </c>
      <c r="AC18" s="70">
        <f t="shared" si="9"/>
        <v>74605687.299999997</v>
      </c>
      <c r="AD18" s="70">
        <f t="shared" si="10"/>
        <v>209226634.40000001</v>
      </c>
      <c r="AE18" s="70">
        <f t="shared" si="11"/>
        <v>11004287.699999999</v>
      </c>
      <c r="AF18" s="70">
        <f t="shared" si="12"/>
        <v>18148384.899999999</v>
      </c>
      <c r="AG18" s="70">
        <f t="shared" si="13"/>
        <v>17740739.5</v>
      </c>
      <c r="AH18" s="27"/>
    </row>
    <row r="19" spans="1:49" s="6" customFormat="1" x14ac:dyDescent="0.15">
      <c r="A19" s="8" t="s">
        <v>31</v>
      </c>
      <c r="B19" s="26">
        <f t="shared" si="2"/>
        <v>532.66944569999998</v>
      </c>
      <c r="C19" s="26">
        <f t="shared" si="0"/>
        <v>52.850990899999999</v>
      </c>
      <c r="D19" s="26">
        <f t="shared" si="0"/>
        <v>89.472180199999997</v>
      </c>
      <c r="E19" s="26">
        <f t="shared" si="0"/>
        <v>283.16740859999999</v>
      </c>
      <c r="F19" s="26">
        <f t="shared" si="0"/>
        <v>14.162823699999999</v>
      </c>
      <c r="G19" s="26">
        <f t="shared" si="0"/>
        <v>17.738492300000001</v>
      </c>
      <c r="H19" s="26">
        <f t="shared" si="0"/>
        <v>26.472275399999997</v>
      </c>
      <c r="I19" s="26">
        <f t="shared" si="3"/>
        <v>48.805274599999997</v>
      </c>
      <c r="J19" s="77" t="str">
        <f t="shared" si="5"/>
        <v>창녕군
532.7</v>
      </c>
      <c r="Z19" s="54" t="s">
        <v>31</v>
      </c>
      <c r="AA19" s="70">
        <f t="shared" si="7"/>
        <v>532669445.69999999</v>
      </c>
      <c r="AB19" s="70">
        <f t="shared" si="8"/>
        <v>52850990.899999999</v>
      </c>
      <c r="AC19" s="70">
        <f t="shared" si="9"/>
        <v>89472180.200000003</v>
      </c>
      <c r="AD19" s="70">
        <f t="shared" si="10"/>
        <v>283167408.60000002</v>
      </c>
      <c r="AE19" s="70">
        <f t="shared" si="11"/>
        <v>14162823.699999999</v>
      </c>
      <c r="AF19" s="70">
        <f t="shared" si="12"/>
        <v>17738492.300000001</v>
      </c>
      <c r="AG19" s="70">
        <f t="shared" si="13"/>
        <v>26472275.399999999</v>
      </c>
      <c r="AH19" s="27"/>
    </row>
    <row r="20" spans="1:49" s="6" customFormat="1" x14ac:dyDescent="0.15">
      <c r="A20" s="8" t="s">
        <v>32</v>
      </c>
      <c r="B20" s="26">
        <f t="shared" si="2"/>
        <v>518.0007822</v>
      </c>
      <c r="C20" s="26">
        <f t="shared" si="2"/>
        <v>29.700596999999998</v>
      </c>
      <c r="D20" s="26">
        <f t="shared" si="2"/>
        <v>78.410716399999998</v>
      </c>
      <c r="E20" s="26">
        <f t="shared" si="2"/>
        <v>335.94872339999995</v>
      </c>
      <c r="F20" s="26">
        <f t="shared" si="2"/>
        <v>11.965401099999999</v>
      </c>
      <c r="G20" s="26">
        <f t="shared" si="2"/>
        <v>17.653197299999999</v>
      </c>
      <c r="H20" s="26">
        <f t="shared" si="2"/>
        <v>8.2811669999999999</v>
      </c>
      <c r="I20" s="26">
        <f t="shared" si="3"/>
        <v>36.040979999999998</v>
      </c>
      <c r="J20" s="77" t="str">
        <f t="shared" si="5"/>
        <v>고성군
518.0</v>
      </c>
      <c r="Z20" s="54" t="s">
        <v>32</v>
      </c>
      <c r="AA20" s="70">
        <f t="shared" si="7"/>
        <v>518000782.19999999</v>
      </c>
      <c r="AB20" s="70">
        <f t="shared" si="8"/>
        <v>29700597</v>
      </c>
      <c r="AC20" s="70">
        <f t="shared" si="9"/>
        <v>78410716.400000006</v>
      </c>
      <c r="AD20" s="70">
        <f t="shared" si="10"/>
        <v>335948723.39999998</v>
      </c>
      <c r="AE20" s="70">
        <f t="shared" si="11"/>
        <v>11965401.1</v>
      </c>
      <c r="AF20" s="70">
        <f t="shared" si="12"/>
        <v>17653197.300000001</v>
      </c>
      <c r="AG20" s="70">
        <f t="shared" si="13"/>
        <v>8281167</v>
      </c>
      <c r="AH20" s="27"/>
    </row>
    <row r="21" spans="1:49" s="6" customFormat="1" x14ac:dyDescent="0.15">
      <c r="A21" s="8" t="s">
        <v>33</v>
      </c>
      <c r="B21" s="26">
        <f t="shared" si="2"/>
        <v>357.75325739999994</v>
      </c>
      <c r="C21" s="26">
        <f t="shared" si="2"/>
        <v>30.530237799999998</v>
      </c>
      <c r="D21" s="26">
        <f t="shared" si="2"/>
        <v>45.174972899999993</v>
      </c>
      <c r="E21" s="26">
        <f t="shared" si="2"/>
        <v>237.88734519999997</v>
      </c>
      <c r="F21" s="26">
        <f t="shared" si="2"/>
        <v>11.047136199999999</v>
      </c>
      <c r="G21" s="26">
        <f t="shared" si="2"/>
        <v>11.1421764</v>
      </c>
      <c r="H21" s="26">
        <f t="shared" si="2"/>
        <v>3.3538486999999999</v>
      </c>
      <c r="I21" s="26">
        <f t="shared" si="3"/>
        <v>18.617540199999997</v>
      </c>
      <c r="J21" s="77" t="str">
        <f t="shared" si="5"/>
        <v>남해군
357.8</v>
      </c>
      <c r="Z21" s="54" t="s">
        <v>33</v>
      </c>
      <c r="AA21" s="70">
        <f t="shared" si="7"/>
        <v>357753257.39999998</v>
      </c>
      <c r="AB21" s="70">
        <f t="shared" si="8"/>
        <v>30530237.800000001</v>
      </c>
      <c r="AC21" s="70">
        <f t="shared" si="9"/>
        <v>45174972.899999999</v>
      </c>
      <c r="AD21" s="70">
        <f t="shared" si="10"/>
        <v>237887345.19999999</v>
      </c>
      <c r="AE21" s="70">
        <f t="shared" si="11"/>
        <v>11047136.199999999</v>
      </c>
      <c r="AF21" s="70">
        <f t="shared" si="12"/>
        <v>11142176.4</v>
      </c>
      <c r="AG21" s="70">
        <f t="shared" si="13"/>
        <v>3353848.7</v>
      </c>
      <c r="AH21" s="27"/>
    </row>
    <row r="22" spans="1:49" s="6" customFormat="1" x14ac:dyDescent="0.15">
      <c r="A22" s="8" t="s">
        <v>34</v>
      </c>
      <c r="B22" s="26">
        <f t="shared" si="2"/>
        <v>674.86519999999996</v>
      </c>
      <c r="C22" s="26">
        <f t="shared" si="2"/>
        <v>28.127241199999997</v>
      </c>
      <c r="D22" s="26">
        <f t="shared" si="2"/>
        <v>80.950590799999986</v>
      </c>
      <c r="E22" s="26">
        <f t="shared" si="2"/>
        <v>484.92916629999996</v>
      </c>
      <c r="F22" s="26">
        <f t="shared" si="2"/>
        <v>11.6261194</v>
      </c>
      <c r="G22" s="26">
        <f t="shared" si="2"/>
        <v>20.079590799999998</v>
      </c>
      <c r="H22" s="26">
        <f t="shared" si="2"/>
        <v>15.933801899999999</v>
      </c>
      <c r="I22" s="26">
        <f t="shared" si="3"/>
        <v>33.218689599999998</v>
      </c>
      <c r="J22" s="77" t="str">
        <f t="shared" si="5"/>
        <v>하동군
674.9</v>
      </c>
      <c r="Z22" s="54" t="s">
        <v>34</v>
      </c>
      <c r="AA22" s="70">
        <f t="shared" si="7"/>
        <v>674865200</v>
      </c>
      <c r="AB22" s="70">
        <f t="shared" si="8"/>
        <v>28127241.199999999</v>
      </c>
      <c r="AC22" s="70">
        <f t="shared" si="9"/>
        <v>80950590.799999997</v>
      </c>
      <c r="AD22" s="70">
        <f t="shared" si="10"/>
        <v>484929166.30000001</v>
      </c>
      <c r="AE22" s="70">
        <f t="shared" si="11"/>
        <v>11626119.4</v>
      </c>
      <c r="AF22" s="70">
        <f t="shared" si="12"/>
        <v>20079590.800000001</v>
      </c>
      <c r="AG22" s="70">
        <f t="shared" si="13"/>
        <v>15933801.9</v>
      </c>
      <c r="AH22" s="27"/>
    </row>
    <row r="23" spans="1:49" s="6" customFormat="1" x14ac:dyDescent="0.15">
      <c r="A23" s="8" t="s">
        <v>35</v>
      </c>
      <c r="B23" s="26">
        <f t="shared" si="2"/>
        <v>794.70477899999992</v>
      </c>
      <c r="C23" s="26">
        <f t="shared" si="2"/>
        <v>26.291705</v>
      </c>
      <c r="D23" s="26">
        <f t="shared" si="2"/>
        <v>67.696380599999998</v>
      </c>
      <c r="E23" s="26">
        <f t="shared" si="2"/>
        <v>613.490588</v>
      </c>
      <c r="F23" s="26">
        <f t="shared" si="2"/>
        <v>11.2742054</v>
      </c>
      <c r="G23" s="26">
        <f t="shared" si="2"/>
        <v>20.881120299999999</v>
      </c>
      <c r="H23" s="26">
        <f t="shared" si="2"/>
        <v>23.626476499999999</v>
      </c>
      <c r="I23" s="26">
        <f t="shared" si="3"/>
        <v>31.444303199999997</v>
      </c>
      <c r="J23" s="77" t="str">
        <f t="shared" si="5"/>
        <v>산청군
794.7</v>
      </c>
      <c r="Z23" s="54" t="s">
        <v>35</v>
      </c>
      <c r="AA23" s="70">
        <f t="shared" si="7"/>
        <v>794704779</v>
      </c>
      <c r="AB23" s="70">
        <f t="shared" si="8"/>
        <v>26291705</v>
      </c>
      <c r="AC23" s="70">
        <f t="shared" si="9"/>
        <v>67696380.599999994</v>
      </c>
      <c r="AD23" s="70">
        <f t="shared" si="10"/>
        <v>613490588</v>
      </c>
      <c r="AE23" s="70">
        <f t="shared" si="11"/>
        <v>11274205.4</v>
      </c>
      <c r="AF23" s="70">
        <f t="shared" si="12"/>
        <v>20881120.300000001</v>
      </c>
      <c r="AG23" s="70">
        <f t="shared" si="13"/>
        <v>23626476.5</v>
      </c>
      <c r="AH23" s="27"/>
    </row>
    <row r="24" spans="1:49" s="6" customFormat="1" x14ac:dyDescent="0.15">
      <c r="A24" s="8" t="s">
        <v>36</v>
      </c>
      <c r="B24" s="26">
        <f t="shared" si="2"/>
        <v>724.71825179999996</v>
      </c>
      <c r="C24" s="26">
        <f t="shared" si="2"/>
        <v>33.892085200000004</v>
      </c>
      <c r="D24" s="26">
        <f t="shared" si="2"/>
        <v>63.6027925</v>
      </c>
      <c r="E24" s="26">
        <f t="shared" si="2"/>
        <v>556.24337679999996</v>
      </c>
      <c r="F24" s="26">
        <f t="shared" si="2"/>
        <v>9.6594450999999992</v>
      </c>
      <c r="G24" s="26">
        <f t="shared" si="2"/>
        <v>19.327313399999998</v>
      </c>
      <c r="H24" s="26">
        <f t="shared" si="2"/>
        <v>14.5090979</v>
      </c>
      <c r="I24" s="26">
        <f t="shared" si="3"/>
        <v>27.4841409</v>
      </c>
      <c r="J24" s="77" t="str">
        <f t="shared" si="5"/>
        <v>함양군
724.7</v>
      </c>
      <c r="Z24" s="54" t="s">
        <v>36</v>
      </c>
      <c r="AA24" s="70">
        <f t="shared" si="7"/>
        <v>724718251.79999995</v>
      </c>
      <c r="AB24" s="70">
        <f t="shared" si="8"/>
        <v>33892085.200000003</v>
      </c>
      <c r="AC24" s="70">
        <f t="shared" si="9"/>
        <v>63602792.5</v>
      </c>
      <c r="AD24" s="70">
        <f t="shared" si="10"/>
        <v>556243376.79999995</v>
      </c>
      <c r="AE24" s="70">
        <f t="shared" si="11"/>
        <v>9659445.0999999996</v>
      </c>
      <c r="AF24" s="70">
        <f t="shared" si="12"/>
        <v>19327313.399999999</v>
      </c>
      <c r="AG24" s="70">
        <f t="shared" si="13"/>
        <v>14509097.9</v>
      </c>
      <c r="AH24" s="27"/>
    </row>
    <row r="25" spans="1:49" s="6" customFormat="1" x14ac:dyDescent="0.15">
      <c r="A25" s="8" t="s">
        <v>37</v>
      </c>
      <c r="B25" s="26">
        <f t="shared" si="2"/>
        <v>803.97193399999992</v>
      </c>
      <c r="C25" s="26">
        <f t="shared" si="2"/>
        <v>40.577152099999999</v>
      </c>
      <c r="D25" s="26">
        <f t="shared" si="2"/>
        <v>76.724835299999995</v>
      </c>
      <c r="E25" s="26">
        <f t="shared" si="2"/>
        <v>605.72692089999998</v>
      </c>
      <c r="F25" s="26">
        <f t="shared" si="2"/>
        <v>10.591774900000001</v>
      </c>
      <c r="G25" s="26">
        <f t="shared" si="2"/>
        <v>19.096000999999998</v>
      </c>
      <c r="H25" s="26">
        <f t="shared" si="2"/>
        <v>14.0011785</v>
      </c>
      <c r="I25" s="26">
        <f t="shared" si="3"/>
        <v>37.254071299999993</v>
      </c>
      <c r="J25" s="77" t="str">
        <f t="shared" si="5"/>
        <v>거창군
804.0</v>
      </c>
      <c r="Z25" s="54" t="s">
        <v>37</v>
      </c>
      <c r="AA25" s="70">
        <f t="shared" si="7"/>
        <v>803971934</v>
      </c>
      <c r="AB25" s="70">
        <f t="shared" si="8"/>
        <v>40577152.100000001</v>
      </c>
      <c r="AC25" s="70">
        <f t="shared" si="9"/>
        <v>76724835.299999997</v>
      </c>
      <c r="AD25" s="70">
        <f t="shared" si="10"/>
        <v>605726920.89999998</v>
      </c>
      <c r="AE25" s="70">
        <f t="shared" si="11"/>
        <v>10591774.9</v>
      </c>
      <c r="AF25" s="70">
        <f t="shared" si="12"/>
        <v>19096001</v>
      </c>
      <c r="AG25" s="70">
        <f t="shared" si="13"/>
        <v>14001178.5</v>
      </c>
      <c r="AH25" s="27"/>
    </row>
    <row r="26" spans="1:49" s="6" customFormat="1" x14ac:dyDescent="0.15">
      <c r="A26" s="8" t="s">
        <v>38</v>
      </c>
      <c r="B26" s="26">
        <f t="shared" si="2"/>
        <v>983.07156439999994</v>
      </c>
      <c r="C26" s="26">
        <f t="shared" si="2"/>
        <v>44.527868899999994</v>
      </c>
      <c r="D26" s="26">
        <f t="shared" si="2"/>
        <v>102.07534440000001</v>
      </c>
      <c r="E26" s="26">
        <f t="shared" si="2"/>
        <v>707.73704779999991</v>
      </c>
      <c r="F26" s="26">
        <f t="shared" si="2"/>
        <v>12.8059239</v>
      </c>
      <c r="G26" s="26">
        <f t="shared" si="2"/>
        <v>25.008682999999998</v>
      </c>
      <c r="H26" s="26">
        <f t="shared" si="2"/>
        <v>27.811225699999998</v>
      </c>
      <c r="I26" s="26">
        <f t="shared" si="3"/>
        <v>63.105470700000005</v>
      </c>
      <c r="J26" s="77" t="str">
        <f t="shared" si="5"/>
        <v>합천군
983.1</v>
      </c>
      <c r="Z26" s="54" t="s">
        <v>38</v>
      </c>
      <c r="AA26" s="70">
        <f t="shared" si="7"/>
        <v>983071564.39999998</v>
      </c>
      <c r="AB26" s="70">
        <f t="shared" si="8"/>
        <v>44527868.899999999</v>
      </c>
      <c r="AC26" s="70">
        <f t="shared" si="9"/>
        <v>102075344.40000001</v>
      </c>
      <c r="AD26" s="70">
        <f t="shared" si="10"/>
        <v>707737047.79999995</v>
      </c>
      <c r="AE26" s="70">
        <f t="shared" si="11"/>
        <v>12805923.9</v>
      </c>
      <c r="AF26" s="70">
        <f t="shared" si="12"/>
        <v>25008683</v>
      </c>
      <c r="AG26" s="70">
        <f t="shared" si="13"/>
        <v>27811225.699999999</v>
      </c>
      <c r="AH26" s="27"/>
    </row>
    <row r="27" spans="1:49" x14ac:dyDescent="0.15">
      <c r="Z27" s="57"/>
    </row>
    <row r="28" spans="1:49" ht="13.5" customHeight="1" x14ac:dyDescent="0.25">
      <c r="Z28" s="127" t="s">
        <v>14</v>
      </c>
      <c r="AA28" s="17" t="s">
        <v>45</v>
      </c>
      <c r="AB28" s="17" t="s">
        <v>46</v>
      </c>
      <c r="AC28" s="17" t="s">
        <v>47</v>
      </c>
      <c r="AD28" s="17" t="s">
        <v>48</v>
      </c>
      <c r="AE28" s="17" t="s">
        <v>49</v>
      </c>
      <c r="AF28" s="17" t="s">
        <v>50</v>
      </c>
      <c r="AG28" s="17" t="s">
        <v>51</v>
      </c>
      <c r="AH28" s="17" t="s">
        <v>52</v>
      </c>
      <c r="AI28" s="17" t="s">
        <v>53</v>
      </c>
      <c r="AJ28" s="17" t="s">
        <v>54</v>
      </c>
      <c r="AK28" s="17" t="s">
        <v>55</v>
      </c>
      <c r="AL28" s="17" t="s">
        <v>56</v>
      </c>
      <c r="AM28" s="17" t="s">
        <v>57</v>
      </c>
      <c r="AN28" s="17" t="s">
        <v>58</v>
      </c>
      <c r="AO28" s="17" t="s">
        <v>59</v>
      </c>
      <c r="AP28" s="17" t="s">
        <v>60</v>
      </c>
      <c r="AQ28" s="17" t="s">
        <v>61</v>
      </c>
      <c r="AR28" s="17" t="s">
        <v>62</v>
      </c>
      <c r="AS28" s="17" t="s">
        <v>63</v>
      </c>
      <c r="AT28" s="17" t="s">
        <v>64</v>
      </c>
      <c r="AU28" s="17" t="s">
        <v>65</v>
      </c>
      <c r="AV28" s="17" t="s">
        <v>66</v>
      </c>
      <c r="AW28" s="106" t="s">
        <v>79</v>
      </c>
    </row>
    <row r="29" spans="1:49" x14ac:dyDescent="0.25">
      <c r="Z29" s="128"/>
      <c r="AA29" s="19" t="s">
        <v>9</v>
      </c>
      <c r="AB29" s="19" t="s">
        <v>9</v>
      </c>
      <c r="AC29" s="19" t="s">
        <v>9</v>
      </c>
      <c r="AD29" s="19" t="s">
        <v>9</v>
      </c>
      <c r="AE29" s="19" t="s">
        <v>9</v>
      </c>
      <c r="AF29" s="19" t="s">
        <v>9</v>
      </c>
      <c r="AG29" s="19" t="s">
        <v>9</v>
      </c>
      <c r="AH29" s="19" t="s">
        <v>9</v>
      </c>
      <c r="AI29" s="19" t="s">
        <v>9</v>
      </c>
      <c r="AJ29" s="19" t="s">
        <v>9</v>
      </c>
      <c r="AK29" s="19" t="s">
        <v>9</v>
      </c>
      <c r="AL29" s="19" t="s">
        <v>9</v>
      </c>
      <c r="AM29" s="19" t="s">
        <v>9</v>
      </c>
      <c r="AN29" s="19" t="s">
        <v>9</v>
      </c>
      <c r="AO29" s="19" t="s">
        <v>9</v>
      </c>
      <c r="AP29" s="19" t="s">
        <v>9</v>
      </c>
      <c r="AQ29" s="19" t="s">
        <v>9</v>
      </c>
      <c r="AR29" s="19" t="s">
        <v>9</v>
      </c>
      <c r="AS29" s="19" t="s">
        <v>9</v>
      </c>
      <c r="AT29" s="19" t="s">
        <v>9</v>
      </c>
      <c r="AU29" s="19" t="s">
        <v>9</v>
      </c>
      <c r="AV29" s="19" t="s">
        <v>9</v>
      </c>
      <c r="AW29" s="107" t="s">
        <v>80</v>
      </c>
    </row>
    <row r="30" spans="1:49" x14ac:dyDescent="0.15">
      <c r="Z30" s="52" t="s">
        <v>1</v>
      </c>
      <c r="AA30" s="72">
        <f>SUM(AA31:AA52)</f>
        <v>70649019.700000003</v>
      </c>
      <c r="AB30" s="72">
        <f t="shared" ref="AB30:AV30" si="14">SUM(AB31:AB52)</f>
        <v>30239276.899999999</v>
      </c>
      <c r="AC30" s="72">
        <f t="shared" si="14"/>
        <v>238.5</v>
      </c>
      <c r="AD30" s="72">
        <f t="shared" si="14"/>
        <v>226492</v>
      </c>
      <c r="AE30" s="72">
        <f t="shared" si="14"/>
        <v>115997817.2</v>
      </c>
      <c r="AF30" s="72">
        <f t="shared" si="14"/>
        <v>24533019.800000001</v>
      </c>
      <c r="AG30" s="72">
        <f t="shared" si="14"/>
        <v>4210616.3</v>
      </c>
      <c r="AH30" s="72">
        <f t="shared" si="14"/>
        <v>1526856.3</v>
      </c>
      <c r="AI30" s="72">
        <f t="shared" si="14"/>
        <v>15563650.5</v>
      </c>
      <c r="AJ30" s="72">
        <f t="shared" si="14"/>
        <v>9100547.4000000004</v>
      </c>
      <c r="AK30" s="72">
        <f t="shared" si="14"/>
        <v>33059430.90000001</v>
      </c>
      <c r="AL30" s="72">
        <f t="shared" si="14"/>
        <v>183831962.90000004</v>
      </c>
      <c r="AM30" s="72">
        <f t="shared" si="14"/>
        <v>123800518.70000002</v>
      </c>
      <c r="AN30" s="72">
        <f t="shared" si="14"/>
        <v>1642154.3999999997</v>
      </c>
      <c r="AO30" s="72">
        <f t="shared" si="14"/>
        <v>7338718.5</v>
      </c>
      <c r="AP30" s="72">
        <f t="shared" si="14"/>
        <v>18196406.599999998</v>
      </c>
      <c r="AQ30" s="72">
        <f t="shared" si="14"/>
        <v>29832392.700000003</v>
      </c>
      <c r="AR30" s="72">
        <f t="shared" si="14"/>
        <v>5577959.7999999998</v>
      </c>
      <c r="AS30" s="72">
        <f t="shared" si="14"/>
        <v>5563455.2999999998</v>
      </c>
      <c r="AT30" s="72">
        <f t="shared" si="14"/>
        <v>2703992.8</v>
      </c>
      <c r="AU30" s="72">
        <f t="shared" si="14"/>
        <v>42888386.400000006</v>
      </c>
      <c r="AV30" s="72">
        <f t="shared" si="14"/>
        <v>83261318.799999997</v>
      </c>
      <c r="AW30" s="16">
        <f>SUM(AW31:AW52)</f>
        <v>809744232.39999998</v>
      </c>
    </row>
    <row r="31" spans="1:49" x14ac:dyDescent="0.15">
      <c r="Z31" s="54" t="s">
        <v>17</v>
      </c>
      <c r="AA31" s="70">
        <f>AF63</f>
        <v>11650109.300000001</v>
      </c>
      <c r="AB31" s="70">
        <f>AG63</f>
        <v>308122.5</v>
      </c>
      <c r="AC31" s="70">
        <f>AI63</f>
        <v>0</v>
      </c>
      <c r="AD31" s="70">
        <f>AJ63</f>
        <v>0</v>
      </c>
      <c r="AE31" s="70">
        <f>AL63</f>
        <v>3092685.8</v>
      </c>
      <c r="AF31" s="70">
        <f t="shared" ref="AF31:AI31" si="15">AM63</f>
        <v>1332952.7</v>
      </c>
      <c r="AG31" s="70">
        <f t="shared" si="15"/>
        <v>130412.1</v>
      </c>
      <c r="AH31" s="70">
        <f t="shared" si="15"/>
        <v>72193.600000000006</v>
      </c>
      <c r="AI31" s="70">
        <f t="shared" si="15"/>
        <v>551677.5</v>
      </c>
      <c r="AJ31" s="70">
        <f>AR63</f>
        <v>644679.4</v>
      </c>
      <c r="AK31" s="70">
        <f>AS63</f>
        <v>1440999.7</v>
      </c>
      <c r="AL31" s="70">
        <f>AU63</f>
        <v>7033467.7999999998</v>
      </c>
      <c r="AM31" s="70">
        <f t="shared" ref="AM31:AV31" si="16">AV63</f>
        <v>7705937.0999999996</v>
      </c>
      <c r="AN31" s="70">
        <f t="shared" si="16"/>
        <v>26176</v>
      </c>
      <c r="AO31" s="70">
        <f t="shared" si="16"/>
        <v>325864.8</v>
      </c>
      <c r="AP31" s="70">
        <f t="shared" si="16"/>
        <v>1229238.8999999999</v>
      </c>
      <c r="AQ31" s="70">
        <f t="shared" si="16"/>
        <v>842931.5</v>
      </c>
      <c r="AR31" s="70">
        <f t="shared" si="16"/>
        <v>0</v>
      </c>
      <c r="AS31" s="70">
        <f t="shared" si="16"/>
        <v>111200.2</v>
      </c>
      <c r="AT31" s="70">
        <f t="shared" si="16"/>
        <v>3627.4</v>
      </c>
      <c r="AU31" s="70">
        <f t="shared" si="16"/>
        <v>1172940</v>
      </c>
      <c r="AV31" s="70">
        <f t="shared" si="16"/>
        <v>3225404.1</v>
      </c>
      <c r="AW31" s="16">
        <f t="shared" ref="AW31:AW52" si="17">SUM(AA31:AV31)</f>
        <v>40900620.399999999</v>
      </c>
    </row>
    <row r="32" spans="1:49" x14ac:dyDescent="0.15">
      <c r="Z32" s="54" t="s">
        <v>18</v>
      </c>
      <c r="AA32" s="70">
        <f t="shared" ref="AA32:AB32" si="18">AF64</f>
        <v>617989</v>
      </c>
      <c r="AB32" s="70">
        <f t="shared" si="18"/>
        <v>1286</v>
      </c>
      <c r="AC32" s="70">
        <f t="shared" ref="AC32:AD32" si="19">AI64</f>
        <v>0</v>
      </c>
      <c r="AD32" s="70">
        <f t="shared" si="19"/>
        <v>0</v>
      </c>
      <c r="AE32" s="70">
        <f t="shared" ref="AE32:AE52" si="20">AL64</f>
        <v>15326268.5</v>
      </c>
      <c r="AF32" s="70">
        <f t="shared" ref="AF32:AF52" si="21">AM64</f>
        <v>1138992.7</v>
      </c>
      <c r="AG32" s="70">
        <f t="shared" ref="AG32:AG52" si="22">AN64</f>
        <v>133002.5</v>
      </c>
      <c r="AH32" s="70">
        <f t="shared" ref="AH32:AH52" si="23">AO64</f>
        <v>32306.3</v>
      </c>
      <c r="AI32" s="70">
        <f t="shared" ref="AI32:AI52" si="24">AP64</f>
        <v>22100</v>
      </c>
      <c r="AJ32" s="70">
        <f t="shared" ref="AJ32:AK32" si="25">AR64</f>
        <v>309449.3</v>
      </c>
      <c r="AK32" s="70">
        <f t="shared" si="25"/>
        <v>85298.1</v>
      </c>
      <c r="AL32" s="70">
        <f t="shared" ref="AL32:AL52" si="26">AU64</f>
        <v>1053997.8999999999</v>
      </c>
      <c r="AM32" s="70">
        <f t="shared" ref="AM32:AM52" si="27">AV64</f>
        <v>227271.4</v>
      </c>
      <c r="AN32" s="70">
        <f t="shared" ref="AN32:AN52" si="28">AW64</f>
        <v>0</v>
      </c>
      <c r="AO32" s="70">
        <f t="shared" ref="AO32:AO52" si="29">AX64</f>
        <v>338436</v>
      </c>
      <c r="AP32" s="70">
        <f t="shared" ref="AP32:AP52" si="30">AY64</f>
        <v>1544468.7</v>
      </c>
      <c r="AQ32" s="70">
        <f t="shared" ref="AQ32:AQ52" si="31">AZ64</f>
        <v>588911.30000000005</v>
      </c>
      <c r="AR32" s="70">
        <f t="shared" ref="AR32:AR52" si="32">BA64</f>
        <v>0</v>
      </c>
      <c r="AS32" s="70">
        <f t="shared" ref="AS32:AS52" si="33">BB64</f>
        <v>69801.3</v>
      </c>
      <c r="AT32" s="70">
        <f t="shared" ref="AT32:AT52" si="34">BC64</f>
        <v>54309.8</v>
      </c>
      <c r="AU32" s="70">
        <f t="shared" ref="AU32:AU52" si="35">BD64</f>
        <v>246484.5</v>
      </c>
      <c r="AV32" s="70">
        <f t="shared" ref="AV32:AV52" si="36">BE64</f>
        <v>1250021.5</v>
      </c>
      <c r="AW32" s="16">
        <f t="shared" si="17"/>
        <v>23040394.800000001</v>
      </c>
    </row>
    <row r="33" spans="26:49" x14ac:dyDescent="0.15">
      <c r="Z33" s="54" t="s">
        <v>19</v>
      </c>
      <c r="AA33" s="70">
        <f t="shared" ref="AA33:AB33" si="37">AF65</f>
        <v>1481896</v>
      </c>
      <c r="AB33" s="70">
        <f t="shared" si="37"/>
        <v>463076.3</v>
      </c>
      <c r="AC33" s="70">
        <f t="shared" ref="AC33:AD33" si="38">AI65</f>
        <v>0</v>
      </c>
      <c r="AD33" s="70">
        <f t="shared" si="38"/>
        <v>0</v>
      </c>
      <c r="AE33" s="70">
        <f t="shared" si="20"/>
        <v>2502949</v>
      </c>
      <c r="AF33" s="70">
        <f t="shared" si="21"/>
        <v>1177638.7</v>
      </c>
      <c r="AG33" s="70">
        <f t="shared" si="22"/>
        <v>140745.20000000001</v>
      </c>
      <c r="AH33" s="70">
        <f t="shared" si="23"/>
        <v>64211.199999999997</v>
      </c>
      <c r="AI33" s="70">
        <f t="shared" si="24"/>
        <v>113490.2</v>
      </c>
      <c r="AJ33" s="70">
        <f t="shared" ref="AJ33:AK33" si="39">AR65</f>
        <v>108889</v>
      </c>
      <c r="AK33" s="70">
        <f t="shared" si="39"/>
        <v>303053.09999999998</v>
      </c>
      <c r="AL33" s="70">
        <f t="shared" si="26"/>
        <v>3038812.8</v>
      </c>
      <c r="AM33" s="70">
        <f t="shared" si="27"/>
        <v>1039881.3</v>
      </c>
      <c r="AN33" s="70">
        <f t="shared" si="28"/>
        <v>6454</v>
      </c>
      <c r="AO33" s="70">
        <f t="shared" si="29"/>
        <v>65918.7</v>
      </c>
      <c r="AP33" s="70">
        <f t="shared" si="30"/>
        <v>617744.69999999995</v>
      </c>
      <c r="AQ33" s="70">
        <f t="shared" si="31"/>
        <v>60913</v>
      </c>
      <c r="AR33" s="70">
        <f t="shared" si="32"/>
        <v>168994.6</v>
      </c>
      <c r="AS33" s="70">
        <f t="shared" si="33"/>
        <v>176630.3</v>
      </c>
      <c r="AT33" s="70">
        <f t="shared" si="34"/>
        <v>165.1</v>
      </c>
      <c r="AU33" s="70">
        <f t="shared" si="35"/>
        <v>1090009.3999999999</v>
      </c>
      <c r="AV33" s="70">
        <f t="shared" si="36"/>
        <v>2369613.7000000002</v>
      </c>
      <c r="AW33" s="16">
        <f t="shared" si="17"/>
        <v>14991086.300000001</v>
      </c>
    </row>
    <row r="34" spans="26:49" x14ac:dyDescent="0.15">
      <c r="Z34" s="54" t="s">
        <v>20</v>
      </c>
      <c r="AA34" s="70">
        <f t="shared" ref="AA34:AB34" si="40">AF66</f>
        <v>727630.4</v>
      </c>
      <c r="AB34" s="70">
        <f t="shared" si="40"/>
        <v>65023</v>
      </c>
      <c r="AC34" s="70">
        <f t="shared" ref="AC34:AD34" si="41">AI66</f>
        <v>10</v>
      </c>
      <c r="AD34" s="70">
        <f t="shared" si="41"/>
        <v>0</v>
      </c>
      <c r="AE34" s="70">
        <f t="shared" si="20"/>
        <v>2088624.5</v>
      </c>
      <c r="AF34" s="70">
        <f t="shared" si="21"/>
        <v>898987.5</v>
      </c>
      <c r="AG34" s="70">
        <f t="shared" si="22"/>
        <v>44787.3</v>
      </c>
      <c r="AH34" s="70">
        <f t="shared" si="23"/>
        <v>58161.8</v>
      </c>
      <c r="AI34" s="70">
        <f t="shared" si="24"/>
        <v>36967.4</v>
      </c>
      <c r="AJ34" s="70">
        <f t="shared" ref="AJ34:AK34" si="42">AR66</f>
        <v>438788.4</v>
      </c>
      <c r="AK34" s="70">
        <f t="shared" si="42"/>
        <v>53074.8</v>
      </c>
      <c r="AL34" s="70">
        <f t="shared" si="26"/>
        <v>1524121.5</v>
      </c>
      <c r="AM34" s="70">
        <f t="shared" si="27"/>
        <v>155562.70000000001</v>
      </c>
      <c r="AN34" s="70">
        <f t="shared" si="28"/>
        <v>6101</v>
      </c>
      <c r="AO34" s="70">
        <f t="shared" si="29"/>
        <v>127873.1</v>
      </c>
      <c r="AP34" s="70">
        <f t="shared" si="30"/>
        <v>272590.2</v>
      </c>
      <c r="AQ34" s="70">
        <f t="shared" si="31"/>
        <v>255941.8</v>
      </c>
      <c r="AR34" s="70">
        <f t="shared" si="32"/>
        <v>492</v>
      </c>
      <c r="AS34" s="70">
        <f t="shared" si="33"/>
        <v>69429.7</v>
      </c>
      <c r="AT34" s="70">
        <f t="shared" si="34"/>
        <v>2893</v>
      </c>
      <c r="AU34" s="70">
        <f t="shared" si="35"/>
        <v>259881.7</v>
      </c>
      <c r="AV34" s="70">
        <f t="shared" si="36"/>
        <v>305827.40000000002</v>
      </c>
      <c r="AW34" s="16">
        <f t="shared" si="17"/>
        <v>7392769.2000000002</v>
      </c>
    </row>
    <row r="35" spans="26:49" x14ac:dyDescent="0.15">
      <c r="Z35" s="54" t="s">
        <v>21</v>
      </c>
      <c r="AA35" s="70">
        <f t="shared" ref="AA35:AB35" si="43">AF67</f>
        <v>452588.3</v>
      </c>
      <c r="AB35" s="70">
        <f t="shared" si="43"/>
        <v>18537</v>
      </c>
      <c r="AC35" s="70">
        <f t="shared" ref="AC35:AD35" si="44">AI67</f>
        <v>0</v>
      </c>
      <c r="AD35" s="70">
        <f t="shared" si="44"/>
        <v>0</v>
      </c>
      <c r="AE35" s="70">
        <f t="shared" si="20"/>
        <v>2730056.3</v>
      </c>
      <c r="AF35" s="70">
        <f t="shared" si="21"/>
        <v>681798.4</v>
      </c>
      <c r="AG35" s="70">
        <f t="shared" si="22"/>
        <v>184184.2</v>
      </c>
      <c r="AH35" s="70">
        <f t="shared" si="23"/>
        <v>39855.4</v>
      </c>
      <c r="AI35" s="70">
        <f t="shared" si="24"/>
        <v>382173.8</v>
      </c>
      <c r="AJ35" s="70">
        <f t="shared" ref="AJ35:AK35" si="45">AR67</f>
        <v>331373.90000000002</v>
      </c>
      <c r="AK35" s="70">
        <f t="shared" si="45"/>
        <v>265461.5</v>
      </c>
      <c r="AL35" s="70">
        <f t="shared" si="26"/>
        <v>859944.1</v>
      </c>
      <c r="AM35" s="70">
        <f t="shared" si="27"/>
        <v>233076.5</v>
      </c>
      <c r="AN35" s="70">
        <f t="shared" si="28"/>
        <v>0</v>
      </c>
      <c r="AO35" s="70">
        <f t="shared" si="29"/>
        <v>466627.3</v>
      </c>
      <c r="AP35" s="70">
        <f t="shared" si="30"/>
        <v>1515351.9</v>
      </c>
      <c r="AQ35" s="70">
        <f t="shared" si="31"/>
        <v>2093913.3</v>
      </c>
      <c r="AR35" s="70">
        <f t="shared" si="32"/>
        <v>58469</v>
      </c>
      <c r="AS35" s="70">
        <f t="shared" si="33"/>
        <v>100498.1</v>
      </c>
      <c r="AT35" s="70">
        <f t="shared" si="34"/>
        <v>10574</v>
      </c>
      <c r="AU35" s="70">
        <f t="shared" si="35"/>
        <v>418276.5</v>
      </c>
      <c r="AV35" s="70">
        <f t="shared" si="36"/>
        <v>14451425.9</v>
      </c>
      <c r="AW35" s="16">
        <f t="shared" si="17"/>
        <v>25294185.399999999</v>
      </c>
    </row>
    <row r="36" spans="26:49" x14ac:dyDescent="0.15">
      <c r="Z36" s="54" t="s">
        <v>22</v>
      </c>
      <c r="AA36" s="70">
        <f t="shared" ref="AA36:AB36" si="46">AF68</f>
        <v>11699155.1</v>
      </c>
      <c r="AB36" s="70">
        <f t="shared" si="46"/>
        <v>945865.4</v>
      </c>
      <c r="AC36" s="70">
        <f t="shared" ref="AC36:AD36" si="47">AI68</f>
        <v>3</v>
      </c>
      <c r="AD36" s="70">
        <f t="shared" si="47"/>
        <v>0</v>
      </c>
      <c r="AE36" s="70">
        <f t="shared" si="20"/>
        <v>4504701.9000000004</v>
      </c>
      <c r="AF36" s="70">
        <f t="shared" si="21"/>
        <v>3300420.6</v>
      </c>
      <c r="AG36" s="70">
        <f t="shared" si="22"/>
        <v>368319.4</v>
      </c>
      <c r="AH36" s="70">
        <f t="shared" si="23"/>
        <v>120145.60000000001</v>
      </c>
      <c r="AI36" s="70">
        <f t="shared" si="24"/>
        <v>1038631.1</v>
      </c>
      <c r="AJ36" s="70">
        <f t="shared" ref="AJ36:AK36" si="48">AR68</f>
        <v>1360733.2</v>
      </c>
      <c r="AK36" s="70">
        <f t="shared" si="48"/>
        <v>3641688.5</v>
      </c>
      <c r="AL36" s="70">
        <f t="shared" si="26"/>
        <v>17210648.899999999</v>
      </c>
      <c r="AM36" s="70">
        <f t="shared" si="27"/>
        <v>24008190.5</v>
      </c>
      <c r="AN36" s="70">
        <f t="shared" si="28"/>
        <v>11066</v>
      </c>
      <c r="AO36" s="70">
        <f t="shared" si="29"/>
        <v>344627.8</v>
      </c>
      <c r="AP36" s="70">
        <f t="shared" si="30"/>
        <v>2309644</v>
      </c>
      <c r="AQ36" s="70">
        <f t="shared" si="31"/>
        <v>1608558.5</v>
      </c>
      <c r="AR36" s="70">
        <f t="shared" si="32"/>
        <v>126167.5</v>
      </c>
      <c r="AS36" s="70">
        <f t="shared" si="33"/>
        <v>405356.6</v>
      </c>
      <c r="AT36" s="70">
        <f t="shared" si="34"/>
        <v>334</v>
      </c>
      <c r="AU36" s="70">
        <f t="shared" si="35"/>
        <v>2887716.3</v>
      </c>
      <c r="AV36" s="70">
        <f t="shared" si="36"/>
        <v>4979102.5</v>
      </c>
      <c r="AW36" s="16">
        <f t="shared" si="17"/>
        <v>80871076.399999991</v>
      </c>
    </row>
    <row r="37" spans="26:49" x14ac:dyDescent="0.15">
      <c r="Z37" s="54" t="s">
        <v>23</v>
      </c>
      <c r="AA37" s="70">
        <f t="shared" ref="AA37:AB37" si="49">AF69</f>
        <v>1075558.8</v>
      </c>
      <c r="AB37" s="70">
        <f t="shared" si="49"/>
        <v>187186.3</v>
      </c>
      <c r="AC37" s="70">
        <f t="shared" ref="AC37:AD37" si="50">AI69</f>
        <v>0</v>
      </c>
      <c r="AD37" s="70">
        <f t="shared" si="50"/>
        <v>29539</v>
      </c>
      <c r="AE37" s="70">
        <f t="shared" si="20"/>
        <v>3690439.2</v>
      </c>
      <c r="AF37" s="70">
        <f t="shared" si="21"/>
        <v>898869</v>
      </c>
      <c r="AG37" s="70">
        <f t="shared" si="22"/>
        <v>89306</v>
      </c>
      <c r="AH37" s="70">
        <f t="shared" si="23"/>
        <v>89679.1</v>
      </c>
      <c r="AI37" s="70">
        <f t="shared" si="24"/>
        <v>384764.1</v>
      </c>
      <c r="AJ37" s="70">
        <f t="shared" ref="AJ37:AK37" si="51">AR69</f>
        <v>0</v>
      </c>
      <c r="AK37" s="70">
        <f t="shared" si="51"/>
        <v>232555.3</v>
      </c>
      <c r="AL37" s="70">
        <f t="shared" si="26"/>
        <v>2108418.1</v>
      </c>
      <c r="AM37" s="70">
        <f t="shared" si="27"/>
        <v>551149.1</v>
      </c>
      <c r="AN37" s="70">
        <f t="shared" si="28"/>
        <v>287173</v>
      </c>
      <c r="AO37" s="70">
        <f t="shared" si="29"/>
        <v>313719.59999999998</v>
      </c>
      <c r="AP37" s="70">
        <f t="shared" si="30"/>
        <v>561383.80000000005</v>
      </c>
      <c r="AQ37" s="70">
        <f t="shared" si="31"/>
        <v>712221.8</v>
      </c>
      <c r="AR37" s="70">
        <f t="shared" si="32"/>
        <v>275601.59999999998</v>
      </c>
      <c r="AS37" s="70">
        <f t="shared" si="33"/>
        <v>234373.6</v>
      </c>
      <c r="AT37" s="70">
        <f t="shared" si="34"/>
        <v>582170</v>
      </c>
      <c r="AU37" s="70">
        <f t="shared" si="35"/>
        <v>1705905.2</v>
      </c>
      <c r="AV37" s="70">
        <f t="shared" si="36"/>
        <v>2634862.7999999998</v>
      </c>
      <c r="AW37" s="16">
        <f t="shared" si="17"/>
        <v>16644875.399999999</v>
      </c>
    </row>
    <row r="38" spans="26:49" x14ac:dyDescent="0.15">
      <c r="Z38" s="54" t="s">
        <v>24</v>
      </c>
      <c r="AA38" s="70">
        <f t="shared" ref="AA38:AB38" si="52">AF70</f>
        <v>3385767.6</v>
      </c>
      <c r="AB38" s="70">
        <f t="shared" si="52"/>
        <v>1837260.8</v>
      </c>
      <c r="AC38" s="70">
        <f t="shared" ref="AC38:AD38" si="53">AI70</f>
        <v>0</v>
      </c>
      <c r="AD38" s="70">
        <f t="shared" si="53"/>
        <v>11504</v>
      </c>
      <c r="AE38" s="70">
        <f t="shared" si="20"/>
        <v>6036485.0999999996</v>
      </c>
      <c r="AF38" s="70">
        <f t="shared" si="21"/>
        <v>881089</v>
      </c>
      <c r="AG38" s="70">
        <f t="shared" si="22"/>
        <v>229630.4</v>
      </c>
      <c r="AH38" s="70">
        <f t="shared" si="23"/>
        <v>83951.8</v>
      </c>
      <c r="AI38" s="70">
        <f t="shared" si="24"/>
        <v>586673.6</v>
      </c>
      <c r="AJ38" s="70">
        <f t="shared" ref="AJ38:AK38" si="54">AR70</f>
        <v>357441</v>
      </c>
      <c r="AK38" s="70">
        <f t="shared" si="54"/>
        <v>1097796.1000000001</v>
      </c>
      <c r="AL38" s="70">
        <f t="shared" si="26"/>
        <v>7179307.0999999996</v>
      </c>
      <c r="AM38" s="70">
        <f t="shared" si="27"/>
        <v>9951907.6999999993</v>
      </c>
      <c r="AN38" s="70">
        <f t="shared" si="28"/>
        <v>66670.100000000006</v>
      </c>
      <c r="AO38" s="70">
        <f t="shared" si="29"/>
        <v>670853.80000000005</v>
      </c>
      <c r="AP38" s="70">
        <f t="shared" si="30"/>
        <v>929245.5</v>
      </c>
      <c r="AQ38" s="70">
        <f t="shared" si="31"/>
        <v>2859686.7</v>
      </c>
      <c r="AR38" s="70">
        <f t="shared" si="32"/>
        <v>173048</v>
      </c>
      <c r="AS38" s="70">
        <f t="shared" si="33"/>
        <v>325847.7</v>
      </c>
      <c r="AT38" s="70">
        <f t="shared" si="34"/>
        <v>80565.5</v>
      </c>
      <c r="AU38" s="70">
        <f t="shared" si="35"/>
        <v>1701764.6</v>
      </c>
      <c r="AV38" s="70">
        <f t="shared" si="36"/>
        <v>9127524.5</v>
      </c>
      <c r="AW38" s="16">
        <f t="shared" si="17"/>
        <v>47574020.600000009</v>
      </c>
    </row>
    <row r="39" spans="26:49" x14ac:dyDescent="0.15">
      <c r="Z39" s="54" t="s">
        <v>25</v>
      </c>
      <c r="AA39" s="70">
        <f t="shared" ref="AA39:AB39" si="55">AF71</f>
        <v>4536415.5</v>
      </c>
      <c r="AB39" s="70">
        <f t="shared" si="55"/>
        <v>1411343.2</v>
      </c>
      <c r="AC39" s="70">
        <f t="shared" ref="AC39:AD39" si="56">AI71</f>
        <v>0</v>
      </c>
      <c r="AD39" s="70">
        <f t="shared" si="56"/>
        <v>0</v>
      </c>
      <c r="AE39" s="70">
        <f t="shared" si="20"/>
        <v>23658156.600000001</v>
      </c>
      <c r="AF39" s="70">
        <f t="shared" si="21"/>
        <v>2541084.4</v>
      </c>
      <c r="AG39" s="70">
        <f t="shared" si="22"/>
        <v>538580.80000000005</v>
      </c>
      <c r="AH39" s="70">
        <f t="shared" si="23"/>
        <v>276901.8</v>
      </c>
      <c r="AI39" s="70">
        <f t="shared" si="24"/>
        <v>972195.2</v>
      </c>
      <c r="AJ39" s="70">
        <f t="shared" ref="AJ39:AK39" si="57">AR71</f>
        <v>1483862.7</v>
      </c>
      <c r="AK39" s="70">
        <f t="shared" si="57"/>
        <v>1974981.8</v>
      </c>
      <c r="AL39" s="70">
        <f t="shared" si="26"/>
        <v>10115636.800000001</v>
      </c>
      <c r="AM39" s="70">
        <f t="shared" si="27"/>
        <v>1560047.2</v>
      </c>
      <c r="AN39" s="70">
        <f t="shared" si="28"/>
        <v>26164</v>
      </c>
      <c r="AO39" s="70">
        <f t="shared" si="29"/>
        <v>1144329.8999999999</v>
      </c>
      <c r="AP39" s="70">
        <f t="shared" si="30"/>
        <v>2918519.2</v>
      </c>
      <c r="AQ39" s="70">
        <f t="shared" si="31"/>
        <v>2613462</v>
      </c>
      <c r="AR39" s="70">
        <f t="shared" si="32"/>
        <v>1035056.7</v>
      </c>
      <c r="AS39" s="70">
        <f t="shared" si="33"/>
        <v>430027.6</v>
      </c>
      <c r="AT39" s="70">
        <f t="shared" si="34"/>
        <v>187691</v>
      </c>
      <c r="AU39" s="70">
        <f t="shared" si="35"/>
        <v>2612968.2999999998</v>
      </c>
      <c r="AV39" s="70">
        <f t="shared" si="36"/>
        <v>5011424.0999999996</v>
      </c>
      <c r="AW39" s="16">
        <f t="shared" si="17"/>
        <v>65048848.800000004</v>
      </c>
    </row>
    <row r="40" spans="26:49" x14ac:dyDescent="0.15">
      <c r="Z40" s="54" t="s">
        <v>26</v>
      </c>
      <c r="AA40" s="70">
        <f t="shared" ref="AA40:AB40" si="58">AF72</f>
        <v>5352385</v>
      </c>
      <c r="AB40" s="70">
        <f t="shared" si="58"/>
        <v>1110518.8</v>
      </c>
      <c r="AC40" s="70">
        <f t="shared" ref="AC40:AD40" si="59">AI72</f>
        <v>3</v>
      </c>
      <c r="AD40" s="70">
        <f t="shared" si="59"/>
        <v>0</v>
      </c>
      <c r="AE40" s="70">
        <f t="shared" si="20"/>
        <v>4890298.7</v>
      </c>
      <c r="AF40" s="70">
        <f t="shared" si="21"/>
        <v>1281738.3999999999</v>
      </c>
      <c r="AG40" s="70">
        <f t="shared" si="22"/>
        <v>262441.59999999998</v>
      </c>
      <c r="AH40" s="70">
        <f t="shared" si="23"/>
        <v>58670.9</v>
      </c>
      <c r="AI40" s="70">
        <f t="shared" si="24"/>
        <v>1322478.3</v>
      </c>
      <c r="AJ40" s="70">
        <f t="shared" ref="AJ40:AK40" si="60">AR72</f>
        <v>1696813.2</v>
      </c>
      <c r="AK40" s="70">
        <f t="shared" si="60"/>
        <v>4266612.3</v>
      </c>
      <c r="AL40" s="70">
        <f t="shared" si="26"/>
        <v>13736578</v>
      </c>
      <c r="AM40" s="70">
        <f t="shared" si="27"/>
        <v>6656520.0999999996</v>
      </c>
      <c r="AN40" s="70">
        <f t="shared" si="28"/>
        <v>46461.3</v>
      </c>
      <c r="AO40" s="70">
        <f t="shared" si="29"/>
        <v>182169.3</v>
      </c>
      <c r="AP40" s="70">
        <f t="shared" si="30"/>
        <v>745668.2</v>
      </c>
      <c r="AQ40" s="70">
        <f t="shared" si="31"/>
        <v>1855157.2</v>
      </c>
      <c r="AR40" s="70">
        <f t="shared" si="32"/>
        <v>154205.1</v>
      </c>
      <c r="AS40" s="70">
        <f t="shared" si="33"/>
        <v>464283.8</v>
      </c>
      <c r="AT40" s="70">
        <f t="shared" si="34"/>
        <v>86964.9</v>
      </c>
      <c r="AU40" s="70">
        <f t="shared" si="35"/>
        <v>4275284.2</v>
      </c>
      <c r="AV40" s="70">
        <f t="shared" si="36"/>
        <v>2831114.4</v>
      </c>
      <c r="AW40" s="16">
        <f t="shared" si="17"/>
        <v>51276366.700000003</v>
      </c>
    </row>
    <row r="41" spans="26:49" x14ac:dyDescent="0.15">
      <c r="Z41" s="54" t="s">
        <v>27</v>
      </c>
      <c r="AA41" s="70">
        <f t="shared" ref="AA41:AB41" si="61">AF73</f>
        <v>1305713</v>
      </c>
      <c r="AB41" s="70">
        <f t="shared" si="61"/>
        <v>273557</v>
      </c>
      <c r="AC41" s="70">
        <f t="shared" ref="AC41:AD41" si="62">AI73</f>
        <v>0</v>
      </c>
      <c r="AD41" s="70">
        <f t="shared" si="62"/>
        <v>73077</v>
      </c>
      <c r="AE41" s="70">
        <f t="shared" si="20"/>
        <v>7214134.2999999998</v>
      </c>
      <c r="AF41" s="70">
        <f t="shared" si="21"/>
        <v>1291111.7</v>
      </c>
      <c r="AG41" s="70">
        <f t="shared" si="22"/>
        <v>187294.7</v>
      </c>
      <c r="AH41" s="70">
        <f t="shared" si="23"/>
        <v>76517.5</v>
      </c>
      <c r="AI41" s="70">
        <f t="shared" si="24"/>
        <v>425775.3</v>
      </c>
      <c r="AJ41" s="70">
        <f t="shared" ref="AJ41:AK41" si="63">AR73</f>
        <v>0</v>
      </c>
      <c r="AK41" s="70">
        <f t="shared" si="63"/>
        <v>382275.8</v>
      </c>
      <c r="AL41" s="70">
        <f t="shared" si="26"/>
        <v>3852680.9</v>
      </c>
      <c r="AM41" s="70">
        <f t="shared" si="27"/>
        <v>2673076.1</v>
      </c>
      <c r="AN41" s="70">
        <f t="shared" si="28"/>
        <v>228924</v>
      </c>
      <c r="AO41" s="70">
        <f t="shared" si="29"/>
        <v>181653.6</v>
      </c>
      <c r="AP41" s="70">
        <f t="shared" si="30"/>
        <v>667094.9</v>
      </c>
      <c r="AQ41" s="70">
        <f t="shared" si="31"/>
        <v>1053764.3</v>
      </c>
      <c r="AR41" s="70">
        <f t="shared" si="32"/>
        <v>329358</v>
      </c>
      <c r="AS41" s="70">
        <f t="shared" si="33"/>
        <v>371002.8</v>
      </c>
      <c r="AT41" s="70">
        <f t="shared" si="34"/>
        <v>43637</v>
      </c>
      <c r="AU41" s="70">
        <f t="shared" si="35"/>
        <v>1219808</v>
      </c>
      <c r="AV41" s="70">
        <f t="shared" si="36"/>
        <v>3604047.8</v>
      </c>
      <c r="AW41" s="16">
        <f t="shared" si="17"/>
        <v>25454503.700000003</v>
      </c>
    </row>
    <row r="42" spans="26:49" x14ac:dyDescent="0.15">
      <c r="Z42" s="54" t="s">
        <v>28</v>
      </c>
      <c r="AA42" s="70">
        <f t="shared" ref="AA42:AB42" si="64">AF74</f>
        <v>1158501</v>
      </c>
      <c r="AB42" s="70">
        <f t="shared" si="64"/>
        <v>4172899</v>
      </c>
      <c r="AC42" s="70">
        <f t="shared" ref="AC42:AD42" si="65">AI74</f>
        <v>0</v>
      </c>
      <c r="AD42" s="70">
        <f t="shared" si="65"/>
        <v>0</v>
      </c>
      <c r="AE42" s="70">
        <f t="shared" si="20"/>
        <v>9874339.0999999996</v>
      </c>
      <c r="AF42" s="70">
        <f t="shared" si="21"/>
        <v>2200708.6</v>
      </c>
      <c r="AG42" s="70">
        <f t="shared" si="22"/>
        <v>376771.8</v>
      </c>
      <c r="AH42" s="70">
        <f t="shared" si="23"/>
        <v>100760.8</v>
      </c>
      <c r="AI42" s="70">
        <f t="shared" si="24"/>
        <v>1888057.3</v>
      </c>
      <c r="AJ42" s="70">
        <f t="shared" ref="AJ42:AK42" si="66">AR74</f>
        <v>1227533.3</v>
      </c>
      <c r="AK42" s="70">
        <f t="shared" si="66"/>
        <v>804880.3</v>
      </c>
      <c r="AL42" s="70">
        <f t="shared" si="26"/>
        <v>3204430.9</v>
      </c>
      <c r="AM42" s="70">
        <f t="shared" si="27"/>
        <v>1285152.1000000001</v>
      </c>
      <c r="AN42" s="70">
        <f t="shared" si="28"/>
        <v>41920</v>
      </c>
      <c r="AO42" s="70">
        <f t="shared" si="29"/>
        <v>1205936.8</v>
      </c>
      <c r="AP42" s="70">
        <f t="shared" si="30"/>
        <v>2021397.6</v>
      </c>
      <c r="AQ42" s="70">
        <f t="shared" si="31"/>
        <v>6133015.4000000004</v>
      </c>
      <c r="AR42" s="70">
        <f t="shared" si="32"/>
        <v>429893.1</v>
      </c>
      <c r="AS42" s="70">
        <f t="shared" si="33"/>
        <v>479409.1</v>
      </c>
      <c r="AT42" s="70">
        <f t="shared" si="34"/>
        <v>461</v>
      </c>
      <c r="AU42" s="70">
        <f t="shared" si="35"/>
        <v>1952400</v>
      </c>
      <c r="AV42" s="70">
        <f t="shared" si="36"/>
        <v>3155218</v>
      </c>
      <c r="AW42" s="16">
        <f t="shared" si="17"/>
        <v>41713685.20000001</v>
      </c>
    </row>
    <row r="43" spans="26:49" x14ac:dyDescent="0.15">
      <c r="Z43" s="54" t="s">
        <v>29</v>
      </c>
      <c r="AA43" s="70">
        <f t="shared" ref="AA43:AB43" si="67">AF75</f>
        <v>728967</v>
      </c>
      <c r="AB43" s="70">
        <f t="shared" si="67"/>
        <v>759939.9</v>
      </c>
      <c r="AC43" s="70">
        <f t="shared" ref="AC43:AD43" si="68">AI75</f>
        <v>0</v>
      </c>
      <c r="AD43" s="70">
        <f t="shared" si="68"/>
        <v>0</v>
      </c>
      <c r="AE43" s="70">
        <f t="shared" si="20"/>
        <v>1425867.2</v>
      </c>
      <c r="AF43" s="70">
        <f t="shared" si="21"/>
        <v>419801</v>
      </c>
      <c r="AG43" s="70">
        <f t="shared" si="22"/>
        <v>90288.9</v>
      </c>
      <c r="AH43" s="70">
        <f t="shared" si="23"/>
        <v>22639.8</v>
      </c>
      <c r="AI43" s="70">
        <f t="shared" si="24"/>
        <v>279587.90000000002</v>
      </c>
      <c r="AJ43" s="70">
        <f t="shared" ref="AJ43:AK43" si="69">AR75</f>
        <v>0</v>
      </c>
      <c r="AK43" s="70">
        <f t="shared" si="69"/>
        <v>2429425.7999999998</v>
      </c>
      <c r="AL43" s="70">
        <f t="shared" si="26"/>
        <v>11211067.9</v>
      </c>
      <c r="AM43" s="70">
        <f t="shared" si="27"/>
        <v>2877400.2</v>
      </c>
      <c r="AN43" s="70">
        <f t="shared" si="28"/>
        <v>6295.9</v>
      </c>
      <c r="AO43" s="70">
        <f t="shared" si="29"/>
        <v>229786.9</v>
      </c>
      <c r="AP43" s="70">
        <f t="shared" si="30"/>
        <v>131730.4</v>
      </c>
      <c r="AQ43" s="70">
        <f t="shared" si="31"/>
        <v>344727.2</v>
      </c>
      <c r="AR43" s="70">
        <f t="shared" si="32"/>
        <v>162399</v>
      </c>
      <c r="AS43" s="70">
        <f t="shared" si="33"/>
        <v>135990</v>
      </c>
      <c r="AT43" s="70">
        <f t="shared" si="34"/>
        <v>37133.5</v>
      </c>
      <c r="AU43" s="70">
        <f t="shared" si="35"/>
        <v>2413392.7000000002</v>
      </c>
      <c r="AV43" s="70">
        <f t="shared" si="36"/>
        <v>1844416.9</v>
      </c>
      <c r="AW43" s="16">
        <f t="shared" si="17"/>
        <v>25550858.09999999</v>
      </c>
    </row>
    <row r="44" spans="26:49" x14ac:dyDescent="0.15">
      <c r="Z44" s="54" t="s">
        <v>30</v>
      </c>
      <c r="AA44" s="70">
        <f t="shared" ref="AA44:AB44" si="70">AF76</f>
        <v>3491525.1</v>
      </c>
      <c r="AB44" s="70">
        <f t="shared" si="70"/>
        <v>1490371</v>
      </c>
      <c r="AC44" s="70">
        <f t="shared" ref="AC44:AD44" si="71">AI76</f>
        <v>0</v>
      </c>
      <c r="AD44" s="70">
        <f t="shared" si="71"/>
        <v>0</v>
      </c>
      <c r="AE44" s="70">
        <f t="shared" si="20"/>
        <v>12138487.199999999</v>
      </c>
      <c r="AF44" s="70">
        <f t="shared" si="21"/>
        <v>629097.6</v>
      </c>
      <c r="AG44" s="70">
        <f t="shared" si="22"/>
        <v>202680.7</v>
      </c>
      <c r="AH44" s="70">
        <f t="shared" si="23"/>
        <v>74298</v>
      </c>
      <c r="AI44" s="70">
        <f t="shared" si="24"/>
        <v>607475.9</v>
      </c>
      <c r="AJ44" s="70">
        <f t="shared" ref="AJ44:AK44" si="72">AR76</f>
        <v>437383</v>
      </c>
      <c r="AK44" s="70">
        <f t="shared" si="72"/>
        <v>3617012.7</v>
      </c>
      <c r="AL44" s="70">
        <f t="shared" si="26"/>
        <v>9989315.1999999993</v>
      </c>
      <c r="AM44" s="70">
        <f t="shared" si="27"/>
        <v>3412627.7</v>
      </c>
      <c r="AN44" s="70">
        <f t="shared" si="28"/>
        <v>85814</v>
      </c>
      <c r="AO44" s="70">
        <f t="shared" si="29"/>
        <v>578466.1</v>
      </c>
      <c r="AP44" s="70">
        <f t="shared" si="30"/>
        <v>603723.80000000005</v>
      </c>
      <c r="AQ44" s="70">
        <f t="shared" si="31"/>
        <v>1086420.6000000001</v>
      </c>
      <c r="AR44" s="70">
        <f t="shared" si="32"/>
        <v>50685</v>
      </c>
      <c r="AS44" s="70">
        <f t="shared" si="33"/>
        <v>217040.1</v>
      </c>
      <c r="AT44" s="70">
        <f t="shared" si="34"/>
        <v>853922.3</v>
      </c>
      <c r="AU44" s="70">
        <f t="shared" si="35"/>
        <v>3511726.6</v>
      </c>
      <c r="AV44" s="70">
        <f t="shared" si="36"/>
        <v>4942398.3</v>
      </c>
      <c r="AW44" s="16">
        <f t="shared" si="17"/>
        <v>48020470.899999991</v>
      </c>
    </row>
    <row r="45" spans="26:49" x14ac:dyDescent="0.15">
      <c r="Z45" s="54" t="s">
        <v>31</v>
      </c>
      <c r="AA45" s="70">
        <f t="shared" ref="AA45:AB45" si="73">AF77</f>
        <v>4121739.8</v>
      </c>
      <c r="AB45" s="70">
        <f t="shared" si="73"/>
        <v>1355282.5</v>
      </c>
      <c r="AC45" s="70">
        <f t="shared" ref="AC45:AD45" si="74">AI77</f>
        <v>209.3</v>
      </c>
      <c r="AD45" s="70">
        <f t="shared" si="74"/>
        <v>0</v>
      </c>
      <c r="AE45" s="70">
        <f t="shared" si="20"/>
        <v>4525505.5999999996</v>
      </c>
      <c r="AF45" s="70">
        <f t="shared" si="21"/>
        <v>818910.7</v>
      </c>
      <c r="AG45" s="70">
        <f t="shared" si="22"/>
        <v>131833.79999999999</v>
      </c>
      <c r="AH45" s="70">
        <f t="shared" si="23"/>
        <v>73737.3</v>
      </c>
      <c r="AI45" s="70">
        <f t="shared" si="24"/>
        <v>1479576.6</v>
      </c>
      <c r="AJ45" s="70">
        <f t="shared" ref="AJ45:AK45" si="75">AR77</f>
        <v>0</v>
      </c>
      <c r="AK45" s="70">
        <f t="shared" si="75"/>
        <v>3930206.6</v>
      </c>
      <c r="AL45" s="70">
        <f t="shared" si="26"/>
        <v>13287533.9</v>
      </c>
      <c r="AM45" s="70">
        <f t="shared" si="27"/>
        <v>7958963.5999999996</v>
      </c>
      <c r="AN45" s="70">
        <f t="shared" si="28"/>
        <v>107419</v>
      </c>
      <c r="AO45" s="70">
        <f t="shared" si="29"/>
        <v>79791.5</v>
      </c>
      <c r="AP45" s="70">
        <f t="shared" si="30"/>
        <v>267475</v>
      </c>
      <c r="AQ45" s="70">
        <f t="shared" si="31"/>
        <v>2356967.5</v>
      </c>
      <c r="AR45" s="70">
        <f t="shared" si="32"/>
        <v>112018</v>
      </c>
      <c r="AS45" s="70">
        <f t="shared" si="33"/>
        <v>154589.1</v>
      </c>
      <c r="AT45" s="70">
        <f t="shared" si="34"/>
        <v>402499</v>
      </c>
      <c r="AU45" s="70">
        <f t="shared" si="35"/>
        <v>4441941.5</v>
      </c>
      <c r="AV45" s="70">
        <f t="shared" si="36"/>
        <v>3199074.3</v>
      </c>
      <c r="AW45" s="16">
        <f t="shared" si="17"/>
        <v>48805274.600000001</v>
      </c>
    </row>
    <row r="46" spans="26:49" x14ac:dyDescent="0.15">
      <c r="Z46" s="54" t="s">
        <v>32</v>
      </c>
      <c r="AA46" s="70">
        <f t="shared" ref="AA46:AB46" si="76">AF78</f>
        <v>2042888.2</v>
      </c>
      <c r="AB46" s="70">
        <f t="shared" si="76"/>
        <v>2256942</v>
      </c>
      <c r="AC46" s="70">
        <f t="shared" ref="AC46:AD46" si="77">AI78</f>
        <v>0</v>
      </c>
      <c r="AD46" s="70">
        <f t="shared" si="77"/>
        <v>0</v>
      </c>
      <c r="AE46" s="70">
        <f t="shared" si="20"/>
        <v>4437845.9000000004</v>
      </c>
      <c r="AF46" s="70">
        <f t="shared" si="21"/>
        <v>782405</v>
      </c>
      <c r="AG46" s="70">
        <f t="shared" si="22"/>
        <v>301071.40000000002</v>
      </c>
      <c r="AH46" s="70">
        <f t="shared" si="23"/>
        <v>43215</v>
      </c>
      <c r="AI46" s="70">
        <f t="shared" si="24"/>
        <v>571739.69999999995</v>
      </c>
      <c r="AJ46" s="70">
        <f t="shared" ref="AJ46:AK46" si="78">AR78</f>
        <v>0</v>
      </c>
      <c r="AK46" s="70">
        <f t="shared" si="78"/>
        <v>1066104.3</v>
      </c>
      <c r="AL46" s="70">
        <f t="shared" si="26"/>
        <v>8880975.1999999993</v>
      </c>
      <c r="AM46" s="70">
        <f t="shared" si="27"/>
        <v>5536374.4000000004</v>
      </c>
      <c r="AN46" s="70">
        <f t="shared" si="28"/>
        <v>134727</v>
      </c>
      <c r="AO46" s="70">
        <f t="shared" si="29"/>
        <v>358877.8</v>
      </c>
      <c r="AP46" s="70">
        <f t="shared" si="30"/>
        <v>631703.69999999995</v>
      </c>
      <c r="AQ46" s="70">
        <f t="shared" si="31"/>
        <v>1419744.1</v>
      </c>
      <c r="AR46" s="70">
        <f t="shared" si="32"/>
        <v>413722.8</v>
      </c>
      <c r="AS46" s="70">
        <f t="shared" si="33"/>
        <v>408578.8</v>
      </c>
      <c r="AT46" s="70">
        <f t="shared" si="34"/>
        <v>255923.8</v>
      </c>
      <c r="AU46" s="70">
        <f t="shared" si="35"/>
        <v>2114896.9</v>
      </c>
      <c r="AV46" s="70">
        <f t="shared" si="36"/>
        <v>4383244</v>
      </c>
      <c r="AW46" s="16">
        <f t="shared" si="17"/>
        <v>36040980</v>
      </c>
    </row>
    <row r="47" spans="26:49" x14ac:dyDescent="0.15">
      <c r="Z47" s="54" t="s">
        <v>33</v>
      </c>
      <c r="AA47" s="70">
        <f t="shared" ref="AA47:AB47" si="79">AF79</f>
        <v>497052</v>
      </c>
      <c r="AB47" s="70">
        <f t="shared" si="79"/>
        <v>992085.2</v>
      </c>
      <c r="AC47" s="70">
        <f t="shared" ref="AC47:AD47" si="80">AI79</f>
        <v>0</v>
      </c>
      <c r="AD47" s="70">
        <f t="shared" si="80"/>
        <v>112372</v>
      </c>
      <c r="AE47" s="70">
        <f t="shared" si="20"/>
        <v>205860.9</v>
      </c>
      <c r="AF47" s="70">
        <f t="shared" si="21"/>
        <v>666327</v>
      </c>
      <c r="AG47" s="70">
        <f t="shared" si="22"/>
        <v>104253.6</v>
      </c>
      <c r="AH47" s="70">
        <f t="shared" si="23"/>
        <v>37469.4</v>
      </c>
      <c r="AI47" s="70">
        <f t="shared" si="24"/>
        <v>756323.9</v>
      </c>
      <c r="AJ47" s="70">
        <f t="shared" ref="AJ47:AK47" si="81">AR79</f>
        <v>0</v>
      </c>
      <c r="AK47" s="70">
        <f t="shared" si="81"/>
        <v>437608.1</v>
      </c>
      <c r="AL47" s="70">
        <f t="shared" si="26"/>
        <v>4248142.9000000004</v>
      </c>
      <c r="AM47" s="70">
        <f t="shared" si="27"/>
        <v>2437230.6</v>
      </c>
      <c r="AN47" s="70">
        <f t="shared" si="28"/>
        <v>310598</v>
      </c>
      <c r="AO47" s="70">
        <f t="shared" si="29"/>
        <v>267297.2</v>
      </c>
      <c r="AP47" s="70">
        <f t="shared" si="30"/>
        <v>124361.9</v>
      </c>
      <c r="AQ47" s="70">
        <f t="shared" si="31"/>
        <v>1159605.8</v>
      </c>
      <c r="AR47" s="70">
        <f t="shared" si="32"/>
        <v>78595.600000000006</v>
      </c>
      <c r="AS47" s="70">
        <f t="shared" si="33"/>
        <v>135468.70000000001</v>
      </c>
      <c r="AT47" s="70">
        <f t="shared" si="34"/>
        <v>9064.5</v>
      </c>
      <c r="AU47" s="70">
        <f t="shared" si="35"/>
        <v>2734969.6</v>
      </c>
      <c r="AV47" s="70">
        <f t="shared" si="36"/>
        <v>3302853.3</v>
      </c>
      <c r="AW47" s="16">
        <f t="shared" si="17"/>
        <v>18617540.199999999</v>
      </c>
    </row>
    <row r="48" spans="26:49" x14ac:dyDescent="0.15">
      <c r="Z48" s="54" t="s">
        <v>34</v>
      </c>
      <c r="AA48" s="70">
        <f t="shared" ref="AA48:AB48" si="82">AF80</f>
        <v>1607946.9</v>
      </c>
      <c r="AB48" s="70">
        <f t="shared" si="82"/>
        <v>1069372.2</v>
      </c>
      <c r="AC48" s="70">
        <f t="shared" ref="AC48:AD48" si="83">AI80</f>
        <v>0</v>
      </c>
      <c r="AD48" s="70">
        <f t="shared" si="83"/>
        <v>0</v>
      </c>
      <c r="AE48" s="70">
        <f t="shared" si="20"/>
        <v>1909082.8</v>
      </c>
      <c r="AF48" s="70">
        <f t="shared" si="21"/>
        <v>676046</v>
      </c>
      <c r="AG48" s="70">
        <f t="shared" si="22"/>
        <v>107933.9</v>
      </c>
      <c r="AH48" s="70">
        <f t="shared" si="23"/>
        <v>46255</v>
      </c>
      <c r="AI48" s="70">
        <f t="shared" si="24"/>
        <v>658519.30000000005</v>
      </c>
      <c r="AJ48" s="70">
        <f t="shared" ref="AJ48:AK48" si="84">AR80</f>
        <v>703601</v>
      </c>
      <c r="AK48" s="70">
        <f t="shared" si="84"/>
        <v>1486665.3</v>
      </c>
      <c r="AL48" s="70">
        <f t="shared" si="26"/>
        <v>13823892.699999999</v>
      </c>
      <c r="AM48" s="70">
        <f t="shared" si="27"/>
        <v>4489674.2</v>
      </c>
      <c r="AN48" s="70">
        <f t="shared" si="28"/>
        <v>42428.800000000003</v>
      </c>
      <c r="AO48" s="70">
        <f t="shared" si="29"/>
        <v>73919.399999999994</v>
      </c>
      <c r="AP48" s="70">
        <f t="shared" si="30"/>
        <v>33478.1</v>
      </c>
      <c r="AQ48" s="70">
        <f t="shared" si="31"/>
        <v>260409</v>
      </c>
      <c r="AR48" s="70">
        <f t="shared" si="32"/>
        <v>131264</v>
      </c>
      <c r="AS48" s="70">
        <f t="shared" si="33"/>
        <v>253568.8</v>
      </c>
      <c r="AT48" s="70">
        <f t="shared" si="34"/>
        <v>642</v>
      </c>
      <c r="AU48" s="70">
        <f t="shared" si="35"/>
        <v>1915172</v>
      </c>
      <c r="AV48" s="70">
        <f t="shared" si="36"/>
        <v>3928818.2</v>
      </c>
      <c r="AW48" s="16">
        <f t="shared" si="17"/>
        <v>33218689.599999998</v>
      </c>
    </row>
    <row r="49" spans="25:57" x14ac:dyDescent="0.15">
      <c r="Z49" s="54" t="s">
        <v>35</v>
      </c>
      <c r="AA49" s="70">
        <f t="shared" ref="AA49:AB49" si="85">AF81</f>
        <v>3534598.2</v>
      </c>
      <c r="AB49" s="70">
        <f t="shared" si="85"/>
        <v>2428285.9</v>
      </c>
      <c r="AC49" s="70">
        <f t="shared" ref="AC49:AD49" si="86">AI81</f>
        <v>0</v>
      </c>
      <c r="AD49" s="70">
        <f t="shared" si="86"/>
        <v>0</v>
      </c>
      <c r="AE49" s="70">
        <f t="shared" si="20"/>
        <v>1337101.6000000001</v>
      </c>
      <c r="AF49" s="70">
        <f t="shared" si="21"/>
        <v>540544</v>
      </c>
      <c r="AG49" s="70">
        <f t="shared" si="22"/>
        <v>215741.3</v>
      </c>
      <c r="AH49" s="70">
        <f t="shared" si="23"/>
        <v>43554</v>
      </c>
      <c r="AI49" s="70">
        <f t="shared" si="24"/>
        <v>1086934.1000000001</v>
      </c>
      <c r="AJ49" s="70">
        <f t="shared" ref="AJ49:AK49" si="87">AR81</f>
        <v>0</v>
      </c>
      <c r="AK49" s="70">
        <f t="shared" si="87"/>
        <v>1410792.8</v>
      </c>
      <c r="AL49" s="70">
        <f t="shared" si="26"/>
        <v>10640104.699999999</v>
      </c>
      <c r="AM49" s="70">
        <f t="shared" si="27"/>
        <v>4665566.0999999996</v>
      </c>
      <c r="AN49" s="70">
        <f t="shared" si="28"/>
        <v>82180.2</v>
      </c>
      <c r="AO49" s="70">
        <f t="shared" si="29"/>
        <v>74865.399999999994</v>
      </c>
      <c r="AP49" s="70">
        <f t="shared" si="30"/>
        <v>263729.90000000002</v>
      </c>
      <c r="AQ49" s="70">
        <f t="shared" si="31"/>
        <v>455880.8</v>
      </c>
      <c r="AR49" s="70">
        <f t="shared" si="32"/>
        <v>924838</v>
      </c>
      <c r="AS49" s="70">
        <f t="shared" si="33"/>
        <v>321648.2</v>
      </c>
      <c r="AT49" s="70">
        <f t="shared" si="34"/>
        <v>52282</v>
      </c>
      <c r="AU49" s="70">
        <f t="shared" si="35"/>
        <v>1323795.6000000001</v>
      </c>
      <c r="AV49" s="70">
        <f t="shared" si="36"/>
        <v>2041860.4</v>
      </c>
      <c r="AW49" s="16">
        <f t="shared" si="17"/>
        <v>31444303.199999999</v>
      </c>
    </row>
    <row r="50" spans="25:57" x14ac:dyDescent="0.15">
      <c r="Z50" s="54" t="s">
        <v>36</v>
      </c>
      <c r="AA50" s="70">
        <f t="shared" ref="AA50:AB50" si="88">AF82</f>
        <v>4247821.5</v>
      </c>
      <c r="AB50" s="70">
        <f t="shared" si="88"/>
        <v>3645135.6</v>
      </c>
      <c r="AC50" s="70">
        <f t="shared" ref="AC50:AD50" si="89">AI82</f>
        <v>0</v>
      </c>
      <c r="AD50" s="70">
        <f t="shared" si="89"/>
        <v>0</v>
      </c>
      <c r="AE50" s="70">
        <f t="shared" si="20"/>
        <v>1824106.9</v>
      </c>
      <c r="AF50" s="70">
        <f t="shared" si="21"/>
        <v>613103</v>
      </c>
      <c r="AG50" s="70">
        <f t="shared" si="22"/>
        <v>116204.2</v>
      </c>
      <c r="AH50" s="70">
        <f t="shared" si="23"/>
        <v>18849</v>
      </c>
      <c r="AI50" s="70">
        <f t="shared" si="24"/>
        <v>760614.6</v>
      </c>
      <c r="AJ50" s="70">
        <f t="shared" ref="AJ50:AK50" si="90">AR82</f>
        <v>0</v>
      </c>
      <c r="AK50" s="70">
        <f t="shared" si="90"/>
        <v>259961.8</v>
      </c>
      <c r="AL50" s="70">
        <f t="shared" si="26"/>
        <v>9921054.9000000004</v>
      </c>
      <c r="AM50" s="70">
        <f t="shared" si="27"/>
        <v>1821184.5</v>
      </c>
      <c r="AN50" s="70">
        <f t="shared" si="28"/>
        <v>39504.9</v>
      </c>
      <c r="AO50" s="70">
        <f t="shared" si="29"/>
        <v>224896.8</v>
      </c>
      <c r="AP50" s="70">
        <f t="shared" si="30"/>
        <v>313310.7</v>
      </c>
      <c r="AQ50" s="70">
        <f t="shared" si="31"/>
        <v>175533.2</v>
      </c>
      <c r="AR50" s="70">
        <f t="shared" si="32"/>
        <v>244872.8</v>
      </c>
      <c r="AS50" s="70">
        <f t="shared" si="33"/>
        <v>261532.1</v>
      </c>
      <c r="AT50" s="70">
        <f t="shared" si="34"/>
        <v>3080</v>
      </c>
      <c r="AU50" s="70">
        <f t="shared" si="35"/>
        <v>1353550.6</v>
      </c>
      <c r="AV50" s="70">
        <f t="shared" si="36"/>
        <v>1639823.8</v>
      </c>
      <c r="AW50" s="16">
        <f t="shared" si="17"/>
        <v>27484140.900000002</v>
      </c>
    </row>
    <row r="51" spans="25:57" x14ac:dyDescent="0.15">
      <c r="Z51" s="54" t="s">
        <v>37</v>
      </c>
      <c r="AA51" s="70">
        <f t="shared" ref="AA51:AB51" si="91">AF83</f>
        <v>6362635.2999999998</v>
      </c>
      <c r="AB51" s="70">
        <f t="shared" si="91"/>
        <v>2181695.4</v>
      </c>
      <c r="AC51" s="70">
        <f t="shared" ref="AC51:AD51" si="92">AI83</f>
        <v>13.2</v>
      </c>
      <c r="AD51" s="70">
        <f t="shared" si="92"/>
        <v>0</v>
      </c>
      <c r="AE51" s="70">
        <f t="shared" si="20"/>
        <v>1659893.6</v>
      </c>
      <c r="AF51" s="70">
        <f t="shared" si="21"/>
        <v>938952.5</v>
      </c>
      <c r="AG51" s="70">
        <f t="shared" si="22"/>
        <v>145171</v>
      </c>
      <c r="AH51" s="70">
        <f t="shared" si="23"/>
        <v>48807.7</v>
      </c>
      <c r="AI51" s="70">
        <f t="shared" si="24"/>
        <v>731622.3</v>
      </c>
      <c r="AJ51" s="70">
        <f t="shared" ref="AJ51:AK51" si="93">AR83</f>
        <v>0</v>
      </c>
      <c r="AK51" s="70">
        <f t="shared" si="93"/>
        <v>785932.6</v>
      </c>
      <c r="AL51" s="70">
        <f t="shared" si="26"/>
        <v>12320986.1</v>
      </c>
      <c r="AM51" s="70">
        <f t="shared" si="27"/>
        <v>6134428.7000000002</v>
      </c>
      <c r="AN51" s="70">
        <f t="shared" si="28"/>
        <v>65607.199999999997</v>
      </c>
      <c r="AO51" s="70">
        <f t="shared" si="29"/>
        <v>40951</v>
      </c>
      <c r="AP51" s="70">
        <f t="shared" si="30"/>
        <v>415657.1</v>
      </c>
      <c r="AQ51" s="70">
        <f t="shared" si="31"/>
        <v>1710916.7</v>
      </c>
      <c r="AR51" s="70">
        <f t="shared" si="32"/>
        <v>178520</v>
      </c>
      <c r="AS51" s="70">
        <f t="shared" si="33"/>
        <v>169957.5</v>
      </c>
      <c r="AT51" s="70">
        <f t="shared" si="34"/>
        <v>69</v>
      </c>
      <c r="AU51" s="70">
        <f t="shared" si="35"/>
        <v>1499631.7</v>
      </c>
      <c r="AV51" s="70">
        <f t="shared" si="36"/>
        <v>1862622.7</v>
      </c>
      <c r="AW51" s="16">
        <f t="shared" si="17"/>
        <v>37254071.299999997</v>
      </c>
    </row>
    <row r="52" spans="25:57" x14ac:dyDescent="0.15">
      <c r="Z52" s="54" t="s">
        <v>38</v>
      </c>
      <c r="AA52" s="70">
        <f t="shared" ref="AA52:AB52" si="94">AF84</f>
        <v>570136.69999999995</v>
      </c>
      <c r="AB52" s="70">
        <f t="shared" si="94"/>
        <v>3265491.9</v>
      </c>
      <c r="AC52" s="70">
        <f t="shared" ref="AC52:AD52" si="95">AI84</f>
        <v>0</v>
      </c>
      <c r="AD52" s="70">
        <f t="shared" si="95"/>
        <v>0</v>
      </c>
      <c r="AE52" s="70">
        <f t="shared" si="20"/>
        <v>924926.5</v>
      </c>
      <c r="AF52" s="70">
        <f t="shared" si="21"/>
        <v>822441.3</v>
      </c>
      <c r="AG52" s="70">
        <f t="shared" si="22"/>
        <v>109961.5</v>
      </c>
      <c r="AH52" s="70">
        <f t="shared" si="23"/>
        <v>44675.3</v>
      </c>
      <c r="AI52" s="70">
        <f t="shared" si="24"/>
        <v>906272.4</v>
      </c>
      <c r="AJ52" s="70">
        <f t="shared" ref="AJ52:AK52" si="96">AR84</f>
        <v>0</v>
      </c>
      <c r="AK52" s="70">
        <f t="shared" si="96"/>
        <v>3087043.6</v>
      </c>
      <c r="AL52" s="70">
        <f t="shared" si="26"/>
        <v>18590844.600000001</v>
      </c>
      <c r="AM52" s="70">
        <f t="shared" si="27"/>
        <v>28419296.899999999</v>
      </c>
      <c r="AN52" s="70">
        <f t="shared" si="28"/>
        <v>20470</v>
      </c>
      <c r="AO52" s="70">
        <f t="shared" si="29"/>
        <v>41855.699999999997</v>
      </c>
      <c r="AP52" s="70">
        <f t="shared" si="30"/>
        <v>78888.399999999994</v>
      </c>
      <c r="AQ52" s="70">
        <f t="shared" si="31"/>
        <v>183711</v>
      </c>
      <c r="AR52" s="70">
        <f t="shared" si="32"/>
        <v>529759</v>
      </c>
      <c r="AS52" s="70">
        <f t="shared" si="33"/>
        <v>267221.2</v>
      </c>
      <c r="AT52" s="70">
        <f t="shared" si="34"/>
        <v>35984</v>
      </c>
      <c r="AU52" s="70">
        <f t="shared" si="35"/>
        <v>2035870.5</v>
      </c>
      <c r="AV52" s="70">
        <f t="shared" si="36"/>
        <v>3170620.2</v>
      </c>
      <c r="AW52" s="16">
        <f t="shared" si="17"/>
        <v>63105470.70000001</v>
      </c>
    </row>
    <row r="58" spans="25:57" x14ac:dyDescent="0.25">
      <c r="Y58" s="77"/>
      <c r="Z58" s="78"/>
      <c r="AA58" s="77"/>
    </row>
    <row r="59" spans="25:57" x14ac:dyDescent="0.25">
      <c r="Y59" s="77"/>
      <c r="Z59" s="78"/>
      <c r="AA59" s="77"/>
      <c r="AB59" s="127" t="s">
        <v>14</v>
      </c>
      <c r="AC59" s="55" t="s">
        <v>15</v>
      </c>
      <c r="AD59" s="55" t="s">
        <v>2</v>
      </c>
      <c r="AE59" s="55" t="s">
        <v>3</v>
      </c>
      <c r="AF59" s="55" t="s">
        <v>45</v>
      </c>
      <c r="AG59" s="55" t="s">
        <v>46</v>
      </c>
      <c r="AH59" s="55" t="s">
        <v>4</v>
      </c>
      <c r="AI59" s="55" t="s">
        <v>47</v>
      </c>
      <c r="AJ59" s="55" t="s">
        <v>48</v>
      </c>
      <c r="AK59" s="55" t="s">
        <v>5</v>
      </c>
      <c r="AL59" s="55" t="s">
        <v>49</v>
      </c>
      <c r="AM59" s="55" t="s">
        <v>50</v>
      </c>
      <c r="AN59" s="55" t="s">
        <v>51</v>
      </c>
      <c r="AO59" s="55" t="s">
        <v>52</v>
      </c>
      <c r="AP59" s="55" t="s">
        <v>53</v>
      </c>
      <c r="AQ59" s="55" t="s">
        <v>6</v>
      </c>
      <c r="AR59" s="55" t="s">
        <v>54</v>
      </c>
      <c r="AS59" s="55" t="s">
        <v>55</v>
      </c>
      <c r="AT59" s="55" t="s">
        <v>7</v>
      </c>
      <c r="AU59" s="55" t="s">
        <v>56</v>
      </c>
      <c r="AV59" s="55" t="s">
        <v>57</v>
      </c>
      <c r="AW59" s="55" t="s">
        <v>58</v>
      </c>
      <c r="AX59" s="55" t="s">
        <v>59</v>
      </c>
      <c r="AY59" s="55" t="s">
        <v>60</v>
      </c>
      <c r="AZ59" s="55" t="s">
        <v>61</v>
      </c>
      <c r="BA59" s="55" t="s">
        <v>62</v>
      </c>
      <c r="BB59" s="55" t="s">
        <v>63</v>
      </c>
      <c r="BC59" s="55" t="s">
        <v>64</v>
      </c>
      <c r="BD59" s="55" t="s">
        <v>65</v>
      </c>
      <c r="BE59" s="55" t="s">
        <v>66</v>
      </c>
    </row>
    <row r="60" spans="25:57" x14ac:dyDescent="0.25">
      <c r="Y60" s="77"/>
      <c r="Z60" s="78"/>
      <c r="AA60" s="77"/>
      <c r="AB60" s="128"/>
      <c r="AC60" s="56" t="s">
        <v>9</v>
      </c>
      <c r="AD60" s="56" t="s">
        <v>9</v>
      </c>
      <c r="AE60" s="56" t="s">
        <v>9</v>
      </c>
      <c r="AF60" s="56" t="s">
        <v>9</v>
      </c>
      <c r="AG60" s="56" t="s">
        <v>9</v>
      </c>
      <c r="AH60" s="56" t="s">
        <v>9</v>
      </c>
      <c r="AI60" s="56" t="s">
        <v>9</v>
      </c>
      <c r="AJ60" s="56" t="s">
        <v>9</v>
      </c>
      <c r="AK60" s="56" t="s">
        <v>9</v>
      </c>
      <c r="AL60" s="56" t="s">
        <v>9</v>
      </c>
      <c r="AM60" s="56" t="s">
        <v>9</v>
      </c>
      <c r="AN60" s="56" t="s">
        <v>9</v>
      </c>
      <c r="AO60" s="56" t="s">
        <v>9</v>
      </c>
      <c r="AP60" s="56" t="s">
        <v>9</v>
      </c>
      <c r="AQ60" s="56" t="s">
        <v>9</v>
      </c>
      <c r="AR60" s="56" t="s">
        <v>9</v>
      </c>
      <c r="AS60" s="56" t="s">
        <v>9</v>
      </c>
      <c r="AT60" s="56" t="s">
        <v>9</v>
      </c>
      <c r="AU60" s="56" t="s">
        <v>9</v>
      </c>
      <c r="AV60" s="56" t="s">
        <v>9</v>
      </c>
      <c r="AW60" s="56" t="s">
        <v>9</v>
      </c>
      <c r="AX60" s="56" t="s">
        <v>9</v>
      </c>
      <c r="AY60" s="56" t="s">
        <v>9</v>
      </c>
      <c r="AZ60" s="56" t="s">
        <v>9</v>
      </c>
      <c r="BA60" s="56" t="s">
        <v>9</v>
      </c>
      <c r="BB60" s="56" t="s">
        <v>9</v>
      </c>
      <c r="BC60" s="56" t="s">
        <v>9</v>
      </c>
      <c r="BD60" s="56" t="s">
        <v>9</v>
      </c>
      <c r="BE60" s="56" t="s">
        <v>9</v>
      </c>
    </row>
    <row r="61" spans="25:57" x14ac:dyDescent="0.15">
      <c r="Y61" s="77"/>
      <c r="Z61" s="78"/>
      <c r="AA61" s="77"/>
      <c r="AB61" s="52" t="s">
        <v>1</v>
      </c>
      <c r="AC61" s="72">
        <f>SUM(AC63:AC84)</f>
        <v>10541727510.299999</v>
      </c>
      <c r="AD61" s="72">
        <f t="shared" ref="AD61:BE61" si="97">SUM(AD63:AD84)</f>
        <v>588178660.0999999</v>
      </c>
      <c r="AE61" s="72">
        <f t="shared" si="97"/>
        <v>1219098003.3</v>
      </c>
      <c r="AF61" s="72">
        <f t="shared" si="97"/>
        <v>70649019.700000003</v>
      </c>
      <c r="AG61" s="72">
        <f t="shared" si="97"/>
        <v>30239276.899999999</v>
      </c>
      <c r="AH61" s="72">
        <f t="shared" si="97"/>
        <v>6965315184.8000002</v>
      </c>
      <c r="AI61" s="72">
        <f t="shared" si="97"/>
        <v>238.5</v>
      </c>
      <c r="AJ61" s="72">
        <f t="shared" si="97"/>
        <v>226492</v>
      </c>
      <c r="AK61" s="72">
        <f t="shared" si="97"/>
        <v>293724395.69999993</v>
      </c>
      <c r="AL61" s="72">
        <f t="shared" si="97"/>
        <v>115997817.2</v>
      </c>
      <c r="AM61" s="72">
        <f t="shared" si="97"/>
        <v>24533019.800000001</v>
      </c>
      <c r="AN61" s="72">
        <f t="shared" si="97"/>
        <v>4210616.3</v>
      </c>
      <c r="AO61" s="72">
        <f t="shared" si="97"/>
        <v>1526856.3</v>
      </c>
      <c r="AP61" s="72">
        <f t="shared" si="97"/>
        <v>15563650.5</v>
      </c>
      <c r="AQ61" s="72">
        <f t="shared" si="97"/>
        <v>369732375.60000002</v>
      </c>
      <c r="AR61" s="72">
        <f t="shared" si="97"/>
        <v>9100547.4000000004</v>
      </c>
      <c r="AS61" s="72">
        <f t="shared" si="97"/>
        <v>33059430.90000001</v>
      </c>
      <c r="AT61" s="72">
        <f t="shared" si="97"/>
        <v>295934658.40000004</v>
      </c>
      <c r="AU61" s="72">
        <f t="shared" si="97"/>
        <v>183831962.90000004</v>
      </c>
      <c r="AV61" s="72">
        <f t="shared" si="97"/>
        <v>123800518.70000002</v>
      </c>
      <c r="AW61" s="72">
        <f t="shared" si="97"/>
        <v>1642154.3999999997</v>
      </c>
      <c r="AX61" s="72">
        <f t="shared" si="97"/>
        <v>7338718.5</v>
      </c>
      <c r="AY61" s="72">
        <f t="shared" si="97"/>
        <v>18196406.599999998</v>
      </c>
      <c r="AZ61" s="72">
        <f t="shared" si="97"/>
        <v>29832392.700000003</v>
      </c>
      <c r="BA61" s="72">
        <f t="shared" si="97"/>
        <v>5577959.7999999998</v>
      </c>
      <c r="BB61" s="72">
        <f t="shared" si="97"/>
        <v>5563455.2999999998</v>
      </c>
      <c r="BC61" s="72">
        <f t="shared" si="97"/>
        <v>2703992.8</v>
      </c>
      <c r="BD61" s="72">
        <f t="shared" si="97"/>
        <v>42888386.400000006</v>
      </c>
      <c r="BE61" s="72">
        <f t="shared" si="97"/>
        <v>83261318.799999997</v>
      </c>
    </row>
    <row r="62" spans="25:57" x14ac:dyDescent="0.15">
      <c r="Y62" s="77"/>
      <c r="Z62" s="78"/>
      <c r="AA62" s="77"/>
      <c r="AB62" s="53" t="s">
        <v>85</v>
      </c>
      <c r="AC62" s="72">
        <f>SUM(AC63:AC67)</f>
        <v>749186295.89999998</v>
      </c>
      <c r="AD62" s="72">
        <f t="shared" ref="AD62:BE62" si="98">SUM(AD63:AD67)</f>
        <v>27548874.500000004</v>
      </c>
      <c r="AE62" s="72">
        <f t="shared" si="98"/>
        <v>79245413.899999976</v>
      </c>
      <c r="AF62" s="72">
        <f t="shared" si="98"/>
        <v>14930213.000000002</v>
      </c>
      <c r="AG62" s="72">
        <f t="shared" si="98"/>
        <v>856044.8</v>
      </c>
      <c r="AH62" s="72">
        <f t="shared" si="98"/>
        <v>423779626.60000008</v>
      </c>
      <c r="AI62" s="72">
        <f t="shared" si="98"/>
        <v>10</v>
      </c>
      <c r="AJ62" s="72">
        <f t="shared" si="98"/>
        <v>0</v>
      </c>
      <c r="AK62" s="72">
        <f t="shared" si="98"/>
        <v>49403188.800000004</v>
      </c>
      <c r="AL62" s="72">
        <f t="shared" si="98"/>
        <v>25740584.100000001</v>
      </c>
      <c r="AM62" s="72">
        <f t="shared" si="98"/>
        <v>5230370</v>
      </c>
      <c r="AN62" s="72">
        <f t="shared" si="98"/>
        <v>633131.30000000005</v>
      </c>
      <c r="AO62" s="72">
        <f t="shared" si="98"/>
        <v>266728.30000000005</v>
      </c>
      <c r="AP62" s="72">
        <f t="shared" si="98"/>
        <v>1106408.8999999999</v>
      </c>
      <c r="AQ62" s="72">
        <f t="shared" si="98"/>
        <v>41533339.400000006</v>
      </c>
      <c r="AR62" s="72">
        <f t="shared" si="98"/>
        <v>1833180</v>
      </c>
      <c r="AS62" s="72">
        <f t="shared" si="98"/>
        <v>2147887.2000000002</v>
      </c>
      <c r="AT62" s="72">
        <f t="shared" si="98"/>
        <v>16056796.600000001</v>
      </c>
      <c r="AU62" s="72">
        <f t="shared" si="98"/>
        <v>13510344.1</v>
      </c>
      <c r="AV62" s="72">
        <f t="shared" si="98"/>
        <v>9361729</v>
      </c>
      <c r="AW62" s="72">
        <f t="shared" si="98"/>
        <v>38731</v>
      </c>
      <c r="AX62" s="72">
        <f t="shared" si="98"/>
        <v>1324719.8999999999</v>
      </c>
      <c r="AY62" s="72">
        <f t="shared" si="98"/>
        <v>5179394.4000000004</v>
      </c>
      <c r="AZ62" s="72">
        <f t="shared" si="98"/>
        <v>3842610.9000000004</v>
      </c>
      <c r="BA62" s="72">
        <f t="shared" si="98"/>
        <v>227955.6</v>
      </c>
      <c r="BB62" s="72">
        <f t="shared" si="98"/>
        <v>527559.6</v>
      </c>
      <c r="BC62" s="72">
        <f t="shared" si="98"/>
        <v>71569.3</v>
      </c>
      <c r="BD62" s="72">
        <f t="shared" si="98"/>
        <v>3187592.1</v>
      </c>
      <c r="BE62" s="72">
        <f t="shared" si="98"/>
        <v>21602292.600000001</v>
      </c>
    </row>
    <row r="63" spans="25:57" x14ac:dyDescent="0.15">
      <c r="Y63" s="77"/>
      <c r="Z63" s="78"/>
      <c r="AA63" s="77"/>
      <c r="AB63" s="54" t="s">
        <v>17</v>
      </c>
      <c r="AC63" s="70">
        <v>204260832.69999999</v>
      </c>
      <c r="AD63" s="70">
        <v>11528006.800000001</v>
      </c>
      <c r="AE63" s="70">
        <v>42958894.799999997</v>
      </c>
      <c r="AF63" s="70">
        <v>11650109.300000001</v>
      </c>
      <c r="AG63" s="70">
        <v>308122.5</v>
      </c>
      <c r="AH63" s="70">
        <v>75230163.5</v>
      </c>
      <c r="AI63" s="70">
        <v>0</v>
      </c>
      <c r="AJ63" s="70">
        <v>0</v>
      </c>
      <c r="AK63" s="70">
        <v>12460763.300000001</v>
      </c>
      <c r="AL63" s="70">
        <v>3092685.8</v>
      </c>
      <c r="AM63" s="70">
        <v>1332952.7</v>
      </c>
      <c r="AN63" s="70">
        <v>130412.1</v>
      </c>
      <c r="AO63" s="70">
        <v>72193.600000000006</v>
      </c>
      <c r="AP63" s="70">
        <v>551677.5</v>
      </c>
      <c r="AQ63" s="70">
        <v>12053910.6</v>
      </c>
      <c r="AR63" s="70">
        <v>644679.4</v>
      </c>
      <c r="AS63" s="70">
        <v>1440999.7</v>
      </c>
      <c r="AT63" s="70">
        <v>9128473.3000000007</v>
      </c>
      <c r="AU63" s="70">
        <v>7033467.7999999998</v>
      </c>
      <c r="AV63" s="70">
        <v>7705937.0999999996</v>
      </c>
      <c r="AW63" s="70">
        <v>26176</v>
      </c>
      <c r="AX63" s="70">
        <v>325864.8</v>
      </c>
      <c r="AY63" s="70">
        <v>1229238.8999999999</v>
      </c>
      <c r="AZ63" s="70">
        <v>842931.5</v>
      </c>
      <c r="BA63" s="70">
        <v>0</v>
      </c>
      <c r="BB63" s="70">
        <v>111200.2</v>
      </c>
      <c r="BC63" s="70">
        <v>3627.4</v>
      </c>
      <c r="BD63" s="70">
        <v>1172940</v>
      </c>
      <c r="BE63" s="70">
        <v>3225404.1</v>
      </c>
    </row>
    <row r="64" spans="25:57" x14ac:dyDescent="0.15">
      <c r="Y64" s="77"/>
      <c r="Z64" s="78"/>
      <c r="AA64" s="77"/>
      <c r="AB64" s="54" t="s">
        <v>18</v>
      </c>
      <c r="AC64" s="70">
        <v>89107799.599999994</v>
      </c>
      <c r="AD64" s="70">
        <v>972924.3</v>
      </c>
      <c r="AE64" s="70">
        <v>2040927.5</v>
      </c>
      <c r="AF64" s="70">
        <v>617989</v>
      </c>
      <c r="AG64" s="70">
        <v>1286</v>
      </c>
      <c r="AH64" s="70">
        <v>45554892.399999999</v>
      </c>
      <c r="AI64" s="70">
        <v>0</v>
      </c>
      <c r="AJ64" s="70">
        <v>0</v>
      </c>
      <c r="AK64" s="70">
        <v>8590763.0999999996</v>
      </c>
      <c r="AL64" s="70">
        <v>15326268.5</v>
      </c>
      <c r="AM64" s="70">
        <v>1138992.7</v>
      </c>
      <c r="AN64" s="70">
        <v>133002.5</v>
      </c>
      <c r="AO64" s="70">
        <v>32306.3</v>
      </c>
      <c r="AP64" s="70">
        <v>22100</v>
      </c>
      <c r="AQ64" s="70">
        <v>7244652.0999999996</v>
      </c>
      <c r="AR64" s="70">
        <v>309449.3</v>
      </c>
      <c r="AS64" s="70">
        <v>85298.1</v>
      </c>
      <c r="AT64" s="70">
        <v>1663245.4</v>
      </c>
      <c r="AU64" s="70">
        <v>1053997.8999999999</v>
      </c>
      <c r="AV64" s="70">
        <v>227271.4</v>
      </c>
      <c r="AW64" s="70">
        <v>0</v>
      </c>
      <c r="AX64" s="70">
        <v>338436</v>
      </c>
      <c r="AY64" s="70">
        <v>1544468.7</v>
      </c>
      <c r="AZ64" s="70">
        <v>588911.30000000005</v>
      </c>
      <c r="BA64" s="70">
        <v>0</v>
      </c>
      <c r="BB64" s="70">
        <v>69801.3</v>
      </c>
      <c r="BC64" s="70">
        <v>54309.8</v>
      </c>
      <c r="BD64" s="70">
        <v>246484.5</v>
      </c>
      <c r="BE64" s="70">
        <v>1250021.5</v>
      </c>
    </row>
    <row r="65" spans="25:57" x14ac:dyDescent="0.15">
      <c r="Y65" s="77"/>
      <c r="Z65" s="78"/>
      <c r="AA65" s="77"/>
      <c r="AB65" s="54" t="s">
        <v>19</v>
      </c>
      <c r="AC65" s="70">
        <v>241197758.90000001</v>
      </c>
      <c r="AD65" s="70">
        <v>9415472.8000000007</v>
      </c>
      <c r="AE65" s="70">
        <v>24246518.899999999</v>
      </c>
      <c r="AF65" s="70">
        <v>1481896</v>
      </c>
      <c r="AG65" s="70">
        <v>463076.3</v>
      </c>
      <c r="AH65" s="70">
        <v>169038002.30000001</v>
      </c>
      <c r="AI65" s="70">
        <v>0</v>
      </c>
      <c r="AJ65" s="70">
        <v>0</v>
      </c>
      <c r="AK65" s="70">
        <v>10445146.300000001</v>
      </c>
      <c r="AL65" s="70">
        <v>2502949</v>
      </c>
      <c r="AM65" s="70">
        <v>1177638.7</v>
      </c>
      <c r="AN65" s="70">
        <v>140745.20000000001</v>
      </c>
      <c r="AO65" s="70">
        <v>64211.199999999997</v>
      </c>
      <c r="AP65" s="70">
        <v>113490.2</v>
      </c>
      <c r="AQ65" s="70">
        <v>9731526.8000000007</v>
      </c>
      <c r="AR65" s="70">
        <v>108889</v>
      </c>
      <c r="AS65" s="70">
        <v>303053.09999999998</v>
      </c>
      <c r="AT65" s="70">
        <v>3330005.5</v>
      </c>
      <c r="AU65" s="70">
        <v>3038812.8</v>
      </c>
      <c r="AV65" s="70">
        <v>1039881.3</v>
      </c>
      <c r="AW65" s="70">
        <v>6454</v>
      </c>
      <c r="AX65" s="70">
        <v>65918.7</v>
      </c>
      <c r="AY65" s="70">
        <v>617744.69999999995</v>
      </c>
      <c r="AZ65" s="70">
        <v>60913</v>
      </c>
      <c r="BA65" s="70">
        <v>168994.6</v>
      </c>
      <c r="BB65" s="70">
        <v>176630.3</v>
      </c>
      <c r="BC65" s="70">
        <v>165.1</v>
      </c>
      <c r="BD65" s="70">
        <v>1090009.3999999999</v>
      </c>
      <c r="BE65" s="70">
        <v>2369613.7000000002</v>
      </c>
    </row>
    <row r="66" spans="25:57" x14ac:dyDescent="0.15">
      <c r="Y66" s="77"/>
      <c r="Z66" s="78"/>
      <c r="AA66" s="77"/>
      <c r="AB66" s="54" t="s">
        <v>20</v>
      </c>
      <c r="AC66" s="70">
        <v>90578321.200000003</v>
      </c>
      <c r="AD66" s="70">
        <v>2050249.6</v>
      </c>
      <c r="AE66" s="70">
        <v>5247941.5999999996</v>
      </c>
      <c r="AF66" s="70">
        <v>727630.4</v>
      </c>
      <c r="AG66" s="70">
        <v>65023</v>
      </c>
      <c r="AH66" s="70">
        <v>63308624.100000001</v>
      </c>
      <c r="AI66" s="70">
        <v>10</v>
      </c>
      <c r="AJ66" s="70">
        <v>0</v>
      </c>
      <c r="AK66" s="70">
        <v>6492744.5</v>
      </c>
      <c r="AL66" s="70">
        <v>2088624.5</v>
      </c>
      <c r="AM66" s="70">
        <v>898987.5</v>
      </c>
      <c r="AN66" s="70">
        <v>44787.3</v>
      </c>
      <c r="AO66" s="70">
        <v>58161.8</v>
      </c>
      <c r="AP66" s="70">
        <v>36967.4</v>
      </c>
      <c r="AQ66" s="70">
        <v>4756298.7</v>
      </c>
      <c r="AR66" s="70">
        <v>438788.4</v>
      </c>
      <c r="AS66" s="70">
        <v>53074.8</v>
      </c>
      <c r="AT66" s="70">
        <v>1329693.5</v>
      </c>
      <c r="AU66" s="70">
        <v>1524121.5</v>
      </c>
      <c r="AV66" s="70">
        <v>155562.70000000001</v>
      </c>
      <c r="AW66" s="70">
        <v>6101</v>
      </c>
      <c r="AX66" s="70">
        <v>127873.1</v>
      </c>
      <c r="AY66" s="70">
        <v>272590.2</v>
      </c>
      <c r="AZ66" s="70">
        <v>255941.8</v>
      </c>
      <c r="BA66" s="70">
        <v>492</v>
      </c>
      <c r="BB66" s="70">
        <v>69429.7</v>
      </c>
      <c r="BC66" s="70">
        <v>2893</v>
      </c>
      <c r="BD66" s="70">
        <v>259881.7</v>
      </c>
      <c r="BE66" s="70">
        <v>305827.40000000002</v>
      </c>
    </row>
    <row r="67" spans="25:57" x14ac:dyDescent="0.15">
      <c r="Y67" s="77"/>
      <c r="Z67" s="78"/>
      <c r="AA67" s="77"/>
      <c r="AB67" s="54" t="s">
        <v>21</v>
      </c>
      <c r="AC67" s="70">
        <v>124041583.5</v>
      </c>
      <c r="AD67" s="70">
        <v>3582221</v>
      </c>
      <c r="AE67" s="70">
        <v>4751131.0999999996</v>
      </c>
      <c r="AF67" s="70">
        <v>452588.3</v>
      </c>
      <c r="AG67" s="70">
        <v>18537</v>
      </c>
      <c r="AH67" s="70">
        <v>70647944.299999997</v>
      </c>
      <c r="AI67" s="70">
        <v>0</v>
      </c>
      <c r="AJ67" s="70">
        <v>0</v>
      </c>
      <c r="AK67" s="70">
        <v>11413771.6</v>
      </c>
      <c r="AL67" s="70">
        <v>2730056.3</v>
      </c>
      <c r="AM67" s="70">
        <v>681798.4</v>
      </c>
      <c r="AN67" s="70">
        <v>184184.2</v>
      </c>
      <c r="AO67" s="70">
        <v>39855.4</v>
      </c>
      <c r="AP67" s="70">
        <v>382173.8</v>
      </c>
      <c r="AQ67" s="70">
        <v>7746951.2000000002</v>
      </c>
      <c r="AR67" s="70">
        <v>331373.90000000002</v>
      </c>
      <c r="AS67" s="70">
        <v>265461.5</v>
      </c>
      <c r="AT67" s="70">
        <v>605378.9</v>
      </c>
      <c r="AU67" s="70">
        <v>859944.1</v>
      </c>
      <c r="AV67" s="70">
        <v>233076.5</v>
      </c>
      <c r="AW67" s="70">
        <v>0</v>
      </c>
      <c r="AX67" s="70">
        <v>466627.3</v>
      </c>
      <c r="AY67" s="70">
        <v>1515351.9</v>
      </c>
      <c r="AZ67" s="70">
        <v>2093913.3</v>
      </c>
      <c r="BA67" s="70">
        <v>58469</v>
      </c>
      <c r="BB67" s="70">
        <v>100498.1</v>
      </c>
      <c r="BC67" s="70">
        <v>10574</v>
      </c>
      <c r="BD67" s="70">
        <v>418276.5</v>
      </c>
      <c r="BE67" s="70">
        <v>14451425.9</v>
      </c>
    </row>
    <row r="68" spans="25:57" x14ac:dyDescent="0.15">
      <c r="Y68" s="77"/>
      <c r="Z68" s="78"/>
      <c r="AA68" s="77"/>
      <c r="AB68" s="54" t="s">
        <v>22</v>
      </c>
      <c r="AC68" s="70">
        <v>712923821.70000005</v>
      </c>
      <c r="AD68" s="70">
        <v>47714852.5</v>
      </c>
      <c r="AE68" s="70">
        <v>86022959.799999997</v>
      </c>
      <c r="AF68" s="70">
        <v>11699155.1</v>
      </c>
      <c r="AG68" s="70">
        <v>945865.4</v>
      </c>
      <c r="AH68" s="70">
        <v>413873994.19999999</v>
      </c>
      <c r="AI68" s="70">
        <v>3</v>
      </c>
      <c r="AJ68" s="70">
        <v>0</v>
      </c>
      <c r="AK68" s="70">
        <v>25914436.100000001</v>
      </c>
      <c r="AL68" s="70">
        <v>4504701.9000000004</v>
      </c>
      <c r="AM68" s="70">
        <v>3300420.6</v>
      </c>
      <c r="AN68" s="70">
        <v>368319.4</v>
      </c>
      <c r="AO68" s="70">
        <v>120145.60000000001</v>
      </c>
      <c r="AP68" s="70">
        <v>1038631.1</v>
      </c>
      <c r="AQ68" s="70">
        <v>31903470.899999999</v>
      </c>
      <c r="AR68" s="70">
        <v>1360733.2</v>
      </c>
      <c r="AS68" s="70">
        <v>3641688.5</v>
      </c>
      <c r="AT68" s="70">
        <v>26623031.800000001</v>
      </c>
      <c r="AU68" s="70">
        <v>17210648.899999999</v>
      </c>
      <c r="AV68" s="70">
        <v>24008190.5</v>
      </c>
      <c r="AW68" s="70">
        <v>11066</v>
      </c>
      <c r="AX68" s="70">
        <v>344627.8</v>
      </c>
      <c r="AY68" s="70">
        <v>2309644</v>
      </c>
      <c r="AZ68" s="70">
        <v>1608558.5</v>
      </c>
      <c r="BA68" s="70">
        <v>126167.5</v>
      </c>
      <c r="BB68" s="70">
        <v>405356.6</v>
      </c>
      <c r="BC68" s="70">
        <v>334</v>
      </c>
      <c r="BD68" s="70">
        <v>2887716.3</v>
      </c>
      <c r="BE68" s="70">
        <v>4979102.5</v>
      </c>
    </row>
    <row r="69" spans="25:57" x14ac:dyDescent="0.15">
      <c r="Y69" s="77"/>
      <c r="Z69" s="78"/>
      <c r="AA69" s="77"/>
      <c r="AB69" s="54" t="s">
        <v>23</v>
      </c>
      <c r="AC69" s="70">
        <v>239866052.69999999</v>
      </c>
      <c r="AD69" s="70">
        <v>31203214.600000001</v>
      </c>
      <c r="AE69" s="70">
        <v>15401909.6</v>
      </c>
      <c r="AF69" s="70">
        <v>1075558.8</v>
      </c>
      <c r="AG69" s="70">
        <v>187186.3</v>
      </c>
      <c r="AH69" s="70">
        <v>154541327.5</v>
      </c>
      <c r="AI69" s="70">
        <v>0</v>
      </c>
      <c r="AJ69" s="70">
        <v>29539</v>
      </c>
      <c r="AK69" s="70">
        <v>10073727.699999999</v>
      </c>
      <c r="AL69" s="70">
        <v>3690439.2</v>
      </c>
      <c r="AM69" s="70">
        <v>898869</v>
      </c>
      <c r="AN69" s="70">
        <v>89306</v>
      </c>
      <c r="AO69" s="70">
        <v>89679.1</v>
      </c>
      <c r="AP69" s="70">
        <v>384764.1</v>
      </c>
      <c r="AQ69" s="70">
        <v>11409848.699999999</v>
      </c>
      <c r="AR69" s="70">
        <v>0</v>
      </c>
      <c r="AS69" s="70">
        <v>232555.3</v>
      </c>
      <c r="AT69" s="70">
        <v>591149.19999999995</v>
      </c>
      <c r="AU69" s="70">
        <v>2108418.1</v>
      </c>
      <c r="AV69" s="70">
        <v>551149.1</v>
      </c>
      <c r="AW69" s="70">
        <v>287173</v>
      </c>
      <c r="AX69" s="70">
        <v>313719.59999999998</v>
      </c>
      <c r="AY69" s="70">
        <v>561383.80000000005</v>
      </c>
      <c r="AZ69" s="70">
        <v>712221.8</v>
      </c>
      <c r="BA69" s="70">
        <v>275601.59999999998</v>
      </c>
      <c r="BB69" s="70">
        <v>234373.6</v>
      </c>
      <c r="BC69" s="70">
        <v>582170</v>
      </c>
      <c r="BD69" s="70">
        <v>1705905.2</v>
      </c>
      <c r="BE69" s="70">
        <v>2634862.7999999998</v>
      </c>
    </row>
    <row r="70" spans="25:57" x14ac:dyDescent="0.15">
      <c r="Y70" s="77"/>
      <c r="Z70" s="78"/>
      <c r="AA70" s="77"/>
      <c r="AB70" s="54" t="s">
        <v>24</v>
      </c>
      <c r="AC70" s="70">
        <v>398785178.69999999</v>
      </c>
      <c r="AD70" s="70">
        <v>24451219.199999999</v>
      </c>
      <c r="AE70" s="70">
        <v>58174979</v>
      </c>
      <c r="AF70" s="70">
        <v>3385767.6</v>
      </c>
      <c r="AG70" s="70">
        <v>1837260.8</v>
      </c>
      <c r="AH70" s="70">
        <v>228121318.30000001</v>
      </c>
      <c r="AI70" s="70">
        <v>0</v>
      </c>
      <c r="AJ70" s="70">
        <v>11504</v>
      </c>
      <c r="AK70" s="70">
        <v>13764310.699999999</v>
      </c>
      <c r="AL70" s="70">
        <v>6036485.0999999996</v>
      </c>
      <c r="AM70" s="70">
        <v>881089</v>
      </c>
      <c r="AN70" s="70">
        <v>229630.4</v>
      </c>
      <c r="AO70" s="70">
        <v>83951.8</v>
      </c>
      <c r="AP70" s="70">
        <v>586673.6</v>
      </c>
      <c r="AQ70" s="70">
        <v>18738802.699999999</v>
      </c>
      <c r="AR70" s="70">
        <v>357441</v>
      </c>
      <c r="AS70" s="70">
        <v>1097796.1000000001</v>
      </c>
      <c r="AT70" s="70">
        <v>7960528.2000000002</v>
      </c>
      <c r="AU70" s="70">
        <v>7179307.0999999996</v>
      </c>
      <c r="AV70" s="70">
        <v>9951907.6999999993</v>
      </c>
      <c r="AW70" s="70">
        <v>66670.100000000006</v>
      </c>
      <c r="AX70" s="70">
        <v>670853.80000000005</v>
      </c>
      <c r="AY70" s="70">
        <v>929245.5</v>
      </c>
      <c r="AZ70" s="70">
        <v>2859686.7</v>
      </c>
      <c r="BA70" s="70">
        <v>173048</v>
      </c>
      <c r="BB70" s="70">
        <v>325847.7</v>
      </c>
      <c r="BC70" s="70">
        <v>80565.5</v>
      </c>
      <c r="BD70" s="70">
        <v>1701764.6</v>
      </c>
      <c r="BE70" s="70">
        <v>9127524.5</v>
      </c>
    </row>
    <row r="71" spans="25:57" x14ac:dyDescent="0.15">
      <c r="Y71" s="77"/>
      <c r="Z71" s="78"/>
      <c r="AA71" s="77"/>
      <c r="AB71" s="54" t="s">
        <v>25</v>
      </c>
      <c r="AC71" s="70">
        <v>463532558.89999998</v>
      </c>
      <c r="AD71" s="70">
        <v>17207157.100000001</v>
      </c>
      <c r="AE71" s="70">
        <v>67513810.099999994</v>
      </c>
      <c r="AF71" s="70">
        <v>4536415.5</v>
      </c>
      <c r="AG71" s="70">
        <v>1411343.2</v>
      </c>
      <c r="AH71" s="70">
        <v>231091145.69999999</v>
      </c>
      <c r="AI71" s="70">
        <v>0</v>
      </c>
      <c r="AJ71" s="70">
        <v>0</v>
      </c>
      <c r="AK71" s="70">
        <v>27201008.100000001</v>
      </c>
      <c r="AL71" s="70">
        <v>23658156.600000001</v>
      </c>
      <c r="AM71" s="70">
        <v>2541084.4</v>
      </c>
      <c r="AN71" s="70">
        <v>538580.80000000005</v>
      </c>
      <c r="AO71" s="70">
        <v>276901.8</v>
      </c>
      <c r="AP71" s="70">
        <v>972195.2</v>
      </c>
      <c r="AQ71" s="70">
        <v>29948689</v>
      </c>
      <c r="AR71" s="70">
        <v>1483862.7</v>
      </c>
      <c r="AS71" s="70">
        <v>1974981.8</v>
      </c>
      <c r="AT71" s="70">
        <v>25521900.100000001</v>
      </c>
      <c r="AU71" s="70">
        <v>10115636.800000001</v>
      </c>
      <c r="AV71" s="70">
        <v>1560047.2</v>
      </c>
      <c r="AW71" s="70">
        <v>26164</v>
      </c>
      <c r="AX71" s="70">
        <v>1144329.8999999999</v>
      </c>
      <c r="AY71" s="70">
        <v>2918519.2</v>
      </c>
      <c r="AZ71" s="70">
        <v>2613462</v>
      </c>
      <c r="BA71" s="70">
        <v>1035056.7</v>
      </c>
      <c r="BB71" s="70">
        <v>430027.6</v>
      </c>
      <c r="BC71" s="70">
        <v>187691</v>
      </c>
      <c r="BD71" s="70">
        <v>2612968.2999999998</v>
      </c>
      <c r="BE71" s="70">
        <v>5011424.0999999996</v>
      </c>
    </row>
    <row r="72" spans="25:57" x14ac:dyDescent="0.15">
      <c r="Y72" s="77"/>
      <c r="Z72" s="78"/>
      <c r="AA72" s="77"/>
      <c r="AB72" s="54" t="s">
        <v>26</v>
      </c>
      <c r="AC72" s="70">
        <v>798677477.89999998</v>
      </c>
      <c r="AD72" s="70">
        <v>46203351.899999999</v>
      </c>
      <c r="AE72" s="70">
        <v>113351998.40000001</v>
      </c>
      <c r="AF72" s="70">
        <v>5352385</v>
      </c>
      <c r="AG72" s="70">
        <v>1110518.8</v>
      </c>
      <c r="AH72" s="70">
        <v>514144728</v>
      </c>
      <c r="AI72" s="70">
        <v>3</v>
      </c>
      <c r="AJ72" s="70">
        <v>0</v>
      </c>
      <c r="AK72" s="70">
        <v>19808298.5</v>
      </c>
      <c r="AL72" s="70">
        <v>4890298.7</v>
      </c>
      <c r="AM72" s="70">
        <v>1281738.3999999999</v>
      </c>
      <c r="AN72" s="70">
        <v>262441.59999999998</v>
      </c>
      <c r="AO72" s="70">
        <v>58670.9</v>
      </c>
      <c r="AP72" s="70">
        <v>1322478.3</v>
      </c>
      <c r="AQ72" s="70">
        <v>21349096.5</v>
      </c>
      <c r="AR72" s="70">
        <v>1696813.2</v>
      </c>
      <c r="AS72" s="70">
        <v>4266612.3</v>
      </c>
      <c r="AT72" s="70">
        <v>32543637.899999999</v>
      </c>
      <c r="AU72" s="70">
        <v>13736578</v>
      </c>
      <c r="AV72" s="70">
        <v>6656520.0999999996</v>
      </c>
      <c r="AW72" s="70">
        <v>46461.3</v>
      </c>
      <c r="AX72" s="70">
        <v>182169.3</v>
      </c>
      <c r="AY72" s="70">
        <v>745668.2</v>
      </c>
      <c r="AZ72" s="70">
        <v>1855157.2</v>
      </c>
      <c r="BA72" s="70">
        <v>154205.1</v>
      </c>
      <c r="BB72" s="70">
        <v>464283.8</v>
      </c>
      <c r="BC72" s="70">
        <v>86964.9</v>
      </c>
      <c r="BD72" s="70">
        <v>4275284.2</v>
      </c>
      <c r="BE72" s="70">
        <v>2831114.4</v>
      </c>
    </row>
    <row r="73" spans="25:57" x14ac:dyDescent="0.15">
      <c r="Y73" s="77"/>
      <c r="Z73" s="78"/>
      <c r="AA73" s="77"/>
      <c r="AB73" s="54" t="s">
        <v>27</v>
      </c>
      <c r="AC73" s="70">
        <v>403861752</v>
      </c>
      <c r="AD73" s="70">
        <v>23435153.600000001</v>
      </c>
      <c r="AE73" s="70">
        <v>38663924.5</v>
      </c>
      <c r="AF73" s="70">
        <v>1305713</v>
      </c>
      <c r="AG73" s="70">
        <v>273557</v>
      </c>
      <c r="AH73" s="70">
        <v>279824478.60000002</v>
      </c>
      <c r="AI73" s="70">
        <v>0</v>
      </c>
      <c r="AJ73" s="70">
        <v>73077</v>
      </c>
      <c r="AK73" s="70">
        <v>17403953.100000001</v>
      </c>
      <c r="AL73" s="70">
        <v>7214134.2999999998</v>
      </c>
      <c r="AM73" s="70">
        <v>1291111.7</v>
      </c>
      <c r="AN73" s="70">
        <v>187294.7</v>
      </c>
      <c r="AO73" s="70">
        <v>76517.5</v>
      </c>
      <c r="AP73" s="70">
        <v>425775.3</v>
      </c>
      <c r="AQ73" s="70">
        <v>16411130</v>
      </c>
      <c r="AR73" s="70">
        <v>0</v>
      </c>
      <c r="AS73" s="70">
        <v>382275.8</v>
      </c>
      <c r="AT73" s="70">
        <v>2668608.5</v>
      </c>
      <c r="AU73" s="70">
        <v>3852680.9</v>
      </c>
      <c r="AV73" s="70">
        <v>2673076.1</v>
      </c>
      <c r="AW73" s="70">
        <v>228924</v>
      </c>
      <c r="AX73" s="70">
        <v>181653.6</v>
      </c>
      <c r="AY73" s="70">
        <v>667094.9</v>
      </c>
      <c r="AZ73" s="70">
        <v>1053764.3</v>
      </c>
      <c r="BA73" s="70">
        <v>329358</v>
      </c>
      <c r="BB73" s="70">
        <v>371002.8</v>
      </c>
      <c r="BC73" s="70">
        <v>43637</v>
      </c>
      <c r="BD73" s="70">
        <v>1219808</v>
      </c>
      <c r="BE73" s="70">
        <v>3604047.8</v>
      </c>
    </row>
    <row r="74" spans="25:57" x14ac:dyDescent="0.15">
      <c r="Y74" s="77"/>
      <c r="Z74" s="78"/>
      <c r="AA74" s="77"/>
      <c r="AB74" s="54" t="s">
        <v>28</v>
      </c>
      <c r="AC74" s="70">
        <v>485607665</v>
      </c>
      <c r="AD74" s="70">
        <v>11556922.6</v>
      </c>
      <c r="AE74" s="70">
        <v>27874340.5</v>
      </c>
      <c r="AF74" s="70">
        <v>1158501</v>
      </c>
      <c r="AG74" s="70">
        <v>4172899</v>
      </c>
      <c r="AH74" s="70">
        <v>356055882.10000002</v>
      </c>
      <c r="AI74" s="70">
        <v>0</v>
      </c>
      <c r="AJ74" s="70">
        <v>0</v>
      </c>
      <c r="AK74" s="70">
        <v>17836717.199999999</v>
      </c>
      <c r="AL74" s="70">
        <v>9874339.0999999996</v>
      </c>
      <c r="AM74" s="70">
        <v>2200708.6</v>
      </c>
      <c r="AN74" s="70">
        <v>376771.8</v>
      </c>
      <c r="AO74" s="70">
        <v>100760.8</v>
      </c>
      <c r="AP74" s="70">
        <v>1888057.3</v>
      </c>
      <c r="AQ74" s="70">
        <v>16664808.800000001</v>
      </c>
      <c r="AR74" s="70">
        <v>1227533.3</v>
      </c>
      <c r="AS74" s="70">
        <v>804880.3</v>
      </c>
      <c r="AT74" s="70">
        <v>13905308.6</v>
      </c>
      <c r="AU74" s="70">
        <v>3204430.9</v>
      </c>
      <c r="AV74" s="70">
        <v>1285152.1000000001</v>
      </c>
      <c r="AW74" s="70">
        <v>41920</v>
      </c>
      <c r="AX74" s="70">
        <v>1205936.8</v>
      </c>
      <c r="AY74" s="70">
        <v>2021397.6</v>
      </c>
      <c r="AZ74" s="70">
        <v>6133015.4000000004</v>
      </c>
      <c r="BA74" s="70">
        <v>429893.1</v>
      </c>
      <c r="BB74" s="70">
        <v>479409.1</v>
      </c>
      <c r="BC74" s="70">
        <v>461</v>
      </c>
      <c r="BD74" s="70">
        <v>1952400</v>
      </c>
      <c r="BE74" s="70">
        <v>3155218</v>
      </c>
    </row>
    <row r="75" spans="25:57" x14ac:dyDescent="0.15">
      <c r="Y75" s="77"/>
      <c r="Z75" s="78"/>
      <c r="AA75" s="77"/>
      <c r="AB75" s="54" t="s">
        <v>29</v>
      </c>
      <c r="AC75" s="70">
        <v>482916464.10000002</v>
      </c>
      <c r="AD75" s="70">
        <v>34491211.799999997</v>
      </c>
      <c r="AE75" s="70">
        <v>54135167.100000001</v>
      </c>
      <c r="AF75" s="70">
        <v>728967</v>
      </c>
      <c r="AG75" s="70">
        <v>759939.9</v>
      </c>
      <c r="AH75" s="70">
        <v>329525472.39999998</v>
      </c>
      <c r="AI75" s="70">
        <v>0</v>
      </c>
      <c r="AJ75" s="70">
        <v>0</v>
      </c>
      <c r="AK75" s="70">
        <v>8181638.0999999996</v>
      </c>
      <c r="AL75" s="70">
        <v>1425867.2</v>
      </c>
      <c r="AM75" s="70">
        <v>419801</v>
      </c>
      <c r="AN75" s="70">
        <v>90288.9</v>
      </c>
      <c r="AO75" s="70">
        <v>22639.8</v>
      </c>
      <c r="AP75" s="70">
        <v>279587.90000000002</v>
      </c>
      <c r="AQ75" s="70">
        <v>12698230.199999999</v>
      </c>
      <c r="AR75" s="70">
        <v>0</v>
      </c>
      <c r="AS75" s="70">
        <v>2429425.7999999998</v>
      </c>
      <c r="AT75" s="70">
        <v>18333886.399999999</v>
      </c>
      <c r="AU75" s="70">
        <v>11211067.9</v>
      </c>
      <c r="AV75" s="70">
        <v>2877400.2</v>
      </c>
      <c r="AW75" s="70">
        <v>6295.9</v>
      </c>
      <c r="AX75" s="70">
        <v>229786.9</v>
      </c>
      <c r="AY75" s="70">
        <v>131730.4</v>
      </c>
      <c r="AZ75" s="70">
        <v>344727.2</v>
      </c>
      <c r="BA75" s="70">
        <v>162399</v>
      </c>
      <c r="BB75" s="70">
        <v>135990</v>
      </c>
      <c r="BC75" s="70">
        <v>37133.5</v>
      </c>
      <c r="BD75" s="70">
        <v>2413392.7000000002</v>
      </c>
      <c r="BE75" s="70">
        <v>1844416.9</v>
      </c>
    </row>
    <row r="76" spans="25:57" x14ac:dyDescent="0.15">
      <c r="Y76" s="77"/>
      <c r="Z76" s="78"/>
      <c r="AA76" s="77"/>
      <c r="AB76" s="54" t="s">
        <v>30</v>
      </c>
      <c r="AC76" s="70">
        <v>416615028.89999998</v>
      </c>
      <c r="AD76" s="70">
        <v>37868824.200000003</v>
      </c>
      <c r="AE76" s="70">
        <v>74605687.299999997</v>
      </c>
      <c r="AF76" s="70">
        <v>3491525.1</v>
      </c>
      <c r="AG76" s="70">
        <v>1490371</v>
      </c>
      <c r="AH76" s="70">
        <v>209226634.40000001</v>
      </c>
      <c r="AI76" s="70">
        <v>0</v>
      </c>
      <c r="AJ76" s="70">
        <v>0</v>
      </c>
      <c r="AK76" s="70">
        <v>11004287.699999999</v>
      </c>
      <c r="AL76" s="70">
        <v>12138487.199999999</v>
      </c>
      <c r="AM76" s="70">
        <v>629097.6</v>
      </c>
      <c r="AN76" s="70">
        <v>202680.7</v>
      </c>
      <c r="AO76" s="70">
        <v>74298</v>
      </c>
      <c r="AP76" s="70">
        <v>607475.9</v>
      </c>
      <c r="AQ76" s="70">
        <v>18148384.899999999</v>
      </c>
      <c r="AR76" s="70">
        <v>437383</v>
      </c>
      <c r="AS76" s="70">
        <v>3617012.7</v>
      </c>
      <c r="AT76" s="70">
        <v>17740739.5</v>
      </c>
      <c r="AU76" s="70">
        <v>9989315.1999999993</v>
      </c>
      <c r="AV76" s="70">
        <v>3412627.7</v>
      </c>
      <c r="AW76" s="70">
        <v>85814</v>
      </c>
      <c r="AX76" s="70">
        <v>578466.1</v>
      </c>
      <c r="AY76" s="70">
        <v>603723.80000000005</v>
      </c>
      <c r="AZ76" s="70">
        <v>1086420.6000000001</v>
      </c>
      <c r="BA76" s="70">
        <v>50685</v>
      </c>
      <c r="BB76" s="70">
        <v>217040.1</v>
      </c>
      <c r="BC76" s="70">
        <v>853922.3</v>
      </c>
      <c r="BD76" s="70">
        <v>3511726.6</v>
      </c>
      <c r="BE76" s="70">
        <v>4942398.3</v>
      </c>
    </row>
    <row r="77" spans="25:57" x14ac:dyDescent="0.15">
      <c r="Y77" s="77"/>
      <c r="Z77" s="78"/>
      <c r="AA77" s="77"/>
      <c r="AB77" s="54" t="s">
        <v>31</v>
      </c>
      <c r="AC77" s="70">
        <v>532669445.69999999</v>
      </c>
      <c r="AD77" s="70">
        <v>52850990.899999999</v>
      </c>
      <c r="AE77" s="70">
        <v>89472180.200000003</v>
      </c>
      <c r="AF77" s="70">
        <v>4121739.8</v>
      </c>
      <c r="AG77" s="70">
        <v>1355282.5</v>
      </c>
      <c r="AH77" s="70">
        <v>283167408.60000002</v>
      </c>
      <c r="AI77" s="70">
        <v>209.3</v>
      </c>
      <c r="AJ77" s="70">
        <v>0</v>
      </c>
      <c r="AK77" s="70">
        <v>14162823.699999999</v>
      </c>
      <c r="AL77" s="70">
        <v>4525505.5999999996</v>
      </c>
      <c r="AM77" s="70">
        <v>818910.7</v>
      </c>
      <c r="AN77" s="70">
        <v>131833.79999999999</v>
      </c>
      <c r="AO77" s="70">
        <v>73737.3</v>
      </c>
      <c r="AP77" s="70">
        <v>1479576.6</v>
      </c>
      <c r="AQ77" s="70">
        <v>17738492.300000001</v>
      </c>
      <c r="AR77" s="70">
        <v>0</v>
      </c>
      <c r="AS77" s="70">
        <v>3930206.6</v>
      </c>
      <c r="AT77" s="70">
        <v>26472275.399999999</v>
      </c>
      <c r="AU77" s="70">
        <v>13287533.9</v>
      </c>
      <c r="AV77" s="70">
        <v>7958963.5999999996</v>
      </c>
      <c r="AW77" s="70">
        <v>107419</v>
      </c>
      <c r="AX77" s="70">
        <v>79791.5</v>
      </c>
      <c r="AY77" s="70">
        <v>267475</v>
      </c>
      <c r="AZ77" s="70">
        <v>2356967.5</v>
      </c>
      <c r="BA77" s="70">
        <v>112018</v>
      </c>
      <c r="BB77" s="70">
        <v>154589.1</v>
      </c>
      <c r="BC77" s="70">
        <v>402499</v>
      </c>
      <c r="BD77" s="70">
        <v>4441941.5</v>
      </c>
      <c r="BE77" s="70">
        <v>3199074.3</v>
      </c>
    </row>
    <row r="78" spans="25:57" x14ac:dyDescent="0.15">
      <c r="Y78" s="77"/>
      <c r="Z78" s="78"/>
      <c r="AA78" s="77"/>
      <c r="AB78" s="54" t="s">
        <v>32</v>
      </c>
      <c r="AC78" s="70">
        <v>518000782.19999999</v>
      </c>
      <c r="AD78" s="70">
        <v>29700597</v>
      </c>
      <c r="AE78" s="70">
        <v>78410716.400000006</v>
      </c>
      <c r="AF78" s="70">
        <v>2042888.2</v>
      </c>
      <c r="AG78" s="70">
        <v>2256942</v>
      </c>
      <c r="AH78" s="70">
        <v>335948723.39999998</v>
      </c>
      <c r="AI78" s="70">
        <v>0</v>
      </c>
      <c r="AJ78" s="70">
        <v>0</v>
      </c>
      <c r="AK78" s="70">
        <v>11965401.1</v>
      </c>
      <c r="AL78" s="70">
        <v>4437845.9000000004</v>
      </c>
      <c r="AM78" s="70">
        <v>782405</v>
      </c>
      <c r="AN78" s="70">
        <v>301071.40000000002</v>
      </c>
      <c r="AO78" s="70">
        <v>43215</v>
      </c>
      <c r="AP78" s="70">
        <v>571739.69999999995</v>
      </c>
      <c r="AQ78" s="70">
        <v>17653197.300000001</v>
      </c>
      <c r="AR78" s="70">
        <v>0</v>
      </c>
      <c r="AS78" s="70">
        <v>1066104.3</v>
      </c>
      <c r="AT78" s="70">
        <v>8281167</v>
      </c>
      <c r="AU78" s="70">
        <v>8880975.1999999993</v>
      </c>
      <c r="AV78" s="70">
        <v>5536374.4000000004</v>
      </c>
      <c r="AW78" s="70">
        <v>134727</v>
      </c>
      <c r="AX78" s="70">
        <v>358877.8</v>
      </c>
      <c r="AY78" s="70">
        <v>631703.69999999995</v>
      </c>
      <c r="AZ78" s="70">
        <v>1419744.1</v>
      </c>
      <c r="BA78" s="70">
        <v>413722.8</v>
      </c>
      <c r="BB78" s="70">
        <v>408578.8</v>
      </c>
      <c r="BC78" s="70">
        <v>255923.8</v>
      </c>
      <c r="BD78" s="70">
        <v>2114896.9</v>
      </c>
      <c r="BE78" s="70">
        <v>4383244</v>
      </c>
    </row>
    <row r="79" spans="25:57" x14ac:dyDescent="0.15">
      <c r="Y79" s="77"/>
      <c r="Z79" s="78"/>
      <c r="AA79" s="77"/>
      <c r="AB79" s="54" t="s">
        <v>33</v>
      </c>
      <c r="AC79" s="70">
        <v>357753257.39999998</v>
      </c>
      <c r="AD79" s="70">
        <v>30530237.800000001</v>
      </c>
      <c r="AE79" s="70">
        <v>45174972.899999999</v>
      </c>
      <c r="AF79" s="70">
        <v>497052</v>
      </c>
      <c r="AG79" s="70">
        <v>992085.2</v>
      </c>
      <c r="AH79" s="70">
        <v>237887345.19999999</v>
      </c>
      <c r="AI79" s="70">
        <v>0</v>
      </c>
      <c r="AJ79" s="70">
        <v>112372</v>
      </c>
      <c r="AK79" s="70">
        <v>11047136.199999999</v>
      </c>
      <c r="AL79" s="70">
        <v>205860.9</v>
      </c>
      <c r="AM79" s="70">
        <v>666327</v>
      </c>
      <c r="AN79" s="70">
        <v>104253.6</v>
      </c>
      <c r="AO79" s="70">
        <v>37469.4</v>
      </c>
      <c r="AP79" s="70">
        <v>756323.9</v>
      </c>
      <c r="AQ79" s="70">
        <v>11142176.4</v>
      </c>
      <c r="AR79" s="70">
        <v>0</v>
      </c>
      <c r="AS79" s="70">
        <v>437608.1</v>
      </c>
      <c r="AT79" s="70">
        <v>3353848.7</v>
      </c>
      <c r="AU79" s="70">
        <v>4248142.9000000004</v>
      </c>
      <c r="AV79" s="70">
        <v>2437230.6</v>
      </c>
      <c r="AW79" s="70">
        <v>310598</v>
      </c>
      <c r="AX79" s="70">
        <v>267297.2</v>
      </c>
      <c r="AY79" s="70">
        <v>124361.9</v>
      </c>
      <c r="AZ79" s="70">
        <v>1159605.8</v>
      </c>
      <c r="BA79" s="70">
        <v>78595.600000000006</v>
      </c>
      <c r="BB79" s="70">
        <v>135468.70000000001</v>
      </c>
      <c r="BC79" s="70">
        <v>9064.5</v>
      </c>
      <c r="BD79" s="70">
        <v>2734969.6</v>
      </c>
      <c r="BE79" s="70">
        <v>3302853.3</v>
      </c>
    </row>
    <row r="80" spans="25:57" x14ac:dyDescent="0.15">
      <c r="AB80" s="54" t="s">
        <v>34</v>
      </c>
      <c r="AC80" s="70">
        <v>674865200</v>
      </c>
      <c r="AD80" s="70">
        <v>28127241.199999999</v>
      </c>
      <c r="AE80" s="70">
        <v>80950590.799999997</v>
      </c>
      <c r="AF80" s="70">
        <v>1607946.9</v>
      </c>
      <c r="AG80" s="70">
        <v>1069372.2</v>
      </c>
      <c r="AH80" s="70">
        <v>484929166.30000001</v>
      </c>
      <c r="AI80" s="70">
        <v>0</v>
      </c>
      <c r="AJ80" s="70">
        <v>0</v>
      </c>
      <c r="AK80" s="70">
        <v>11626119.4</v>
      </c>
      <c r="AL80" s="70">
        <v>1909082.8</v>
      </c>
      <c r="AM80" s="70">
        <v>676046</v>
      </c>
      <c r="AN80" s="70">
        <v>107933.9</v>
      </c>
      <c r="AO80" s="70">
        <v>46255</v>
      </c>
      <c r="AP80" s="70">
        <v>658519.30000000005</v>
      </c>
      <c r="AQ80" s="70">
        <v>20079590.800000001</v>
      </c>
      <c r="AR80" s="70">
        <v>703601</v>
      </c>
      <c r="AS80" s="70">
        <v>1486665.3</v>
      </c>
      <c r="AT80" s="70">
        <v>15933801.9</v>
      </c>
      <c r="AU80" s="70">
        <v>13823892.699999999</v>
      </c>
      <c r="AV80" s="70">
        <v>4489674.2</v>
      </c>
      <c r="AW80" s="70">
        <v>42428.800000000003</v>
      </c>
      <c r="AX80" s="70">
        <v>73919.399999999994</v>
      </c>
      <c r="AY80" s="70">
        <v>33478.1</v>
      </c>
      <c r="AZ80" s="70">
        <v>260409</v>
      </c>
      <c r="BA80" s="70">
        <v>131264</v>
      </c>
      <c r="BB80" s="70">
        <v>253568.8</v>
      </c>
      <c r="BC80" s="70">
        <v>642</v>
      </c>
      <c r="BD80" s="70">
        <v>1915172</v>
      </c>
      <c r="BE80" s="70">
        <v>3928818.2</v>
      </c>
    </row>
    <row r="81" spans="28:57" x14ac:dyDescent="0.15">
      <c r="AB81" s="54" t="s">
        <v>35</v>
      </c>
      <c r="AC81" s="70">
        <v>794704779</v>
      </c>
      <c r="AD81" s="70">
        <v>26291705</v>
      </c>
      <c r="AE81" s="70">
        <v>67696380.599999994</v>
      </c>
      <c r="AF81" s="70">
        <v>3534598.2</v>
      </c>
      <c r="AG81" s="70">
        <v>2428285.9</v>
      </c>
      <c r="AH81" s="70">
        <v>613490588</v>
      </c>
      <c r="AI81" s="70">
        <v>0</v>
      </c>
      <c r="AJ81" s="70">
        <v>0</v>
      </c>
      <c r="AK81" s="70">
        <v>11274205.4</v>
      </c>
      <c r="AL81" s="70">
        <v>1337101.6000000001</v>
      </c>
      <c r="AM81" s="70">
        <v>540544</v>
      </c>
      <c r="AN81" s="70">
        <v>215741.3</v>
      </c>
      <c r="AO81" s="70">
        <v>43554</v>
      </c>
      <c r="AP81" s="70">
        <v>1086934.1000000001</v>
      </c>
      <c r="AQ81" s="70">
        <v>20881120.300000001</v>
      </c>
      <c r="AR81" s="70">
        <v>0</v>
      </c>
      <c r="AS81" s="70">
        <v>1410792.8</v>
      </c>
      <c r="AT81" s="70">
        <v>23626476.5</v>
      </c>
      <c r="AU81" s="70">
        <v>10640104.699999999</v>
      </c>
      <c r="AV81" s="70">
        <v>4665566.0999999996</v>
      </c>
      <c r="AW81" s="70">
        <v>82180.2</v>
      </c>
      <c r="AX81" s="70">
        <v>74865.399999999994</v>
      </c>
      <c r="AY81" s="70">
        <v>263729.90000000002</v>
      </c>
      <c r="AZ81" s="70">
        <v>455880.8</v>
      </c>
      <c r="BA81" s="70">
        <v>924838</v>
      </c>
      <c r="BB81" s="70">
        <v>321648.2</v>
      </c>
      <c r="BC81" s="70">
        <v>52282</v>
      </c>
      <c r="BD81" s="70">
        <v>1323795.6000000001</v>
      </c>
      <c r="BE81" s="70">
        <v>2041860.4</v>
      </c>
    </row>
    <row r="82" spans="28:57" x14ac:dyDescent="0.15">
      <c r="AB82" s="54" t="s">
        <v>36</v>
      </c>
      <c r="AC82" s="70">
        <v>724718251.79999995</v>
      </c>
      <c r="AD82" s="70">
        <v>33892085.200000003</v>
      </c>
      <c r="AE82" s="70">
        <v>63602792.5</v>
      </c>
      <c r="AF82" s="70">
        <v>4247821.5</v>
      </c>
      <c r="AG82" s="70">
        <v>3645135.6</v>
      </c>
      <c r="AH82" s="70">
        <v>556243376.79999995</v>
      </c>
      <c r="AI82" s="70">
        <v>0</v>
      </c>
      <c r="AJ82" s="70">
        <v>0</v>
      </c>
      <c r="AK82" s="70">
        <v>9659445.0999999996</v>
      </c>
      <c r="AL82" s="70">
        <v>1824106.9</v>
      </c>
      <c r="AM82" s="70">
        <v>613103</v>
      </c>
      <c r="AN82" s="70">
        <v>116204.2</v>
      </c>
      <c r="AO82" s="70">
        <v>18849</v>
      </c>
      <c r="AP82" s="70">
        <v>760614.6</v>
      </c>
      <c r="AQ82" s="70">
        <v>19327313.399999999</v>
      </c>
      <c r="AR82" s="70">
        <v>0</v>
      </c>
      <c r="AS82" s="70">
        <v>259961.8</v>
      </c>
      <c r="AT82" s="70">
        <v>14509097.9</v>
      </c>
      <c r="AU82" s="70">
        <v>9921054.9000000004</v>
      </c>
      <c r="AV82" s="70">
        <v>1821184.5</v>
      </c>
      <c r="AW82" s="70">
        <v>39504.9</v>
      </c>
      <c r="AX82" s="70">
        <v>224896.8</v>
      </c>
      <c r="AY82" s="70">
        <v>313310.7</v>
      </c>
      <c r="AZ82" s="70">
        <v>175533.2</v>
      </c>
      <c r="BA82" s="70">
        <v>244872.8</v>
      </c>
      <c r="BB82" s="70">
        <v>261532.1</v>
      </c>
      <c r="BC82" s="70">
        <v>3080</v>
      </c>
      <c r="BD82" s="70">
        <v>1353550.6</v>
      </c>
      <c r="BE82" s="70">
        <v>1639823.8</v>
      </c>
    </row>
    <row r="83" spans="28:57" x14ac:dyDescent="0.15">
      <c r="AB83" s="54" t="s">
        <v>37</v>
      </c>
      <c r="AC83" s="70">
        <v>803971934</v>
      </c>
      <c r="AD83" s="70">
        <v>40577152.100000001</v>
      </c>
      <c r="AE83" s="70">
        <v>76724835.299999997</v>
      </c>
      <c r="AF83" s="70">
        <v>6362635.2999999998</v>
      </c>
      <c r="AG83" s="70">
        <v>2181695.4</v>
      </c>
      <c r="AH83" s="70">
        <v>605726920.89999998</v>
      </c>
      <c r="AI83" s="70">
        <v>13.2</v>
      </c>
      <c r="AJ83" s="70">
        <v>0</v>
      </c>
      <c r="AK83" s="70">
        <v>10591774.9</v>
      </c>
      <c r="AL83" s="70">
        <v>1659893.6</v>
      </c>
      <c r="AM83" s="70">
        <v>938952.5</v>
      </c>
      <c r="AN83" s="70">
        <v>145171</v>
      </c>
      <c r="AO83" s="70">
        <v>48807.7</v>
      </c>
      <c r="AP83" s="70">
        <v>731622.3</v>
      </c>
      <c r="AQ83" s="70">
        <v>19096001</v>
      </c>
      <c r="AR83" s="70">
        <v>0</v>
      </c>
      <c r="AS83" s="70">
        <v>785932.6</v>
      </c>
      <c r="AT83" s="70">
        <v>14001178.5</v>
      </c>
      <c r="AU83" s="70">
        <v>12320986.1</v>
      </c>
      <c r="AV83" s="70">
        <v>6134428.7000000002</v>
      </c>
      <c r="AW83" s="70">
        <v>65607.199999999997</v>
      </c>
      <c r="AX83" s="70">
        <v>40951</v>
      </c>
      <c r="AY83" s="70">
        <v>415657.1</v>
      </c>
      <c r="AZ83" s="70">
        <v>1710916.7</v>
      </c>
      <c r="BA83" s="70">
        <v>178520</v>
      </c>
      <c r="BB83" s="70">
        <v>169957.5</v>
      </c>
      <c r="BC83" s="70">
        <v>69</v>
      </c>
      <c r="BD83" s="70">
        <v>1499631.7</v>
      </c>
      <c r="BE83" s="70">
        <v>1862622.7</v>
      </c>
    </row>
    <row r="84" spans="28:57" x14ac:dyDescent="0.15">
      <c r="AB84" s="54" t="s">
        <v>38</v>
      </c>
      <c r="AC84" s="70">
        <v>983071564.39999998</v>
      </c>
      <c r="AD84" s="70">
        <v>44527868.899999999</v>
      </c>
      <c r="AE84" s="70">
        <v>102075344.40000001</v>
      </c>
      <c r="AF84" s="70">
        <v>570136.69999999995</v>
      </c>
      <c r="AG84" s="70">
        <v>3265491.9</v>
      </c>
      <c r="AH84" s="70">
        <v>707737047.79999995</v>
      </c>
      <c r="AI84" s="70">
        <v>0</v>
      </c>
      <c r="AJ84" s="70">
        <v>0</v>
      </c>
      <c r="AK84" s="70">
        <v>12805923.9</v>
      </c>
      <c r="AL84" s="70">
        <v>924926.5</v>
      </c>
      <c r="AM84" s="70">
        <v>822441.3</v>
      </c>
      <c r="AN84" s="70">
        <v>109961.5</v>
      </c>
      <c r="AO84" s="70">
        <v>44675.3</v>
      </c>
      <c r="AP84" s="70">
        <v>906272.4</v>
      </c>
      <c r="AQ84" s="70">
        <v>25008683</v>
      </c>
      <c r="AR84" s="70">
        <v>0</v>
      </c>
      <c r="AS84" s="70">
        <v>3087043.6</v>
      </c>
      <c r="AT84" s="70">
        <v>27811225.699999999</v>
      </c>
      <c r="AU84" s="70">
        <v>18590844.600000001</v>
      </c>
      <c r="AV84" s="70">
        <v>28419296.899999999</v>
      </c>
      <c r="AW84" s="70">
        <v>20470</v>
      </c>
      <c r="AX84" s="70">
        <v>41855.699999999997</v>
      </c>
      <c r="AY84" s="70">
        <v>78888.399999999994</v>
      </c>
      <c r="AZ84" s="70">
        <v>183711</v>
      </c>
      <c r="BA84" s="70">
        <v>529759</v>
      </c>
      <c r="BB84" s="70">
        <v>267221.2</v>
      </c>
      <c r="BC84" s="70">
        <v>35984</v>
      </c>
      <c r="BD84" s="70">
        <v>2035870.5</v>
      </c>
      <c r="BE84" s="70">
        <v>3170620.2</v>
      </c>
    </row>
  </sheetData>
  <mergeCells count="6">
    <mergeCell ref="A1:C1"/>
    <mergeCell ref="A2:A3"/>
    <mergeCell ref="AB59:AB60"/>
    <mergeCell ref="Z28:Z29"/>
    <mergeCell ref="Z2:Z3"/>
    <mergeCell ref="L5:N5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145"/>
  <sheetViews>
    <sheetView workbookViewId="0">
      <selection activeCell="L11" sqref="L11"/>
    </sheetView>
  </sheetViews>
  <sheetFormatPr defaultRowHeight="13.5" x14ac:dyDescent="0.25"/>
  <cols>
    <col min="2" max="2" width="14.140625" bestFit="1" customWidth="1"/>
    <col min="3" max="3" width="16.140625" bestFit="1" customWidth="1"/>
    <col min="4" max="4" width="15.7109375" bestFit="1" customWidth="1"/>
    <col min="5" max="8" width="14.140625" bestFit="1" customWidth="1"/>
    <col min="9" max="9" width="9.140625" customWidth="1"/>
    <col min="10" max="10" width="20.85546875" customWidth="1"/>
    <col min="11" max="11" width="12" customWidth="1"/>
    <col min="12" max="12" width="20.85546875" customWidth="1"/>
    <col min="13" max="13" width="11.28515625" bestFit="1" customWidth="1"/>
    <col min="14" max="14" width="20.85546875" customWidth="1"/>
    <col min="15" max="15" width="9.140625" customWidth="1"/>
    <col min="16" max="16" width="20.85546875" bestFit="1" customWidth="1"/>
    <col min="18" max="18" width="20.85546875" bestFit="1" customWidth="1"/>
    <col min="20" max="20" width="20.85546875" bestFit="1" customWidth="1"/>
    <col min="22" max="22" width="20.85546875" bestFit="1" customWidth="1"/>
    <col min="24" max="24" width="16.28515625" bestFit="1" customWidth="1"/>
  </cols>
  <sheetData>
    <row r="1" spans="1:30" x14ac:dyDescent="0.25">
      <c r="A1" s="41" t="s">
        <v>84</v>
      </c>
      <c r="B1" s="39"/>
      <c r="C1" s="40"/>
      <c r="D1" s="40"/>
      <c r="E1" s="40"/>
      <c r="F1" s="40"/>
      <c r="G1" s="40"/>
      <c r="H1" s="40"/>
      <c r="I1" s="1"/>
      <c r="J1" s="1"/>
      <c r="L1" s="73"/>
    </row>
    <row r="2" spans="1:30" x14ac:dyDescent="0.25">
      <c r="A2" s="134" t="s">
        <v>81</v>
      </c>
      <c r="B2" s="135"/>
      <c r="C2" s="40"/>
      <c r="D2" s="40"/>
      <c r="E2" s="40"/>
      <c r="F2" s="42"/>
      <c r="G2" s="42"/>
      <c r="H2" s="42"/>
      <c r="I2" s="46"/>
      <c r="J2" s="1"/>
    </row>
    <row r="3" spans="1:30" x14ac:dyDescent="0.25">
      <c r="A3" s="133" t="s">
        <v>0</v>
      </c>
      <c r="B3" s="43" t="s">
        <v>2</v>
      </c>
      <c r="C3" s="43" t="s">
        <v>3</v>
      </c>
      <c r="D3" s="44" t="s">
        <v>4</v>
      </c>
      <c r="E3" s="44" t="s">
        <v>5</v>
      </c>
      <c r="F3" s="44" t="s">
        <v>6</v>
      </c>
      <c r="G3" s="44" t="s">
        <v>7</v>
      </c>
      <c r="H3" s="43" t="s">
        <v>8</v>
      </c>
      <c r="I3" s="47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30" x14ac:dyDescent="0.25">
      <c r="A4" s="133"/>
      <c r="B4" s="43" t="s">
        <v>9</v>
      </c>
      <c r="C4" s="43" t="s">
        <v>9</v>
      </c>
      <c r="D4" s="43" t="s">
        <v>9</v>
      </c>
      <c r="E4" s="43" t="s">
        <v>9</v>
      </c>
      <c r="F4" s="43" t="s">
        <v>9</v>
      </c>
      <c r="G4" s="43" t="s">
        <v>9</v>
      </c>
      <c r="H4" s="43" t="s">
        <v>9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30" x14ac:dyDescent="0.25">
      <c r="A5" s="45">
        <v>2022</v>
      </c>
      <c r="B5" s="89">
        <v>588178660.0999999</v>
      </c>
      <c r="C5" s="89">
        <v>1219098003.3</v>
      </c>
      <c r="D5" s="89">
        <v>6965315184.8000002</v>
      </c>
      <c r="E5" s="89">
        <v>293724395.69999993</v>
      </c>
      <c r="F5" s="89">
        <v>369732375.60000002</v>
      </c>
      <c r="G5" s="89">
        <v>295934658.40000004</v>
      </c>
      <c r="H5" s="89">
        <v>809744232.39999998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30" s="77" customFormat="1" x14ac:dyDescent="0.25">
      <c r="A6" s="103">
        <v>2021</v>
      </c>
      <c r="B6" s="89">
        <v>589440741.49999988</v>
      </c>
      <c r="C6" s="89">
        <v>1222972047.8999999</v>
      </c>
      <c r="D6" s="89">
        <v>6968915216.4000006</v>
      </c>
      <c r="E6" s="89">
        <v>291167796.20000005</v>
      </c>
      <c r="F6" s="89">
        <v>367209510.20000005</v>
      </c>
      <c r="G6" s="89">
        <v>294944866.60000002</v>
      </c>
      <c r="H6" s="89">
        <v>807244835.0999999</v>
      </c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</row>
    <row r="7" spans="1:30" x14ac:dyDescent="0.25">
      <c r="A7" s="45">
        <v>2020</v>
      </c>
      <c r="B7" s="89">
        <v>591551195.39999998</v>
      </c>
      <c r="C7" s="89">
        <v>1228964615.1000001</v>
      </c>
      <c r="D7" s="89">
        <v>6974359467.999999</v>
      </c>
      <c r="E7" s="89">
        <v>287098331.40000004</v>
      </c>
      <c r="F7" s="89">
        <v>364445844.30000001</v>
      </c>
      <c r="G7" s="89">
        <v>294622269.80000001</v>
      </c>
      <c r="H7" s="89">
        <v>799511445.79999983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30" x14ac:dyDescent="0.25">
      <c r="A8" s="45">
        <v>2019</v>
      </c>
      <c r="B8" s="89">
        <v>593294351.80000019</v>
      </c>
      <c r="C8" s="89">
        <v>1234996545.2999997</v>
      </c>
      <c r="D8" s="89">
        <v>6980760548.8999996</v>
      </c>
      <c r="E8" s="89">
        <v>284637288.70000005</v>
      </c>
      <c r="F8" s="89">
        <v>360823129.29999995</v>
      </c>
      <c r="G8" s="89">
        <v>295179352.30000001</v>
      </c>
      <c r="H8" s="89">
        <v>790682343.50000012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30" x14ac:dyDescent="0.25">
      <c r="A9" s="45">
        <v>2018</v>
      </c>
      <c r="B9" s="79">
        <v>595615978.70000005</v>
      </c>
      <c r="C9" s="79">
        <v>1241519513.8</v>
      </c>
      <c r="D9" s="79">
        <v>6988338032.3000002</v>
      </c>
      <c r="E9" s="79">
        <v>280266569.30000001</v>
      </c>
      <c r="F9" s="79">
        <v>355540624.69999999</v>
      </c>
      <c r="G9" s="79">
        <v>294919643.60000002</v>
      </c>
      <c r="H9" s="79">
        <v>783916212.0999999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30" x14ac:dyDescent="0.25">
      <c r="A10" s="45">
        <v>2017</v>
      </c>
      <c r="B10" s="75">
        <v>596393742.4000001</v>
      </c>
      <c r="C10" s="75">
        <v>1248767972.9000001</v>
      </c>
      <c r="D10" s="75">
        <v>7003474089.6000004</v>
      </c>
      <c r="E10" s="75">
        <v>276918175.39999998</v>
      </c>
      <c r="F10" s="75">
        <v>347937396.5</v>
      </c>
      <c r="G10" s="75">
        <v>295773774.59999996</v>
      </c>
      <c r="H10" s="75">
        <v>770504689.4000001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30" x14ac:dyDescent="0.15">
      <c r="A11" s="45">
        <v>2016</v>
      </c>
      <c r="B11" s="63">
        <v>598634521.5</v>
      </c>
      <c r="C11" s="63">
        <v>1257091413.6999998</v>
      </c>
      <c r="D11" s="64">
        <v>7009662597.8000002</v>
      </c>
      <c r="E11" s="65">
        <v>272999956.40000004</v>
      </c>
      <c r="F11" s="66">
        <v>343207748.90000004</v>
      </c>
      <c r="G11" s="67">
        <v>295408351.60000008</v>
      </c>
      <c r="H11" s="21">
        <v>762559793.69999993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30" x14ac:dyDescent="0.15">
      <c r="A12" s="45">
        <v>2015</v>
      </c>
      <c r="B12" s="21">
        <v>600832597.60000014</v>
      </c>
      <c r="C12" s="21">
        <v>1263912551.6000001</v>
      </c>
      <c r="D12" s="21">
        <v>7015675384.6999989</v>
      </c>
      <c r="E12" s="21">
        <v>268980016.89999998</v>
      </c>
      <c r="F12" s="21">
        <v>340300101.49999994</v>
      </c>
      <c r="G12" s="21">
        <v>295307341.39999998</v>
      </c>
      <c r="H12" s="28">
        <v>753833168.00000012</v>
      </c>
      <c r="I12" s="24"/>
      <c r="J12" s="24"/>
      <c r="K12" s="24"/>
      <c r="L12" s="47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30" s="2" customFormat="1" ht="12" x14ac:dyDescent="0.15">
      <c r="A13" s="45">
        <v>2014</v>
      </c>
      <c r="B13" s="21">
        <v>604055725.60000014</v>
      </c>
      <c r="C13" s="21">
        <v>1274211522.1999998</v>
      </c>
      <c r="D13" s="21">
        <v>7023625426.2999992</v>
      </c>
      <c r="E13" s="21">
        <v>262979703.10000005</v>
      </c>
      <c r="F13" s="21">
        <v>336114970.00000006</v>
      </c>
      <c r="G13" s="21">
        <v>294667231.89999998</v>
      </c>
      <c r="H13" s="28">
        <v>742314231.80000007</v>
      </c>
      <c r="I13" s="24"/>
      <c r="J13" s="24"/>
      <c r="K13" s="24"/>
      <c r="L13" s="38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30" s="2" customFormat="1" ht="12" x14ac:dyDescent="0.15">
      <c r="A14" s="45">
        <v>2013</v>
      </c>
      <c r="B14" s="15">
        <v>608547436.5</v>
      </c>
      <c r="C14" s="15">
        <v>1285649190.5999999</v>
      </c>
      <c r="D14" s="15">
        <v>7030358453.8000002</v>
      </c>
      <c r="E14" s="15">
        <v>256802508.09999999</v>
      </c>
      <c r="F14" s="15">
        <v>330734270.30000001</v>
      </c>
      <c r="G14" s="15">
        <v>292159172</v>
      </c>
      <c r="H14" s="15">
        <v>733066002.60000002</v>
      </c>
      <c r="I14" s="24"/>
      <c r="J14" s="24"/>
      <c r="K14" s="24"/>
      <c r="L14" s="38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30" s="2" customFormat="1" ht="12" x14ac:dyDescent="0.15">
      <c r="A15" s="45">
        <v>2012</v>
      </c>
      <c r="B15" s="15">
        <v>611210297.29999995</v>
      </c>
      <c r="C15" s="15">
        <v>1295266776.5999999</v>
      </c>
      <c r="D15" s="15">
        <v>7036003179.3999996</v>
      </c>
      <c r="E15" s="15">
        <v>252208980.40000001</v>
      </c>
      <c r="F15" s="15">
        <v>326167008.10000002</v>
      </c>
      <c r="G15" s="15">
        <v>291966277.89999998</v>
      </c>
      <c r="H15" s="15">
        <v>722122140.39999998</v>
      </c>
      <c r="I15" s="24"/>
      <c r="J15" s="24"/>
      <c r="K15" s="24"/>
      <c r="L15" s="38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30" s="2" customFormat="1" ht="12" x14ac:dyDescent="0.1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38"/>
      <c r="Z16" s="36"/>
      <c r="AA16" s="36"/>
      <c r="AB16" s="36"/>
      <c r="AC16" s="36"/>
      <c r="AD16" s="36"/>
    </row>
    <row r="17" spans="1:25" s="2" customFormat="1" ht="12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s="2" customFormat="1" ht="12" x14ac:dyDescent="0.25">
      <c r="A18" s="136" t="s">
        <v>0</v>
      </c>
      <c r="B18" s="131">
        <f>M38</f>
        <v>2012</v>
      </c>
      <c r="C18" s="132"/>
      <c r="D18" s="131">
        <f>L38</f>
        <v>2013</v>
      </c>
      <c r="E18" s="132"/>
      <c r="F18" s="131">
        <f>K38</f>
        <v>2014</v>
      </c>
      <c r="G18" s="132"/>
      <c r="H18" s="131">
        <f>J38</f>
        <v>2015</v>
      </c>
      <c r="I18" s="132"/>
      <c r="J18" s="131">
        <f>I38</f>
        <v>2016</v>
      </c>
      <c r="K18" s="132"/>
      <c r="L18" s="131">
        <f>H38</f>
        <v>2017</v>
      </c>
      <c r="M18" s="132"/>
      <c r="N18" s="131">
        <f>G38</f>
        <v>2018</v>
      </c>
      <c r="O18" s="132"/>
      <c r="P18" s="131">
        <f>F38</f>
        <v>2019</v>
      </c>
      <c r="Q18" s="132"/>
      <c r="R18" s="131">
        <f>E38</f>
        <v>2020</v>
      </c>
      <c r="S18" s="132"/>
      <c r="T18" s="131">
        <f>D38</f>
        <v>2021</v>
      </c>
      <c r="U18" s="132"/>
      <c r="V18" s="131">
        <f>C38</f>
        <v>2022</v>
      </c>
      <c r="W18" s="132"/>
    </row>
    <row r="19" spans="1:25" s="2" customFormat="1" ht="12" x14ac:dyDescent="0.25">
      <c r="A19" s="136"/>
      <c r="B19" s="51" t="s">
        <v>9</v>
      </c>
      <c r="C19" s="51" t="s">
        <v>10</v>
      </c>
      <c r="D19" s="51" t="s">
        <v>9</v>
      </c>
      <c r="E19" s="51" t="s">
        <v>10</v>
      </c>
      <c r="F19" s="51" t="s">
        <v>9</v>
      </c>
      <c r="G19" s="51" t="s">
        <v>10</v>
      </c>
      <c r="H19" s="51" t="s">
        <v>9</v>
      </c>
      <c r="I19" s="51" t="s">
        <v>10</v>
      </c>
      <c r="J19" s="51" t="s">
        <v>9</v>
      </c>
      <c r="K19" s="51" t="s">
        <v>10</v>
      </c>
      <c r="L19" s="51" t="s">
        <v>9</v>
      </c>
      <c r="M19" s="51" t="s">
        <v>10</v>
      </c>
      <c r="N19" s="51" t="s">
        <v>9</v>
      </c>
      <c r="O19" s="51" t="s">
        <v>10</v>
      </c>
      <c r="P19" s="51" t="s">
        <v>9</v>
      </c>
      <c r="Q19" s="51" t="s">
        <v>10</v>
      </c>
      <c r="R19" s="51" t="s">
        <v>9</v>
      </c>
      <c r="S19" s="51" t="s">
        <v>10</v>
      </c>
      <c r="T19" s="51" t="s">
        <v>9</v>
      </c>
      <c r="U19" s="51" t="s">
        <v>10</v>
      </c>
      <c r="V19" s="51" t="s">
        <v>9</v>
      </c>
      <c r="W19" s="51" t="s">
        <v>10</v>
      </c>
    </row>
    <row r="20" spans="1:25" s="2" customFormat="1" ht="12" x14ac:dyDescent="0.15">
      <c r="A20" s="49" t="s">
        <v>2</v>
      </c>
      <c r="B20" s="15">
        <f>M39</f>
        <v>611210297.29999995</v>
      </c>
      <c r="C20" s="15">
        <v>100</v>
      </c>
      <c r="D20" s="15">
        <f>L39</f>
        <v>608547436.5</v>
      </c>
      <c r="E20" s="15">
        <f t="shared" ref="E20:E26" si="0">D20/B20*100</f>
        <v>99.564329853118792</v>
      </c>
      <c r="F20" s="15">
        <f>K39</f>
        <v>604055725.60000014</v>
      </c>
      <c r="G20" s="15">
        <f t="shared" ref="G20:G26" si="1">F20/B20*100</f>
        <v>98.829441890687235</v>
      </c>
      <c r="H20" s="21">
        <f>J39</f>
        <v>600832597.60000014</v>
      </c>
      <c r="I20" s="15">
        <f t="shared" ref="I20:I26" si="2">H20/B20*100</f>
        <v>98.302106534225146</v>
      </c>
      <c r="J20" s="21">
        <f>I39</f>
        <v>598634521.5</v>
      </c>
      <c r="K20" s="15">
        <f t="shared" ref="K20:K26" si="3">J20/B20*100</f>
        <v>97.942479723336959</v>
      </c>
      <c r="L20" s="63">
        <f>H39</f>
        <v>596393742.4000001</v>
      </c>
      <c r="M20" s="15">
        <f t="shared" ref="M20:M26" si="4">L20/B20*100</f>
        <v>97.57586628277511</v>
      </c>
      <c r="N20" s="75">
        <f>G39</f>
        <v>595615978.70000005</v>
      </c>
      <c r="O20" s="15">
        <f t="shared" ref="O20:O26" si="5">N20/B20*100</f>
        <v>97.448616512371061</v>
      </c>
      <c r="P20" s="79">
        <f>F39</f>
        <v>593294351.80000019</v>
      </c>
      <c r="Q20" s="15">
        <f t="shared" ref="Q20:Q26" si="6">P20/B20*100</f>
        <v>97.068775578693163</v>
      </c>
      <c r="R20" s="79">
        <f>E39</f>
        <v>591551195.39999998</v>
      </c>
      <c r="S20" s="15">
        <f t="shared" ref="S20:S26" si="7">R20/B20*100</f>
        <v>96.783578093032247</v>
      </c>
      <c r="T20" s="79">
        <f>D39</f>
        <v>589440741.49999988</v>
      </c>
      <c r="U20" s="15">
        <f t="shared" ref="U20:U26" si="8">T20/B20*100</f>
        <v>96.438287133550219</v>
      </c>
      <c r="V20" s="79">
        <f>C39</f>
        <v>588178660.0999999</v>
      </c>
      <c r="W20" s="15">
        <f t="shared" ref="W20:W26" si="9">V20/B20*100</f>
        <v>96.231798236753946</v>
      </c>
    </row>
    <row r="21" spans="1:25" s="2" customFormat="1" ht="12" x14ac:dyDescent="0.15">
      <c r="A21" s="49" t="s">
        <v>3</v>
      </c>
      <c r="B21" s="15">
        <f t="shared" ref="B21:B26" si="10">M40</f>
        <v>1295266776.5999999</v>
      </c>
      <c r="C21" s="15">
        <v>100</v>
      </c>
      <c r="D21" s="15">
        <f t="shared" ref="D21:D26" si="11">L40</f>
        <v>1285649190.5999999</v>
      </c>
      <c r="E21" s="15">
        <f t="shared" si="0"/>
        <v>99.257482228854386</v>
      </c>
      <c r="F21" s="15">
        <f t="shared" ref="F21:F26" si="12">K40</f>
        <v>1274211522.1999998</v>
      </c>
      <c r="G21" s="15">
        <f t="shared" si="1"/>
        <v>98.374446501648961</v>
      </c>
      <c r="H21" s="21">
        <f t="shared" ref="H21:H26" si="13">J40</f>
        <v>1263912551.6000001</v>
      </c>
      <c r="I21" s="15">
        <f t="shared" si="2"/>
        <v>97.579322996124191</v>
      </c>
      <c r="J21" s="21">
        <f t="shared" ref="J21:J26" si="14">I40</f>
        <v>1257091413.6999998</v>
      </c>
      <c r="K21" s="15">
        <f t="shared" si="3"/>
        <v>97.052702687224922</v>
      </c>
      <c r="L21" s="63">
        <f t="shared" ref="L21:L26" si="15">H40</f>
        <v>1248767972.9000001</v>
      </c>
      <c r="M21" s="15">
        <f t="shared" si="4"/>
        <v>96.410098325685738</v>
      </c>
      <c r="N21" s="75">
        <f t="shared" ref="N21:N26" si="16">G40</f>
        <v>1241519513.8</v>
      </c>
      <c r="O21" s="15">
        <f t="shared" si="5"/>
        <v>95.850487037034696</v>
      </c>
      <c r="P21" s="79">
        <f t="shared" ref="P21:P26" si="17">F40</f>
        <v>1234996545.2999997</v>
      </c>
      <c r="Q21" s="15">
        <f t="shared" si="6"/>
        <v>95.34688665000688</v>
      </c>
      <c r="R21" s="79">
        <f t="shared" ref="R21:R26" si="18">E40</f>
        <v>1228964615.1000001</v>
      </c>
      <c r="S21" s="15">
        <f t="shared" si="7"/>
        <v>94.881196468727538</v>
      </c>
      <c r="T21" s="79">
        <f t="shared" ref="T21:T26" si="19">D40</f>
        <v>1222972047.8999999</v>
      </c>
      <c r="U21" s="15">
        <f t="shared" si="8"/>
        <v>94.418545275300787</v>
      </c>
      <c r="V21" s="79">
        <f t="shared" ref="V21:V26" si="20">C40</f>
        <v>1219098003.3</v>
      </c>
      <c r="W21" s="15">
        <f t="shared" si="9"/>
        <v>94.119452866695269</v>
      </c>
    </row>
    <row r="22" spans="1:25" s="2" customFormat="1" ht="12" x14ac:dyDescent="0.15">
      <c r="A22" s="49" t="s">
        <v>4</v>
      </c>
      <c r="B22" s="15">
        <f t="shared" si="10"/>
        <v>7036003179.3999996</v>
      </c>
      <c r="C22" s="15">
        <v>100</v>
      </c>
      <c r="D22" s="15">
        <f t="shared" si="11"/>
        <v>7030358453.8000002</v>
      </c>
      <c r="E22" s="15">
        <f t="shared" si="0"/>
        <v>99.919773691738428</v>
      </c>
      <c r="F22" s="15">
        <f t="shared" si="12"/>
        <v>7023625426.2999992</v>
      </c>
      <c r="G22" s="15">
        <f t="shared" si="1"/>
        <v>99.824079768237738</v>
      </c>
      <c r="H22" s="21">
        <f t="shared" si="13"/>
        <v>7015675384.6999989</v>
      </c>
      <c r="I22" s="15">
        <f t="shared" si="2"/>
        <v>99.711088892632731</v>
      </c>
      <c r="J22" s="21">
        <f t="shared" si="14"/>
        <v>7009662597.8000002</v>
      </c>
      <c r="K22" s="15">
        <f t="shared" si="3"/>
        <v>99.625631471044258</v>
      </c>
      <c r="L22" s="63">
        <f t="shared" si="15"/>
        <v>7003474089.6000004</v>
      </c>
      <c r="M22" s="15">
        <f t="shared" si="4"/>
        <v>99.537676590379647</v>
      </c>
      <c r="N22" s="75">
        <f t="shared" si="16"/>
        <v>6988338032.3000002</v>
      </c>
      <c r="O22" s="15">
        <f t="shared" si="5"/>
        <v>99.322553644666428</v>
      </c>
      <c r="P22" s="79">
        <f t="shared" si="17"/>
        <v>6980760548.8999996</v>
      </c>
      <c r="Q22" s="15">
        <f t="shared" si="6"/>
        <v>99.214857795093963</v>
      </c>
      <c r="R22" s="79">
        <f t="shared" si="18"/>
        <v>6974359467.999999</v>
      </c>
      <c r="S22" s="15">
        <f t="shared" si="7"/>
        <v>99.12388170061547</v>
      </c>
      <c r="T22" s="79">
        <f t="shared" si="19"/>
        <v>6968915216.4000006</v>
      </c>
      <c r="U22" s="15">
        <f t="shared" si="8"/>
        <v>99.046504652010128</v>
      </c>
      <c r="V22" s="79">
        <f t="shared" si="20"/>
        <v>6965315184.8000002</v>
      </c>
      <c r="W22" s="15">
        <f t="shared" si="9"/>
        <v>98.995338791105723</v>
      </c>
    </row>
    <row r="23" spans="1:25" s="2" customFormat="1" ht="12" x14ac:dyDescent="0.15">
      <c r="A23" s="49" t="s">
        <v>11</v>
      </c>
      <c r="B23" s="15">
        <f t="shared" si="10"/>
        <v>252208980.40000001</v>
      </c>
      <c r="C23" s="15">
        <v>100</v>
      </c>
      <c r="D23" s="15">
        <f t="shared" si="11"/>
        <v>256802508.09999999</v>
      </c>
      <c r="E23" s="15">
        <f t="shared" si="0"/>
        <v>101.82131805644458</v>
      </c>
      <c r="F23" s="15">
        <f t="shared" si="12"/>
        <v>262979703.10000005</v>
      </c>
      <c r="G23" s="15">
        <f t="shared" si="1"/>
        <v>104.27055479266355</v>
      </c>
      <c r="H23" s="21">
        <f t="shared" si="13"/>
        <v>268980016.89999998</v>
      </c>
      <c r="I23" s="15">
        <f t="shared" si="2"/>
        <v>106.64965873673545</v>
      </c>
      <c r="J23" s="21">
        <f t="shared" si="14"/>
        <v>272999956.40000004</v>
      </c>
      <c r="K23" s="15">
        <f t="shared" si="3"/>
        <v>108.24355102939865</v>
      </c>
      <c r="L23" s="63">
        <f t="shared" si="15"/>
        <v>276918175.39999998</v>
      </c>
      <c r="M23" s="15">
        <f t="shared" si="4"/>
        <v>109.79711149095941</v>
      </c>
      <c r="N23" s="75">
        <f t="shared" si="16"/>
        <v>280266569.30000001</v>
      </c>
      <c r="O23" s="15">
        <f t="shared" si="5"/>
        <v>111.12473824504625</v>
      </c>
      <c r="P23" s="79">
        <f t="shared" si="17"/>
        <v>284637288.70000005</v>
      </c>
      <c r="Q23" s="15">
        <f t="shared" si="6"/>
        <v>112.85771357093199</v>
      </c>
      <c r="R23" s="79">
        <f t="shared" si="18"/>
        <v>287098331.40000004</v>
      </c>
      <c r="S23" s="15">
        <f t="shared" si="7"/>
        <v>113.83350860253509</v>
      </c>
      <c r="T23" s="79">
        <f t="shared" si="19"/>
        <v>291167796.20000005</v>
      </c>
      <c r="U23" s="15">
        <f t="shared" si="8"/>
        <v>115.44703750763034</v>
      </c>
      <c r="V23" s="79">
        <f t="shared" si="20"/>
        <v>293724395.69999993</v>
      </c>
      <c r="W23" s="15">
        <f t="shared" si="9"/>
        <v>116.46072048432099</v>
      </c>
    </row>
    <row r="24" spans="1:25" s="2" customFormat="1" ht="12" x14ac:dyDescent="0.15">
      <c r="A24" s="49" t="s">
        <v>6</v>
      </c>
      <c r="B24" s="15">
        <f t="shared" si="10"/>
        <v>326167008.10000002</v>
      </c>
      <c r="C24" s="15">
        <v>100</v>
      </c>
      <c r="D24" s="15">
        <f t="shared" si="11"/>
        <v>330734270.30000001</v>
      </c>
      <c r="E24" s="15">
        <f t="shared" si="0"/>
        <v>101.40028331700542</v>
      </c>
      <c r="F24" s="15">
        <f t="shared" si="12"/>
        <v>336114970.00000006</v>
      </c>
      <c r="G24" s="15">
        <f t="shared" si="1"/>
        <v>103.04995957682823</v>
      </c>
      <c r="H24" s="21">
        <f t="shared" si="13"/>
        <v>340300101.49999994</v>
      </c>
      <c r="I24" s="15">
        <f t="shared" si="2"/>
        <v>104.33308490712427</v>
      </c>
      <c r="J24" s="21">
        <f t="shared" si="14"/>
        <v>343207748.90000004</v>
      </c>
      <c r="K24" s="15">
        <f t="shared" si="3"/>
        <v>105.22454459734183</v>
      </c>
      <c r="L24" s="63">
        <f t="shared" si="15"/>
        <v>347937396.5</v>
      </c>
      <c r="M24" s="15">
        <f t="shared" si="4"/>
        <v>106.67461388164843</v>
      </c>
      <c r="N24" s="75">
        <f t="shared" si="16"/>
        <v>355540624.69999999</v>
      </c>
      <c r="O24" s="15">
        <f t="shared" si="5"/>
        <v>109.0056982682302</v>
      </c>
      <c r="P24" s="79">
        <f t="shared" si="17"/>
        <v>360823129.29999995</v>
      </c>
      <c r="Q24" s="15">
        <f t="shared" si="6"/>
        <v>110.62526875476463</v>
      </c>
      <c r="R24" s="79">
        <f t="shared" si="18"/>
        <v>364445844.30000001</v>
      </c>
      <c r="S24" s="15">
        <f t="shared" si="7"/>
        <v>111.73596202233429</v>
      </c>
      <c r="T24" s="79">
        <f t="shared" si="19"/>
        <v>367209510.20000005</v>
      </c>
      <c r="U24" s="15">
        <f t="shared" si="8"/>
        <v>112.58327822273696</v>
      </c>
      <c r="V24" s="79">
        <f t="shared" si="20"/>
        <v>369732375.60000002</v>
      </c>
      <c r="W24" s="15">
        <f t="shared" si="9"/>
        <v>113.35676706046347</v>
      </c>
    </row>
    <row r="25" spans="1:25" s="2" customFormat="1" ht="12" x14ac:dyDescent="0.15">
      <c r="A25" s="49" t="s">
        <v>7</v>
      </c>
      <c r="B25" s="15">
        <f t="shared" si="10"/>
        <v>291966277.89999998</v>
      </c>
      <c r="C25" s="15">
        <v>100</v>
      </c>
      <c r="D25" s="15">
        <f t="shared" si="11"/>
        <v>292159172</v>
      </c>
      <c r="E25" s="15">
        <f t="shared" si="0"/>
        <v>100.06606725317302</v>
      </c>
      <c r="F25" s="15">
        <f t="shared" si="12"/>
        <v>294667231.89999998</v>
      </c>
      <c r="G25" s="15">
        <f t="shared" si="1"/>
        <v>100.92509108223967</v>
      </c>
      <c r="H25" s="21">
        <f t="shared" si="13"/>
        <v>295307341.39999998</v>
      </c>
      <c r="I25" s="15">
        <f t="shared" si="2"/>
        <v>101.14433198382737</v>
      </c>
      <c r="J25" s="21">
        <f t="shared" si="14"/>
        <v>295408351.60000008</v>
      </c>
      <c r="K25" s="15">
        <f t="shared" si="3"/>
        <v>101.1789285135111</v>
      </c>
      <c r="L25" s="63">
        <f t="shared" si="15"/>
        <v>295773774.59999996</v>
      </c>
      <c r="M25" s="15">
        <f t="shared" si="4"/>
        <v>101.30408783075424</v>
      </c>
      <c r="N25" s="75">
        <f t="shared" si="16"/>
        <v>294919643.60000002</v>
      </c>
      <c r="O25" s="15">
        <f t="shared" si="5"/>
        <v>101.0115434293448</v>
      </c>
      <c r="P25" s="79">
        <f t="shared" si="17"/>
        <v>295179352.30000001</v>
      </c>
      <c r="Q25" s="15">
        <f t="shared" si="6"/>
        <v>101.10049503768394</v>
      </c>
      <c r="R25" s="79">
        <f t="shared" si="18"/>
        <v>294622269.80000001</v>
      </c>
      <c r="S25" s="15">
        <f t="shared" si="7"/>
        <v>100.90969132432129</v>
      </c>
      <c r="T25" s="79">
        <f t="shared" si="19"/>
        <v>294944866.60000002</v>
      </c>
      <c r="U25" s="15">
        <f t="shared" si="8"/>
        <v>101.02018244073388</v>
      </c>
      <c r="V25" s="79">
        <f t="shared" si="20"/>
        <v>295934658.40000004</v>
      </c>
      <c r="W25" s="15">
        <f t="shared" si="9"/>
        <v>101.35919138625977</v>
      </c>
    </row>
    <row r="26" spans="1:25" s="2" customFormat="1" ht="12" x14ac:dyDescent="0.15">
      <c r="A26" s="50" t="s">
        <v>8</v>
      </c>
      <c r="B26" s="15">
        <f t="shared" si="10"/>
        <v>722122140.39999998</v>
      </c>
      <c r="C26" s="15">
        <v>100</v>
      </c>
      <c r="D26" s="15">
        <f t="shared" si="11"/>
        <v>733066002.60000002</v>
      </c>
      <c r="E26" s="15">
        <f t="shared" si="0"/>
        <v>101.51551400902041</v>
      </c>
      <c r="F26" s="15">
        <f t="shared" si="12"/>
        <v>742314231.80000007</v>
      </c>
      <c r="G26" s="15">
        <f t="shared" si="1"/>
        <v>102.79621552509319</v>
      </c>
      <c r="H26" s="21">
        <f t="shared" si="13"/>
        <v>753833168.00000012</v>
      </c>
      <c r="I26" s="15">
        <f t="shared" si="2"/>
        <v>104.39136620052041</v>
      </c>
      <c r="J26" s="21">
        <f t="shared" si="14"/>
        <v>762559793.69999993</v>
      </c>
      <c r="K26" s="15">
        <f t="shared" si="3"/>
        <v>105.59983568397455</v>
      </c>
      <c r="L26" s="63">
        <f t="shared" si="15"/>
        <v>770504689.4000001</v>
      </c>
      <c r="M26" s="15">
        <f t="shared" si="4"/>
        <v>106.70005062761265</v>
      </c>
      <c r="N26" s="75">
        <f t="shared" si="16"/>
        <v>783916212.0999999</v>
      </c>
      <c r="O26" s="15">
        <f t="shared" si="5"/>
        <v>108.55728806012938</v>
      </c>
      <c r="P26" s="79">
        <f t="shared" si="17"/>
        <v>790682343.50000012</v>
      </c>
      <c r="Q26" s="15">
        <f t="shared" si="6"/>
        <v>109.49426686488563</v>
      </c>
      <c r="R26" s="79">
        <f t="shared" si="18"/>
        <v>799511445.79999983</v>
      </c>
      <c r="S26" s="15">
        <f t="shared" si="7"/>
        <v>110.71692738255223</v>
      </c>
      <c r="T26" s="79">
        <f t="shared" si="19"/>
        <v>807244835.0999999</v>
      </c>
      <c r="U26" s="15">
        <f t="shared" si="8"/>
        <v>111.78785276585599</v>
      </c>
      <c r="V26" s="79">
        <f t="shared" si="20"/>
        <v>809744232.39999998</v>
      </c>
      <c r="W26" s="15">
        <f t="shared" si="9"/>
        <v>112.1339711245336</v>
      </c>
    </row>
    <row r="27" spans="1:25" s="2" customFormat="1" ht="12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 s="2" customFormat="1" ht="12" x14ac:dyDescent="0.25">
      <c r="A28" s="48" t="s">
        <v>12</v>
      </c>
      <c r="B28" s="105">
        <f>M38</f>
        <v>2012</v>
      </c>
      <c r="C28" s="105">
        <f>L38</f>
        <v>2013</v>
      </c>
      <c r="D28" s="105">
        <f>K38</f>
        <v>2014</v>
      </c>
      <c r="E28" s="105">
        <f>J38</f>
        <v>2015</v>
      </c>
      <c r="F28" s="105">
        <f>I38</f>
        <v>2016</v>
      </c>
      <c r="G28" s="105">
        <f>H38</f>
        <v>2017</v>
      </c>
      <c r="H28" s="105">
        <f>G38</f>
        <v>2018</v>
      </c>
      <c r="I28" s="105">
        <f>F38</f>
        <v>2019</v>
      </c>
      <c r="J28" s="105">
        <f>E38</f>
        <v>2020</v>
      </c>
      <c r="K28" s="105">
        <f>D38</f>
        <v>2021</v>
      </c>
      <c r="L28" s="105">
        <f>C38</f>
        <v>2022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24"/>
    </row>
    <row r="29" spans="1:25" s="2" customFormat="1" ht="12" x14ac:dyDescent="0.25">
      <c r="A29" s="49" t="s">
        <v>2</v>
      </c>
      <c r="B29" s="58">
        <f>C20</f>
        <v>100</v>
      </c>
      <c r="C29" s="58">
        <f>E20</f>
        <v>99.564329853118792</v>
      </c>
      <c r="D29" s="58">
        <f>G20</f>
        <v>98.829441890687235</v>
      </c>
      <c r="E29" s="58">
        <f>I20</f>
        <v>98.302106534225146</v>
      </c>
      <c r="F29" s="58">
        <f>K20</f>
        <v>97.942479723336959</v>
      </c>
      <c r="G29" s="58">
        <f>M20</f>
        <v>97.57586628277511</v>
      </c>
      <c r="H29" s="58">
        <f>O20</f>
        <v>97.448616512371061</v>
      </c>
      <c r="I29" s="58">
        <f>Q20</f>
        <v>97.068775578693163</v>
      </c>
      <c r="J29" s="58">
        <f>S20</f>
        <v>96.783578093032247</v>
      </c>
      <c r="K29" s="58">
        <f>U20</f>
        <v>96.438287133550219</v>
      </c>
      <c r="L29" s="58">
        <f>W20</f>
        <v>96.231798236753946</v>
      </c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24"/>
    </row>
    <row r="30" spans="1:25" s="2" customFormat="1" ht="12" x14ac:dyDescent="0.25">
      <c r="A30" s="49" t="s">
        <v>3</v>
      </c>
      <c r="B30" s="58">
        <f t="shared" ref="B30:B35" si="21">C21</f>
        <v>100</v>
      </c>
      <c r="C30" s="58">
        <f t="shared" ref="C30:C35" si="22">E21</f>
        <v>99.257482228854386</v>
      </c>
      <c r="D30" s="58">
        <f t="shared" ref="D30:D35" si="23">G21</f>
        <v>98.374446501648961</v>
      </c>
      <c r="E30" s="58">
        <f t="shared" ref="E30:E35" si="24">I21</f>
        <v>97.579322996124191</v>
      </c>
      <c r="F30" s="58">
        <f t="shared" ref="F30:F35" si="25">K21</f>
        <v>97.052702687224922</v>
      </c>
      <c r="G30" s="58">
        <f t="shared" ref="G30:G35" si="26">M21</f>
        <v>96.410098325685738</v>
      </c>
      <c r="H30" s="58">
        <f t="shared" ref="H30:H35" si="27">O21</f>
        <v>95.850487037034696</v>
      </c>
      <c r="I30" s="58">
        <f t="shared" ref="I30:I35" si="28">Q21</f>
        <v>95.34688665000688</v>
      </c>
      <c r="J30" s="58">
        <f t="shared" ref="J30:J35" si="29">S21</f>
        <v>94.881196468727538</v>
      </c>
      <c r="K30" s="58">
        <f t="shared" ref="K30:K35" si="30">U21</f>
        <v>94.418545275300787</v>
      </c>
      <c r="L30" s="58">
        <f t="shared" ref="L30:L35" si="31">W21</f>
        <v>94.119452866695269</v>
      </c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</row>
    <row r="31" spans="1:25" s="2" customFormat="1" ht="12" x14ac:dyDescent="0.25">
      <c r="A31" s="49" t="s">
        <v>4</v>
      </c>
      <c r="B31" s="58">
        <f t="shared" si="21"/>
        <v>100</v>
      </c>
      <c r="C31" s="58">
        <f t="shared" si="22"/>
        <v>99.919773691738428</v>
      </c>
      <c r="D31" s="58">
        <f t="shared" si="23"/>
        <v>99.824079768237738</v>
      </c>
      <c r="E31" s="58">
        <f t="shared" si="24"/>
        <v>99.711088892632731</v>
      </c>
      <c r="F31" s="58">
        <f t="shared" si="25"/>
        <v>99.625631471044258</v>
      </c>
      <c r="G31" s="58">
        <f t="shared" si="26"/>
        <v>99.537676590379647</v>
      </c>
      <c r="H31" s="58">
        <f t="shared" si="27"/>
        <v>99.322553644666428</v>
      </c>
      <c r="I31" s="58">
        <f t="shared" si="28"/>
        <v>99.214857795093963</v>
      </c>
      <c r="J31" s="58">
        <f t="shared" si="29"/>
        <v>99.12388170061547</v>
      </c>
      <c r="K31" s="58">
        <f t="shared" si="30"/>
        <v>99.046504652010128</v>
      </c>
      <c r="L31" s="58">
        <f t="shared" si="31"/>
        <v>98.995338791105723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1:25" s="2" customFormat="1" ht="12" x14ac:dyDescent="0.25">
      <c r="A32" s="49" t="s">
        <v>11</v>
      </c>
      <c r="B32" s="58">
        <f t="shared" si="21"/>
        <v>100</v>
      </c>
      <c r="C32" s="58">
        <f t="shared" si="22"/>
        <v>101.82131805644458</v>
      </c>
      <c r="D32" s="58">
        <f t="shared" si="23"/>
        <v>104.27055479266355</v>
      </c>
      <c r="E32" s="58">
        <f t="shared" si="24"/>
        <v>106.64965873673545</v>
      </c>
      <c r="F32" s="58">
        <f t="shared" si="25"/>
        <v>108.24355102939865</v>
      </c>
      <c r="G32" s="58">
        <f t="shared" si="26"/>
        <v>109.79711149095941</v>
      </c>
      <c r="H32" s="58">
        <f t="shared" si="27"/>
        <v>111.12473824504625</v>
      </c>
      <c r="I32" s="58">
        <f t="shared" si="28"/>
        <v>112.85771357093199</v>
      </c>
      <c r="J32" s="58">
        <f t="shared" si="29"/>
        <v>113.83350860253509</v>
      </c>
      <c r="K32" s="58">
        <f t="shared" si="30"/>
        <v>115.44703750763034</v>
      </c>
      <c r="L32" s="58">
        <f t="shared" si="31"/>
        <v>116.46072048432099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1:25" s="2" customFormat="1" ht="12" x14ac:dyDescent="0.25">
      <c r="A33" s="49" t="s">
        <v>6</v>
      </c>
      <c r="B33" s="58">
        <f t="shared" si="21"/>
        <v>100</v>
      </c>
      <c r="C33" s="58">
        <f t="shared" si="22"/>
        <v>101.40028331700542</v>
      </c>
      <c r="D33" s="58">
        <f t="shared" si="23"/>
        <v>103.04995957682823</v>
      </c>
      <c r="E33" s="58">
        <f t="shared" si="24"/>
        <v>104.33308490712427</v>
      </c>
      <c r="F33" s="58">
        <f t="shared" si="25"/>
        <v>105.22454459734183</v>
      </c>
      <c r="G33" s="58">
        <f t="shared" si="26"/>
        <v>106.67461388164843</v>
      </c>
      <c r="H33" s="58">
        <f t="shared" si="27"/>
        <v>109.0056982682302</v>
      </c>
      <c r="I33" s="58">
        <f t="shared" si="28"/>
        <v>110.62526875476463</v>
      </c>
      <c r="J33" s="58">
        <f t="shared" si="29"/>
        <v>111.73596202233429</v>
      </c>
      <c r="K33" s="58">
        <f t="shared" si="30"/>
        <v>112.58327822273696</v>
      </c>
      <c r="L33" s="58">
        <f t="shared" si="31"/>
        <v>113.35676706046347</v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1:25" s="2" customFormat="1" ht="12" x14ac:dyDescent="0.25">
      <c r="A34" s="49" t="s">
        <v>7</v>
      </c>
      <c r="B34" s="58">
        <f t="shared" si="21"/>
        <v>100</v>
      </c>
      <c r="C34" s="58">
        <f t="shared" si="22"/>
        <v>100.06606725317302</v>
      </c>
      <c r="D34" s="58">
        <f t="shared" si="23"/>
        <v>100.92509108223967</v>
      </c>
      <c r="E34" s="58">
        <f t="shared" si="24"/>
        <v>101.14433198382737</v>
      </c>
      <c r="F34" s="58">
        <f t="shared" si="25"/>
        <v>101.1789285135111</v>
      </c>
      <c r="G34" s="58">
        <f t="shared" si="26"/>
        <v>101.30408783075424</v>
      </c>
      <c r="H34" s="58">
        <f t="shared" si="27"/>
        <v>101.0115434293448</v>
      </c>
      <c r="I34" s="58">
        <f t="shared" si="28"/>
        <v>101.10049503768394</v>
      </c>
      <c r="J34" s="58">
        <f t="shared" si="29"/>
        <v>100.90969132432129</v>
      </c>
      <c r="K34" s="58">
        <f t="shared" si="30"/>
        <v>101.02018244073388</v>
      </c>
      <c r="L34" s="58">
        <f t="shared" si="31"/>
        <v>101.35919138625977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1:25" s="2" customFormat="1" ht="12" x14ac:dyDescent="0.25">
      <c r="A35" s="50" t="s">
        <v>8</v>
      </c>
      <c r="B35" s="58">
        <f t="shared" si="21"/>
        <v>100</v>
      </c>
      <c r="C35" s="58">
        <f t="shared" si="22"/>
        <v>101.51551400902041</v>
      </c>
      <c r="D35" s="58">
        <f t="shared" si="23"/>
        <v>102.79621552509319</v>
      </c>
      <c r="E35" s="58">
        <f t="shared" si="24"/>
        <v>104.39136620052041</v>
      </c>
      <c r="F35" s="58">
        <f t="shared" si="25"/>
        <v>105.59983568397455</v>
      </c>
      <c r="G35" s="58">
        <f t="shared" si="26"/>
        <v>106.70005062761265</v>
      </c>
      <c r="H35" s="58">
        <f t="shared" si="27"/>
        <v>108.55728806012938</v>
      </c>
      <c r="I35" s="58">
        <f t="shared" si="28"/>
        <v>109.49426686488563</v>
      </c>
      <c r="J35" s="58">
        <f t="shared" si="29"/>
        <v>110.71692738255223</v>
      </c>
      <c r="K35" s="58">
        <f t="shared" si="30"/>
        <v>111.78785276585599</v>
      </c>
      <c r="L35" s="58">
        <f t="shared" si="31"/>
        <v>112.1339711245336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1:25" s="2" customFormat="1" ht="12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 s="2" customFormat="1" ht="12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 s="2" customFormat="1" ht="12" x14ac:dyDescent="0.25">
      <c r="A38" s="133" t="s">
        <v>0</v>
      </c>
      <c r="B38" s="133"/>
      <c r="C38" s="45">
        <v>2022</v>
      </c>
      <c r="D38" s="103">
        <v>2021</v>
      </c>
      <c r="E38" s="45">
        <v>2020</v>
      </c>
      <c r="F38" s="45">
        <v>2019</v>
      </c>
      <c r="G38" s="45">
        <v>2018</v>
      </c>
      <c r="H38" s="45">
        <v>2017</v>
      </c>
      <c r="I38" s="45">
        <v>2016</v>
      </c>
      <c r="J38" s="45">
        <v>2015</v>
      </c>
      <c r="K38" s="45">
        <v>2014</v>
      </c>
      <c r="L38" s="45">
        <v>2013</v>
      </c>
      <c r="M38" s="45">
        <v>2012</v>
      </c>
    </row>
    <row r="39" spans="1:25" s="2" customFormat="1" ht="12" x14ac:dyDescent="0.15">
      <c r="A39" s="43" t="s">
        <v>2</v>
      </c>
      <c r="B39" s="43" t="s">
        <v>9</v>
      </c>
      <c r="C39" s="89">
        <v>588178660.0999999</v>
      </c>
      <c r="D39" s="89">
        <v>589440741.49999988</v>
      </c>
      <c r="E39" s="89">
        <v>591551195.39999998</v>
      </c>
      <c r="F39" s="89">
        <v>593294351.80000019</v>
      </c>
      <c r="G39" s="79">
        <v>595615978.70000005</v>
      </c>
      <c r="H39" s="75">
        <v>596393742.4000001</v>
      </c>
      <c r="I39" s="63">
        <v>598634521.5</v>
      </c>
      <c r="J39" s="21">
        <v>600832597.60000014</v>
      </c>
      <c r="K39" s="21">
        <v>604055725.60000014</v>
      </c>
      <c r="L39" s="15">
        <v>608547436.5</v>
      </c>
      <c r="M39" s="15">
        <v>611210297.29999995</v>
      </c>
    </row>
    <row r="40" spans="1:25" s="2" customFormat="1" ht="12" x14ac:dyDescent="0.15">
      <c r="A40" s="43" t="s">
        <v>3</v>
      </c>
      <c r="B40" s="43" t="s">
        <v>9</v>
      </c>
      <c r="C40" s="89">
        <v>1219098003.3</v>
      </c>
      <c r="D40" s="89">
        <v>1222972047.8999999</v>
      </c>
      <c r="E40" s="89">
        <v>1228964615.1000001</v>
      </c>
      <c r="F40" s="89">
        <v>1234996545.2999997</v>
      </c>
      <c r="G40" s="79">
        <v>1241519513.8</v>
      </c>
      <c r="H40" s="75">
        <v>1248767972.9000001</v>
      </c>
      <c r="I40" s="63">
        <v>1257091413.6999998</v>
      </c>
      <c r="J40" s="21">
        <v>1263912551.6000001</v>
      </c>
      <c r="K40" s="21">
        <v>1274211522.1999998</v>
      </c>
      <c r="L40" s="15">
        <v>1285649190.5999999</v>
      </c>
      <c r="M40" s="15">
        <v>1295266776.5999999</v>
      </c>
    </row>
    <row r="41" spans="1:25" s="2" customFormat="1" ht="12" x14ac:dyDescent="0.15">
      <c r="A41" s="44" t="s">
        <v>4</v>
      </c>
      <c r="B41" s="43" t="s">
        <v>9</v>
      </c>
      <c r="C41" s="89">
        <v>6965315184.8000002</v>
      </c>
      <c r="D41" s="89">
        <v>6968915216.4000006</v>
      </c>
      <c r="E41" s="89">
        <v>6974359467.999999</v>
      </c>
      <c r="F41" s="89">
        <v>6980760548.8999996</v>
      </c>
      <c r="G41" s="79">
        <v>6988338032.3000002</v>
      </c>
      <c r="H41" s="75">
        <v>7003474089.6000004</v>
      </c>
      <c r="I41" s="64">
        <v>7009662597.8000002</v>
      </c>
      <c r="J41" s="21">
        <v>7015675384.6999989</v>
      </c>
      <c r="K41" s="21">
        <v>7023625426.2999992</v>
      </c>
      <c r="L41" s="15">
        <v>7030358453.8000002</v>
      </c>
      <c r="M41" s="15">
        <v>7036003179.3999996</v>
      </c>
    </row>
    <row r="42" spans="1:25" x14ac:dyDescent="0.15">
      <c r="A42" s="44" t="s">
        <v>5</v>
      </c>
      <c r="B42" s="43" t="s">
        <v>9</v>
      </c>
      <c r="C42" s="89">
        <v>293724395.69999993</v>
      </c>
      <c r="D42" s="89">
        <v>291167796.20000005</v>
      </c>
      <c r="E42" s="89">
        <v>287098331.40000004</v>
      </c>
      <c r="F42" s="89">
        <v>284637288.70000005</v>
      </c>
      <c r="G42" s="79">
        <v>280266569.30000001</v>
      </c>
      <c r="H42" s="75">
        <v>276918175.39999998</v>
      </c>
      <c r="I42" s="65">
        <v>272999956.40000004</v>
      </c>
      <c r="J42" s="21">
        <v>268980016.89999998</v>
      </c>
      <c r="K42" s="21">
        <v>262979703.10000005</v>
      </c>
      <c r="L42" s="15">
        <v>256802508.09999999</v>
      </c>
      <c r="M42" s="15">
        <v>252208980.40000001</v>
      </c>
    </row>
    <row r="43" spans="1:25" s="2" customFormat="1" ht="12" x14ac:dyDescent="0.15">
      <c r="A43" s="44" t="s">
        <v>6</v>
      </c>
      <c r="B43" s="43" t="s">
        <v>9</v>
      </c>
      <c r="C43" s="89">
        <v>369732375.60000002</v>
      </c>
      <c r="D43" s="89">
        <v>367209510.20000005</v>
      </c>
      <c r="E43" s="89">
        <v>364445844.30000001</v>
      </c>
      <c r="F43" s="89">
        <v>360823129.29999995</v>
      </c>
      <c r="G43" s="79">
        <v>355540624.69999999</v>
      </c>
      <c r="H43" s="75">
        <v>347937396.5</v>
      </c>
      <c r="I43" s="66">
        <v>343207748.90000004</v>
      </c>
      <c r="J43" s="21">
        <v>340300101.49999994</v>
      </c>
      <c r="K43" s="21">
        <v>336114970.00000006</v>
      </c>
      <c r="L43" s="15">
        <v>330734270.30000001</v>
      </c>
      <c r="M43" s="15">
        <v>326167008.10000002</v>
      </c>
    </row>
    <row r="44" spans="1:25" s="2" customFormat="1" ht="12" x14ac:dyDescent="0.15">
      <c r="A44" s="44" t="s">
        <v>7</v>
      </c>
      <c r="B44" s="43" t="s">
        <v>9</v>
      </c>
      <c r="C44" s="89">
        <v>295934658.40000004</v>
      </c>
      <c r="D44" s="89">
        <v>294944866.60000002</v>
      </c>
      <c r="E44" s="89">
        <v>294622269.80000001</v>
      </c>
      <c r="F44" s="89">
        <v>295179352.30000001</v>
      </c>
      <c r="G44" s="79">
        <v>294919643.60000002</v>
      </c>
      <c r="H44" s="75">
        <v>295773774.59999996</v>
      </c>
      <c r="I44" s="67">
        <v>295408351.60000008</v>
      </c>
      <c r="J44" s="21">
        <v>295307341.39999998</v>
      </c>
      <c r="K44" s="21">
        <v>294667231.89999998</v>
      </c>
      <c r="L44" s="15">
        <v>292159172</v>
      </c>
      <c r="M44" s="15">
        <v>291966277.89999998</v>
      </c>
    </row>
    <row r="45" spans="1:25" s="2" customFormat="1" ht="12" x14ac:dyDescent="0.15">
      <c r="A45" s="43" t="s">
        <v>8</v>
      </c>
      <c r="B45" s="43" t="s">
        <v>9</v>
      </c>
      <c r="C45" s="89">
        <v>809744232.39999998</v>
      </c>
      <c r="D45" s="89">
        <v>807244835.0999999</v>
      </c>
      <c r="E45" s="89">
        <v>799511445.79999983</v>
      </c>
      <c r="F45" s="89">
        <v>790682343.50000012</v>
      </c>
      <c r="G45" s="79">
        <v>783916212.0999999</v>
      </c>
      <c r="H45" s="75">
        <v>770504689.4000001</v>
      </c>
      <c r="I45" s="21">
        <v>762559793.69999993</v>
      </c>
      <c r="J45" s="28">
        <v>753833168.00000012</v>
      </c>
      <c r="K45" s="28">
        <v>742314231.80000007</v>
      </c>
      <c r="L45" s="15">
        <v>733066002.60000002</v>
      </c>
      <c r="M45" s="15">
        <v>722122140.39999998</v>
      </c>
    </row>
    <row r="46" spans="1:25" s="2" customFormat="1" ht="12" x14ac:dyDescent="0.25"/>
    <row r="47" spans="1:25" s="2" customFormat="1" ht="12" x14ac:dyDescent="0.25"/>
    <row r="48" spans="1:25" s="2" customFormat="1" ht="12" x14ac:dyDescent="0.25"/>
    <row r="49" s="2" customFormat="1" ht="12" x14ac:dyDescent="0.25"/>
    <row r="50" s="2" customFormat="1" ht="12" x14ac:dyDescent="0.25"/>
    <row r="51" s="2" customFormat="1" ht="12" x14ac:dyDescent="0.25"/>
    <row r="52" s="2" customFormat="1" ht="12" x14ac:dyDescent="0.25"/>
    <row r="53" s="2" customFormat="1" ht="12" x14ac:dyDescent="0.25"/>
    <row r="54" s="2" customFormat="1" ht="12" x14ac:dyDescent="0.25"/>
    <row r="55" s="2" customFormat="1" ht="12" x14ac:dyDescent="0.25"/>
    <row r="56" s="2" customFormat="1" ht="12" x14ac:dyDescent="0.25"/>
    <row r="57" s="2" customFormat="1" ht="12" x14ac:dyDescent="0.25"/>
    <row r="58" s="2" customFormat="1" ht="12" x14ac:dyDescent="0.25"/>
    <row r="60" s="2" customFormat="1" ht="12" x14ac:dyDescent="0.25"/>
    <row r="61" s="2" customFormat="1" ht="12" x14ac:dyDescent="0.25"/>
    <row r="62" s="2" customFormat="1" ht="12" x14ac:dyDescent="0.25"/>
    <row r="63" s="2" customFormat="1" ht="12" x14ac:dyDescent="0.25"/>
    <row r="64" s="2" customFormat="1" ht="12" x14ac:dyDescent="0.25"/>
    <row r="65" s="2" customFormat="1" ht="12" x14ac:dyDescent="0.25"/>
    <row r="66" s="2" customFormat="1" ht="12" x14ac:dyDescent="0.25"/>
    <row r="67" s="2" customFormat="1" ht="12" x14ac:dyDescent="0.25"/>
    <row r="68" s="2" customFormat="1" ht="12" x14ac:dyDescent="0.25"/>
    <row r="69" s="2" customFormat="1" ht="12" x14ac:dyDescent="0.25"/>
    <row r="70" s="2" customFormat="1" ht="12" x14ac:dyDescent="0.25"/>
    <row r="71" s="2" customFormat="1" ht="12" x14ac:dyDescent="0.25"/>
    <row r="72" s="2" customFormat="1" ht="12" x14ac:dyDescent="0.25"/>
    <row r="73" s="2" customFormat="1" ht="12" x14ac:dyDescent="0.25"/>
    <row r="74" s="2" customFormat="1" ht="12" x14ac:dyDescent="0.25"/>
    <row r="75" s="2" customFormat="1" ht="12" x14ac:dyDescent="0.25"/>
    <row r="77" s="2" customFormat="1" ht="12" x14ac:dyDescent="0.25"/>
    <row r="78" s="2" customFormat="1" ht="12" x14ac:dyDescent="0.25"/>
    <row r="79" s="2" customFormat="1" ht="12" x14ac:dyDescent="0.25"/>
    <row r="80" s="2" customFormat="1" ht="12" x14ac:dyDescent="0.25"/>
    <row r="81" s="2" customFormat="1" ht="12" x14ac:dyDescent="0.25"/>
    <row r="82" s="2" customFormat="1" ht="12" x14ac:dyDescent="0.25"/>
    <row r="83" s="2" customFormat="1" ht="12" x14ac:dyDescent="0.25"/>
    <row r="84" s="2" customFormat="1" ht="12" x14ac:dyDescent="0.25"/>
    <row r="85" s="2" customFormat="1" ht="12" x14ac:dyDescent="0.25"/>
    <row r="86" s="2" customFormat="1" ht="12" x14ac:dyDescent="0.25"/>
    <row r="87" s="2" customFormat="1" ht="12" x14ac:dyDescent="0.25"/>
    <row r="88" s="2" customFormat="1" ht="12" x14ac:dyDescent="0.25"/>
    <row r="89" s="2" customFormat="1" ht="12" x14ac:dyDescent="0.25"/>
    <row r="90" s="2" customFormat="1" ht="12" x14ac:dyDescent="0.25"/>
    <row r="91" s="2" customFormat="1" ht="12" x14ac:dyDescent="0.25"/>
    <row r="92" s="2" customFormat="1" ht="12" x14ac:dyDescent="0.25"/>
    <row r="94" s="2" customFormat="1" ht="12" x14ac:dyDescent="0.25"/>
    <row r="95" s="2" customFormat="1" ht="12" x14ac:dyDescent="0.25"/>
    <row r="96" s="2" customFormat="1" ht="12" x14ac:dyDescent="0.25"/>
    <row r="97" s="2" customFormat="1" ht="12" x14ac:dyDescent="0.25"/>
    <row r="98" s="2" customFormat="1" ht="12" x14ac:dyDescent="0.25"/>
    <row r="99" s="2" customFormat="1" ht="12" x14ac:dyDescent="0.25"/>
    <row r="100" s="2" customFormat="1" ht="12" x14ac:dyDescent="0.25"/>
    <row r="101" s="2" customFormat="1" ht="12" x14ac:dyDescent="0.25"/>
    <row r="102" s="2" customFormat="1" ht="12" x14ac:dyDescent="0.25"/>
    <row r="103" s="2" customFormat="1" ht="12" x14ac:dyDescent="0.25"/>
    <row r="104" s="2" customFormat="1" ht="12" x14ac:dyDescent="0.25"/>
    <row r="105" s="2" customFormat="1" ht="12" x14ac:dyDescent="0.25"/>
    <row r="106" s="2" customFormat="1" ht="12" x14ac:dyDescent="0.25"/>
    <row r="107" s="2" customFormat="1" ht="12" x14ac:dyDescent="0.25"/>
    <row r="108" s="2" customFormat="1" ht="12" x14ac:dyDescent="0.25"/>
    <row r="109" s="2" customFormat="1" ht="12" x14ac:dyDescent="0.25"/>
    <row r="111" s="2" customFormat="1" ht="12" x14ac:dyDescent="0.25"/>
    <row r="112" s="2" customFormat="1" ht="12" x14ac:dyDescent="0.25"/>
    <row r="113" s="2" customFormat="1" ht="12" x14ac:dyDescent="0.25"/>
    <row r="114" s="2" customFormat="1" ht="12" x14ac:dyDescent="0.25"/>
    <row r="115" s="2" customFormat="1" ht="12" x14ac:dyDescent="0.25"/>
    <row r="116" s="2" customFormat="1" ht="12" x14ac:dyDescent="0.25"/>
    <row r="117" s="2" customFormat="1" ht="12" x14ac:dyDescent="0.25"/>
    <row r="118" s="2" customFormat="1" ht="12" x14ac:dyDescent="0.25"/>
    <row r="119" s="2" customFormat="1" ht="12" x14ac:dyDescent="0.25"/>
    <row r="120" s="2" customFormat="1" ht="12" x14ac:dyDescent="0.25"/>
    <row r="121" s="2" customFormat="1" ht="12" x14ac:dyDescent="0.25"/>
    <row r="122" s="2" customFormat="1" ht="12" x14ac:dyDescent="0.25"/>
    <row r="123" s="2" customFormat="1" ht="12" x14ac:dyDescent="0.25"/>
    <row r="124" s="2" customFormat="1" ht="12" x14ac:dyDescent="0.25"/>
    <row r="125" s="2" customFormat="1" ht="12" x14ac:dyDescent="0.25"/>
    <row r="126" s="2" customFormat="1" ht="12" x14ac:dyDescent="0.25"/>
    <row r="128" s="2" customFormat="1" ht="12" x14ac:dyDescent="0.25"/>
    <row r="129" s="2" customFormat="1" ht="12" x14ac:dyDescent="0.25"/>
    <row r="130" s="2" customFormat="1" ht="12" x14ac:dyDescent="0.25"/>
    <row r="131" s="2" customFormat="1" ht="12" x14ac:dyDescent="0.25"/>
    <row r="132" s="2" customFormat="1" ht="12" x14ac:dyDescent="0.25"/>
    <row r="133" s="2" customFormat="1" ht="12" x14ac:dyDescent="0.25"/>
    <row r="134" s="2" customFormat="1" ht="12" x14ac:dyDescent="0.25"/>
    <row r="135" s="2" customFormat="1" ht="12" x14ac:dyDescent="0.25"/>
    <row r="136" s="2" customFormat="1" ht="12" x14ac:dyDescent="0.25"/>
    <row r="137" s="2" customFormat="1" ht="12" x14ac:dyDescent="0.25"/>
    <row r="138" s="2" customFormat="1" ht="12" x14ac:dyDescent="0.25"/>
    <row r="139" s="2" customFormat="1" ht="12" x14ac:dyDescent="0.25"/>
    <row r="140" s="2" customFormat="1" ht="12" x14ac:dyDescent="0.25"/>
    <row r="141" s="2" customFormat="1" ht="12" x14ac:dyDescent="0.25"/>
    <row r="142" s="2" customFormat="1" ht="12" x14ac:dyDescent="0.25"/>
    <row r="143" s="2" customFormat="1" ht="12" x14ac:dyDescent="0.25"/>
    <row r="145" s="2" customFormat="1" ht="12" x14ac:dyDescent="0.25"/>
  </sheetData>
  <mergeCells count="15">
    <mergeCell ref="A38:B38"/>
    <mergeCell ref="A2:B2"/>
    <mergeCell ref="A3:A4"/>
    <mergeCell ref="J18:K18"/>
    <mergeCell ref="L18:M18"/>
    <mergeCell ref="A18:A19"/>
    <mergeCell ref="B18:C18"/>
    <mergeCell ref="D18:E18"/>
    <mergeCell ref="F18:G18"/>
    <mergeCell ref="H18:I18"/>
    <mergeCell ref="N18:O18"/>
    <mergeCell ref="V18:W18"/>
    <mergeCell ref="P18:Q18"/>
    <mergeCell ref="R18:S18"/>
    <mergeCell ref="T18:U18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1.시군구별 면적 및 지번수</vt:lpstr>
      <vt:lpstr>2.시군구별 면적 및 지번수 현황</vt:lpstr>
      <vt:lpstr>3.지적통계체계표</vt:lpstr>
      <vt:lpstr>4.지목별현황</vt:lpstr>
      <vt:lpstr>5.시군구별 지적공부등록지 현황</vt:lpstr>
      <vt:lpstr>6.시군구별 지목별 면적 현황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DanMi</dc:creator>
  <cp:lastModifiedBy>rose</cp:lastModifiedBy>
  <cp:lastPrinted>2014-02-26T07:44:55Z</cp:lastPrinted>
  <dcterms:created xsi:type="dcterms:W3CDTF">2013-04-09T06:24:43Z</dcterms:created>
  <dcterms:modified xsi:type="dcterms:W3CDTF">2023-01-25T01:29:22Z</dcterms:modified>
</cp:coreProperties>
</file>