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19214B12-DFBE-4CD9-A6D8-CF3A743B413F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進捗管理" sheetId="5" r:id="rId1"/>
    <sheet name="予実管理グラフ" sheetId="6" r:id="rId2"/>
    <sheet name="画面情報" sheetId="7" r:id="rId3"/>
    <sheet name="テスト" sheetId="9" r:id="rId4"/>
  </sheets>
  <definedNames>
    <definedName name="_xlnm._FilterDatabase" localSheetId="0" hidden="1">進捗管理!$C$14:$AN$68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5" l="1"/>
  <c r="J16" i="5"/>
  <c r="H83" i="5"/>
  <c r="J60" i="5"/>
  <c r="J59" i="5"/>
  <c r="I69" i="5"/>
  <c r="H80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61" i="5"/>
  <c r="J62" i="5"/>
  <c r="J63" i="5"/>
  <c r="J64" i="5"/>
  <c r="J65" i="5"/>
  <c r="J66" i="5"/>
  <c r="J67" i="5"/>
  <c r="J68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0" i="5"/>
  <c r="J5" i="5"/>
  <c r="J6" i="5"/>
  <c r="J8" i="5"/>
  <c r="J9" i="5"/>
  <c r="J12" i="5"/>
  <c r="J13" i="5"/>
  <c r="J4" i="5"/>
  <c r="J69" i="5" l="1"/>
  <c r="V5" i="6" s="1"/>
  <c r="V3" i="6"/>
  <c r="X3" i="6" s="1"/>
  <c r="H73" i="5"/>
  <c r="H82" i="5"/>
  <c r="H81" i="5"/>
  <c r="H79" i="5"/>
  <c r="H78" i="5"/>
  <c r="H77" i="5"/>
  <c r="H76" i="5"/>
  <c r="H75" i="5"/>
  <c r="H74" i="5"/>
  <c r="V7" i="6" l="1"/>
  <c r="W7" i="6"/>
  <c r="H85" i="5"/>
  <c r="H86" i="5" s="1"/>
  <c r="H88" i="5"/>
</calcChain>
</file>

<file path=xl/sharedStrings.xml><?xml version="1.0" encoding="utf-8"?>
<sst xmlns="http://schemas.openxmlformats.org/spreadsheetml/2006/main" count="576" uniqueCount="247">
  <si>
    <t>開始日</t>
    <rPh sb="0" eb="3">
      <t>カイシビ</t>
    </rPh>
    <phoneticPr fontId="3"/>
  </si>
  <si>
    <t>終了日</t>
    <rPh sb="0" eb="3">
      <t>シュウリョウビ</t>
    </rPh>
    <phoneticPr fontId="3"/>
  </si>
  <si>
    <t>担当者</t>
    <rPh sb="0" eb="3">
      <t>タントウシャ</t>
    </rPh>
    <phoneticPr fontId="3"/>
  </si>
  <si>
    <t>ステータス</t>
    <phoneticPr fontId="3"/>
  </si>
  <si>
    <t>タスク</t>
    <phoneticPr fontId="3"/>
  </si>
  <si>
    <t>予定</t>
    <rPh sb="0" eb="2">
      <t>ヨテイ</t>
    </rPh>
    <phoneticPr fontId="3"/>
  </si>
  <si>
    <t>外部設計</t>
    <rPh sb="0" eb="4">
      <t>ガイブセッケイ</t>
    </rPh>
    <phoneticPr fontId="3"/>
  </si>
  <si>
    <t>内部設計</t>
    <rPh sb="0" eb="4">
      <t>ナイブセッケイ</t>
    </rPh>
    <phoneticPr fontId="3"/>
  </si>
  <si>
    <t>プログラミング</t>
    <phoneticPr fontId="3"/>
  </si>
  <si>
    <t>要件定義</t>
    <rPh sb="0" eb="2">
      <t>ヨウケン</t>
    </rPh>
    <rPh sb="2" eb="4">
      <t>テイギ</t>
    </rPh>
    <phoneticPr fontId="3"/>
  </si>
  <si>
    <t>業務フローの確認</t>
    <rPh sb="0" eb="2">
      <t>ギョウム</t>
    </rPh>
    <rPh sb="6" eb="8">
      <t>カクニン</t>
    </rPh>
    <phoneticPr fontId="3"/>
  </si>
  <si>
    <t>要件定義の検討</t>
    <rPh sb="0" eb="4">
      <t>ヨウケンテイギ</t>
    </rPh>
    <rPh sb="5" eb="7">
      <t>ケントウ</t>
    </rPh>
    <phoneticPr fontId="3"/>
  </si>
  <si>
    <t>画面設計</t>
    <rPh sb="0" eb="4">
      <t>ガメンセッケイ</t>
    </rPh>
    <phoneticPr fontId="3"/>
  </si>
  <si>
    <t>ペルソナ設計</t>
    <rPh sb="4" eb="6">
      <t>セッケイ</t>
    </rPh>
    <phoneticPr fontId="3"/>
  </si>
  <si>
    <t>山本</t>
    <rPh sb="0" eb="2">
      <t>ヤマモト</t>
    </rPh>
    <phoneticPr fontId="3"/>
  </si>
  <si>
    <t>終了</t>
    <rPh sb="0" eb="2">
      <t>シュウリョウ</t>
    </rPh>
    <phoneticPr fontId="3"/>
  </si>
  <si>
    <t>画面の遷移図</t>
    <rPh sb="0" eb="2">
      <t>ガメン</t>
    </rPh>
    <rPh sb="3" eb="6">
      <t>センイズ</t>
    </rPh>
    <phoneticPr fontId="3"/>
  </si>
  <si>
    <t>加藤</t>
    <rPh sb="0" eb="2">
      <t>カトウ</t>
    </rPh>
    <phoneticPr fontId="3"/>
  </si>
  <si>
    <t>データベース設計</t>
    <phoneticPr fontId="3"/>
  </si>
  <si>
    <t>クォン</t>
    <phoneticPr fontId="3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</si>
  <si>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3"/>
  </si>
  <si>
    <t>ファイルの担当割り振り</t>
    <rPh sb="5" eb="8">
      <t>タントウワ</t>
    </rPh>
    <rPh sb="9" eb="10">
      <t>フ</t>
    </rPh>
    <phoneticPr fontId="3"/>
  </si>
  <si>
    <t>クォン</t>
    <phoneticPr fontId="6"/>
  </si>
  <si>
    <t>柿崎</t>
    <rPh sb="0" eb="2">
      <t>カキザキ</t>
    </rPh>
    <phoneticPr fontId="6"/>
  </si>
  <si>
    <t>加藤</t>
    <rPh sb="0" eb="2">
      <t>カトウ</t>
    </rPh>
    <phoneticPr fontId="6"/>
  </si>
  <si>
    <t>山本</t>
    <rPh sb="0" eb="2">
      <t>ヤマモト</t>
    </rPh>
    <phoneticPr fontId="6"/>
  </si>
  <si>
    <t>猪瀬</t>
    <rPh sb="0" eb="2">
      <t>イノセ</t>
    </rPh>
    <phoneticPr fontId="6"/>
  </si>
  <si>
    <t>石松</t>
    <rPh sb="0" eb="2">
      <t>イシマツ</t>
    </rPh>
    <phoneticPr fontId="6"/>
  </si>
  <si>
    <t>未着手</t>
    <rPh sb="0" eb="3">
      <t>ミチャクシュ</t>
    </rPh>
    <phoneticPr fontId="3"/>
  </si>
  <si>
    <t>カテゴリー</t>
    <phoneticPr fontId="3"/>
  </si>
  <si>
    <t>作業名</t>
    <rPh sb="0" eb="3">
      <t>サギョウメイ</t>
    </rPh>
    <phoneticPr fontId="3"/>
  </si>
  <si>
    <t>no</t>
    <phoneticPr fontId="3"/>
  </si>
  <si>
    <t>ファイル形式</t>
    <rPh sb="4" eb="6">
      <t>ケイシキ</t>
    </rPh>
    <phoneticPr fontId="3"/>
  </si>
  <si>
    <t>dao</t>
    <phoneticPr fontId="3"/>
  </si>
  <si>
    <t>model</t>
    <phoneticPr fontId="3"/>
  </si>
  <si>
    <t>食事のデータアクセス</t>
    <rPh sb="0" eb="2">
      <t>ショクジ</t>
    </rPh>
    <phoneticPr fontId="3"/>
  </si>
  <si>
    <t>記録のデータアクセス</t>
    <phoneticPr fontId="3"/>
  </si>
  <si>
    <t>User情報アクセス</t>
    <phoneticPr fontId="3"/>
  </si>
  <si>
    <t>FoodDao関連のデータ操作</t>
    <phoneticPr fontId="3"/>
  </si>
  <si>
    <t>RegisterDao関連のデータ操作</t>
    <phoneticPr fontId="3"/>
  </si>
  <si>
    <t>UserDao関連のデータ操作</t>
    <phoneticPr fontId="3"/>
  </si>
  <si>
    <t>servlet</t>
    <phoneticPr fontId="3"/>
  </si>
  <si>
    <t>css</t>
    <phoneticPr fontId="3"/>
  </si>
  <si>
    <t>js</t>
    <phoneticPr fontId="3"/>
  </si>
  <si>
    <t>jsp</t>
    <phoneticPr fontId="3"/>
  </si>
  <si>
    <t>カレンダー画面用</t>
    <phoneticPr fontId="3"/>
  </si>
  <si>
    <t>品目登録画面用</t>
    <phoneticPr fontId="3"/>
  </si>
  <si>
    <t>グラフ画面用</t>
    <phoneticPr fontId="3"/>
  </si>
  <si>
    <t>個人情報変更画面用</t>
    <phoneticPr fontId="6"/>
  </si>
  <si>
    <t>食事ログ画面用</t>
    <phoneticPr fontId="3"/>
  </si>
  <si>
    <t>ログイン画面用</t>
    <rPh sb="4" eb="7">
      <t>ガメンヨウ</t>
    </rPh>
    <phoneticPr fontId="6"/>
  </si>
  <si>
    <t>プロフィール画面用</t>
    <phoneticPr fontId="3"/>
  </si>
  <si>
    <t>秘密の質問画面用</t>
    <phoneticPr fontId="3"/>
  </si>
  <si>
    <t>トップ画面用</t>
    <rPh sb="3" eb="6">
      <t>ガメンヨウ</t>
    </rPh>
    <phoneticPr fontId="6"/>
  </si>
  <si>
    <t>登録画面用</t>
    <rPh sb="2" eb="5">
      <t>ガメンヨウ</t>
    </rPh>
    <phoneticPr fontId="6"/>
  </si>
  <si>
    <t>全画面共通</t>
    <rPh sb="0" eb="3">
      <t>ゼンガメン</t>
    </rPh>
    <rPh sb="3" eb="5">
      <t>キョウツウ</t>
    </rPh>
    <phoneticPr fontId="6"/>
  </si>
  <si>
    <t>品目登録画面画面用</t>
    <phoneticPr fontId="3"/>
  </si>
  <si>
    <t>グラフ画面用</t>
    <rPh sb="3" eb="6">
      <t>ガメンヨウ</t>
    </rPh>
    <phoneticPr fontId="6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</si>
  <si>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6"/>
  </si>
  <si>
    <t>ログイン画面用</t>
    <phoneticPr fontId="6"/>
  </si>
  <si>
    <t>秘密の質問用</t>
    <phoneticPr fontId="3"/>
  </si>
  <si>
    <t>カレンダー画面用（月移動、月変更）</t>
    <phoneticPr fontId="3"/>
  </si>
  <si>
    <t>グラフ用</t>
    <phoneticPr fontId="3"/>
  </si>
  <si>
    <t>個人情報変更</t>
    <rPh sb="4" eb="6">
      <t>ヘンコウ</t>
    </rPh>
    <phoneticPr fontId="6"/>
  </si>
  <si>
    <t>ログイン画面用</t>
    <rPh sb="4" eb="6">
      <t>ガメン</t>
    </rPh>
    <rPh sb="6" eb="7">
      <t>ヨウ</t>
    </rPh>
    <phoneticPr fontId="6"/>
  </si>
  <si>
    <t>ハンバーガーメニューバー用</t>
    <phoneticPr fontId="3"/>
  </si>
  <si>
    <t>秘密の質問用(ポップアップ画面)</t>
    <phoneticPr fontId="3"/>
  </si>
  <si>
    <t>テキスト・アバター表示</t>
    <phoneticPr fontId="3"/>
  </si>
  <si>
    <t>トップ画面用(スライド)</t>
    <rPh sb="3" eb="5">
      <t>ガメン</t>
    </rPh>
    <rPh sb="5" eb="6">
      <t>ヨウ</t>
    </rPh>
    <phoneticPr fontId="6"/>
  </si>
  <si>
    <t>登録画面用</t>
    <rPh sb="2" eb="4">
      <t>ガメン</t>
    </rPh>
    <rPh sb="4" eb="5">
      <t>ヨウ</t>
    </rPh>
    <phoneticPr fontId="6"/>
  </si>
  <si>
    <t>グラフ画面用</t>
    <phoneticPr fontId="6"/>
  </si>
  <si>
    <t>個人情報変更画面用</t>
    <rPh sb="0" eb="6">
      <t>コジンジョウホウヘンコウ</t>
    </rPh>
    <rPh sb="6" eb="9">
      <t>ガメンヨウ</t>
    </rPh>
    <phoneticPr fontId="6"/>
  </si>
  <si>
    <t>柿崎</t>
    <rPh sb="0" eb="2">
      <t>カキザキ</t>
    </rPh>
    <phoneticPr fontId="3"/>
  </si>
  <si>
    <t>木</t>
  </si>
  <si>
    <t>木</t>
    <rPh sb="0" eb="1">
      <t>モク</t>
    </rPh>
    <phoneticPr fontId="3"/>
  </si>
  <si>
    <t>金</t>
  </si>
  <si>
    <t>金</t>
    <rPh sb="0" eb="1">
      <t>キン</t>
    </rPh>
    <phoneticPr fontId="3"/>
  </si>
  <si>
    <t>土</t>
    <rPh sb="0" eb="1">
      <t>ド</t>
    </rPh>
    <phoneticPr fontId="3"/>
  </si>
  <si>
    <t>日</t>
  </si>
  <si>
    <t>月</t>
  </si>
  <si>
    <t>火</t>
  </si>
  <si>
    <t>水</t>
  </si>
  <si>
    <t>土</t>
    <phoneticPr fontId="3"/>
  </si>
  <si>
    <t>終了</t>
    <rPh sb="0" eb="2">
      <t>シュウリョウ</t>
    </rPh>
    <phoneticPr fontId="3"/>
  </si>
  <si>
    <t>品目登録画面</t>
    <rPh sb="0" eb="4">
      <t>ヒンモクトウロク</t>
    </rPh>
    <rPh sb="4" eb="6">
      <t>ガメン</t>
    </rPh>
    <phoneticPr fontId="3"/>
  </si>
  <si>
    <t>登録画面メッセージ</t>
    <rPh sb="0" eb="4">
      <t>トウロクガメン</t>
    </rPh>
    <phoneticPr fontId="3"/>
  </si>
  <si>
    <t>終了</t>
    <rPh sb="0" eb="2">
      <t>シュウリョウ</t>
    </rPh>
    <phoneticPr fontId="3"/>
  </si>
  <si>
    <t>進捗度</t>
    <rPh sb="0" eb="3">
      <t>シンチョクド</t>
    </rPh>
    <phoneticPr fontId="3"/>
  </si>
  <si>
    <t>数</t>
    <rPh sb="0" eb="1">
      <t>カズ</t>
    </rPh>
    <phoneticPr fontId="3"/>
  </si>
  <si>
    <t>合計</t>
    <rPh sb="0" eb="2">
      <t>ゴウケイ</t>
    </rPh>
    <phoneticPr fontId="3"/>
  </si>
  <si>
    <t>全体進捗度</t>
    <rPh sb="0" eb="2">
      <t>ゼンタイ</t>
    </rPh>
    <rPh sb="2" eb="5">
      <t>シンチョクド</t>
    </rPh>
    <phoneticPr fontId="3"/>
  </si>
  <si>
    <t>終了</t>
    <rPh sb="0" eb="2">
      <t>シュウリョウ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</si>
  <si>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</si>
  <si>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</si>
  <si>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土</t>
  </si>
  <si>
    <t>進捗率</t>
    <rPh sb="0" eb="3">
      <t>シンチョクリツ</t>
    </rPh>
    <phoneticPr fontId="3"/>
  </si>
  <si>
    <t>予定進捗率</t>
    <rPh sb="0" eb="5">
      <t>ヨテイシンチョクリツ</t>
    </rPh>
    <phoneticPr fontId="3"/>
  </si>
  <si>
    <t>総工数</t>
    <rPh sb="0" eb="3">
      <t>ソウコウスウ</t>
    </rPh>
    <phoneticPr fontId="3"/>
  </si>
  <si>
    <t>当日工数</t>
    <rPh sb="0" eb="2">
      <t>トウジツ</t>
    </rPh>
    <rPh sb="2" eb="4">
      <t>コウスウ</t>
    </rPh>
    <phoneticPr fontId="3"/>
  </si>
  <si>
    <t>工数積算</t>
    <rPh sb="0" eb="2">
      <t>コウスウ</t>
    </rPh>
    <rPh sb="2" eb="4">
      <t>セキサン</t>
    </rPh>
    <phoneticPr fontId="3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</si>
  <si>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3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</si>
  <si>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3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</si>
  <si>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3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</si>
  <si>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3"/>
  </si>
  <si>
    <t>総工数</t>
    <rPh sb="0" eb="1">
      <t>ソウ</t>
    </rPh>
    <rPh sb="1" eb="3">
      <t>コウスウ</t>
    </rPh>
    <phoneticPr fontId="3"/>
  </si>
  <si>
    <t>テスト</t>
    <phoneticPr fontId="3"/>
  </si>
  <si>
    <t>積算</t>
    <rPh sb="0" eb="2">
      <t>セキサン</t>
    </rPh>
    <phoneticPr fontId="3"/>
  </si>
  <si>
    <t>工数</t>
    <rPh sb="0" eb="2">
      <t>コウスウ</t>
    </rPh>
    <phoneticPr fontId="3"/>
  </si>
  <si>
    <t>工数積算</t>
    <rPh sb="0" eb="4">
      <t>コウスウセキサン</t>
    </rPh>
    <phoneticPr fontId="3"/>
  </si>
  <si>
    <t>進捗率(テストなし）</t>
    <rPh sb="0" eb="3">
      <t>シンチョクリツ</t>
    </rPh>
    <phoneticPr fontId="3"/>
  </si>
  <si>
    <t>進捗率(テストあり）</t>
    <rPh sb="0" eb="3">
      <t>シンチョクリツ</t>
    </rPh>
    <phoneticPr fontId="3"/>
  </si>
  <si>
    <t>終了</t>
    <rPh sb="0" eb="2">
      <t>シュウリョウ</t>
    </rPh>
    <phoneticPr fontId="3"/>
  </si>
  <si>
    <t>移動前</t>
    <rPh sb="0" eb="3">
      <t>イドウマエ</t>
    </rPh>
    <phoneticPr fontId="3"/>
  </si>
  <si>
    <t>移動後</t>
    <rPh sb="0" eb="3">
      <t>イドウゴ</t>
    </rPh>
    <phoneticPr fontId="3"/>
  </si>
  <si>
    <t>進捗</t>
    <rPh sb="0" eb="2">
      <t>シンチョク</t>
    </rPh>
    <phoneticPr fontId="3"/>
  </si>
  <si>
    <t>トップページ</t>
    <phoneticPr fontId="3"/>
  </si>
  <si>
    <t>ログイン</t>
    <phoneticPr fontId="3"/>
  </si>
  <si>
    <t>No</t>
    <phoneticPr fontId="3"/>
  </si>
  <si>
    <t>カレンダー</t>
    <phoneticPr fontId="3"/>
  </si>
  <si>
    <t>秘密の質問</t>
    <rPh sb="0" eb="2">
      <t>ヒミツ</t>
    </rPh>
    <rPh sb="3" eb="5">
      <t>シツモン</t>
    </rPh>
    <phoneticPr fontId="3"/>
  </si>
  <si>
    <t>新規登録</t>
    <rPh sb="0" eb="4">
      <t>シンキトウロク</t>
    </rPh>
    <phoneticPr fontId="3"/>
  </si>
  <si>
    <t>新規確認</t>
    <rPh sb="0" eb="4">
      <t>シンキカクニン</t>
    </rPh>
    <phoneticPr fontId="3"/>
  </si>
  <si>
    <t>食事記録</t>
    <rPh sb="0" eb="4">
      <t>ショクジキロク</t>
    </rPh>
    <phoneticPr fontId="3"/>
  </si>
  <si>
    <t>グラフ表示</t>
    <rPh sb="3" eb="5">
      <t>ヒョウジ</t>
    </rPh>
    <phoneticPr fontId="3"/>
  </si>
  <si>
    <t>プロフィール設定</t>
    <rPh sb="6" eb="8">
      <t>セッテイ</t>
    </rPh>
    <phoneticPr fontId="3"/>
  </si>
  <si>
    <t>品目登録</t>
    <rPh sb="0" eb="4">
      <t>ヒンモクトウロク</t>
    </rPh>
    <phoneticPr fontId="3"/>
  </si>
  <si>
    <t>個人情報変更</t>
    <rPh sb="0" eb="2">
      <t>コジン</t>
    </rPh>
    <rPh sb="2" eb="4">
      <t>ジョウホウ</t>
    </rPh>
    <rPh sb="4" eb="6">
      <t>ヘンコウ</t>
    </rPh>
    <phoneticPr fontId="3"/>
  </si>
  <si>
    <t>個人情報変更</t>
    <rPh sb="0" eb="6">
      <t>コジンジョウホウヘンコウ</t>
    </rPh>
    <phoneticPr fontId="3"/>
  </si>
  <si>
    <t>後回しにしたことリスト</t>
    <rPh sb="0" eb="2">
      <t>アトマワ</t>
    </rPh>
    <phoneticPr fontId="3"/>
  </si>
  <si>
    <t>〇</t>
    <phoneticPr fontId="3"/>
  </si>
  <si>
    <t>×</t>
    <phoneticPr fontId="3"/>
  </si>
  <si>
    <t>log.jsp カテゴリー</t>
    <phoneticPr fontId="3"/>
  </si>
  <si>
    <t>RecordDao</t>
    <phoneticPr fontId="3"/>
  </si>
  <si>
    <t>Recordmodel</t>
    <phoneticPr fontId="3"/>
  </si>
  <si>
    <t>2月と10月の日付がおかしい</t>
    <rPh sb="1" eb="2">
      <t>ガツ</t>
    </rPh>
    <rPh sb="5" eb="6">
      <t>ガツ</t>
    </rPh>
    <rPh sb="7" eb="9">
      <t>ヒヅケ</t>
    </rPh>
    <phoneticPr fontId="3"/>
  </si>
  <si>
    <t>6/1の前が6/28になる</t>
    <rPh sb="4" eb="5">
      <t>マエ</t>
    </rPh>
    <phoneticPr fontId="3"/>
  </si>
  <si>
    <t>終了</t>
    <rPh sb="0" eb="2">
      <t>シュウリョウ</t>
    </rPh>
    <phoneticPr fontId="3"/>
  </si>
  <si>
    <t>終了</t>
    <rPh sb="0" eb="2">
      <t>シュウリョウ</t>
    </rPh>
    <phoneticPr fontId="3"/>
  </si>
  <si>
    <t>秘密の質問ポップアップ</t>
    <rPh sb="0" eb="2">
      <t>ヒミツ</t>
    </rPh>
    <rPh sb="3" eb="5">
      <t>シツモン</t>
    </rPh>
    <phoneticPr fontId="3"/>
  </si>
  <si>
    <t>カレンダーcss</t>
    <phoneticPr fontId="3"/>
  </si>
  <si>
    <t>logサーブレット　追加機能</t>
    <rPh sb="10" eb="12">
      <t>ツイカ</t>
    </rPh>
    <rPh sb="12" eb="14">
      <t>キノウ</t>
    </rPh>
    <phoneticPr fontId="3"/>
  </si>
  <si>
    <t>各サーブレットログインIDの確認</t>
    <rPh sb="0" eb="1">
      <t>カク</t>
    </rPh>
    <rPh sb="14" eb="16">
      <t>カクニン</t>
    </rPh>
    <phoneticPr fontId="3"/>
  </si>
  <si>
    <t>アバターのテキスト表示</t>
    <rPh sb="9" eb="11">
      <t>ヒョウジ</t>
    </rPh>
    <phoneticPr fontId="3"/>
  </si>
  <si>
    <t>アバターとアイコンを作る</t>
    <rPh sb="10" eb="11">
      <t>ツク</t>
    </rPh>
    <phoneticPr fontId="3"/>
  </si>
  <si>
    <t>カロリーを表示する</t>
    <rPh sb="5" eb="7">
      <t>ヒョウジ</t>
    </rPh>
    <phoneticPr fontId="3"/>
  </si>
  <si>
    <t>アバターを表示</t>
    <rPh sb="5" eb="7">
      <t>ヒョウジ</t>
    </rPh>
    <phoneticPr fontId="3"/>
  </si>
  <si>
    <t>カレンダーにカロリー表示</t>
    <rPh sb="10" eb="12">
      <t>ヒョウジ</t>
    </rPh>
    <phoneticPr fontId="3"/>
  </si>
  <si>
    <t>サジェスト機能</t>
    <rPh sb="5" eb="7">
      <t>キノウ</t>
    </rPh>
    <phoneticPr fontId="3"/>
  </si>
  <si>
    <t>説明文の作成</t>
    <rPh sb="0" eb="3">
      <t>セツメイブン</t>
    </rPh>
    <rPh sb="4" eb="6">
      <t>サクセイ</t>
    </rPh>
    <phoneticPr fontId="3"/>
  </si>
  <si>
    <t>終了</t>
    <rPh sb="0" eb="2">
      <t>シュウリョウ</t>
    </rPh>
    <phoneticPr fontId="3"/>
  </si>
  <si>
    <t>終了</t>
    <rPh sb="0" eb="2">
      <t>シュウリョウ</t>
    </rPh>
    <phoneticPr fontId="3"/>
  </si>
  <si>
    <t>プロフィール設定テキスト表示のバグ</t>
    <rPh sb="6" eb="8">
      <t>セッテイ</t>
    </rPh>
    <rPh sb="12" eb="14">
      <t>ヒョウジ</t>
    </rPh>
    <phoneticPr fontId="3"/>
  </si>
  <si>
    <t>プロフィール設定cssおかしくなる</t>
    <rPh sb="6" eb="8">
      <t>セッテイ</t>
    </rPh>
    <phoneticPr fontId="3"/>
  </si>
  <si>
    <t>終了</t>
    <rPh sb="0" eb="2">
      <t>シュウリョウ</t>
    </rPh>
    <phoneticPr fontId="3"/>
  </si>
  <si>
    <t>プロフィール変更画面遷移のみ？</t>
    <rPh sb="6" eb="10">
      <t>ヘンコウガメン</t>
    </rPh>
    <rPh sb="10" eb="12">
      <t>センイ</t>
    </rPh>
    <phoneticPr fontId="6"/>
  </si>
  <si>
    <t>→</t>
    <phoneticPr fontId="6"/>
  </si>
  <si>
    <t>全てのページに移動可能</t>
    <rPh sb="0" eb="1">
      <t>スベ</t>
    </rPh>
    <rPh sb="7" eb="11">
      <t>イドウカノウ</t>
    </rPh>
    <phoneticPr fontId="6"/>
  </si>
  <si>
    <t>メニューバークリック</t>
    <phoneticPr fontId="6"/>
  </si>
  <si>
    <t>更新可能</t>
    <rPh sb="0" eb="4">
      <t>コウシンカノウ</t>
    </rPh>
    <phoneticPr fontId="6"/>
  </si>
  <si>
    <t>パスワード確認の記入で別のものを打つ</t>
    <rPh sb="5" eb="7">
      <t>カクニン</t>
    </rPh>
    <rPh sb="8" eb="10">
      <t>キニュウ</t>
    </rPh>
    <rPh sb="11" eb="12">
      <t>ベツ</t>
    </rPh>
    <rPh sb="16" eb="17">
      <t>ウ</t>
    </rPh>
    <phoneticPr fontId="6"/>
  </si>
  <si>
    <t>動作なし</t>
    <rPh sb="0" eb="2">
      <t>ドウサ</t>
    </rPh>
    <phoneticPr fontId="6"/>
  </si>
  <si>
    <t>クリアボタンクリック</t>
    <phoneticPr fontId="6"/>
  </si>
  <si>
    <t>入力エラー表示あり</t>
  </si>
  <si>
    <t>空欄あり</t>
    <rPh sb="0" eb="2">
      <t>クウラン</t>
    </rPh>
    <phoneticPr fontId="6"/>
  </si>
  <si>
    <t>ログイン画面遷移</t>
    <rPh sb="6" eb="8">
      <t>センイ</t>
    </rPh>
    <phoneticPr fontId="6"/>
  </si>
  <si>
    <t>メール更新</t>
    <rPh sb="3" eb="5">
      <t>コウシン</t>
    </rPh>
    <phoneticPr fontId="6"/>
  </si>
  <si>
    <t>最背面</t>
  </si>
  <si>
    <t>可能</t>
    <rPh sb="0" eb="2">
      <t>カノウ</t>
    </rPh>
    <phoneticPr fontId="6"/>
  </si>
  <si>
    <t>期限を過去に設定</t>
    <rPh sb="0" eb="2">
      <t>キゲン</t>
    </rPh>
    <rPh sb="3" eb="5">
      <t>カコ</t>
    </rPh>
    <rPh sb="6" eb="8">
      <t>セッテイ</t>
    </rPh>
    <phoneticPr fontId="6"/>
  </si>
  <si>
    <t>トップ画面遷移</t>
    <rPh sb="5" eb="7">
      <t>センイ</t>
    </rPh>
    <phoneticPr fontId="6"/>
  </si>
  <si>
    <t>プロフィール更新</t>
    <rPh sb="6" eb="8">
      <t>コウシン</t>
    </rPh>
    <phoneticPr fontId="6"/>
  </si>
  <si>
    <t>サーバエラー</t>
    <phoneticPr fontId="6"/>
  </si>
  <si>
    <t>int型に数字以外記入</t>
    <rPh sb="3" eb="4">
      <t>カタ</t>
    </rPh>
    <rPh sb="5" eb="9">
      <t>スウジイガイ</t>
    </rPh>
    <rPh sb="9" eb="11">
      <t>キニュウ</t>
    </rPh>
    <phoneticPr fontId="6"/>
  </si>
  <si>
    <t>画面サイズが少し大きく、横にスクロールできてしまう</t>
  </si>
  <si>
    <t>画面サイズ変更</t>
    <rPh sb="0" eb="2">
      <t>ガメン</t>
    </rPh>
    <rPh sb="5" eb="7">
      <t>ヘンコウ</t>
    </rPh>
    <phoneticPr fontId="6"/>
  </si>
  <si>
    <t>サーブレット未設定</t>
  </si>
  <si>
    <t>ロゴクリック</t>
    <phoneticPr fontId="6"/>
  </si>
  <si>
    <t>コメントがキャラの下側に来る</t>
  </si>
  <si>
    <t>グラフ変化なし</t>
  </si>
  <si>
    <t>年月変更</t>
    <rPh sb="0" eb="2">
      <t>ネンゲツ</t>
    </rPh>
    <rPh sb="2" eb="4">
      <t>ヘンコウ</t>
    </rPh>
    <phoneticPr fontId="6"/>
  </si>
  <si>
    <t>エラーなし</t>
    <phoneticPr fontId="6"/>
  </si>
  <si>
    <t>カテゴリ未選択</t>
    <rPh sb="4" eb="5">
      <t>ミ</t>
    </rPh>
    <rPh sb="5" eb="7">
      <t>センタク</t>
    </rPh>
    <phoneticPr fontId="6"/>
  </si>
  <si>
    <t>登録エラーなし</t>
  </si>
  <si>
    <t>cssの影適用無し</t>
    <rPh sb="4" eb="7">
      <t>カゲテキヨウ</t>
    </rPh>
    <rPh sb="7" eb="8">
      <t>ナ</t>
    </rPh>
    <phoneticPr fontId="6"/>
  </si>
  <si>
    <t>カテゴリ選択プルダウンが表示されない</t>
  </si>
  <si>
    <t>新たな品目登録</t>
    <rPh sb="0" eb="1">
      <t>アラ</t>
    </rPh>
    <rPh sb="3" eb="5">
      <t>ヒンモク</t>
    </rPh>
    <rPh sb="5" eb="7">
      <t>トウロク</t>
    </rPh>
    <phoneticPr fontId="6"/>
  </si>
  <si>
    <t>食事ログでも選択可能</t>
  </si>
  <si>
    <t>品目登録可能</t>
    <rPh sb="0" eb="4">
      <t>ヒンモクトウロク</t>
    </rPh>
    <rPh sb="4" eb="6">
      <t>カノウ</t>
    </rPh>
    <phoneticPr fontId="6"/>
  </si>
  <si>
    <t>不可</t>
    <rPh sb="0" eb="2">
      <t>フカ</t>
    </rPh>
    <phoneticPr fontId="6"/>
  </si>
  <si>
    <t>カテゴリからの検索</t>
    <rPh sb="7" eb="9">
      <t>ケンサク</t>
    </rPh>
    <phoneticPr fontId="6"/>
  </si>
  <si>
    <t>画面がその日に設定</t>
    <phoneticPr fontId="6"/>
  </si>
  <si>
    <t>別日に登録</t>
    <rPh sb="0" eb="2">
      <t>ベツビ</t>
    </rPh>
    <rPh sb="3" eb="5">
      <t>トウロク</t>
    </rPh>
    <phoneticPr fontId="6"/>
  </si>
  <si>
    <t>再度登録時にカテゴリ選択プルダウンが表示されない</t>
  </si>
  <si>
    <t>一品目登録</t>
    <rPh sb="0" eb="1">
      <t>イチ</t>
    </rPh>
    <rPh sb="1" eb="3">
      <t>ヒンモク</t>
    </rPh>
    <rPh sb="3" eb="5">
      <t>トウロク</t>
    </rPh>
    <phoneticPr fontId="6"/>
  </si>
  <si>
    <t>ログに表示</t>
    <rPh sb="3" eb="5">
      <t>ヒョウジ</t>
    </rPh>
    <phoneticPr fontId="6"/>
  </si>
  <si>
    <t>一品目登録</t>
    <rPh sb="0" eb="5">
      <t>イッピンメトウロク</t>
    </rPh>
    <phoneticPr fontId="6"/>
  </si>
  <si>
    <t>登録不可（サーバエラー）</t>
    <phoneticPr fontId="6"/>
  </si>
  <si>
    <t>記入した食品該当なし</t>
    <rPh sb="0" eb="2">
      <t>キニュウ</t>
    </rPh>
    <rPh sb="4" eb="6">
      <t>ショクヒン</t>
    </rPh>
    <rPh sb="6" eb="8">
      <t>ガイトウ</t>
    </rPh>
    <phoneticPr fontId="6"/>
  </si>
  <si>
    <t>エラー文表示</t>
  </si>
  <si>
    <t>空欄</t>
    <rPh sb="0" eb="2">
      <t>クウラン</t>
    </rPh>
    <phoneticPr fontId="6"/>
  </si>
  <si>
    <t>表示は変わらない</t>
    <phoneticPr fontId="6"/>
  </si>
  <si>
    <t>日付変更時</t>
    <rPh sb="0" eb="2">
      <t>ヒヅケ</t>
    </rPh>
    <rPh sb="2" eb="5">
      <t>ヘンコウジ</t>
    </rPh>
    <phoneticPr fontId="6"/>
  </si>
  <si>
    <t>ログには登録済みの表示</t>
    <rPh sb="4" eb="7">
      <t>トウロクズ</t>
    </rPh>
    <rPh sb="9" eb="11">
      <t>ヒョウジ</t>
    </rPh>
    <phoneticPr fontId="6"/>
  </si>
  <si>
    <t>日付は今日に設定</t>
  </si>
  <si>
    <t>メニューバーからの遷移</t>
    <rPh sb="9" eb="11">
      <t>センイ</t>
    </rPh>
    <phoneticPr fontId="6"/>
  </si>
  <si>
    <t>カレンダーの日付の左端が重なる</t>
  </si>
  <si>
    <t>カロリーだけ最前面に表示される</t>
    <phoneticPr fontId="6"/>
  </si>
  <si>
    <t>メニューバー表示</t>
    <rPh sb="6" eb="8">
      <t>ヒョウジ</t>
    </rPh>
    <phoneticPr fontId="6"/>
  </si>
  <si>
    <t>テキスト表示後数秒でカレンダー画面へ</t>
    <rPh sb="4" eb="7">
      <t>ヒョウジゴ</t>
    </rPh>
    <rPh sb="7" eb="9">
      <t>スウビョウ</t>
    </rPh>
    <rPh sb="15" eb="17">
      <t>ガメン</t>
    </rPh>
    <phoneticPr fontId="6"/>
  </si>
  <si>
    <t>ログイン時パスは日本語不可</t>
  </si>
  <si>
    <t>パスワードが日本語でも登録可能</t>
    <rPh sb="6" eb="9">
      <t>ニホンゴ</t>
    </rPh>
    <rPh sb="11" eb="15">
      <t>トウロクカノウ</t>
    </rPh>
    <phoneticPr fontId="6"/>
  </si>
  <si>
    <t>リセット</t>
    <phoneticPr fontId="6"/>
  </si>
  <si>
    <t>フィールド入力エラー文</t>
  </si>
  <si>
    <t>未記入</t>
    <rPh sb="0" eb="3">
      <t>ミキニュウ</t>
    </rPh>
    <phoneticPr fontId="6"/>
  </si>
  <si>
    <t>エラー文表示</t>
    <rPh sb="3" eb="6">
      <t>ブンヒョウジ</t>
    </rPh>
    <phoneticPr fontId="6"/>
  </si>
  <si>
    <t>パスワード未一致</t>
    <rPh sb="5" eb="8">
      <t>ミイッチ</t>
    </rPh>
    <phoneticPr fontId="6"/>
  </si>
  <si>
    <t>✕</t>
    <phoneticPr fontId="6"/>
  </si>
  <si>
    <t>request.setCharacterEncoding("UTF-8");がdoPostに必要か？</t>
    <rPh sb="46" eb="48">
      <t>ヒツヨウ</t>
    </rPh>
    <phoneticPr fontId="6"/>
  </si>
  <si>
    <t>㊟他は問題なし</t>
    <rPh sb="1" eb="2">
      <t>ホカ</t>
    </rPh>
    <rPh sb="3" eb="5">
      <t>モンダイ</t>
    </rPh>
    <phoneticPr fontId="6"/>
  </si>
  <si>
    <t>〇</t>
    <phoneticPr fontId="6"/>
  </si>
  <si>
    <t>データベース上にStringで正しく登録されていない</t>
    <rPh sb="6" eb="7">
      <t>ジョウ</t>
    </rPh>
    <phoneticPr fontId="6"/>
  </si>
  <si>
    <t>答えを登録</t>
    <rPh sb="0" eb="1">
      <t>コタ</t>
    </rPh>
    <rPh sb="3" eb="5">
      <t>トウロク</t>
    </rPh>
    <phoneticPr fontId="6"/>
  </si>
  <si>
    <t>トップ画面（更新後パスでイン可能）</t>
    <rPh sb="3" eb="5">
      <t>ガメン</t>
    </rPh>
    <phoneticPr fontId="6"/>
  </si>
  <si>
    <t>送信後、正しく更新する</t>
    <rPh sb="0" eb="3">
      <t>ソウシンゴ</t>
    </rPh>
    <rPh sb="4" eb="5">
      <t>タダ</t>
    </rPh>
    <rPh sb="7" eb="9">
      <t>コウシン</t>
    </rPh>
    <phoneticPr fontId="6"/>
  </si>
  <si>
    <t>画面更新後、記入リセット</t>
  </si>
  <si>
    <t>正しい送信</t>
    <rPh sb="0" eb="1">
      <t>タダ</t>
    </rPh>
    <rPh sb="3" eb="5">
      <t>ソウシン</t>
    </rPh>
    <phoneticPr fontId="6"/>
  </si>
  <si>
    <t>動かない</t>
    <rPh sb="0" eb="1">
      <t>ウゴ</t>
    </rPh>
    <phoneticPr fontId="6"/>
  </si>
  <si>
    <t>ログイン画面</t>
  </si>
  <si>
    <t>空欄ありorミス送信</t>
    <rPh sb="0" eb="2">
      <t>クウラン</t>
    </rPh>
    <rPh sb="8" eb="10">
      <t>ソウシン</t>
    </rPh>
    <phoneticPr fontId="6"/>
  </si>
  <si>
    <t>最背面表示</t>
  </si>
  <si>
    <t>ポップアップ未作成</t>
    <rPh sb="6" eb="9">
      <t>ミサクセイ</t>
    </rPh>
    <phoneticPr fontId="6"/>
  </si>
  <si>
    <t>白画面</t>
    <rPh sb="0" eb="3">
      <t>シロガメン</t>
    </rPh>
    <phoneticPr fontId="6"/>
  </si>
  <si>
    <t>トップ画面遷移</t>
    <rPh sb="3" eb="5">
      <t>ガメン</t>
    </rPh>
    <rPh sb="5" eb="7">
      <t>センイ</t>
    </rPh>
    <phoneticPr fontId="6"/>
  </si>
  <si>
    <t>空欄あり更新</t>
    <rPh sb="0" eb="2">
      <t>クウラン</t>
    </rPh>
    <rPh sb="4" eb="6">
      <t>コウシン</t>
    </rPh>
    <phoneticPr fontId="6"/>
  </si>
  <si>
    <t>ロゴのサーブレット未設定</t>
    <rPh sb="9" eb="12">
      <t>ミセッテイ</t>
    </rPh>
    <phoneticPr fontId="6"/>
  </si>
  <si>
    <t>ロゴの未表示</t>
    <rPh sb="3" eb="6">
      <t>ミヒョウジ</t>
    </rPh>
    <phoneticPr fontId="6"/>
  </si>
  <si>
    <t>ロゴ写真無し</t>
    <rPh sb="2" eb="5">
      <t>シャシンナ</t>
    </rPh>
    <phoneticPr fontId="6"/>
  </si>
  <si>
    <t>ロゴのサイズ違い</t>
    <rPh sb="6" eb="7">
      <t>チガ</t>
    </rPh>
    <phoneticPr fontId="6"/>
  </si>
  <si>
    <t>ボックスの位置ずれ？</t>
    <rPh sb="5" eb="7">
      <t>イチ</t>
    </rPh>
    <phoneticPr fontId="6"/>
  </si>
  <si>
    <t>新規登録画面遷移</t>
    <rPh sb="0" eb="8">
      <t>シンキトウロクガメンセンイ</t>
    </rPh>
    <phoneticPr fontId="6"/>
  </si>
  <si>
    <t>ログイン画面再読み込み</t>
    <rPh sb="4" eb="6">
      <t>ガメン</t>
    </rPh>
    <rPh sb="6" eb="8">
      <t>サイヨ</t>
    </rPh>
    <rPh sb="9" eb="10">
      <t>コ</t>
    </rPh>
    <phoneticPr fontId="6"/>
  </si>
  <si>
    <t>ミス記入</t>
    <rPh sb="2" eb="4">
      <t>キニュウ</t>
    </rPh>
    <phoneticPr fontId="6"/>
  </si>
  <si>
    <t>エラー文表示</t>
    <rPh sb="3" eb="4">
      <t>ブン</t>
    </rPh>
    <rPh sb="4" eb="6">
      <t>ヒョウジ</t>
    </rPh>
    <phoneticPr fontId="6"/>
  </si>
  <si>
    <t>結果</t>
    <rPh sb="0" eb="2">
      <t>ケッカ</t>
    </rPh>
    <phoneticPr fontId="6"/>
  </si>
  <si>
    <t>処理</t>
    <rPh sb="0" eb="2">
      <t>ショリ</t>
    </rPh>
    <phoneticPr fontId="6"/>
  </si>
  <si>
    <t>画面</t>
    <rPh sb="0" eb="2">
      <t>ガメン</t>
    </rPh>
    <phoneticPr fontId="6"/>
  </si>
  <si>
    <t>test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</si>
</sst>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14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8" fillId="0" borderId="1" xfId="0" applyNumberFormat="1" applyFont="1" applyBorder="1">
      <alignment vertical="center"/>
    </xf>
    <xf numFmtId="177" fontId="8" fillId="0" borderId="1" xfId="1" applyNumberFormat="1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quotePrefix="1">
      <alignment vertical="center"/>
    </xf>
    <xf numFmtId="177" fontId="8" fillId="0" borderId="1" xfId="1" applyNumberFormat="1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8" fillId="0" borderId="0" xfId="0" applyNumberFormat="1" applyFont="1">
      <alignment vertical="center"/>
    </xf>
    <xf numFmtId="0" fontId="0" fillId="0" borderId="15" xfId="0" applyBorder="1">
      <alignment vertical="center"/>
    </xf>
    <xf numFmtId="0" fontId="9" fillId="11" borderId="16" xfId="0" applyFont="1" applyFill="1" applyBorder="1">
      <alignment vertical="center"/>
    </xf>
    <xf numFmtId="0" fontId="9" fillId="11" borderId="17" xfId="0" applyFont="1" applyFill="1" applyBorder="1">
      <alignment vertical="center"/>
    </xf>
    <xf numFmtId="0" fontId="9" fillId="11" borderId="18" xfId="0" applyFont="1" applyFill="1" applyBorder="1">
      <alignment vertical="center"/>
    </xf>
    <xf numFmtId="0" fontId="0" fillId="0" borderId="19" xfId="0" applyBorder="1">
      <alignment vertical="center"/>
    </xf>
    <xf numFmtId="0" fontId="2" fillId="0" borderId="0" xfId="2">
      <alignment vertical="center"/>
    </xf>
    <xf numFmtId="0" fontId="11" fillId="0" borderId="0" xfId="2" applyFont="1">
      <alignment vertical="center"/>
    </xf>
    <xf numFmtId="0" fontId="10" fillId="0" borderId="0" xfId="2" applyFont="1">
      <alignment vertical="center"/>
    </xf>
    <xf numFmtId="0" fontId="2" fillId="12" borderId="1" xfId="2" applyFill="1" applyBorder="1">
      <alignment vertical="center"/>
    </xf>
    <xf numFmtId="0" fontId="2" fillId="13" borderId="1" xfId="2" applyFill="1" applyBorder="1">
      <alignment vertical="center"/>
    </xf>
    <xf numFmtId="0" fontId="2" fillId="14" borderId="1" xfId="2" applyFill="1" applyBorder="1">
      <alignment vertical="center"/>
    </xf>
    <xf numFmtId="0" fontId="2" fillId="10" borderId="1" xfId="2" applyFill="1" applyBorder="1">
      <alignment vertical="center"/>
    </xf>
    <xf numFmtId="0" fontId="2" fillId="9" borderId="1" xfId="2" applyFill="1" applyBorder="1">
      <alignment vertical="center"/>
    </xf>
    <xf numFmtId="0" fontId="2" fillId="15" borderId="1" xfId="2" applyFill="1" applyBorder="1">
      <alignment vertical="center"/>
    </xf>
    <xf numFmtId="0" fontId="2" fillId="8" borderId="1" xfId="2" applyFill="1" applyBorder="1">
      <alignment vertical="center"/>
    </xf>
    <xf numFmtId="0" fontId="13" fillId="0" borderId="1" xfId="2" applyFont="1" applyBorder="1" applyAlignment="1">
      <alignment horizontal="center" vertical="center"/>
    </xf>
    <xf numFmtId="0" fontId="2" fillId="0" borderId="15" xfId="2" applyBorder="1">
      <alignment vertical="center"/>
    </xf>
    <xf numFmtId="0" fontId="2" fillId="0" borderId="1" xfId="2" applyBorder="1" applyAlignment="1">
      <alignment horizontal="center" vertical="center"/>
    </xf>
    <xf numFmtId="0" fontId="2" fillId="0" borderId="1" xfId="2" applyBorder="1">
      <alignment vertical="center"/>
    </xf>
    <xf numFmtId="0" fontId="2" fillId="16" borderId="1" xfId="2" applyFill="1" applyBorder="1">
      <alignment vertical="center"/>
    </xf>
    <xf numFmtId="0" fontId="2" fillId="6" borderId="1" xfId="2" applyFill="1" applyBorder="1">
      <alignment vertical="center"/>
    </xf>
    <xf numFmtId="0" fontId="2" fillId="7" borderId="1" xfId="2" applyFill="1" applyBorder="1">
      <alignment vertical="center"/>
    </xf>
    <xf numFmtId="0" fontId="2" fillId="0" borderId="15" xfId="2" applyBorder="1" applyAlignment="1">
      <alignment horizontal="center" vertical="center"/>
    </xf>
    <xf numFmtId="0" fontId="2" fillId="6" borderId="15" xfId="2" applyFill="1" applyBorder="1">
      <alignment vertical="center"/>
    </xf>
    <xf numFmtId="0" fontId="9" fillId="11" borderId="0" xfId="2" applyFont="1" applyFill="1">
      <alignment vertical="center"/>
    </xf>
    <xf numFmtId="0" fontId="9" fillId="11" borderId="17" xfId="2" applyFont="1" applyFill="1" applyBorder="1">
      <alignment vertical="center"/>
    </xf>
    <xf numFmtId="0" fontId="9" fillId="11" borderId="18" xfId="2" applyFont="1" applyFill="1" applyBorder="1">
      <alignment vertical="center"/>
    </xf>
    <xf numFmtId="0" fontId="9" fillId="11" borderId="16" xfId="2" applyFont="1" applyFill="1" applyBorder="1">
      <alignment vertical="center"/>
    </xf>
    <xf numFmtId="0" fontId="2" fillId="0" borderId="0" xfId="2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7" borderId="0" xfId="2" applyFill="1">
      <alignment vertical="center"/>
    </xf>
    <xf numFmtId="0" fontId="1" fillId="9" borderId="0" xfId="2" applyFont="1" applyFill="1">
      <alignment vertical="center"/>
    </xf>
    <xf numFmtId="0" fontId="2" fillId="9" borderId="0" xfId="2" applyFill="1">
      <alignment vertical="center"/>
    </xf>
    <xf numFmtId="0" fontId="10" fillId="9" borderId="0" xfId="2" applyFont="1" applyFill="1">
      <alignment vertical="center"/>
    </xf>
    <xf numFmtId="0" fontId="11" fillId="9" borderId="0" xfId="2" applyFont="1" applyFill="1">
      <alignment vertical="center"/>
    </xf>
    <xf numFmtId="0" fontId="12" fillId="9" borderId="0" xfId="2" applyFont="1" applyFill="1">
      <alignment vertical="center"/>
    </xf>
  </cellXfs>
  <cellStyles count="3">
    <cellStyle name="パーセント" xfId="1" builtinId="5"/>
    <cellStyle name="標準" xfId="0" builtinId="0"/>
    <cellStyle name="標準 2" xfId="2" xr:uid="{93DCE069-BDD4-4447-AD7F-58D549AD8427}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0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0.77</c:v>
                </c:pt>
                <c:pt idx="5" formatCode="0.0%">
                  <c:v>0.85</c:v>
                </c:pt>
                <c:pt idx="6" formatCode="0.0%">
                  <c:v>0.89</c:v>
                </c:pt>
                <c:pt idx="7" formatCode="0.0%">
                  <c:v>0.92</c:v>
                </c:pt>
                <c:pt idx="8" formatCode="0.0%">
                  <c:v>0.96</c:v>
                </c:pt>
                <c:pt idx="9" formatCode="0.0%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8"/>
  <sheetViews>
    <sheetView tabSelected="1" zoomScale="80" zoomScaleNormal="80" workbookViewId="0">
      <pane ySplit="2" topLeftCell="A3" activePane="bottomLeft" state="frozen"/>
      <selection pane="bottomLeft" activeCell="D76" sqref="D76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82" t="s">
        <v>31</v>
      </c>
      <c r="B1" s="82" t="s">
        <v>4</v>
      </c>
      <c r="C1" s="82"/>
      <c r="D1" s="82" t="s">
        <v>32</v>
      </c>
      <c r="E1" s="82" t="s">
        <v>2</v>
      </c>
      <c r="F1" s="82" t="s">
        <v>5</v>
      </c>
      <c r="G1" s="82"/>
      <c r="H1" s="82" t="s">
        <v>3</v>
      </c>
      <c r="I1" s="82" t="s">
        <v>107</v>
      </c>
      <c r="J1" s="82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82"/>
      <c r="B2" s="2" t="s">
        <v>29</v>
      </c>
      <c r="C2" s="2" t="s">
        <v>30</v>
      </c>
      <c r="D2" s="82"/>
      <c r="E2" s="82"/>
      <c r="F2" s="2" t="s">
        <v>0</v>
      </c>
      <c r="G2" s="2" t="s">
        <v>1</v>
      </c>
      <c r="H2" s="82"/>
      <c r="I2" s="82"/>
      <c r="J2" s="82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3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>(I6*IF(H6="終了",100,IF(H6="未着手",0,H18)))/100</f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>(I15*IF(H15="終了",100,IF(H15="未着手",0,H15)))/100</f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45097</v>
      </c>
      <c r="H16" s="4" t="s">
        <v>15</v>
      </c>
      <c r="I16" s="4">
        <v>10</v>
      </c>
      <c r="J16" s="4">
        <f>(I16*IF(H16="終了",100,IF(H16="未着手",0,H16)))/100</f>
        <v>10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45097</v>
      </c>
      <c r="H17" s="4" t="s">
        <v>15</v>
      </c>
      <c r="I17" s="4">
        <v>10</v>
      </c>
      <c r="J17" s="4">
        <f>(I17*IF(H17="終了",100,IF(H17="未着手",0,H17)))/100</f>
        <v>10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45097</v>
      </c>
      <c r="H18" s="4">
        <v>50</v>
      </c>
      <c r="I18" s="4">
        <v>10</v>
      </c>
      <c r="J18" s="4">
        <f>(I18*IF(H18="終了",100,IF(H18="未着手",0,H18)))/100</f>
        <v>5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>(I19*IF(H19="終了",100,IF(H19="未着手",0,H19)))/100</f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ref="J20:J68" si="1">(I20*IF(H20="終了",100,IF(H20="未着手",0,H20)))/100</f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149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 t="s">
        <v>15</v>
      </c>
      <c r="I26" s="4">
        <v>4</v>
      </c>
      <c r="J26" s="4">
        <f t="shared" si="1"/>
        <v>4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 t="s">
        <v>137</v>
      </c>
      <c r="I27" s="4">
        <v>4</v>
      </c>
      <c r="J27" s="4">
        <f t="shared" si="1"/>
        <v>4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15</v>
      </c>
      <c r="I28" s="4">
        <v>4</v>
      </c>
      <c r="J28" s="4">
        <f t="shared" si="1"/>
        <v>4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 t="s">
        <v>136</v>
      </c>
      <c r="I29" s="4">
        <v>4</v>
      </c>
      <c r="J29" s="4">
        <f t="shared" si="1"/>
        <v>4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>
        <v>80</v>
      </c>
      <c r="I30" s="4">
        <v>3</v>
      </c>
      <c r="J30" s="4">
        <f t="shared" si="1"/>
        <v>2.4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153</v>
      </c>
      <c r="I31" s="4">
        <v>3</v>
      </c>
      <c r="J31" s="4">
        <f t="shared" si="1"/>
        <v>3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 t="s">
        <v>111</v>
      </c>
      <c r="I32" s="4">
        <v>3</v>
      </c>
      <c r="J32" s="4">
        <f t="shared" si="1"/>
        <v>3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150</v>
      </c>
      <c r="I37" s="4">
        <v>2</v>
      </c>
      <c r="J37" s="4">
        <f t="shared" si="1"/>
        <v>2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 t="s">
        <v>150</v>
      </c>
      <c r="I38" s="4">
        <v>2</v>
      </c>
      <c r="J38" s="4">
        <f t="shared" si="1"/>
        <v>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 t="s">
        <v>137</v>
      </c>
      <c r="I39" s="4">
        <v>2</v>
      </c>
      <c r="J39" s="4">
        <f t="shared" si="1"/>
        <v>2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 t="s">
        <v>150</v>
      </c>
      <c r="I42" s="4">
        <v>2</v>
      </c>
      <c r="J42" s="4">
        <f t="shared" si="1"/>
        <v>2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 t="s">
        <v>15</v>
      </c>
      <c r="I43" s="4">
        <v>2</v>
      </c>
      <c r="J43" s="4">
        <f t="shared" si="1"/>
        <v>2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 t="s">
        <v>15</v>
      </c>
      <c r="I44" s="4">
        <v>2</v>
      </c>
      <c r="J44" s="4">
        <f t="shared" si="1"/>
        <v>2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45096</v>
      </c>
      <c r="H49" s="4" t="s">
        <v>137</v>
      </c>
      <c r="I49" s="4">
        <v>4</v>
      </c>
      <c r="J49" s="4">
        <f t="shared" si="1"/>
        <v>4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45096</v>
      </c>
      <c r="G50" s="5">
        <v>45100</v>
      </c>
      <c r="H50" s="4" t="s">
        <v>15</v>
      </c>
      <c r="I50" s="4">
        <v>5</v>
      </c>
      <c r="J50" s="4">
        <f t="shared" si="1"/>
        <v>5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45091</v>
      </c>
      <c r="G51" s="5">
        <v>45097</v>
      </c>
      <c r="H51" s="4" t="s">
        <v>15</v>
      </c>
      <c r="I51" s="4">
        <v>5</v>
      </c>
      <c r="J51" s="4">
        <f t="shared" si="1"/>
        <v>5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0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45091</v>
      </c>
      <c r="G52" s="5">
        <v>45097</v>
      </c>
      <c r="H52" s="4">
        <v>90</v>
      </c>
      <c r="I52" s="4">
        <v>5</v>
      </c>
      <c r="J52" s="4">
        <f t="shared" si="1"/>
        <v>4.5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0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 t="s">
        <v>153</v>
      </c>
      <c r="I53" s="4">
        <v>3</v>
      </c>
      <c r="J53" s="4">
        <f t="shared" si="1"/>
        <v>3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 t="s">
        <v>153</v>
      </c>
      <c r="I54" s="4">
        <v>3</v>
      </c>
      <c r="J54" s="4">
        <f t="shared" si="1"/>
        <v>3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 t="s">
        <v>111</v>
      </c>
      <c r="I55" s="4">
        <v>4</v>
      </c>
      <c r="J55" s="4">
        <f t="shared" si="1"/>
        <v>4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 t="s">
        <v>111</v>
      </c>
      <c r="I56" s="4">
        <v>4</v>
      </c>
      <c r="J56" s="4">
        <f t="shared" si="1"/>
        <v>4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 t="s">
        <v>137</v>
      </c>
      <c r="I57" s="4">
        <v>7</v>
      </c>
      <c r="J57" s="4">
        <f t="shared" si="1"/>
        <v>7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 t="s">
        <v>137</v>
      </c>
      <c r="I58" s="4">
        <v>7</v>
      </c>
      <c r="J58" s="4">
        <f t="shared" si="1"/>
        <v>7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8" x14ac:dyDescent="0.3">
      <c r="A59" s="1"/>
      <c r="B59" s="2"/>
      <c r="C59" s="22" t="s">
        <v>132</v>
      </c>
      <c r="D59" s="22" t="s">
        <v>33</v>
      </c>
      <c r="E59" s="21" t="s">
        <v>22</v>
      </c>
      <c r="F59" s="5">
        <v>45096</v>
      </c>
      <c r="G59" s="5">
        <v>45097</v>
      </c>
      <c r="H59" s="4" t="s">
        <v>137</v>
      </c>
      <c r="I59" s="4">
        <v>2</v>
      </c>
      <c r="J59" s="4">
        <f t="shared" si="1"/>
        <v>2</v>
      </c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0"/>
      <c r="AD59" s="10"/>
      <c r="AE59" s="1"/>
      <c r="AF59" s="1"/>
      <c r="AG59" s="1"/>
      <c r="AH59" s="1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2" t="s">
        <v>133</v>
      </c>
      <c r="D60" s="22" t="s">
        <v>34</v>
      </c>
      <c r="E60" s="21" t="s">
        <v>22</v>
      </c>
      <c r="F60" s="5">
        <v>45096</v>
      </c>
      <c r="G60" s="5">
        <v>45097</v>
      </c>
      <c r="H60" s="4" t="s">
        <v>137</v>
      </c>
      <c r="I60" s="4">
        <v>2</v>
      </c>
      <c r="J60" s="4">
        <f t="shared" si="1"/>
        <v>2</v>
      </c>
      <c r="K60" s="6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0"/>
      <c r="AD60" s="10"/>
      <c r="AE60" s="1"/>
      <c r="AF60" s="1"/>
      <c r="AG60" s="1"/>
      <c r="AH60" s="1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55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55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56</v>
      </c>
      <c r="D63" s="2" t="s">
        <v>42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46</v>
      </c>
      <c r="D64" s="3" t="s">
        <v>43</v>
      </c>
      <c r="E64" s="2" t="s">
        <v>25</v>
      </c>
      <c r="F64" s="5">
        <v>45086</v>
      </c>
      <c r="G64" s="5">
        <v>45089</v>
      </c>
      <c r="H64" s="4" t="s">
        <v>15</v>
      </c>
      <c r="I64" s="4">
        <v>2</v>
      </c>
      <c r="J64" s="4">
        <f t="shared" si="1"/>
        <v>2</v>
      </c>
      <c r="K64" s="6"/>
      <c r="L64" s="6"/>
      <c r="M64" s="6"/>
      <c r="N64" s="1"/>
      <c r="O64" s="1"/>
      <c r="P64" s="1"/>
      <c r="Q64" s="11"/>
      <c r="R64" s="11"/>
      <c r="S64" s="10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6" x14ac:dyDescent="0.3">
      <c r="A65" s="1"/>
      <c r="B65" s="2"/>
      <c r="C65" s="2" t="s">
        <v>46</v>
      </c>
      <c r="D65" s="2" t="s">
        <v>44</v>
      </c>
      <c r="E65" s="2" t="s">
        <v>25</v>
      </c>
      <c r="F65" s="5">
        <v>45086</v>
      </c>
      <c r="G65" s="5">
        <v>45089</v>
      </c>
      <c r="H65" s="4" t="s">
        <v>15</v>
      </c>
      <c r="I65" s="4">
        <v>2</v>
      </c>
      <c r="J65" s="4">
        <f t="shared" si="1"/>
        <v>2</v>
      </c>
      <c r="K65" s="6"/>
      <c r="L65" s="6"/>
      <c r="M65" s="6"/>
      <c r="N65" s="1"/>
      <c r="O65" s="1"/>
      <c r="P65" s="1"/>
      <c r="Q65" s="11"/>
      <c r="R65" s="11"/>
      <c r="S65" s="10"/>
      <c r="T65" s="11"/>
      <c r="U65" s="11"/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65</v>
      </c>
      <c r="D66" s="3" t="s">
        <v>43</v>
      </c>
      <c r="E66" s="2" t="s">
        <v>25</v>
      </c>
      <c r="F66" s="5">
        <v>45089</v>
      </c>
      <c r="G66" s="5">
        <v>45089</v>
      </c>
      <c r="H66" s="4" t="s">
        <v>15</v>
      </c>
      <c r="I66" s="4">
        <v>1</v>
      </c>
      <c r="J66" s="4">
        <f t="shared" si="1"/>
        <v>1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"/>
      <c r="AI66" s="1"/>
      <c r="AJ66" s="1"/>
      <c r="AK66" s="1"/>
      <c r="AL66" s="1"/>
      <c r="AM66" s="1"/>
      <c r="AN66" s="1"/>
    </row>
    <row r="67" spans="1:40" ht="18" x14ac:dyDescent="0.3">
      <c r="A67" s="1"/>
      <c r="B67" s="2"/>
      <c r="C67" s="2" t="s">
        <v>84</v>
      </c>
      <c r="D67" s="3" t="s">
        <v>41</v>
      </c>
      <c r="E67" s="2" t="s">
        <v>25</v>
      </c>
      <c r="F67" s="5">
        <v>45090</v>
      </c>
      <c r="G67" s="5">
        <v>45097</v>
      </c>
      <c r="H67" s="4" t="s">
        <v>86</v>
      </c>
      <c r="I67" s="4">
        <v>6</v>
      </c>
      <c r="J67" s="4">
        <f t="shared" si="1"/>
        <v>6</v>
      </c>
      <c r="K67" s="6"/>
      <c r="L67" s="6"/>
      <c r="M67" s="6"/>
      <c r="N67" s="1"/>
      <c r="O67" s="1"/>
      <c r="P67" s="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1"/>
      <c r="AB67" s="11"/>
      <c r="AC67" s="10"/>
      <c r="AD67" s="10"/>
      <c r="AE67" s="11"/>
      <c r="AF67" s="11"/>
      <c r="AG67" s="11"/>
      <c r="AH67" s="1"/>
      <c r="AI67" s="1"/>
      <c r="AJ67" s="1"/>
      <c r="AK67" s="1"/>
      <c r="AL67" s="1"/>
      <c r="AM67" s="1"/>
      <c r="AN67" s="1"/>
    </row>
    <row r="68" spans="1:40" ht="18" x14ac:dyDescent="0.3">
      <c r="A68" s="1"/>
      <c r="B68" s="2"/>
      <c r="C68" s="2" t="s">
        <v>49</v>
      </c>
      <c r="D68" s="3" t="s">
        <v>41</v>
      </c>
      <c r="E68" s="2" t="s">
        <v>25</v>
      </c>
      <c r="F68" s="5">
        <v>45097</v>
      </c>
      <c r="G68" s="5">
        <v>45100</v>
      </c>
      <c r="H68" s="4" t="s">
        <v>153</v>
      </c>
      <c r="I68" s="4">
        <v>4</v>
      </c>
      <c r="J68" s="4">
        <f t="shared" si="1"/>
        <v>4</v>
      </c>
      <c r="K68" s="6"/>
      <c r="L68" s="6"/>
      <c r="M68" s="6"/>
      <c r="N68" s="1"/>
      <c r="O68" s="1"/>
      <c r="P68" s="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0"/>
      <c r="AE68" s="10"/>
      <c r="AF68" s="10"/>
      <c r="AG68" s="10"/>
      <c r="AH68" s="1"/>
      <c r="AI68" s="1"/>
      <c r="AJ68" s="1"/>
      <c r="AK68" s="1"/>
      <c r="AL68" s="1"/>
      <c r="AM68" s="1"/>
      <c r="AN68" s="1"/>
    </row>
    <row r="69" spans="1:40" ht="18" x14ac:dyDescent="0.3">
      <c r="B69" s="45"/>
      <c r="C69" s="45"/>
      <c r="D69" s="46"/>
      <c r="E69" s="45"/>
      <c r="F69" s="47"/>
      <c r="G69" s="47"/>
      <c r="H69" s="44"/>
      <c r="I69" s="44">
        <f>SUM(I3:I68)</f>
        <v>201</v>
      </c>
      <c r="J69" s="44">
        <f>SUM(J3:J68)</f>
        <v>194.9</v>
      </c>
      <c r="K69" s="48"/>
      <c r="L69" s="48"/>
      <c r="M69" s="48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 spans="1:40" ht="18" x14ac:dyDescent="0.3">
      <c r="B70" s="45"/>
      <c r="C70" s="45"/>
      <c r="D70" s="46"/>
      <c r="E70" s="45"/>
      <c r="F70" s="47"/>
      <c r="G70" s="47"/>
      <c r="H70" s="44"/>
      <c r="I70" s="44"/>
      <c r="J70" s="44"/>
      <c r="K70" s="48"/>
      <c r="L70" s="48"/>
      <c r="M70" s="48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 spans="1:40" ht="14" thickBot="1" x14ac:dyDescent="0.35"/>
    <row r="72" spans="1:40" ht="16.5" thickBot="1" x14ac:dyDescent="0.35">
      <c r="G72" s="27" t="s">
        <v>87</v>
      </c>
      <c r="H72" s="28" t="s">
        <v>88</v>
      </c>
      <c r="I72" s="44"/>
    </row>
    <row r="73" spans="1:40" x14ac:dyDescent="0.3">
      <c r="D73" s="37">
        <v>45092</v>
      </c>
      <c r="E73" s="23">
        <v>0.57999999999999996</v>
      </c>
      <c r="G73" s="30" t="s">
        <v>15</v>
      </c>
      <c r="H73" s="36">
        <f>COUNTIF(H15:H68,"終了")</f>
        <v>51</v>
      </c>
    </row>
    <row r="74" spans="1:40" x14ac:dyDescent="0.3">
      <c r="G74" s="24" t="s">
        <v>28</v>
      </c>
      <c r="H74" s="25">
        <f>COUNTIF(H15:H68,"未着手")</f>
        <v>0</v>
      </c>
    </row>
    <row r="75" spans="1:40" x14ac:dyDescent="0.3">
      <c r="G75" s="24">
        <v>10</v>
      </c>
      <c r="H75" s="25">
        <f>COUNTIF(H15:H68,10)</f>
        <v>0</v>
      </c>
    </row>
    <row r="76" spans="1:40" x14ac:dyDescent="0.3">
      <c r="G76" s="24">
        <v>20</v>
      </c>
      <c r="H76" s="25">
        <f>COUNTIF(H15:H68,20)</f>
        <v>0</v>
      </c>
    </row>
    <row r="77" spans="1:40" x14ac:dyDescent="0.3">
      <c r="G77" s="24">
        <v>30</v>
      </c>
      <c r="H77" s="25">
        <f>COUNTIF(H15:H68,30)</f>
        <v>0</v>
      </c>
    </row>
    <row r="78" spans="1:40" x14ac:dyDescent="0.3">
      <c r="G78" s="24">
        <v>40</v>
      </c>
      <c r="H78" s="25">
        <f>COUNTIF(H15:H68,40)</f>
        <v>0</v>
      </c>
    </row>
    <row r="79" spans="1:40" x14ac:dyDescent="0.3">
      <c r="G79" s="24">
        <v>50</v>
      </c>
      <c r="H79" s="25">
        <f>COUNTIF(H15:H68,50)</f>
        <v>1</v>
      </c>
    </row>
    <row r="80" spans="1:40" x14ac:dyDescent="0.3">
      <c r="G80" s="24">
        <v>60</v>
      </c>
      <c r="H80" s="25">
        <f>COUNTIF(H15:H68,60)</f>
        <v>0</v>
      </c>
    </row>
    <row r="81" spans="7:10" x14ac:dyDescent="0.3">
      <c r="G81" s="24">
        <v>70</v>
      </c>
      <c r="H81" s="25">
        <f>COUNTIF(H15:H68,70)</f>
        <v>0</v>
      </c>
    </row>
    <row r="82" spans="7:10" x14ac:dyDescent="0.3">
      <c r="G82" s="24">
        <v>80</v>
      </c>
      <c r="H82" s="25">
        <f>COUNTIF(H15:H68,80)</f>
        <v>1</v>
      </c>
    </row>
    <row r="83" spans="7:10" ht="14" thickBot="1" x14ac:dyDescent="0.35">
      <c r="G83" s="34">
        <v>90</v>
      </c>
      <c r="H83" s="31">
        <f>COUNTIF(H15:H68,90)</f>
        <v>1</v>
      </c>
    </row>
    <row r="84" spans="7:10" ht="14" thickBot="1" x14ac:dyDescent="0.35">
      <c r="G84" s="32"/>
      <c r="H84" s="33"/>
    </row>
    <row r="85" spans="7:10" x14ac:dyDescent="0.3">
      <c r="G85" s="35" t="s">
        <v>89</v>
      </c>
      <c r="H85" s="29">
        <f>SUM(H73:H83)</f>
        <v>54</v>
      </c>
    </row>
    <row r="86" spans="7:10" ht="14" thickBot="1" x14ac:dyDescent="0.35">
      <c r="G86" s="34" t="s">
        <v>90</v>
      </c>
      <c r="H86" s="26">
        <f>(H73*100+G75*H75+G76*H76+G77*H77+G78*H78+G79*H79+G80*H80+G81*H81+G82*H82+G83*H83)/H85*100/100/100</f>
        <v>0.98518518518518516</v>
      </c>
      <c r="I86" s="23"/>
      <c r="J86" s="23"/>
    </row>
    <row r="88" spans="7:10" x14ac:dyDescent="0.3">
      <c r="G88" t="s">
        <v>106</v>
      </c>
      <c r="H88">
        <f>(H73*100+G75*H75+G76*H76+G77*H77+G78*H78+G79*H79+G80*H80+G81*H81+G82*H82+G83*H83)/100</f>
        <v>53.2</v>
      </c>
    </row>
  </sheetData>
  <autoFilter ref="C14:AN68" xr:uid="{1CB11DB3-7C11-43B5-B385-254E6AE4EFD3}">
    <sortState xmlns:xlrd2="http://schemas.microsoft.com/office/spreadsheetml/2017/richdata2" ref="C15:AN68">
      <sortCondition ref="E14:E68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workbookViewId="0">
      <selection activeCell="K8" sqref="K8"/>
    </sheetView>
  </sheetViews>
  <sheetFormatPr defaultRowHeight="13.5" x14ac:dyDescent="0.3"/>
  <cols>
    <col min="2" max="6" width="5.6640625" customWidth="1"/>
    <col min="7" max="8" width="5.6640625" hidden="1" customWidth="1"/>
    <col min="9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0.77</v>
      </c>
      <c r="G3" s="40"/>
      <c r="H3" s="43"/>
      <c r="I3" s="43">
        <v>0.85</v>
      </c>
      <c r="J3" s="40">
        <v>0.89</v>
      </c>
      <c r="K3" s="40">
        <v>0.92</v>
      </c>
      <c r="L3" s="40">
        <v>0.96</v>
      </c>
      <c r="M3" s="40">
        <v>0.99</v>
      </c>
      <c r="N3" s="43"/>
      <c r="O3" s="43"/>
      <c r="P3" s="40"/>
      <c r="Q3" s="40"/>
      <c r="R3" s="40"/>
      <c r="S3" s="40"/>
      <c r="T3" s="40"/>
      <c r="V3">
        <f>進捗管理!I69</f>
        <v>201</v>
      </c>
      <c r="W3">
        <v>18</v>
      </c>
      <c r="X3">
        <f>V3+W3</f>
        <v>219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進捗管理!J69</f>
        <v>194.9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>
        <v>18</v>
      </c>
      <c r="J6" s="41">
        <v>18</v>
      </c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>
        <v>170.9</v>
      </c>
      <c r="J7" s="41">
        <v>178.6</v>
      </c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0.96965174129353238</v>
      </c>
      <c r="W7" s="50">
        <f>V5/X3</f>
        <v>0.88995433789954337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9B3-9C70-4AA0-B161-F8EB7C8401B8}">
  <dimension ref="A1:G22"/>
  <sheetViews>
    <sheetView workbookViewId="0">
      <selection activeCell="F18" sqref="F18"/>
    </sheetView>
  </sheetViews>
  <sheetFormatPr defaultRowHeight="13.5" x14ac:dyDescent="0.3"/>
  <cols>
    <col min="1" max="1" width="4.9140625" customWidth="1"/>
    <col min="2" max="2" width="11" customWidth="1"/>
    <col min="3" max="3" width="11.1640625" customWidth="1"/>
    <col min="4" max="4" width="4.9140625" customWidth="1"/>
    <col min="6" max="6" width="25.4140625" customWidth="1"/>
    <col min="7" max="7" width="6.9140625" customWidth="1"/>
  </cols>
  <sheetData>
    <row r="1" spans="1:7" ht="14" thickBot="1" x14ac:dyDescent="0.35"/>
    <row r="2" spans="1:7" ht="14" thickBot="1" x14ac:dyDescent="0.35">
      <c r="A2" s="53" t="s">
        <v>117</v>
      </c>
      <c r="B2" s="55" t="s">
        <v>112</v>
      </c>
      <c r="C2" s="55" t="s">
        <v>113</v>
      </c>
      <c r="D2" s="54" t="s">
        <v>114</v>
      </c>
      <c r="F2" s="53" t="s">
        <v>128</v>
      </c>
      <c r="G2" s="54" t="s">
        <v>114</v>
      </c>
    </row>
    <row r="3" spans="1:7" x14ac:dyDescent="0.3">
      <c r="A3" s="52">
        <v>1</v>
      </c>
      <c r="B3" s="52" t="s">
        <v>115</v>
      </c>
      <c r="C3" s="52" t="s">
        <v>116</v>
      </c>
      <c r="D3" s="52" t="s">
        <v>129</v>
      </c>
      <c r="F3" s="52" t="s">
        <v>131</v>
      </c>
      <c r="G3" s="52" t="s">
        <v>129</v>
      </c>
    </row>
    <row r="4" spans="1:7" x14ac:dyDescent="0.3">
      <c r="A4" s="1">
        <v>2</v>
      </c>
      <c r="B4" s="1" t="s">
        <v>115</v>
      </c>
      <c r="C4" s="1" t="s">
        <v>120</v>
      </c>
      <c r="D4" s="1" t="s">
        <v>129</v>
      </c>
      <c r="F4" s="1" t="s">
        <v>134</v>
      </c>
      <c r="G4" s="1" t="s">
        <v>129</v>
      </c>
    </row>
    <row r="5" spans="1:7" x14ac:dyDescent="0.3">
      <c r="A5" s="1">
        <v>3</v>
      </c>
      <c r="B5" s="1" t="s">
        <v>116</v>
      </c>
      <c r="C5" s="1" t="s">
        <v>115</v>
      </c>
      <c r="D5" s="1" t="s">
        <v>129</v>
      </c>
      <c r="F5" s="1" t="s">
        <v>135</v>
      </c>
      <c r="G5" s="1" t="s">
        <v>129</v>
      </c>
    </row>
    <row r="6" spans="1:7" x14ac:dyDescent="0.3">
      <c r="A6" s="1">
        <v>4</v>
      </c>
      <c r="B6" s="1" t="s">
        <v>116</v>
      </c>
      <c r="C6" s="1" t="s">
        <v>118</v>
      </c>
      <c r="D6" s="1" t="s">
        <v>129</v>
      </c>
      <c r="F6" s="1" t="s">
        <v>138</v>
      </c>
      <c r="G6" s="1"/>
    </row>
    <row r="7" spans="1:7" x14ac:dyDescent="0.3">
      <c r="A7" s="1">
        <v>5</v>
      </c>
      <c r="B7" s="1" t="s">
        <v>116</v>
      </c>
      <c r="C7" s="1" t="s">
        <v>119</v>
      </c>
      <c r="D7" s="1" t="s">
        <v>129</v>
      </c>
      <c r="F7" s="1" t="s">
        <v>139</v>
      </c>
      <c r="G7" s="1"/>
    </row>
    <row r="8" spans="1:7" x14ac:dyDescent="0.3">
      <c r="A8" s="1">
        <v>6</v>
      </c>
      <c r="B8" s="1" t="s">
        <v>116</v>
      </c>
      <c r="C8" s="1" t="s">
        <v>120</v>
      </c>
      <c r="D8" s="1" t="s">
        <v>129</v>
      </c>
      <c r="F8" s="1" t="s">
        <v>140</v>
      </c>
      <c r="G8" s="1"/>
    </row>
    <row r="9" spans="1:7" x14ac:dyDescent="0.3">
      <c r="A9" s="1">
        <v>7</v>
      </c>
      <c r="B9" s="1" t="s">
        <v>119</v>
      </c>
      <c r="C9" s="1" t="s">
        <v>115</v>
      </c>
      <c r="D9" s="1" t="s">
        <v>130</v>
      </c>
      <c r="F9" s="1" t="s">
        <v>141</v>
      </c>
      <c r="G9" s="1"/>
    </row>
    <row r="10" spans="1:7" x14ac:dyDescent="0.3">
      <c r="A10" s="1">
        <v>8</v>
      </c>
      <c r="B10" s="1" t="s">
        <v>120</v>
      </c>
      <c r="C10" s="1" t="s">
        <v>116</v>
      </c>
      <c r="D10" s="1" t="s">
        <v>129</v>
      </c>
      <c r="F10" s="1" t="s">
        <v>142</v>
      </c>
      <c r="G10" s="1"/>
    </row>
    <row r="11" spans="1:7" x14ac:dyDescent="0.3">
      <c r="A11" s="1">
        <v>9</v>
      </c>
      <c r="B11" s="1" t="s">
        <v>120</v>
      </c>
      <c r="C11" s="1" t="s">
        <v>121</v>
      </c>
      <c r="D11" s="1" t="s">
        <v>129</v>
      </c>
      <c r="F11" s="1" t="s">
        <v>143</v>
      </c>
      <c r="G11" s="1"/>
    </row>
    <row r="12" spans="1:7" x14ac:dyDescent="0.3">
      <c r="A12" s="1">
        <v>10</v>
      </c>
      <c r="B12" s="1" t="s">
        <v>121</v>
      </c>
      <c r="C12" s="1" t="s">
        <v>118</v>
      </c>
      <c r="D12" s="1" t="s">
        <v>129</v>
      </c>
      <c r="F12" s="1" t="s">
        <v>144</v>
      </c>
      <c r="G12" s="1"/>
    </row>
    <row r="13" spans="1:7" x14ac:dyDescent="0.3">
      <c r="A13" s="1">
        <v>11</v>
      </c>
      <c r="B13" s="1" t="s">
        <v>118</v>
      </c>
      <c r="C13" s="1" t="s">
        <v>122</v>
      </c>
      <c r="D13" s="1" t="s">
        <v>129</v>
      </c>
      <c r="F13" s="1" t="s">
        <v>146</v>
      </c>
      <c r="G13" s="1"/>
    </row>
    <row r="14" spans="1:7" x14ac:dyDescent="0.3">
      <c r="A14" s="1">
        <v>12</v>
      </c>
      <c r="B14" s="1" t="s">
        <v>118</v>
      </c>
      <c r="C14" s="1" t="s">
        <v>123</v>
      </c>
      <c r="D14" s="1" t="s">
        <v>129</v>
      </c>
      <c r="F14" s="56" t="s">
        <v>147</v>
      </c>
      <c r="G14" s="1"/>
    </row>
    <row r="15" spans="1:7" x14ac:dyDescent="0.3">
      <c r="A15" s="1">
        <v>13</v>
      </c>
      <c r="B15" s="1" t="s">
        <v>118</v>
      </c>
      <c r="C15" s="1" t="s">
        <v>124</v>
      </c>
      <c r="D15" s="1" t="s">
        <v>129</v>
      </c>
      <c r="F15" s="1" t="s">
        <v>145</v>
      </c>
      <c r="G15" s="1"/>
    </row>
    <row r="16" spans="1:7" x14ac:dyDescent="0.3">
      <c r="A16" s="1">
        <v>14</v>
      </c>
      <c r="B16" s="1" t="s">
        <v>122</v>
      </c>
      <c r="C16" s="1" t="s">
        <v>125</v>
      </c>
      <c r="D16" s="1" t="s">
        <v>129</v>
      </c>
      <c r="F16" s="1" t="s">
        <v>148</v>
      </c>
      <c r="G16" s="1"/>
    </row>
    <row r="17" spans="1:7" x14ac:dyDescent="0.3">
      <c r="A17" s="1">
        <v>15</v>
      </c>
      <c r="B17" s="1" t="s">
        <v>124</v>
      </c>
      <c r="C17" s="1" t="s">
        <v>126</v>
      </c>
      <c r="D17" s="1" t="s">
        <v>129</v>
      </c>
      <c r="F17" s="1" t="s">
        <v>151</v>
      </c>
      <c r="G17" s="1"/>
    </row>
    <row r="18" spans="1:7" x14ac:dyDescent="0.3">
      <c r="A18" s="1">
        <v>16</v>
      </c>
      <c r="B18" s="1" t="s">
        <v>127</v>
      </c>
      <c r="C18" s="1" t="s">
        <v>124</v>
      </c>
      <c r="D18" s="1" t="s">
        <v>130</v>
      </c>
      <c r="F18" s="1" t="s">
        <v>152</v>
      </c>
      <c r="G18" s="1"/>
    </row>
    <row r="19" spans="1:7" x14ac:dyDescent="0.3">
      <c r="F19" s="1"/>
      <c r="G19" s="1"/>
    </row>
    <row r="20" spans="1:7" x14ac:dyDescent="0.3">
      <c r="F20" s="1"/>
      <c r="G20" s="1"/>
    </row>
    <row r="21" spans="1:7" x14ac:dyDescent="0.3">
      <c r="F21" s="1"/>
      <c r="G21" s="1"/>
    </row>
    <row r="22" spans="1:7" x14ac:dyDescent="0.3">
      <c r="F22" s="1"/>
      <c r="G22" s="1"/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D51-676D-4193-ABA5-3E56118CBBC6}">
  <dimension ref="A1:K61"/>
  <sheetViews>
    <sheetView zoomScale="85" workbookViewId="0">
      <selection activeCell="H59" sqref="H59:I61"/>
    </sheetView>
  </sheetViews>
  <sheetFormatPr defaultRowHeight="13" x14ac:dyDescent="0.3"/>
  <cols>
    <col min="1" max="1" width="4.4140625" style="57" bestFit="1" customWidth="1"/>
    <col min="2" max="3" width="16.08203125" style="57" bestFit="1" customWidth="1"/>
    <col min="4" max="4" width="4.6640625" style="57" bestFit="1" customWidth="1"/>
    <col min="5" max="5" width="13.9140625" style="57" customWidth="1"/>
    <col min="6" max="6" width="6" style="57" customWidth="1"/>
    <col min="7" max="7" width="16.08203125" style="57" bestFit="1" customWidth="1"/>
    <col min="8" max="8" width="67.25" style="57" bestFit="1" customWidth="1"/>
    <col min="9" max="9" width="49.6640625" style="57" bestFit="1" customWidth="1"/>
    <col min="10" max="10" width="3" style="57" bestFit="1" customWidth="1"/>
    <col min="11" max="11" width="57.5" style="57" bestFit="1" customWidth="1"/>
    <col min="12" max="16384" width="8.6640625" style="57"/>
  </cols>
  <sheetData>
    <row r="1" spans="1:11" ht="13.5" thickBot="1" x14ac:dyDescent="0.35">
      <c r="A1" s="57" t="s">
        <v>246</v>
      </c>
    </row>
    <row r="2" spans="1:11" ht="14" thickBot="1" x14ac:dyDescent="0.35">
      <c r="A2" s="79" t="s">
        <v>117</v>
      </c>
      <c r="B2" s="78" t="s">
        <v>112</v>
      </c>
      <c r="C2" s="78" t="s">
        <v>113</v>
      </c>
      <c r="D2" s="77" t="s">
        <v>114</v>
      </c>
      <c r="E2" s="76"/>
      <c r="G2" s="76" t="s">
        <v>245</v>
      </c>
      <c r="H2" s="76" t="s">
        <v>244</v>
      </c>
      <c r="I2" s="76" t="s">
        <v>243</v>
      </c>
    </row>
    <row r="3" spans="1:11" x14ac:dyDescent="0.3">
      <c r="A3" s="68">
        <v>1</v>
      </c>
      <c r="B3" s="75" t="s">
        <v>115</v>
      </c>
      <c r="C3" s="68" t="s">
        <v>116</v>
      </c>
      <c r="D3" s="74" t="s">
        <v>219</v>
      </c>
      <c r="E3" s="80"/>
      <c r="G3" s="72" t="s">
        <v>115</v>
      </c>
      <c r="H3" s="84" t="s">
        <v>176</v>
      </c>
      <c r="I3" s="85" t="s">
        <v>175</v>
      </c>
    </row>
    <row r="4" spans="1:11" x14ac:dyDescent="0.3">
      <c r="A4" s="70">
        <v>2</v>
      </c>
      <c r="B4" s="72" t="s">
        <v>115</v>
      </c>
      <c r="C4" s="71" t="s">
        <v>120</v>
      </c>
      <c r="D4" s="74" t="s">
        <v>219</v>
      </c>
      <c r="E4" s="80"/>
      <c r="G4" s="70" t="s">
        <v>116</v>
      </c>
      <c r="H4" s="83" t="s">
        <v>199</v>
      </c>
      <c r="I4" s="83" t="s">
        <v>242</v>
      </c>
    </row>
    <row r="5" spans="1:11" x14ac:dyDescent="0.3">
      <c r="A5" s="68">
        <v>3</v>
      </c>
      <c r="B5" s="70" t="s">
        <v>116</v>
      </c>
      <c r="C5" s="72" t="s">
        <v>115</v>
      </c>
      <c r="D5" s="74" t="s">
        <v>219</v>
      </c>
      <c r="E5" s="80"/>
      <c r="H5" s="85" t="s">
        <v>241</v>
      </c>
      <c r="I5" s="85" t="s">
        <v>240</v>
      </c>
      <c r="J5" s="57" t="s">
        <v>155</v>
      </c>
      <c r="K5" s="57" t="s">
        <v>214</v>
      </c>
    </row>
    <row r="6" spans="1:11" x14ac:dyDescent="0.3">
      <c r="A6" s="70">
        <v>4</v>
      </c>
      <c r="B6" s="70" t="s">
        <v>116</v>
      </c>
      <c r="C6" s="65" t="s">
        <v>118</v>
      </c>
      <c r="D6" s="69" t="s">
        <v>219</v>
      </c>
      <c r="E6" s="80"/>
      <c r="H6" s="85" t="s">
        <v>239</v>
      </c>
      <c r="I6" s="85" t="s">
        <v>238</v>
      </c>
      <c r="J6" s="57" t="s">
        <v>155</v>
      </c>
      <c r="K6" s="57" t="s">
        <v>237</v>
      </c>
    </row>
    <row r="7" spans="1:11" x14ac:dyDescent="0.3">
      <c r="A7" s="68">
        <v>5</v>
      </c>
      <c r="B7" s="70" t="s">
        <v>116</v>
      </c>
      <c r="C7" s="73" t="s">
        <v>119</v>
      </c>
      <c r="D7" s="69" t="s">
        <v>219</v>
      </c>
      <c r="E7" s="80"/>
    </row>
    <row r="8" spans="1:11" x14ac:dyDescent="0.3">
      <c r="A8" s="70">
        <v>6</v>
      </c>
      <c r="B8" s="70" t="s">
        <v>116</v>
      </c>
      <c r="C8" s="71" t="s">
        <v>120</v>
      </c>
      <c r="D8" s="69" t="s">
        <v>219</v>
      </c>
      <c r="E8" s="80"/>
      <c r="G8" s="73" t="s">
        <v>119</v>
      </c>
      <c r="H8" s="86" t="s">
        <v>236</v>
      </c>
      <c r="I8" s="87" t="s">
        <v>235</v>
      </c>
    </row>
    <row r="9" spans="1:11" ht="16.5" x14ac:dyDescent="0.3">
      <c r="A9" s="68">
        <v>7</v>
      </c>
      <c r="B9" s="73" t="s">
        <v>119</v>
      </c>
      <c r="C9" s="72" t="s">
        <v>115</v>
      </c>
      <c r="D9" s="67" t="s">
        <v>216</v>
      </c>
      <c r="E9" s="81"/>
      <c r="H9" s="86" t="s">
        <v>176</v>
      </c>
      <c r="I9" s="87" t="s">
        <v>234</v>
      </c>
    </row>
    <row r="10" spans="1:11" x14ac:dyDescent="0.3">
      <c r="A10" s="70">
        <v>8</v>
      </c>
      <c r="B10" s="71" t="s">
        <v>120</v>
      </c>
      <c r="C10" s="70" t="s">
        <v>116</v>
      </c>
      <c r="D10" s="69" t="s">
        <v>219</v>
      </c>
      <c r="E10" s="80"/>
      <c r="H10" s="85" t="s">
        <v>233</v>
      </c>
      <c r="I10" s="85" t="s">
        <v>232</v>
      </c>
      <c r="J10" s="59" t="s">
        <v>155</v>
      </c>
      <c r="K10" s="58" t="s">
        <v>231</v>
      </c>
    </row>
    <row r="11" spans="1:11" x14ac:dyDescent="0.3">
      <c r="A11" s="68">
        <v>9</v>
      </c>
      <c r="B11" s="71" t="s">
        <v>120</v>
      </c>
      <c r="C11" s="66" t="s">
        <v>121</v>
      </c>
      <c r="D11" s="69" t="s">
        <v>219</v>
      </c>
      <c r="E11" s="80"/>
      <c r="H11" s="85" t="s">
        <v>230</v>
      </c>
    </row>
    <row r="12" spans="1:11" x14ac:dyDescent="0.3">
      <c r="A12" s="70">
        <v>10</v>
      </c>
      <c r="B12" s="66" t="s">
        <v>121</v>
      </c>
      <c r="C12" s="65" t="s">
        <v>118</v>
      </c>
      <c r="D12" s="69" t="s">
        <v>219</v>
      </c>
      <c r="E12" s="80"/>
      <c r="H12" s="85" t="s">
        <v>157</v>
      </c>
      <c r="I12" s="85" t="s">
        <v>229</v>
      </c>
    </row>
    <row r="13" spans="1:11" x14ac:dyDescent="0.3">
      <c r="A13" s="68">
        <v>11</v>
      </c>
      <c r="B13" s="65" t="s">
        <v>118</v>
      </c>
      <c r="C13" s="64" t="s">
        <v>122</v>
      </c>
      <c r="D13" s="69" t="s">
        <v>219</v>
      </c>
      <c r="E13" s="80"/>
      <c r="H13" s="85" t="s">
        <v>228</v>
      </c>
      <c r="I13" s="85" t="s">
        <v>227</v>
      </c>
      <c r="J13" s="59" t="s">
        <v>155</v>
      </c>
      <c r="K13" s="58" t="s">
        <v>226</v>
      </c>
    </row>
    <row r="14" spans="1:11" x14ac:dyDescent="0.3">
      <c r="A14" s="70">
        <v>12</v>
      </c>
      <c r="B14" s="65" t="s">
        <v>118</v>
      </c>
      <c r="C14" s="62" t="s">
        <v>123</v>
      </c>
      <c r="D14" s="69" t="s">
        <v>219</v>
      </c>
      <c r="E14" s="80"/>
      <c r="H14" s="57" t="s">
        <v>225</v>
      </c>
      <c r="I14" s="57" t="s">
        <v>224</v>
      </c>
    </row>
    <row r="15" spans="1:11" x14ac:dyDescent="0.3">
      <c r="A15" s="68">
        <v>13</v>
      </c>
      <c r="B15" s="65" t="s">
        <v>118</v>
      </c>
      <c r="C15" s="61" t="s">
        <v>124</v>
      </c>
      <c r="D15" s="69" t="s">
        <v>219</v>
      </c>
      <c r="E15" s="80"/>
      <c r="H15" s="57" t="s">
        <v>223</v>
      </c>
      <c r="I15" s="57" t="s">
        <v>222</v>
      </c>
    </row>
    <row r="16" spans="1:11" x14ac:dyDescent="0.3">
      <c r="A16" s="70">
        <v>14</v>
      </c>
      <c r="B16" s="65" t="s">
        <v>118</v>
      </c>
      <c r="C16" s="72" t="s">
        <v>115</v>
      </c>
      <c r="D16" s="69" t="s">
        <v>219</v>
      </c>
      <c r="E16" s="80"/>
    </row>
    <row r="17" spans="1:11" x14ac:dyDescent="0.3">
      <c r="A17" s="68">
        <v>15</v>
      </c>
      <c r="B17" s="64" t="s">
        <v>122</v>
      </c>
      <c r="C17" s="63" t="s">
        <v>125</v>
      </c>
      <c r="D17" s="69" t="s">
        <v>219</v>
      </c>
      <c r="E17" s="80"/>
      <c r="F17" s="57" t="s">
        <v>129</v>
      </c>
      <c r="G17" s="71" t="s">
        <v>120</v>
      </c>
      <c r="H17" s="86" t="s">
        <v>221</v>
      </c>
      <c r="I17" s="87" t="s">
        <v>220</v>
      </c>
    </row>
    <row r="18" spans="1:11" x14ac:dyDescent="0.3">
      <c r="A18" s="70">
        <v>16</v>
      </c>
      <c r="B18" s="61" t="s">
        <v>124</v>
      </c>
      <c r="C18" s="60" t="s">
        <v>126</v>
      </c>
      <c r="D18" s="69" t="s">
        <v>219</v>
      </c>
      <c r="E18" s="80"/>
      <c r="H18" s="85"/>
      <c r="I18" s="85" t="s">
        <v>218</v>
      </c>
      <c r="J18" s="57" t="s">
        <v>155</v>
      </c>
      <c r="K18" s="57" t="s">
        <v>217</v>
      </c>
    </row>
    <row r="19" spans="1:11" ht="16.5" x14ac:dyDescent="0.3">
      <c r="A19" s="68">
        <v>17</v>
      </c>
      <c r="B19" s="60" t="s">
        <v>127</v>
      </c>
      <c r="C19" s="61" t="s">
        <v>124</v>
      </c>
      <c r="D19" s="67" t="s">
        <v>216</v>
      </c>
      <c r="E19" s="81"/>
      <c r="H19" s="57" t="s">
        <v>215</v>
      </c>
      <c r="I19" s="57" t="s">
        <v>214</v>
      </c>
    </row>
    <row r="20" spans="1:11" x14ac:dyDescent="0.3">
      <c r="H20" s="57" t="s">
        <v>213</v>
      </c>
      <c r="I20" s="57" t="s">
        <v>212</v>
      </c>
    </row>
    <row r="21" spans="1:11" x14ac:dyDescent="0.3">
      <c r="H21" s="57" t="s">
        <v>211</v>
      </c>
      <c r="I21" s="57" t="s">
        <v>167</v>
      </c>
    </row>
    <row r="22" spans="1:11" x14ac:dyDescent="0.3">
      <c r="F22" s="57" t="s">
        <v>129</v>
      </c>
      <c r="H22" s="86" t="s">
        <v>210</v>
      </c>
      <c r="I22" s="87" t="s">
        <v>209</v>
      </c>
    </row>
    <row r="24" spans="1:11" x14ac:dyDescent="0.3">
      <c r="G24" s="66" t="s">
        <v>121</v>
      </c>
      <c r="H24" s="57" t="s">
        <v>208</v>
      </c>
    </row>
    <row r="26" spans="1:11" x14ac:dyDescent="0.3">
      <c r="G26" s="65" t="s">
        <v>118</v>
      </c>
      <c r="H26" s="85" t="s">
        <v>207</v>
      </c>
      <c r="I26" s="85" t="s">
        <v>206</v>
      </c>
    </row>
    <row r="27" spans="1:11" x14ac:dyDescent="0.3">
      <c r="H27" s="85" t="s">
        <v>174</v>
      </c>
      <c r="I27" s="85" t="s">
        <v>205</v>
      </c>
    </row>
    <row r="30" spans="1:11" x14ac:dyDescent="0.3">
      <c r="G30" s="64" t="s">
        <v>122</v>
      </c>
      <c r="H30" s="57" t="s">
        <v>204</v>
      </c>
      <c r="I30" s="57" t="s">
        <v>203</v>
      </c>
    </row>
    <row r="31" spans="1:11" x14ac:dyDescent="0.3">
      <c r="H31" s="57" t="s">
        <v>202</v>
      </c>
    </row>
    <row r="32" spans="1:11" x14ac:dyDescent="0.3">
      <c r="H32" s="57" t="s">
        <v>201</v>
      </c>
      <c r="I32" s="57" t="s">
        <v>200</v>
      </c>
    </row>
    <row r="33" spans="6:9" x14ac:dyDescent="0.3">
      <c r="H33" s="57" t="s">
        <v>199</v>
      </c>
      <c r="I33" s="57" t="s">
        <v>198</v>
      </c>
    </row>
    <row r="34" spans="6:9" x14ac:dyDescent="0.3">
      <c r="H34" s="86" t="s">
        <v>197</v>
      </c>
      <c r="I34" s="86" t="s">
        <v>196</v>
      </c>
    </row>
    <row r="35" spans="6:9" x14ac:dyDescent="0.3">
      <c r="H35" s="57" t="s">
        <v>195</v>
      </c>
      <c r="I35" s="57" t="s">
        <v>194</v>
      </c>
    </row>
    <row r="36" spans="6:9" x14ac:dyDescent="0.3">
      <c r="H36" s="86" t="s">
        <v>193</v>
      </c>
      <c r="I36" s="86" t="s">
        <v>192</v>
      </c>
    </row>
    <row r="37" spans="6:9" x14ac:dyDescent="0.3">
      <c r="H37" s="57" t="s">
        <v>191</v>
      </c>
      <c r="I37" s="57" t="s">
        <v>190</v>
      </c>
    </row>
    <row r="39" spans="6:9" x14ac:dyDescent="0.3">
      <c r="G39" s="63" t="s">
        <v>125</v>
      </c>
      <c r="H39" s="86" t="s">
        <v>189</v>
      </c>
      <c r="I39" s="86" t="s">
        <v>188</v>
      </c>
    </row>
    <row r="40" spans="6:9" x14ac:dyDescent="0.3">
      <c r="H40" s="57" t="s">
        <v>187</v>
      </c>
      <c r="I40" s="57" t="s">
        <v>186</v>
      </c>
    </row>
    <row r="41" spans="6:9" x14ac:dyDescent="0.3">
      <c r="H41" s="87" t="s">
        <v>185</v>
      </c>
      <c r="I41" s="86" t="s">
        <v>184</v>
      </c>
    </row>
    <row r="42" spans="6:9" x14ac:dyDescent="0.3">
      <c r="F42" s="57" t="s">
        <v>129</v>
      </c>
      <c r="H42" s="88" t="s">
        <v>183</v>
      </c>
      <c r="I42" s="85"/>
    </row>
    <row r="43" spans="6:9" x14ac:dyDescent="0.3">
      <c r="H43" s="85" t="s">
        <v>163</v>
      </c>
      <c r="I43" s="85" t="s">
        <v>182</v>
      </c>
    </row>
    <row r="44" spans="6:9" x14ac:dyDescent="0.3">
      <c r="H44" s="85" t="s">
        <v>181</v>
      </c>
      <c r="I44" s="85" t="s">
        <v>180</v>
      </c>
    </row>
    <row r="46" spans="6:9" x14ac:dyDescent="0.3">
      <c r="G46" s="62" t="s">
        <v>123</v>
      </c>
      <c r="H46" s="86" t="s">
        <v>179</v>
      </c>
      <c r="I46" s="87" t="s">
        <v>178</v>
      </c>
    </row>
    <row r="47" spans="6:9" x14ac:dyDescent="0.3">
      <c r="H47" s="85" t="s">
        <v>174</v>
      </c>
      <c r="I47" s="85" t="s">
        <v>177</v>
      </c>
    </row>
    <row r="48" spans="6:9" x14ac:dyDescent="0.3">
      <c r="H48" s="86" t="s">
        <v>176</v>
      </c>
      <c r="I48" s="87" t="s">
        <v>175</v>
      </c>
    </row>
    <row r="49" spans="6:11" x14ac:dyDescent="0.3">
      <c r="H49" s="85" t="s">
        <v>174</v>
      </c>
      <c r="I49" s="85" t="s">
        <v>173</v>
      </c>
    </row>
    <row r="51" spans="6:11" x14ac:dyDescent="0.3">
      <c r="G51" s="61" t="s">
        <v>124</v>
      </c>
      <c r="H51" s="57" t="s">
        <v>163</v>
      </c>
      <c r="I51" s="57" t="s">
        <v>162</v>
      </c>
    </row>
    <row r="52" spans="6:11" x14ac:dyDescent="0.3">
      <c r="H52" s="86" t="s">
        <v>172</v>
      </c>
      <c r="I52" s="86" t="s">
        <v>171</v>
      </c>
    </row>
    <row r="53" spans="6:11" x14ac:dyDescent="0.3">
      <c r="H53" s="57" t="s">
        <v>170</v>
      </c>
      <c r="I53" s="57" t="s">
        <v>169</v>
      </c>
    </row>
    <row r="54" spans="6:11" x14ac:dyDescent="0.3">
      <c r="H54" s="57" t="s">
        <v>168</v>
      </c>
      <c r="I54" s="57" t="s">
        <v>167</v>
      </c>
    </row>
    <row r="56" spans="6:11" x14ac:dyDescent="0.3">
      <c r="G56" s="60" t="s">
        <v>127</v>
      </c>
      <c r="H56" s="85" t="s">
        <v>157</v>
      </c>
      <c r="I56" s="85" t="s">
        <v>166</v>
      </c>
    </row>
    <row r="57" spans="6:11" x14ac:dyDescent="0.3">
      <c r="H57" s="57" t="s">
        <v>165</v>
      </c>
      <c r="I57" s="57" t="s">
        <v>164</v>
      </c>
    </row>
    <row r="58" spans="6:11" x14ac:dyDescent="0.3">
      <c r="H58" s="57" t="s">
        <v>163</v>
      </c>
      <c r="I58" s="57" t="s">
        <v>162</v>
      </c>
    </row>
    <row r="59" spans="6:11" x14ac:dyDescent="0.3">
      <c r="F59" s="57" t="s">
        <v>129</v>
      </c>
      <c r="H59" s="86" t="s">
        <v>161</v>
      </c>
      <c r="I59" s="86" t="s">
        <v>160</v>
      </c>
    </row>
    <row r="60" spans="6:11" x14ac:dyDescent="0.3">
      <c r="H60" s="86" t="s">
        <v>159</v>
      </c>
      <c r="I60" s="87" t="s">
        <v>158</v>
      </c>
    </row>
    <row r="61" spans="6:11" x14ac:dyDescent="0.3">
      <c r="F61" s="57" t="s">
        <v>129</v>
      </c>
      <c r="H61" s="86" t="s">
        <v>157</v>
      </c>
      <c r="I61" s="87" t="s">
        <v>156</v>
      </c>
      <c r="J61" s="57" t="s">
        <v>155</v>
      </c>
      <c r="K61" s="57" t="s">
        <v>154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進捗管理</vt:lpstr>
      <vt:lpstr>予実管理グラフ</vt:lpstr>
      <vt:lpstr>画面情報</vt:lpstr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2023-06-23T06:59:57Z</dcterms:modified>
</cp:coreProperties>
</file>