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9BCF70BF-6347-42CB-9708-7568BF99155C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J67" i="5" l="1"/>
  <c r="V5" i="6" s="1"/>
  <c r="I67" i="5"/>
  <c r="V3" i="6" s="1"/>
  <c r="X3" i="6" s="1"/>
  <c r="H71" i="5"/>
  <c r="H81" i="5"/>
  <c r="H80" i="5"/>
  <c r="H79" i="5"/>
  <c r="H77" i="5"/>
  <c r="H76" i="5"/>
  <c r="H75" i="5"/>
  <c r="H74" i="5"/>
  <c r="H73" i="5"/>
  <c r="H72" i="5"/>
  <c r="V7" i="6" l="1"/>
  <c r="W7" i="6"/>
  <c r="H83" i="5"/>
  <c r="H84" i="5" s="1"/>
  <c r="H86" i="5"/>
</calcChain>
</file>

<file path=xl/sharedStrings.xml><?xml version="1.0" encoding="utf-8"?>
<sst xmlns="http://schemas.openxmlformats.org/spreadsheetml/2006/main" count="353" uniqueCount="132">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</sst>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6"/>
  <sheetViews>
    <sheetView zoomScale="80" zoomScaleNormal="80" workbookViewId="0">
      <pane ySplit="2" topLeftCell="A3" activePane="bottomLeft" state="frozen"/>
      <selection pane="bottomLeft" activeCell="F42" sqref="F42"/>
    </sheetView>
  </sheetViews>
  <sheetFormatPr defaultRowHeight="14.4" x14ac:dyDescent="0.3"/>
  <cols>
    <col min="1" max="1" width="4.453125" customWidth="1"/>
    <col min="2" max="2" width="12.453125" customWidth="1"/>
    <col min="3" max="3" width="33" customWidth="1"/>
    <col min="9" max="10" width="6.81640625" customWidth="1"/>
    <col min="11" max="40" width="3.453125" customWidth="1"/>
  </cols>
  <sheetData>
    <row r="1" spans="1:40" x14ac:dyDescent="0.3">
      <c r="A1" s="56" t="s">
        <v>31</v>
      </c>
      <c r="B1" s="56" t="s">
        <v>4</v>
      </c>
      <c r="C1" s="56"/>
      <c r="D1" s="56" t="s">
        <v>32</v>
      </c>
      <c r="E1" s="56" t="s">
        <v>2</v>
      </c>
      <c r="F1" s="56" t="s">
        <v>5</v>
      </c>
      <c r="G1" s="56"/>
      <c r="H1" s="56" t="s">
        <v>3</v>
      </c>
      <c r="I1" s="56" t="s">
        <v>107</v>
      </c>
      <c r="J1" s="56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6"/>
      <c r="B2" s="2" t="s">
        <v>29</v>
      </c>
      <c r="C2" s="2" t="s">
        <v>30</v>
      </c>
      <c r="D2" s="56"/>
      <c r="E2" s="56"/>
      <c r="F2" s="2" t="s">
        <v>0</v>
      </c>
      <c r="G2" s="2" t="s">
        <v>1</v>
      </c>
      <c r="H2" s="56"/>
      <c r="I2" s="56"/>
      <c r="J2" s="56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.2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.2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.2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.2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 t="shared" si="0"/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.2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.2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.2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.2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.2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.2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.2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.2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.2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45100</v>
      </c>
      <c r="H16" s="4">
        <v>90</v>
      </c>
      <c r="I16" s="4">
        <v>10</v>
      </c>
      <c r="J16" s="4">
        <f>(I16*IF(H16="終了",100,IF(H16="未着手",0,H16)))/100</f>
        <v>9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0"/>
      <c r="AF16" s="10"/>
      <c r="AG16" s="10"/>
      <c r="AH16" s="1"/>
      <c r="AI16" s="1"/>
      <c r="AJ16" s="1"/>
      <c r="AK16" s="1"/>
      <c r="AL16" s="1"/>
      <c r="AM16" s="1"/>
      <c r="AN16" s="1"/>
    </row>
    <row r="17" spans="1:40" ht="16.2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45100</v>
      </c>
      <c r="H17" s="4">
        <v>90</v>
      </c>
      <c r="I17" s="4">
        <v>10</v>
      </c>
      <c r="J17" s="4">
        <f>(I17*IF(H17="終了",100,IF(H17="未着手",0,H17)))/100</f>
        <v>9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0"/>
      <c r="AF17" s="10"/>
      <c r="AG17" s="10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45100</v>
      </c>
      <c r="H18" s="4">
        <v>90</v>
      </c>
      <c r="I18" s="4">
        <v>10</v>
      </c>
      <c r="J18" s="4">
        <f t="shared" ref="J18:J66" si="1">(I18*IF(H18="終了",100,IF(H18="未着手",0,H18)))/100</f>
        <v>9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0"/>
      <c r="AF18" s="10"/>
      <c r="AG18" s="10"/>
      <c r="AH18" s="1"/>
      <c r="AI18" s="1"/>
      <c r="AJ18" s="1"/>
      <c r="AK18" s="1"/>
      <c r="AL18" s="1"/>
      <c r="AM18" s="1"/>
      <c r="AN18" s="1"/>
    </row>
    <row r="19" spans="1:40" ht="16.2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 t="shared" si="1"/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si="1"/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.2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.2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.2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.2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>
        <v>70</v>
      </c>
      <c r="I26" s="4">
        <v>4</v>
      </c>
      <c r="J26" s="4">
        <f t="shared" si="1"/>
        <v>2.8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>
        <v>20</v>
      </c>
      <c r="I27" s="4">
        <v>4</v>
      </c>
      <c r="J27" s="4">
        <f t="shared" si="1"/>
        <v>0.8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.2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>
        <v>90</v>
      </c>
      <c r="I29" s="4">
        <v>4</v>
      </c>
      <c r="J29" s="4">
        <f t="shared" si="1"/>
        <v>3.6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.2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.2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.2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.2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.2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30</v>
      </c>
      <c r="I39" s="4">
        <v>2</v>
      </c>
      <c r="J39" s="4">
        <f t="shared" si="1"/>
        <v>0.6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.2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20</v>
      </c>
      <c r="I42" s="4">
        <v>2</v>
      </c>
      <c r="J42" s="4">
        <f t="shared" si="1"/>
        <v>0.4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.2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>
        <v>60</v>
      </c>
      <c r="I43" s="4">
        <v>2</v>
      </c>
      <c r="J43" s="4">
        <f t="shared" si="1"/>
        <v>1.2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.2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>
        <v>60</v>
      </c>
      <c r="I44" s="4">
        <v>2</v>
      </c>
      <c r="J44" s="4">
        <f t="shared" si="1"/>
        <v>1.2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.2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.2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45093</v>
      </c>
      <c r="H49" s="4">
        <v>60</v>
      </c>
      <c r="I49" s="4">
        <v>4</v>
      </c>
      <c r="J49" s="4">
        <f t="shared" si="1"/>
        <v>2.4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45091</v>
      </c>
      <c r="G50" s="5">
        <v>45093</v>
      </c>
      <c r="H50" s="4" t="s">
        <v>28</v>
      </c>
      <c r="I50" s="4">
        <v>5</v>
      </c>
      <c r="J50" s="4">
        <f t="shared" si="1"/>
        <v>0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.2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45096</v>
      </c>
      <c r="G51" s="5">
        <v>45097</v>
      </c>
      <c r="H51" s="4">
        <v>80</v>
      </c>
      <c r="I51" s="4">
        <v>4</v>
      </c>
      <c r="J51" s="4">
        <f t="shared" si="1"/>
        <v>3.2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45096</v>
      </c>
      <c r="G52" s="5">
        <v>45097</v>
      </c>
      <c r="H52" s="4">
        <v>40</v>
      </c>
      <c r="I52" s="4">
        <v>4</v>
      </c>
      <c r="J52" s="4">
        <f t="shared" si="1"/>
        <v>1.6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.2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50</v>
      </c>
      <c r="I57" s="4">
        <v>7</v>
      </c>
      <c r="J57" s="4">
        <f t="shared" si="1"/>
        <v>3.5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50</v>
      </c>
      <c r="I58" s="4">
        <v>7</v>
      </c>
      <c r="J58" s="4">
        <f t="shared" si="1"/>
        <v>3.5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6.2" x14ac:dyDescent="0.3">
      <c r="A59" s="1"/>
      <c r="B59" s="2"/>
      <c r="C59" s="2" t="s">
        <v>55</v>
      </c>
      <c r="D59" s="2" t="s">
        <v>42</v>
      </c>
      <c r="E59" s="2" t="s">
        <v>25</v>
      </c>
      <c r="F59" s="5">
        <v>45086</v>
      </c>
      <c r="G59" s="5">
        <v>45089</v>
      </c>
      <c r="H59" s="4" t="s">
        <v>15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1"/>
      <c r="R59" s="11"/>
      <c r="S59" s="10"/>
      <c r="T59" s="11"/>
      <c r="U59" s="11"/>
      <c r="V59" s="10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" t="s">
        <v>55</v>
      </c>
      <c r="D60" s="3" t="s">
        <v>43</v>
      </c>
      <c r="E60" s="2" t="s">
        <v>25</v>
      </c>
      <c r="F60" s="5">
        <v>45086</v>
      </c>
      <c r="G60" s="5">
        <v>45089</v>
      </c>
      <c r="H60" s="4" t="s">
        <v>15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1"/>
      <c r="R60" s="11"/>
      <c r="S60" s="10"/>
      <c r="T60" s="11"/>
      <c r="U60" s="11"/>
      <c r="V60" s="10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"/>
      <c r="AI60" s="1"/>
      <c r="AJ60" s="1"/>
      <c r="AK60" s="1"/>
      <c r="AL60" s="1"/>
      <c r="AM60" s="1"/>
      <c r="AN60" s="1"/>
    </row>
    <row r="61" spans="1:40" ht="16.2" x14ac:dyDescent="0.3">
      <c r="A61" s="1"/>
      <c r="B61" s="2"/>
      <c r="C61" s="2" t="s">
        <v>56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46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.2" x14ac:dyDescent="0.3">
      <c r="A63" s="1"/>
      <c r="B63" s="2"/>
      <c r="C63" s="2" t="s">
        <v>46</v>
      </c>
      <c r="D63" s="2" t="s">
        <v>44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65</v>
      </c>
      <c r="D64" s="3" t="s">
        <v>43</v>
      </c>
      <c r="E64" s="2" t="s">
        <v>25</v>
      </c>
      <c r="F64" s="5">
        <v>45089</v>
      </c>
      <c r="G64" s="5">
        <v>45089</v>
      </c>
      <c r="H64" s="4" t="s">
        <v>15</v>
      </c>
      <c r="I64" s="4">
        <v>1</v>
      </c>
      <c r="J64" s="4">
        <f t="shared" si="1"/>
        <v>1</v>
      </c>
      <c r="K64" s="6"/>
      <c r="L64" s="6"/>
      <c r="M64" s="6"/>
      <c r="N64" s="1"/>
      <c r="O64" s="1"/>
      <c r="P64" s="1"/>
      <c r="Q64" s="11"/>
      <c r="R64" s="11"/>
      <c r="S64" s="11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8" x14ac:dyDescent="0.3">
      <c r="A65" s="1"/>
      <c r="B65" s="2"/>
      <c r="C65" s="2" t="s">
        <v>84</v>
      </c>
      <c r="D65" s="3" t="s">
        <v>41</v>
      </c>
      <c r="E65" s="2" t="s">
        <v>25</v>
      </c>
      <c r="F65" s="5">
        <v>45090</v>
      </c>
      <c r="G65" s="5">
        <v>45097</v>
      </c>
      <c r="H65" s="4" t="s">
        <v>86</v>
      </c>
      <c r="I65" s="4">
        <v>6</v>
      </c>
      <c r="J65" s="4">
        <f t="shared" si="1"/>
        <v>6</v>
      </c>
      <c r="K65" s="6"/>
      <c r="L65" s="6"/>
      <c r="M65" s="6"/>
      <c r="N65" s="1"/>
      <c r="O65" s="1"/>
      <c r="P65" s="1"/>
      <c r="Q65" s="11"/>
      <c r="R65" s="11"/>
      <c r="S65" s="11"/>
      <c r="T65" s="11"/>
      <c r="U65" s="11"/>
      <c r="V65" s="11"/>
      <c r="W65" s="10"/>
      <c r="X65" s="10"/>
      <c r="Y65" s="10"/>
      <c r="Z65" s="10"/>
      <c r="AA65" s="11"/>
      <c r="AB65" s="11"/>
      <c r="AC65" s="10"/>
      <c r="AD65" s="10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49</v>
      </c>
      <c r="D66" s="3" t="s">
        <v>41</v>
      </c>
      <c r="E66" s="2" t="s">
        <v>25</v>
      </c>
      <c r="F66" s="5">
        <v>45097</v>
      </c>
      <c r="G66" s="5">
        <v>45100</v>
      </c>
      <c r="H66" s="4">
        <v>20</v>
      </c>
      <c r="I66" s="4">
        <v>4</v>
      </c>
      <c r="J66" s="4">
        <f t="shared" si="1"/>
        <v>0.8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0"/>
      <c r="AE66" s="10"/>
      <c r="AF66" s="10"/>
      <c r="AG66" s="10"/>
      <c r="AH66" s="1"/>
      <c r="AI66" s="1"/>
      <c r="AJ66" s="1"/>
      <c r="AK66" s="1"/>
      <c r="AL66" s="1"/>
      <c r="AM66" s="1"/>
      <c r="AN66" s="1"/>
    </row>
    <row r="67" spans="1:40" ht="18" x14ac:dyDescent="0.3">
      <c r="B67" s="45"/>
      <c r="C67" s="45"/>
      <c r="D67" s="46"/>
      <c r="E67" s="45"/>
      <c r="F67" s="47"/>
      <c r="G67" s="47"/>
      <c r="H67" s="44"/>
      <c r="I67" s="44">
        <f>SUM(I3:I66)</f>
        <v>195</v>
      </c>
      <c r="J67" s="44">
        <f>SUM(J3:J66)</f>
        <v>154.60000000000002</v>
      </c>
      <c r="K67" s="48"/>
      <c r="L67" s="48"/>
      <c r="M67" s="48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40" ht="18" x14ac:dyDescent="0.3">
      <c r="B68" s="45"/>
      <c r="C68" s="45"/>
      <c r="D68" s="46"/>
      <c r="E68" s="45"/>
      <c r="F68" s="47"/>
      <c r="G68" s="47"/>
      <c r="H68" s="44"/>
      <c r="I68" s="44"/>
      <c r="J68" s="44"/>
      <c r="K68" s="48"/>
      <c r="L68" s="48"/>
      <c r="M68" s="48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40" ht="15" thickBot="1" x14ac:dyDescent="0.35"/>
    <row r="70" spans="1:40" ht="16.8" thickBot="1" x14ac:dyDescent="0.35">
      <c r="G70" s="27" t="s">
        <v>87</v>
      </c>
      <c r="H70" s="28" t="s">
        <v>88</v>
      </c>
      <c r="I70" s="44"/>
    </row>
    <row r="71" spans="1:40" x14ac:dyDescent="0.3">
      <c r="D71" s="37">
        <v>45092</v>
      </c>
      <c r="E71" s="23">
        <v>0.57999999999999996</v>
      </c>
      <c r="G71" s="30" t="s">
        <v>15</v>
      </c>
      <c r="H71" s="36">
        <f>COUNTIF(H15:H66,"終了")</f>
        <v>29</v>
      </c>
    </row>
    <row r="72" spans="1:40" x14ac:dyDescent="0.3">
      <c r="G72" s="24" t="s">
        <v>28</v>
      </c>
      <c r="H72" s="25">
        <f>COUNTIF(H15:H66,"未着手")</f>
        <v>3</v>
      </c>
    </row>
    <row r="73" spans="1:40" x14ac:dyDescent="0.3">
      <c r="G73" s="24">
        <v>10</v>
      </c>
      <c r="H73" s="25">
        <f>COUNTIF(H15:H66,10)</f>
        <v>1</v>
      </c>
    </row>
    <row r="74" spans="1:40" x14ac:dyDescent="0.3">
      <c r="G74" s="24">
        <v>20</v>
      </c>
      <c r="H74" s="25">
        <f>COUNTIF(H15:H66,20)</f>
        <v>3</v>
      </c>
    </row>
    <row r="75" spans="1:40" x14ac:dyDescent="0.3">
      <c r="G75" s="24">
        <v>30</v>
      </c>
      <c r="H75" s="25">
        <f>COUNTIF(H15:H66,30)</f>
        <v>1</v>
      </c>
    </row>
    <row r="76" spans="1:40" x14ac:dyDescent="0.3">
      <c r="G76" s="24">
        <v>40</v>
      </c>
      <c r="H76" s="25">
        <f>COUNTIF(H15:H66,40)</f>
        <v>1</v>
      </c>
    </row>
    <row r="77" spans="1:40" x14ac:dyDescent="0.3">
      <c r="G77" s="24">
        <v>50</v>
      </c>
      <c r="H77" s="25">
        <f>COUNTIF(H15:H66,50)</f>
        <v>2</v>
      </c>
    </row>
    <row r="78" spans="1:40" x14ac:dyDescent="0.3">
      <c r="G78" s="24">
        <v>60</v>
      </c>
      <c r="H78" s="25">
        <f>COUNTIF(H15:H66,60)</f>
        <v>3</v>
      </c>
    </row>
    <row r="79" spans="1:40" x14ac:dyDescent="0.3">
      <c r="G79" s="24">
        <v>70</v>
      </c>
      <c r="H79" s="25">
        <f>COUNTIF(H15:H66,70)</f>
        <v>1</v>
      </c>
    </row>
    <row r="80" spans="1:40" x14ac:dyDescent="0.3">
      <c r="G80" s="24">
        <v>80</v>
      </c>
      <c r="H80" s="25">
        <f>COUNTIF(H15:H66,80)</f>
        <v>2</v>
      </c>
    </row>
    <row r="81" spans="7:10" ht="15" thickBot="1" x14ac:dyDescent="0.35">
      <c r="G81" s="34">
        <v>90</v>
      </c>
      <c r="H81" s="31">
        <f>COUNTIF(H15:H66,90)</f>
        <v>6</v>
      </c>
    </row>
    <row r="82" spans="7:10" ht="15" thickBot="1" x14ac:dyDescent="0.35">
      <c r="G82" s="32"/>
      <c r="H82" s="33"/>
    </row>
    <row r="83" spans="7:10" x14ac:dyDescent="0.3">
      <c r="G83" s="35" t="s">
        <v>89</v>
      </c>
      <c r="H83" s="29">
        <f>SUM(H71:H81)</f>
        <v>52</v>
      </c>
    </row>
    <row r="84" spans="7:10" ht="15" thickBot="1" x14ac:dyDescent="0.35">
      <c r="G84" s="34" t="s">
        <v>90</v>
      </c>
      <c r="H84" s="26">
        <f>(H71*100+G73*H73+G74*H74+G75*H75+G76*H76+G77*H77+G78*H78+G79*H79+G80*H80+G81*H81)/H83*100/100/100</f>
        <v>0.78653846153846163</v>
      </c>
      <c r="I84" s="23"/>
      <c r="J84" s="23"/>
    </row>
    <row r="86" spans="7:10" x14ac:dyDescent="0.3">
      <c r="G86" t="s">
        <v>106</v>
      </c>
      <c r="H86">
        <f>(H71*100+G73*H73+G74*H74+G75*H75+G76*H76+G77*H77+G78*H78+G79*H79+G80*H80+G81*H81)/100</f>
        <v>40.9</v>
      </c>
    </row>
  </sheetData>
  <autoFilter ref="C14:AN66" xr:uid="{1CB11DB3-7C11-43B5-B385-254E6AE4EFD3}">
    <sortState xmlns:xlrd2="http://schemas.microsoft.com/office/spreadsheetml/2017/richdata2" ref="C15:AN66">
      <sortCondition ref="E14:E66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tabSelected="1" workbookViewId="0"/>
  </sheetViews>
  <sheetFormatPr defaultRowHeight="14.4" x14ac:dyDescent="0.3"/>
  <cols>
    <col min="2" max="6" width="5.6328125" customWidth="1"/>
    <col min="7" max="8" width="5.6328125" hidden="1" customWidth="1"/>
    <col min="9" max="20" width="5.6328125" customWidth="1"/>
    <col min="22" max="22" width="12.08984375" customWidth="1"/>
    <col min="23" max="23" width="11.9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進捗管理!I67</f>
        <v>195</v>
      </c>
      <c r="W3">
        <v>18</v>
      </c>
      <c r="X3">
        <f>V3+W3</f>
        <v>213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進捗管理!J67</f>
        <v>154.60000000000002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0.79282051282051291</v>
      </c>
      <c r="W7" s="50">
        <f>V5/X3</f>
        <v>0.72582159624413156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18"/>
  <sheetViews>
    <sheetView workbookViewId="0"/>
  </sheetViews>
  <sheetFormatPr defaultRowHeight="14.4" x14ac:dyDescent="0.3"/>
  <cols>
    <col min="1" max="1" width="4.90625" customWidth="1"/>
    <col min="2" max="2" width="11" customWidth="1"/>
    <col min="3" max="3" width="11.1796875" customWidth="1"/>
    <col min="4" max="4" width="4.90625" customWidth="1"/>
    <col min="6" max="6" width="25.54296875" customWidth="1"/>
    <col min="7" max="7" width="6.90625" customWidth="1"/>
  </cols>
  <sheetData>
    <row r="1" spans="1:7" ht="15" thickBot="1" x14ac:dyDescent="0.35"/>
    <row r="2" spans="1:7" ht="15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/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/>
      <c r="G4" s="1"/>
    </row>
    <row r="5" spans="1:7" x14ac:dyDescent="0.3">
      <c r="A5" s="1">
        <v>3</v>
      </c>
      <c r="B5" s="1" t="s">
        <v>116</v>
      </c>
      <c r="C5" s="1" t="s">
        <v>115</v>
      </c>
      <c r="D5" s="1" t="s">
        <v>130</v>
      </c>
      <c r="F5" s="1"/>
      <c r="G5" s="1"/>
    </row>
    <row r="6" spans="1:7" x14ac:dyDescent="0.3">
      <c r="A6" s="1">
        <v>4</v>
      </c>
      <c r="B6" s="1" t="s">
        <v>116</v>
      </c>
      <c r="C6" s="1" t="s">
        <v>118</v>
      </c>
      <c r="D6" s="1" t="s">
        <v>130</v>
      </c>
      <c r="F6" s="1"/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/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/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/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/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/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/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/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1"/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/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130</v>
      </c>
      <c r="F16" s="1"/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130</v>
      </c>
      <c r="F17" s="1"/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2023-06-19T04:24:47Z</dcterms:modified>
</cp:coreProperties>
</file>