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68274962-AA80-4109-BC76-66B32098E6B9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進捗管理" sheetId="5" r:id="rId1"/>
    <sheet name="予実管理グラフ" sheetId="6" r:id="rId2"/>
  </sheets>
  <definedNames>
    <definedName name="_xlnm._FilterDatabase" localSheetId="0" hidden="1">進捗管理!$C$14:$AN$66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5" l="1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23" i="5"/>
  <c r="J24" i="5"/>
  <c r="J25" i="5"/>
  <c r="J26" i="5"/>
  <c r="J27" i="5"/>
  <c r="J28" i="5"/>
  <c r="J29" i="5"/>
  <c r="J18" i="5"/>
  <c r="J19" i="5"/>
  <c r="J20" i="5"/>
  <c r="J21" i="5"/>
  <c r="J22" i="5"/>
  <c r="J17" i="5"/>
  <c r="J16" i="5"/>
  <c r="J10" i="5"/>
  <c r="J5" i="5"/>
  <c r="J6" i="5"/>
  <c r="J8" i="5"/>
  <c r="J9" i="5"/>
  <c r="J12" i="5"/>
  <c r="J13" i="5"/>
  <c r="J15" i="5"/>
  <c r="J4" i="5"/>
  <c r="J67" i="5" l="1"/>
  <c r="V5" i="6" s="1"/>
  <c r="I67" i="5"/>
  <c r="V3" i="6" s="1"/>
  <c r="X3" i="6" s="1"/>
  <c r="H71" i="5"/>
  <c r="H81" i="5"/>
  <c r="H80" i="5"/>
  <c r="H79" i="5"/>
  <c r="H77" i="5"/>
  <c r="H76" i="5"/>
  <c r="H75" i="5"/>
  <c r="H74" i="5"/>
  <c r="H73" i="5"/>
  <c r="H72" i="5"/>
  <c r="V7" i="6" l="1"/>
  <c r="W7" i="6"/>
  <c r="H83" i="5"/>
  <c r="H84" i="5" s="1"/>
  <c r="H86" i="5"/>
</calcChain>
</file>

<file path=xl/sharedStrings.xml><?xml version="1.0" encoding="utf-8"?>
<sst xmlns="http://schemas.openxmlformats.org/spreadsheetml/2006/main" count="298" uniqueCount="113">
  <si>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</si>
  <si>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</si>
  <si>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</si>
  <si>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</si>
  <si>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</si>
  <si>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</si>
  <si>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</si>
  <si>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</si>
  <si>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</si>
  <si>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</si>
  <si>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</si>
  <si>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</si>
  <si>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</si>
  <si>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</si>
  <si>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</si>
  <si>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</si>
  <si>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</si>
  <si>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</si>
  <si>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</si>
  <si>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</si>
  <si>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</si>
  <si>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</si>
  <si>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</si>
  <si>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</si>
  <si>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</si>
  <si>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</si>
  <si>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</si>
  <si>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</si>
  <si>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</si>
  <si>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</si>
  <si>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</si>
  <si>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</si>
  <si>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</si>
  <si>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</si>
  <si>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</si>
  <si>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</si>
  <si>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</si>
  <si>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</si>
  <si>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</si>
  <si>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</si>
  <si>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</si>
  <si>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</si>
  <si>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</si>
  <si>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</si>
  <si>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</si>
  <si>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</si>
  <si>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</si>
  <si>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</si>
  <si>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</si>
  <si>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</si>
  <si>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</si>
  <si>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</si>
  <si>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</si>
  <si>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</si>
  <si>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</si>
  <si>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</si>
  <si>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</si>
  <si>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</si>
  <si>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</si>
  <si>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</si>
  <si>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</si>
  <si>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</si>
  <si>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</si>
  <si>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</si>
  <si>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</si>
  <si>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</si>
  <si>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</si>
  <si>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</si>
  <si>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</si>
  <si>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</si>
  <si>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</si>
  <si>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</si>
  <si>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</si>
  <si>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</si>
  <si>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</si>
  <si>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</si>
  <si>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</si>
  <si>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</si>
  <si>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</si>
  <si>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</si>
  <si>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</si>
  <si>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</si>
  <si>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</si>
  <si>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</si>
  <si>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</si>
  <si>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</si>
  <si>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</si>
  <si>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</si>
  <si>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</si>
  <si>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</si>
  <si>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</si>
  <si>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</si>
  <si>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</si>
  <si>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</si>
  <si>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</si>
  <si>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</si>
  <si>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</si>
  <si>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</si>
  <si>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</si>
  <si>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</si>
  <si>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</si>
  <si>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</si>
  <si>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</si>
  <si>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</si>
  <si>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</si>
  <si>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</si>
  <si>
    <t>積算</t>
    <rPh sb="0" eb="2">
      <t>セキサン</t>
    </rPh>
    <phoneticPr fontId="1"/>
  </si>
  <si>
    <t>工数</t>
    <rPh sb="0" eb="2">
      <t>コウスウ</t>
    </rPh>
    <phoneticPr fontId="1"/>
  </si>
  <si>
    <t>工数積算</t>
    <rPh sb="0" eb="4">
      <t>コウスウセキサン</t>
    </rPh>
    <phoneticPr fontId="1"/>
  </si>
  <si>
    <t>進捗率(テストなし）</t>
    <rPh sb="0" eb="3">
      <t>シンチョクリツ</t>
    </rPh>
    <phoneticPr fontId="1"/>
  </si>
  <si>
    <t>進捗率(テストあり）</t>
    <rPh sb="0" eb="3">
      <t>シンチョクリツ</t>
    </rPh>
    <phoneticPr fontId="1"/>
  </si>
  <si>
    <t>終了</t>
    <rPh sb="0" eb="2">
      <t>シュウリョウ</t>
    </rPh>
    <phoneticPr fontId="1"/>
  </si>
  <si>
    <t>未着手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</si>
</sst>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9" fontId="6" fillId="0" borderId="0" xfId="0" applyNumberFormat="1" applyFont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2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  <c:pt idx="4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N86"/>
  <sheetViews>
    <sheetView tabSelected="1" zoomScale="80" zoomScaleNormal="80" workbookViewId="0">
      <pane ySplit="2" topLeftCell="A44" activePane="bottomLeft" state="frozen"/>
      <selection pane="bottomLeft" activeCell="I16" sqref="I16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10" width="6.83203125" customWidth="1"/>
    <col min="11" max="40" width="3.4140625" customWidth="1"/>
  </cols>
  <sheetData>
    <row r="1" spans="1:40" x14ac:dyDescent="0.3">
      <c r="A1" s="52" t="s">
        <v>31</v>
      </c>
      <c r="B1" s="52" t="s">
        <v>4</v>
      </c>
      <c r="C1" s="52"/>
      <c r="D1" s="52" t="s">
        <v>32</v>
      </c>
      <c r="E1" s="52" t="s">
        <v>2</v>
      </c>
      <c r="F1" s="52" t="s">
        <v>5</v>
      </c>
      <c r="G1" s="52"/>
      <c r="H1" s="52" t="s">
        <v>3</v>
      </c>
      <c r="I1" s="52" t="s">
        <v>107</v>
      </c>
      <c r="J1" s="52" t="s">
        <v>99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</row>
    <row r="2" spans="1:40" x14ac:dyDescent="0.3">
      <c r="A2" s="52"/>
      <c r="B2" s="2" t="s">
        <v>29</v>
      </c>
      <c r="C2" s="2" t="s">
        <v>30</v>
      </c>
      <c r="D2" s="52"/>
      <c r="E2" s="52"/>
      <c r="F2" s="2" t="s">
        <v>0</v>
      </c>
      <c r="G2" s="2" t="s">
        <v>1</v>
      </c>
      <c r="H2" s="52"/>
      <c r="I2" s="52"/>
      <c r="J2" s="52"/>
      <c r="K2" s="2" t="s">
        <v>74</v>
      </c>
      <c r="L2" s="2" t="s">
        <v>76</v>
      </c>
      <c r="M2" s="8" t="s">
        <v>77</v>
      </c>
      <c r="N2" s="9" t="s">
        <v>78</v>
      </c>
      <c r="O2" s="2" t="s">
        <v>79</v>
      </c>
      <c r="P2" s="2" t="s">
        <v>80</v>
      </c>
      <c r="Q2" s="2" t="s">
        <v>81</v>
      </c>
      <c r="R2" s="2" t="s">
        <v>73</v>
      </c>
      <c r="S2" s="2" t="s">
        <v>75</v>
      </c>
      <c r="T2" s="8" t="s">
        <v>82</v>
      </c>
      <c r="U2" s="9" t="s">
        <v>78</v>
      </c>
      <c r="V2" s="2" t="s">
        <v>79</v>
      </c>
      <c r="W2" s="2" t="s">
        <v>80</v>
      </c>
      <c r="X2" s="2" t="s">
        <v>81</v>
      </c>
      <c r="Y2" s="2" t="s">
        <v>73</v>
      </c>
      <c r="Z2" s="2" t="s">
        <v>75</v>
      </c>
      <c r="AA2" s="8" t="s">
        <v>82</v>
      </c>
      <c r="AB2" s="9" t="s">
        <v>78</v>
      </c>
      <c r="AC2" s="2" t="s">
        <v>79</v>
      </c>
      <c r="AD2" s="2" t="s">
        <v>80</v>
      </c>
      <c r="AE2" s="2" t="s">
        <v>81</v>
      </c>
      <c r="AF2" s="2" t="s">
        <v>73</v>
      </c>
      <c r="AG2" s="2" t="s">
        <v>75</v>
      </c>
      <c r="AH2" s="8" t="s">
        <v>82</v>
      </c>
      <c r="AI2" s="9" t="s">
        <v>78</v>
      </c>
      <c r="AJ2" s="2" t="s">
        <v>79</v>
      </c>
      <c r="AK2" s="2" t="s">
        <v>80</v>
      </c>
      <c r="AL2" s="2" t="s">
        <v>81</v>
      </c>
      <c r="AM2" s="2" t="s">
        <v>73</v>
      </c>
      <c r="AN2" s="2" t="s">
        <v>75</v>
      </c>
    </row>
    <row r="3" spans="1:40" ht="16" x14ac:dyDescent="0.3">
      <c r="A3" s="1"/>
      <c r="B3" s="4" t="s">
        <v>9</v>
      </c>
      <c r="C3" s="4"/>
      <c r="D3" s="4"/>
      <c r="E3" s="4"/>
      <c r="F3" s="5"/>
      <c r="G3" s="5"/>
      <c r="H3" s="4"/>
      <c r="I3" s="4"/>
      <c r="J3" s="4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4">
        <v>2</v>
      </c>
      <c r="J4" s="4">
        <f>(I4*IF(H4="終了",100,IF(H4="未着手",0,H16)))/100</f>
        <v>2</v>
      </c>
      <c r="K4" s="6"/>
      <c r="L4" s="12"/>
      <c r="M4" s="6"/>
      <c r="N4" s="1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4">
        <v>2</v>
      </c>
      <c r="J5" s="4">
        <f t="shared" ref="J5:J15" si="0">(I5*IF(H5="終了",100,IF(H5="未着手",0,H17)))/100</f>
        <v>2</v>
      </c>
      <c r="K5" s="6"/>
      <c r="L5" s="12"/>
      <c r="M5" s="6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4">
        <v>2</v>
      </c>
      <c r="J6" s="4">
        <f t="shared" si="0"/>
        <v>2</v>
      </c>
      <c r="K6" s="6"/>
      <c r="L6" s="12"/>
      <c r="M6" s="6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6" x14ac:dyDescent="0.3">
      <c r="A7" s="1"/>
      <c r="B7" s="4" t="s">
        <v>6</v>
      </c>
      <c r="C7" s="4"/>
      <c r="D7" s="4"/>
      <c r="E7" s="4"/>
      <c r="F7" s="5"/>
      <c r="G7" s="5"/>
      <c r="H7" s="4"/>
      <c r="I7" s="4"/>
      <c r="J7" s="4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4">
        <v>3</v>
      </c>
      <c r="J8" s="4">
        <f t="shared" si="0"/>
        <v>3</v>
      </c>
      <c r="K8" s="6"/>
      <c r="L8" s="6"/>
      <c r="M8" s="6"/>
      <c r="N8" s="1"/>
      <c r="O8" s="10"/>
      <c r="P8" s="10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4">
        <v>2</v>
      </c>
      <c r="J9" s="4">
        <f t="shared" si="0"/>
        <v>2</v>
      </c>
      <c r="K9" s="6"/>
      <c r="L9" s="6"/>
      <c r="M9" s="6"/>
      <c r="N9" s="1"/>
      <c r="O9" s="1"/>
      <c r="P9" s="10"/>
      <c r="Q9" s="1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4">
        <v>3</v>
      </c>
      <c r="J10" s="4">
        <f t="shared" si="0"/>
        <v>3</v>
      </c>
      <c r="K10" s="6"/>
      <c r="L10" s="6"/>
      <c r="M10" s="6"/>
      <c r="N10" s="1"/>
      <c r="O10" s="1"/>
      <c r="P10" s="10"/>
      <c r="Q10" s="10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4"/>
      <c r="J11" s="4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4">
        <v>2</v>
      </c>
      <c r="J12" s="4">
        <f t="shared" si="0"/>
        <v>2</v>
      </c>
      <c r="K12" s="6"/>
      <c r="L12" s="6"/>
      <c r="M12" s="6"/>
      <c r="N12" s="1"/>
      <c r="O12" s="1"/>
      <c r="P12" s="1"/>
      <c r="Q12" s="1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4">
        <v>1</v>
      </c>
      <c r="J13" s="4">
        <f t="shared" si="0"/>
        <v>1</v>
      </c>
      <c r="K13" s="6"/>
      <c r="L13" s="6"/>
      <c r="M13" s="6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4"/>
      <c r="J14" s="4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4">
        <v>2</v>
      </c>
      <c r="J15" s="4">
        <f t="shared" si="0"/>
        <v>2</v>
      </c>
      <c r="K15" s="7"/>
      <c r="L15" s="7"/>
      <c r="M15" s="6"/>
      <c r="N15" s="1"/>
      <c r="O15" s="1"/>
      <c r="P15" s="1"/>
      <c r="Q15" s="1"/>
      <c r="R15" s="1"/>
      <c r="S15" s="10"/>
      <c r="T15" s="6"/>
      <c r="U15" s="6"/>
      <c r="V15" s="10"/>
      <c r="W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45100</v>
      </c>
      <c r="H16" s="4">
        <v>90</v>
      </c>
      <c r="I16" s="4">
        <v>10</v>
      </c>
      <c r="J16" s="4">
        <f>(I16*IF(H16="終了",100,IF(H16="未着手",0,H16)))/100</f>
        <v>9</v>
      </c>
      <c r="K16" s="6"/>
      <c r="L16" s="6"/>
      <c r="M16" s="6"/>
      <c r="N16" s="1"/>
      <c r="O16" s="1"/>
      <c r="P16" s="1"/>
      <c r="Q16" s="1"/>
      <c r="R16" s="1"/>
      <c r="S16" s="10"/>
      <c r="T16" s="6"/>
      <c r="U16" s="6"/>
      <c r="V16" s="10"/>
      <c r="W16" s="10"/>
      <c r="X16" s="10"/>
      <c r="Y16" s="10"/>
      <c r="Z16" s="10"/>
      <c r="AA16" s="1"/>
      <c r="AB16" s="1"/>
      <c r="AC16" s="10"/>
      <c r="AD16" s="10"/>
      <c r="AE16" s="10"/>
      <c r="AF16" s="10"/>
      <c r="AG16" s="10"/>
      <c r="AH16" s="1"/>
      <c r="AI16" s="1"/>
      <c r="AJ16" s="1"/>
      <c r="AK16" s="1"/>
      <c r="AL16" s="1"/>
      <c r="AM16" s="1"/>
      <c r="AN16" s="1"/>
    </row>
    <row r="17" spans="1:40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45100</v>
      </c>
      <c r="H17" s="4">
        <v>90</v>
      </c>
      <c r="I17" s="4">
        <v>10</v>
      </c>
      <c r="J17" s="4">
        <f>(I17*IF(H17="終了",100,IF(H17="未着手",0,H17)))/100</f>
        <v>9</v>
      </c>
      <c r="K17" s="6"/>
      <c r="L17" s="6"/>
      <c r="M17" s="6"/>
      <c r="N17" s="1"/>
      <c r="O17" s="1"/>
      <c r="P17" s="1"/>
      <c r="Q17" s="1"/>
      <c r="R17" s="1"/>
      <c r="S17" s="10"/>
      <c r="T17" s="6"/>
      <c r="U17" s="6"/>
      <c r="V17" s="10"/>
      <c r="W17" s="10"/>
      <c r="X17" s="10"/>
      <c r="Y17" s="10"/>
      <c r="Z17" s="10"/>
      <c r="AA17" s="1"/>
      <c r="AB17" s="1"/>
      <c r="AC17" s="10"/>
      <c r="AD17" s="10"/>
      <c r="AE17" s="10"/>
      <c r="AF17" s="10"/>
      <c r="AG17" s="10"/>
      <c r="AH17" s="1"/>
      <c r="AI17" s="1"/>
      <c r="AJ17" s="1"/>
      <c r="AK17" s="1"/>
      <c r="AL17" s="1"/>
      <c r="AM17" s="1"/>
      <c r="AN17" s="1"/>
    </row>
    <row r="18" spans="1:40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45100</v>
      </c>
      <c r="H18" s="4">
        <v>90</v>
      </c>
      <c r="I18" s="4">
        <v>10</v>
      </c>
      <c r="J18" s="4">
        <f t="shared" ref="J18:J66" si="1">(I18*IF(H18="終了",100,IF(H18="未着手",0,H18)))/100</f>
        <v>9</v>
      </c>
      <c r="K18" s="6"/>
      <c r="L18" s="6"/>
      <c r="M18" s="6"/>
      <c r="N18" s="1"/>
      <c r="O18" s="1"/>
      <c r="P18" s="1"/>
      <c r="Q18" s="1"/>
      <c r="R18" s="1"/>
      <c r="S18" s="10"/>
      <c r="T18" s="6"/>
      <c r="U18" s="6"/>
      <c r="V18" s="10"/>
      <c r="W18" s="10"/>
      <c r="X18" s="10"/>
      <c r="Y18" s="10"/>
      <c r="Z18" s="10"/>
      <c r="AA18" s="1"/>
      <c r="AB18" s="1"/>
      <c r="AC18" s="10"/>
      <c r="AD18" s="10"/>
      <c r="AE18" s="10"/>
      <c r="AF18" s="10"/>
      <c r="AG18" s="10"/>
      <c r="AH18" s="1"/>
      <c r="AI18" s="1"/>
      <c r="AJ18" s="1"/>
      <c r="AK18" s="1"/>
      <c r="AL18" s="1"/>
      <c r="AM18" s="1"/>
      <c r="AN18" s="1"/>
    </row>
    <row r="19" spans="1:40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4">
        <v>3</v>
      </c>
      <c r="J19" s="4">
        <f t="shared" si="1"/>
        <v>3</v>
      </c>
      <c r="K19" s="6"/>
      <c r="L19" s="6"/>
      <c r="M19" s="6"/>
      <c r="N19" s="1"/>
      <c r="O19" s="1"/>
      <c r="P19" s="1"/>
      <c r="Q19" s="1"/>
      <c r="R19" s="1"/>
      <c r="S19" s="11"/>
      <c r="T19" s="1"/>
      <c r="U19" s="1"/>
      <c r="V19" s="11"/>
      <c r="W19" s="11"/>
      <c r="X19" s="10"/>
      <c r="Y19" s="10"/>
      <c r="Z19" s="10"/>
      <c r="AA19" s="6"/>
      <c r="AB19" s="6"/>
      <c r="AC19" s="6"/>
      <c r="AD19" s="1"/>
      <c r="AE19" s="1"/>
      <c r="AF19" s="1"/>
      <c r="AG19" s="1"/>
      <c r="AH19" s="1"/>
      <c r="AI19" s="11"/>
      <c r="AJ19" s="1"/>
      <c r="AK19" s="1"/>
      <c r="AL19" s="1"/>
      <c r="AM19" s="1"/>
      <c r="AN19" s="1"/>
    </row>
    <row r="20" spans="1:40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4">
        <v>3</v>
      </c>
      <c r="J20" s="4">
        <f t="shared" si="1"/>
        <v>3</v>
      </c>
      <c r="K20" s="6"/>
      <c r="L20" s="6"/>
      <c r="M20" s="6"/>
      <c r="N20" s="1"/>
      <c r="O20" s="1"/>
      <c r="P20" s="1"/>
      <c r="Q20" s="1"/>
      <c r="R20" s="1"/>
      <c r="S20" s="11"/>
      <c r="T20" s="1"/>
      <c r="U20" s="1"/>
      <c r="V20" s="11"/>
      <c r="W20" s="11"/>
      <c r="X20" s="10"/>
      <c r="Y20" s="10"/>
      <c r="Z20" s="10"/>
      <c r="AA20" s="6"/>
      <c r="AB20" s="6"/>
      <c r="AC20" s="6"/>
      <c r="AD20" s="1"/>
      <c r="AE20" s="1"/>
      <c r="AF20" s="1"/>
      <c r="AG20" s="1"/>
      <c r="AH20" s="1"/>
      <c r="AI20" s="11"/>
      <c r="AJ20" s="1"/>
      <c r="AK20" s="1"/>
      <c r="AL20" s="1"/>
      <c r="AM20" s="1"/>
      <c r="AN20" s="1"/>
    </row>
    <row r="21" spans="1:40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 t="s">
        <v>15</v>
      </c>
      <c r="I21" s="4">
        <v>2</v>
      </c>
      <c r="J21" s="4">
        <f t="shared" si="1"/>
        <v>2</v>
      </c>
      <c r="K21" s="6"/>
      <c r="L21" s="6"/>
      <c r="M21" s="6"/>
      <c r="N21" s="1"/>
      <c r="O21" s="1"/>
      <c r="P21" s="1"/>
      <c r="Q21" s="1"/>
      <c r="R21" s="1"/>
      <c r="S21" s="11"/>
      <c r="T21" s="1"/>
      <c r="U21" s="1"/>
      <c r="V21" s="11"/>
      <c r="W21" s="11"/>
      <c r="X21" s="11"/>
      <c r="Y21" s="10"/>
      <c r="Z21" s="10"/>
      <c r="AA21" s="6"/>
      <c r="AB21" s="6"/>
      <c r="AC21" s="6"/>
      <c r="AD21" s="1"/>
      <c r="AE21" s="1"/>
      <c r="AF21" s="1"/>
      <c r="AG21" s="1"/>
      <c r="AH21" s="1"/>
      <c r="AI21" s="11"/>
      <c r="AJ21" s="1"/>
      <c r="AK21" s="1"/>
      <c r="AL21" s="1"/>
      <c r="AM21" s="1"/>
      <c r="AN21" s="1"/>
    </row>
    <row r="22" spans="1:40" ht="18" x14ac:dyDescent="0.3">
      <c r="A22" s="1"/>
      <c r="B22" s="2"/>
      <c r="C22" s="15" t="s">
        <v>50</v>
      </c>
      <c r="D22" s="16" t="s">
        <v>41</v>
      </c>
      <c r="E22" s="15" t="s">
        <v>26</v>
      </c>
      <c r="F22" s="5">
        <v>45086</v>
      </c>
      <c r="G22" s="5">
        <v>45089</v>
      </c>
      <c r="H22" s="4" t="s">
        <v>15</v>
      </c>
      <c r="I22" s="4">
        <v>2</v>
      </c>
      <c r="J22" s="4">
        <f t="shared" si="1"/>
        <v>2</v>
      </c>
      <c r="K22" s="6"/>
      <c r="L22" s="6"/>
      <c r="M22" s="6"/>
      <c r="N22" s="1"/>
      <c r="O22" s="1"/>
      <c r="P22" s="1"/>
      <c r="Q22" s="1"/>
      <c r="R22" s="1"/>
      <c r="S22" s="10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" x14ac:dyDescent="0.3">
      <c r="A23" s="1"/>
      <c r="B23" s="2"/>
      <c r="C23" s="15" t="s">
        <v>50</v>
      </c>
      <c r="D23" s="15" t="s">
        <v>44</v>
      </c>
      <c r="E23" s="15" t="s">
        <v>26</v>
      </c>
      <c r="F23" s="5">
        <v>45086</v>
      </c>
      <c r="G23" s="5">
        <v>45090</v>
      </c>
      <c r="H23" s="4" t="s">
        <v>15</v>
      </c>
      <c r="I23" s="4">
        <v>3</v>
      </c>
      <c r="J23" s="4">
        <f t="shared" si="1"/>
        <v>3</v>
      </c>
      <c r="K23" s="6"/>
      <c r="L23" s="6"/>
      <c r="M23" s="6"/>
      <c r="N23" s="1"/>
      <c r="O23" s="1"/>
      <c r="P23" s="1"/>
      <c r="Q23" s="1"/>
      <c r="R23" s="1"/>
      <c r="S23" s="10"/>
      <c r="T23" s="1"/>
      <c r="U23" s="1"/>
      <c r="V23" s="10"/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" x14ac:dyDescent="0.3">
      <c r="A24" s="1"/>
      <c r="B24" s="2"/>
      <c r="C24" s="15" t="s">
        <v>59</v>
      </c>
      <c r="D24" s="15" t="s">
        <v>42</v>
      </c>
      <c r="E24" s="15" t="s">
        <v>26</v>
      </c>
      <c r="F24" s="5">
        <v>45089</v>
      </c>
      <c r="G24" s="5">
        <v>45090</v>
      </c>
      <c r="H24" s="4" t="s">
        <v>15</v>
      </c>
      <c r="I24" s="4">
        <v>2</v>
      </c>
      <c r="J24" s="4">
        <f t="shared" si="1"/>
        <v>2</v>
      </c>
      <c r="K24" s="6"/>
      <c r="L24" s="6"/>
      <c r="M24" s="6"/>
      <c r="N24" s="1"/>
      <c r="O24" s="1"/>
      <c r="P24" s="1"/>
      <c r="Q24" s="1"/>
      <c r="R24" s="1"/>
      <c r="S24" s="1"/>
      <c r="T24" s="1"/>
      <c r="U24" s="1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" x14ac:dyDescent="0.3">
      <c r="A25" s="1"/>
      <c r="B25" s="2"/>
      <c r="C25" s="15" t="s">
        <v>64</v>
      </c>
      <c r="D25" s="16" t="s">
        <v>43</v>
      </c>
      <c r="E25" s="15" t="s">
        <v>26</v>
      </c>
      <c r="F25" s="5">
        <v>45090</v>
      </c>
      <c r="G25" s="5">
        <v>45092</v>
      </c>
      <c r="H25" s="4" t="s">
        <v>91</v>
      </c>
      <c r="I25" s="4">
        <v>3</v>
      </c>
      <c r="J25" s="4">
        <f t="shared" si="1"/>
        <v>3</v>
      </c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0"/>
      <c r="X25" s="10"/>
      <c r="Y25" s="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" x14ac:dyDescent="0.3">
      <c r="A26" s="1"/>
      <c r="B26" s="2"/>
      <c r="C26" s="15" t="s">
        <v>45</v>
      </c>
      <c r="D26" s="15" t="s">
        <v>44</v>
      </c>
      <c r="E26" s="15" t="s">
        <v>26</v>
      </c>
      <c r="F26" s="5">
        <v>45092</v>
      </c>
      <c r="G26" s="5">
        <v>45097</v>
      </c>
      <c r="H26" s="4">
        <v>70</v>
      </c>
      <c r="I26" s="4">
        <v>4</v>
      </c>
      <c r="J26" s="4">
        <f t="shared" si="1"/>
        <v>2.8</v>
      </c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"/>
      <c r="AB26" s="1"/>
      <c r="AC26" s="10"/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8" x14ac:dyDescent="0.3">
      <c r="A27" s="1"/>
      <c r="B27" s="2"/>
      <c r="C27" s="16" t="s">
        <v>61</v>
      </c>
      <c r="D27" s="16" t="s">
        <v>43</v>
      </c>
      <c r="E27" s="15" t="s">
        <v>26</v>
      </c>
      <c r="F27" s="5">
        <v>45092</v>
      </c>
      <c r="G27" s="5">
        <v>45097</v>
      </c>
      <c r="H27" s="4">
        <v>20</v>
      </c>
      <c r="I27" s="4">
        <v>4</v>
      </c>
      <c r="J27" s="4">
        <f t="shared" si="1"/>
        <v>0.8</v>
      </c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  <c r="AA27" s="1"/>
      <c r="AB27" s="1"/>
      <c r="AC27" s="10"/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3">
      <c r="A28" s="1"/>
      <c r="B28" s="2"/>
      <c r="C28" s="15" t="s">
        <v>49</v>
      </c>
      <c r="D28" s="16" t="s">
        <v>43</v>
      </c>
      <c r="E28" s="15" t="s">
        <v>26</v>
      </c>
      <c r="F28" s="5">
        <v>45092</v>
      </c>
      <c r="G28" s="5">
        <v>45097</v>
      </c>
      <c r="H28" s="4" t="s">
        <v>112</v>
      </c>
      <c r="I28" s="4">
        <v>4</v>
      </c>
      <c r="J28" s="4">
        <f t="shared" si="1"/>
        <v>0</v>
      </c>
      <c r="K28" s="6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  <c r="AA28" s="1"/>
      <c r="AB28" s="1"/>
      <c r="AC28" s="10"/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" x14ac:dyDescent="0.3">
      <c r="A29" s="1"/>
      <c r="B29" s="2"/>
      <c r="C29" s="15" t="s">
        <v>49</v>
      </c>
      <c r="D29" s="15" t="s">
        <v>44</v>
      </c>
      <c r="E29" s="15" t="s">
        <v>26</v>
      </c>
      <c r="F29" s="5">
        <v>45092</v>
      </c>
      <c r="G29" s="5">
        <v>45097</v>
      </c>
      <c r="H29" s="4">
        <v>90</v>
      </c>
      <c r="I29" s="4">
        <v>4</v>
      </c>
      <c r="J29" s="4">
        <f t="shared" si="1"/>
        <v>3.6</v>
      </c>
      <c r="K29" s="6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1"/>
      <c r="X29" s="1"/>
      <c r="Y29" s="10"/>
      <c r="Z29" s="10"/>
      <c r="AA29" s="1"/>
      <c r="AB29" s="1"/>
      <c r="AC29" s="10"/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" x14ac:dyDescent="0.3">
      <c r="A30" s="1"/>
      <c r="B30" s="2"/>
      <c r="C30" s="15" t="s">
        <v>45</v>
      </c>
      <c r="D30" s="15" t="s">
        <v>42</v>
      </c>
      <c r="E30" s="15" t="s">
        <v>26</v>
      </c>
      <c r="F30" s="5">
        <v>45098</v>
      </c>
      <c r="G30" s="5">
        <v>45100</v>
      </c>
      <c r="H30" s="4">
        <v>80</v>
      </c>
      <c r="I30" s="4">
        <v>3</v>
      </c>
      <c r="J30" s="4">
        <f t="shared" si="1"/>
        <v>2.4</v>
      </c>
      <c r="K30" s="6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0"/>
      <c r="AF30" s="10"/>
      <c r="AG30" s="10"/>
      <c r="AH30" s="1"/>
      <c r="AI30" s="1"/>
      <c r="AJ30" s="1"/>
      <c r="AK30" s="1"/>
      <c r="AL30" s="1"/>
      <c r="AM30" s="1"/>
      <c r="AN30" s="1"/>
    </row>
    <row r="31" spans="1:40" ht="16" x14ac:dyDescent="0.3">
      <c r="A31" s="1"/>
      <c r="B31" s="2"/>
      <c r="C31" s="15" t="s">
        <v>57</v>
      </c>
      <c r="D31" s="15" t="s">
        <v>42</v>
      </c>
      <c r="E31" s="15" t="s">
        <v>26</v>
      </c>
      <c r="F31" s="5">
        <v>45098</v>
      </c>
      <c r="G31" s="5">
        <v>45100</v>
      </c>
      <c r="H31" s="4" t="s">
        <v>28</v>
      </c>
      <c r="I31" s="4">
        <v>3</v>
      </c>
      <c r="J31" s="4">
        <f t="shared" si="1"/>
        <v>0</v>
      </c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0"/>
      <c r="AF31" s="10"/>
      <c r="AG31" s="10"/>
      <c r="AH31" s="1"/>
      <c r="AI31" s="1"/>
      <c r="AJ31" s="1"/>
      <c r="AK31" s="1"/>
      <c r="AL31" s="1"/>
      <c r="AM31" s="1"/>
      <c r="AN31" s="1"/>
    </row>
    <row r="32" spans="1:40" ht="16" x14ac:dyDescent="0.3">
      <c r="A32" s="1"/>
      <c r="B32" s="2"/>
      <c r="C32" s="15" t="s">
        <v>49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111</v>
      </c>
      <c r="I32" s="4">
        <v>3</v>
      </c>
      <c r="J32" s="4">
        <f t="shared" si="1"/>
        <v>3</v>
      </c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0"/>
      <c r="AF32" s="10"/>
      <c r="AG32" s="10"/>
      <c r="AH32" s="1"/>
      <c r="AI32" s="1"/>
      <c r="AJ32" s="1"/>
      <c r="AK32" s="1"/>
      <c r="AL32" s="1"/>
      <c r="AM32" s="1"/>
      <c r="AN32" s="1"/>
    </row>
    <row r="33" spans="1:40" ht="18" x14ac:dyDescent="0.3">
      <c r="A33" s="1"/>
      <c r="B33" s="2"/>
      <c r="C33" s="17" t="s">
        <v>54</v>
      </c>
      <c r="D33" s="18" t="s">
        <v>41</v>
      </c>
      <c r="E33" s="17" t="s">
        <v>23</v>
      </c>
      <c r="F33" s="5">
        <v>45086</v>
      </c>
      <c r="G33" s="5">
        <v>45092</v>
      </c>
      <c r="H33" s="4" t="s">
        <v>15</v>
      </c>
      <c r="I33" s="4">
        <v>5</v>
      </c>
      <c r="J33" s="4">
        <f t="shared" si="1"/>
        <v>5</v>
      </c>
      <c r="K33" s="6"/>
      <c r="L33" s="6"/>
      <c r="M33" s="6"/>
      <c r="N33" s="1"/>
      <c r="O33" s="1"/>
      <c r="P33" s="1"/>
      <c r="Q33" s="1"/>
      <c r="R33" s="1"/>
      <c r="S33" s="10"/>
      <c r="T33" s="1"/>
      <c r="U33" s="1"/>
      <c r="V33" s="10"/>
      <c r="W33" s="10"/>
      <c r="X33" s="10"/>
      <c r="Y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" x14ac:dyDescent="0.3">
      <c r="A34" s="1"/>
      <c r="B34" s="2"/>
      <c r="C34" s="17" t="s">
        <v>54</v>
      </c>
      <c r="D34" s="17" t="s">
        <v>44</v>
      </c>
      <c r="E34" s="17" t="s">
        <v>23</v>
      </c>
      <c r="F34" s="5">
        <v>45086</v>
      </c>
      <c r="G34" s="5">
        <v>45091</v>
      </c>
      <c r="H34" s="4" t="s">
        <v>15</v>
      </c>
      <c r="I34" s="4">
        <v>4</v>
      </c>
      <c r="J34" s="4">
        <f t="shared" si="1"/>
        <v>4</v>
      </c>
      <c r="K34" s="6"/>
      <c r="L34" s="6"/>
      <c r="M34" s="6"/>
      <c r="N34" s="1"/>
      <c r="O34" s="1"/>
      <c r="P34" s="1"/>
      <c r="Q34" s="1"/>
      <c r="R34" s="1"/>
      <c r="S34" s="10"/>
      <c r="T34" s="1"/>
      <c r="U34" s="1"/>
      <c r="V34" s="10"/>
      <c r="W34" s="10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" x14ac:dyDescent="0.3">
      <c r="A35" s="1"/>
      <c r="B35" s="2"/>
      <c r="C35" s="17" t="s">
        <v>54</v>
      </c>
      <c r="D35" s="17" t="s">
        <v>42</v>
      </c>
      <c r="E35" s="17" t="s">
        <v>23</v>
      </c>
      <c r="F35" s="5">
        <v>45090</v>
      </c>
      <c r="G35" s="5">
        <v>45091</v>
      </c>
      <c r="H35" s="4" t="s">
        <v>15</v>
      </c>
      <c r="I35" s="4">
        <v>2</v>
      </c>
      <c r="J35" s="4">
        <f t="shared" si="1"/>
        <v>2</v>
      </c>
      <c r="K35" s="6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0"/>
      <c r="X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" x14ac:dyDescent="0.3">
      <c r="A36" s="1"/>
      <c r="B36" s="2"/>
      <c r="C36" s="17" t="s">
        <v>69</v>
      </c>
      <c r="D36" s="18" t="s">
        <v>43</v>
      </c>
      <c r="E36" s="17" t="s">
        <v>23</v>
      </c>
      <c r="F36" s="5">
        <v>45090</v>
      </c>
      <c r="G36" s="5">
        <v>45091</v>
      </c>
      <c r="H36" s="4" t="s">
        <v>15</v>
      </c>
      <c r="I36" s="4">
        <v>2</v>
      </c>
      <c r="J36" s="4">
        <f t="shared" si="1"/>
        <v>2</v>
      </c>
      <c r="K36" s="6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0"/>
      <c r="X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" x14ac:dyDescent="0.3">
      <c r="A37" s="1"/>
      <c r="B37" s="2"/>
      <c r="C37" s="17" t="s">
        <v>67</v>
      </c>
      <c r="D37" s="18" t="s">
        <v>43</v>
      </c>
      <c r="E37" s="17" t="s">
        <v>23</v>
      </c>
      <c r="F37" s="5">
        <v>45096</v>
      </c>
      <c r="G37" s="5">
        <v>45097</v>
      </c>
      <c r="H37" s="4" t="s">
        <v>28</v>
      </c>
      <c r="I37" s="4">
        <v>2</v>
      </c>
      <c r="J37" s="4">
        <f t="shared" si="1"/>
        <v>0</v>
      </c>
      <c r="K37" s="6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0"/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" x14ac:dyDescent="0.3">
      <c r="A38" s="1"/>
      <c r="B38" s="2"/>
      <c r="C38" s="18" t="s">
        <v>45</v>
      </c>
      <c r="D38" s="18" t="s">
        <v>41</v>
      </c>
      <c r="E38" s="17" t="s">
        <v>23</v>
      </c>
      <c r="F38" s="5">
        <v>45097</v>
      </c>
      <c r="G38" s="5">
        <v>45098</v>
      </c>
      <c r="H38" s="4">
        <v>10</v>
      </c>
      <c r="I38" s="4">
        <v>2</v>
      </c>
      <c r="J38" s="4">
        <f t="shared" si="1"/>
        <v>0.2</v>
      </c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x14ac:dyDescent="0.3">
      <c r="A39" s="1"/>
      <c r="B39" s="2"/>
      <c r="C39" s="17" t="s">
        <v>51</v>
      </c>
      <c r="D39" s="18" t="s">
        <v>41</v>
      </c>
      <c r="E39" s="17" t="s">
        <v>23</v>
      </c>
      <c r="F39" s="5">
        <v>45099</v>
      </c>
      <c r="G39" s="5">
        <v>45100</v>
      </c>
      <c r="H39" s="4">
        <v>30</v>
      </c>
      <c r="I39" s="4">
        <v>2</v>
      </c>
      <c r="J39" s="4">
        <f t="shared" si="1"/>
        <v>0.6</v>
      </c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1"/>
      <c r="AB39" s="1"/>
      <c r="AD39" s="1"/>
      <c r="AE39" s="1"/>
      <c r="AF39" s="10"/>
      <c r="AG39" s="10"/>
      <c r="AH39" s="1"/>
      <c r="AI39" s="1"/>
      <c r="AJ39" s="1"/>
      <c r="AK39" s="1"/>
      <c r="AL39" s="1"/>
      <c r="AM39" s="1"/>
      <c r="AN39" s="1"/>
    </row>
    <row r="40" spans="1:40" ht="18" x14ac:dyDescent="0.3">
      <c r="A40" s="1"/>
      <c r="B40" s="2"/>
      <c r="C40" s="17" t="s">
        <v>85</v>
      </c>
      <c r="D40" s="18" t="s">
        <v>44</v>
      </c>
      <c r="E40" s="17" t="s">
        <v>72</v>
      </c>
      <c r="F40" s="5">
        <v>45091</v>
      </c>
      <c r="G40" s="5">
        <v>45091</v>
      </c>
      <c r="H40" s="4" t="s">
        <v>15</v>
      </c>
      <c r="I40" s="4">
        <v>1</v>
      </c>
      <c r="J40" s="4">
        <f t="shared" si="1"/>
        <v>1</v>
      </c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" x14ac:dyDescent="0.3">
      <c r="A41" s="1"/>
      <c r="B41" s="2"/>
      <c r="C41" s="17" t="s">
        <v>85</v>
      </c>
      <c r="D41" s="18" t="s">
        <v>43</v>
      </c>
      <c r="E41" s="17" t="s">
        <v>72</v>
      </c>
      <c r="F41" s="5">
        <v>45091</v>
      </c>
      <c r="G41" s="5">
        <v>45091</v>
      </c>
      <c r="H41" s="4" t="s">
        <v>15</v>
      </c>
      <c r="I41" s="4">
        <v>1</v>
      </c>
      <c r="J41" s="4">
        <f t="shared" si="1"/>
        <v>1</v>
      </c>
      <c r="K41" s="6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" x14ac:dyDescent="0.3">
      <c r="A42" s="1"/>
      <c r="B42" s="2"/>
      <c r="C42" s="17" t="s">
        <v>51</v>
      </c>
      <c r="D42" s="17" t="s">
        <v>42</v>
      </c>
      <c r="E42" s="17" t="s">
        <v>23</v>
      </c>
      <c r="F42" s="5">
        <v>45092</v>
      </c>
      <c r="G42" s="5">
        <v>45100</v>
      </c>
      <c r="H42" s="4">
        <v>20</v>
      </c>
      <c r="I42" s="4">
        <v>2</v>
      </c>
      <c r="J42" s="4">
        <f t="shared" si="1"/>
        <v>0.4</v>
      </c>
      <c r="K42" s="6"/>
      <c r="L42" s="6"/>
      <c r="M42" s="6"/>
      <c r="N42" s="1"/>
      <c r="O42" s="1"/>
      <c r="P42" s="1"/>
      <c r="Q42" s="1"/>
      <c r="R42" s="1"/>
      <c r="S42" s="11"/>
      <c r="T42" s="1"/>
      <c r="U42" s="1"/>
      <c r="V42" s="11"/>
      <c r="W42" s="11"/>
      <c r="X42" s="11"/>
      <c r="Y42" s="1"/>
      <c r="Z42" s="10"/>
      <c r="AA42" s="1"/>
      <c r="AB42" s="1"/>
      <c r="AC42" s="10"/>
      <c r="AD42" s="1"/>
      <c r="AE42" s="1"/>
      <c r="AF42" s="1"/>
      <c r="AH42" s="1"/>
      <c r="AI42" s="1"/>
      <c r="AJ42" s="1"/>
      <c r="AK42" s="1"/>
      <c r="AL42" s="1"/>
      <c r="AM42" s="1"/>
      <c r="AN42" s="1"/>
    </row>
    <row r="43" spans="1:40" ht="16" x14ac:dyDescent="0.3">
      <c r="A43" s="1"/>
      <c r="B43" s="2"/>
      <c r="C43" s="17" t="s">
        <v>51</v>
      </c>
      <c r="D43" s="17" t="s">
        <v>44</v>
      </c>
      <c r="E43" s="17" t="s">
        <v>23</v>
      </c>
      <c r="F43" s="5">
        <v>45092</v>
      </c>
      <c r="G43" s="5">
        <v>45096</v>
      </c>
      <c r="H43" s="4">
        <v>60</v>
      </c>
      <c r="I43" s="4">
        <v>2</v>
      </c>
      <c r="J43" s="4">
        <f t="shared" si="1"/>
        <v>1.2</v>
      </c>
      <c r="K43" s="6"/>
      <c r="L43" s="6"/>
      <c r="M43" s="6"/>
      <c r="N43" s="1"/>
      <c r="O43" s="1"/>
      <c r="P43" s="1"/>
      <c r="Q43" s="1"/>
      <c r="R43" s="1"/>
      <c r="S43" s="11"/>
      <c r="T43" s="1"/>
      <c r="U43" s="1"/>
      <c r="V43" s="11"/>
      <c r="W43" s="11"/>
      <c r="X43" s="11"/>
      <c r="Y43" s="1"/>
      <c r="Z43" s="10"/>
      <c r="AA43" s="1"/>
      <c r="AB43" s="1"/>
      <c r="AC43" s="10"/>
      <c r="AD43" s="1"/>
      <c r="AE43" s="1"/>
      <c r="AF43" s="1"/>
      <c r="AH43" s="1"/>
      <c r="AI43" s="11"/>
      <c r="AJ43" s="1"/>
      <c r="AK43" s="1"/>
      <c r="AL43" s="1"/>
      <c r="AM43" s="1"/>
      <c r="AN43" s="1"/>
    </row>
    <row r="44" spans="1:40" ht="16" x14ac:dyDescent="0.3">
      <c r="A44" s="1"/>
      <c r="B44" s="2"/>
      <c r="C44" s="17" t="s">
        <v>51</v>
      </c>
      <c r="D44" s="17" t="s">
        <v>43</v>
      </c>
      <c r="E44" s="17" t="s">
        <v>23</v>
      </c>
      <c r="F44" s="5">
        <v>45092</v>
      </c>
      <c r="G44" s="5">
        <v>45096</v>
      </c>
      <c r="H44" s="4">
        <v>60</v>
      </c>
      <c r="I44" s="4">
        <v>2</v>
      </c>
      <c r="J44" s="4">
        <f t="shared" si="1"/>
        <v>1.2</v>
      </c>
      <c r="K44" s="6"/>
      <c r="L44" s="6"/>
      <c r="M44" s="6"/>
      <c r="N44" s="1"/>
      <c r="O44" s="1"/>
      <c r="P44" s="1"/>
      <c r="Q44" s="1"/>
      <c r="R44" s="1"/>
      <c r="S44" s="11"/>
      <c r="T44" s="1"/>
      <c r="U44" s="1"/>
      <c r="V44" s="11"/>
      <c r="W44" s="11"/>
      <c r="X44" s="11"/>
      <c r="Y44" s="1"/>
      <c r="Z44" s="10"/>
      <c r="AA44" s="1"/>
      <c r="AB44" s="1"/>
      <c r="AC44" s="10"/>
      <c r="AD44" s="1"/>
      <c r="AE44" s="1"/>
      <c r="AF44" s="1"/>
      <c r="AH44" s="1"/>
      <c r="AI44" s="11"/>
      <c r="AJ44" s="1"/>
      <c r="AK44" s="1"/>
      <c r="AL44" s="1"/>
      <c r="AM44" s="1"/>
      <c r="AN44" s="1"/>
    </row>
    <row r="45" spans="1:40" ht="16" x14ac:dyDescent="0.3">
      <c r="A45" s="1"/>
      <c r="B45" s="2"/>
      <c r="C45" s="19" t="s">
        <v>53</v>
      </c>
      <c r="D45" s="19" t="s">
        <v>44</v>
      </c>
      <c r="E45" s="19" t="s">
        <v>24</v>
      </c>
      <c r="F45" s="5">
        <v>45086</v>
      </c>
      <c r="G45" s="5">
        <v>45089</v>
      </c>
      <c r="H45" s="4" t="s">
        <v>15</v>
      </c>
      <c r="I45" s="4">
        <v>2</v>
      </c>
      <c r="J45" s="4">
        <f t="shared" si="1"/>
        <v>2</v>
      </c>
      <c r="K45" s="6"/>
      <c r="L45" s="6"/>
      <c r="M45" s="6"/>
      <c r="N45" s="1"/>
      <c r="O45" s="1"/>
      <c r="P45" s="1"/>
      <c r="Q45" s="1"/>
      <c r="R45" s="1"/>
      <c r="S45" s="10"/>
      <c r="T45" s="1"/>
      <c r="U45" s="1"/>
      <c r="V45" s="10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" x14ac:dyDescent="0.3">
      <c r="A46" s="1"/>
      <c r="B46" s="2"/>
      <c r="C46" s="19" t="s">
        <v>53</v>
      </c>
      <c r="D46" s="19" t="s">
        <v>42</v>
      </c>
      <c r="E46" s="19" t="s">
        <v>24</v>
      </c>
      <c r="F46" s="5">
        <v>45086</v>
      </c>
      <c r="G46" s="5">
        <v>45089</v>
      </c>
      <c r="H46" s="4" t="s">
        <v>15</v>
      </c>
      <c r="I46" s="4">
        <v>2</v>
      </c>
      <c r="J46" s="4">
        <f t="shared" si="1"/>
        <v>2</v>
      </c>
      <c r="K46" s="6"/>
      <c r="L46" s="6"/>
      <c r="M46" s="6"/>
      <c r="N46" s="1"/>
      <c r="O46" s="1"/>
      <c r="P46" s="1"/>
      <c r="Q46" s="1"/>
      <c r="R46" s="1"/>
      <c r="S46" s="10"/>
      <c r="T46" s="1"/>
      <c r="U46" s="1"/>
      <c r="V46" s="10"/>
      <c r="W46" s="11"/>
      <c r="X46" s="11"/>
      <c r="Y46" s="11"/>
      <c r="Z46" s="11"/>
      <c r="AA46" s="11"/>
      <c r="AB46" s="11"/>
      <c r="AC46" s="11"/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" x14ac:dyDescent="0.3">
      <c r="A47" s="1"/>
      <c r="B47" s="2"/>
      <c r="C47" s="19" t="s">
        <v>53</v>
      </c>
      <c r="D47" s="20" t="s">
        <v>41</v>
      </c>
      <c r="E47" s="19" t="s">
        <v>24</v>
      </c>
      <c r="F47" s="5">
        <v>45086</v>
      </c>
      <c r="G47" s="5">
        <v>45091</v>
      </c>
      <c r="H47" s="4" t="s">
        <v>83</v>
      </c>
      <c r="I47" s="4">
        <v>4</v>
      </c>
      <c r="J47" s="4">
        <f t="shared" si="1"/>
        <v>4</v>
      </c>
      <c r="K47" s="6"/>
      <c r="L47" s="6"/>
      <c r="M47" s="6"/>
      <c r="N47" s="1"/>
      <c r="O47" s="1"/>
      <c r="P47" s="1"/>
      <c r="Q47" s="1"/>
      <c r="R47" s="1"/>
      <c r="S47" s="10"/>
      <c r="T47" s="1"/>
      <c r="U47" s="1"/>
      <c r="V47" s="10"/>
      <c r="W47" s="10"/>
      <c r="X47" s="10"/>
      <c r="Y47" s="11"/>
      <c r="Z47" s="11"/>
      <c r="AA47" s="11"/>
      <c r="AB47" s="11"/>
      <c r="AC47" s="11"/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" x14ac:dyDescent="0.3">
      <c r="A48" s="1"/>
      <c r="B48" s="2"/>
      <c r="C48" s="19" t="s">
        <v>68</v>
      </c>
      <c r="D48" s="20" t="s">
        <v>43</v>
      </c>
      <c r="E48" s="19" t="s">
        <v>24</v>
      </c>
      <c r="F48" s="5">
        <v>45086</v>
      </c>
      <c r="G48" s="5">
        <v>45089</v>
      </c>
      <c r="H48" s="4" t="s">
        <v>15</v>
      </c>
      <c r="I48" s="4">
        <v>2</v>
      </c>
      <c r="J48" s="4">
        <f t="shared" si="1"/>
        <v>2</v>
      </c>
      <c r="K48" s="6"/>
      <c r="L48" s="6"/>
      <c r="M48" s="6"/>
      <c r="N48" s="1"/>
      <c r="O48" s="1"/>
      <c r="P48" s="1"/>
      <c r="Q48" s="1"/>
      <c r="R48" s="1"/>
      <c r="S48" s="10"/>
      <c r="T48" s="1"/>
      <c r="U48" s="1"/>
      <c r="V48" s="10"/>
      <c r="W48" s="11"/>
      <c r="X48" s="11"/>
      <c r="Y48" s="11"/>
      <c r="Z48" s="11"/>
      <c r="AA48" s="11"/>
      <c r="AB48" s="11"/>
      <c r="AC48" s="11"/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" x14ac:dyDescent="0.3">
      <c r="A49" s="1"/>
      <c r="B49" s="2"/>
      <c r="C49" s="19" t="s">
        <v>47</v>
      </c>
      <c r="D49" s="20" t="s">
        <v>41</v>
      </c>
      <c r="E49" s="19" t="s">
        <v>24</v>
      </c>
      <c r="F49" s="5">
        <v>45091</v>
      </c>
      <c r="G49" s="5">
        <v>45093</v>
      </c>
      <c r="H49" s="4">
        <v>60</v>
      </c>
      <c r="I49" s="4">
        <v>4</v>
      </c>
      <c r="J49" s="4">
        <f t="shared" si="1"/>
        <v>2.4</v>
      </c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0"/>
      <c r="Y49" s="10"/>
      <c r="Z49" s="10"/>
      <c r="AA49" s="11"/>
      <c r="AB49" s="11"/>
      <c r="AC49" s="10"/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" x14ac:dyDescent="0.3">
      <c r="A50" s="1"/>
      <c r="B50" s="2"/>
      <c r="C50" s="19" t="s">
        <v>48</v>
      </c>
      <c r="D50" s="20" t="s">
        <v>41</v>
      </c>
      <c r="E50" s="19" t="s">
        <v>24</v>
      </c>
      <c r="F50" s="5">
        <v>45091</v>
      </c>
      <c r="G50" s="5">
        <v>45093</v>
      </c>
      <c r="H50" s="4" t="s">
        <v>28</v>
      </c>
      <c r="I50" s="4">
        <v>5</v>
      </c>
      <c r="J50" s="4">
        <f t="shared" si="1"/>
        <v>0</v>
      </c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  <c r="Y50" s="11"/>
      <c r="Z50" s="11"/>
      <c r="AA50" s="11"/>
      <c r="AB50" s="11"/>
      <c r="AC50" s="10"/>
      <c r="AD50" s="10"/>
      <c r="AE50" s="10"/>
      <c r="AF50" s="10"/>
      <c r="AG50" s="10"/>
      <c r="AH50" s="1"/>
      <c r="AI50" s="1"/>
      <c r="AJ50" s="1"/>
      <c r="AK50" s="1"/>
      <c r="AL50" s="1"/>
      <c r="AM50" s="1"/>
      <c r="AN50" s="1"/>
    </row>
    <row r="51" spans="1:40" ht="16" x14ac:dyDescent="0.3">
      <c r="A51" s="1"/>
      <c r="B51" s="2"/>
      <c r="C51" s="19" t="s">
        <v>70</v>
      </c>
      <c r="D51" s="19" t="s">
        <v>44</v>
      </c>
      <c r="E51" s="19" t="s">
        <v>24</v>
      </c>
      <c r="F51" s="5">
        <v>45096</v>
      </c>
      <c r="G51" s="5">
        <v>45097</v>
      </c>
      <c r="H51" s="4">
        <v>80</v>
      </c>
      <c r="I51" s="4">
        <v>4</v>
      </c>
      <c r="J51" s="4">
        <f t="shared" si="1"/>
        <v>3.2</v>
      </c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0"/>
      <c r="Y51" s="10"/>
      <c r="Z51" s="10"/>
      <c r="AA51" s="11"/>
      <c r="AB51" s="1"/>
      <c r="AC51" s="10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" x14ac:dyDescent="0.3">
      <c r="A52" s="1"/>
      <c r="B52" s="2"/>
      <c r="C52" s="19" t="s">
        <v>62</v>
      </c>
      <c r="D52" s="20" t="s">
        <v>43</v>
      </c>
      <c r="E52" s="19" t="s">
        <v>24</v>
      </c>
      <c r="F52" s="5">
        <v>45096</v>
      </c>
      <c r="G52" s="5">
        <v>45097</v>
      </c>
      <c r="H52" s="4">
        <v>40</v>
      </c>
      <c r="I52" s="4">
        <v>4</v>
      </c>
      <c r="J52" s="4">
        <f t="shared" si="1"/>
        <v>1.6</v>
      </c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0"/>
      <c r="Y52" s="10"/>
      <c r="Z52" s="10"/>
      <c r="AA52" s="11"/>
      <c r="AB52" s="11"/>
      <c r="AC52" s="10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" x14ac:dyDescent="0.3">
      <c r="A53" s="1"/>
      <c r="B53" s="2"/>
      <c r="C53" s="22" t="s">
        <v>40</v>
      </c>
      <c r="D53" s="22" t="s">
        <v>34</v>
      </c>
      <c r="E53" s="21" t="s">
        <v>22</v>
      </c>
      <c r="F53" s="5">
        <v>45089</v>
      </c>
      <c r="G53" s="5">
        <v>45091</v>
      </c>
      <c r="H53" s="4">
        <v>90</v>
      </c>
      <c r="I53" s="4">
        <v>3</v>
      </c>
      <c r="J53" s="4">
        <f t="shared" si="1"/>
        <v>2.7</v>
      </c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0"/>
      <c r="W53" s="10"/>
      <c r="X53" s="1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"/>
      <c r="AJ53" s="1"/>
      <c r="AK53" s="1"/>
      <c r="AL53" s="1"/>
      <c r="AM53" s="1"/>
      <c r="AN53" s="1"/>
    </row>
    <row r="54" spans="1:40" ht="16" x14ac:dyDescent="0.3">
      <c r="A54" s="1"/>
      <c r="B54" s="2"/>
      <c r="C54" s="21" t="s">
        <v>37</v>
      </c>
      <c r="D54" s="21" t="s">
        <v>33</v>
      </c>
      <c r="E54" s="21" t="s">
        <v>22</v>
      </c>
      <c r="F54" s="5">
        <v>45089</v>
      </c>
      <c r="G54" s="5">
        <v>45091</v>
      </c>
      <c r="H54" s="4">
        <v>90</v>
      </c>
      <c r="I54" s="4">
        <v>3</v>
      </c>
      <c r="J54" s="4">
        <f t="shared" si="1"/>
        <v>2.7</v>
      </c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</row>
    <row r="55" spans="1:40" ht="18" x14ac:dyDescent="0.3">
      <c r="A55" s="1"/>
      <c r="B55" s="2"/>
      <c r="C55" s="22" t="s">
        <v>38</v>
      </c>
      <c r="D55" s="22" t="s">
        <v>34</v>
      </c>
      <c r="E55" s="21" t="s">
        <v>22</v>
      </c>
      <c r="F55" s="5">
        <v>45090</v>
      </c>
      <c r="G55" s="5">
        <v>45093</v>
      </c>
      <c r="H55" s="4" t="s">
        <v>111</v>
      </c>
      <c r="I55" s="4">
        <v>4</v>
      </c>
      <c r="J55" s="4">
        <f t="shared" si="1"/>
        <v>4</v>
      </c>
      <c r="K55" s="6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0"/>
      <c r="X55" s="10"/>
      <c r="Y55" s="10"/>
      <c r="Z55" s="10"/>
      <c r="AA55" s="11"/>
      <c r="AB55" s="11"/>
      <c r="AC55" s="11"/>
      <c r="AD55" s="11"/>
      <c r="AE55" s="11"/>
      <c r="AF55" s="11"/>
      <c r="AG55" s="11"/>
      <c r="AH55" s="11"/>
      <c r="AI55" s="1"/>
      <c r="AJ55" s="1"/>
      <c r="AK55" s="1"/>
      <c r="AL55" s="1"/>
      <c r="AM55" s="1"/>
      <c r="AN55" s="1"/>
    </row>
    <row r="56" spans="1:40" ht="18" x14ac:dyDescent="0.3">
      <c r="A56" s="1"/>
      <c r="B56" s="2"/>
      <c r="C56" s="22" t="s">
        <v>35</v>
      </c>
      <c r="D56" s="22" t="s">
        <v>33</v>
      </c>
      <c r="E56" s="21" t="s">
        <v>22</v>
      </c>
      <c r="F56" s="5">
        <v>45090</v>
      </c>
      <c r="G56" s="5">
        <v>45093</v>
      </c>
      <c r="H56" s="4" t="s">
        <v>111</v>
      </c>
      <c r="I56" s="4">
        <v>4</v>
      </c>
      <c r="J56" s="4">
        <f t="shared" si="1"/>
        <v>4</v>
      </c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0"/>
      <c r="X56" s="10"/>
      <c r="Y56" s="10"/>
      <c r="Z56" s="10"/>
      <c r="AA56" s="11"/>
      <c r="AB56" s="11"/>
      <c r="AC56" s="11"/>
      <c r="AD56" s="11"/>
      <c r="AE56" s="11"/>
      <c r="AF56" s="11"/>
      <c r="AG56" s="11"/>
      <c r="AH56" s="11"/>
      <c r="AI56" s="1"/>
      <c r="AJ56" s="1"/>
      <c r="AK56" s="1"/>
      <c r="AL56" s="1"/>
      <c r="AM56" s="1"/>
      <c r="AN56" s="1"/>
    </row>
    <row r="57" spans="1:40" ht="18" x14ac:dyDescent="0.3">
      <c r="A57" s="1"/>
      <c r="B57" s="2"/>
      <c r="C57" s="22" t="s">
        <v>39</v>
      </c>
      <c r="D57" s="22" t="s">
        <v>34</v>
      </c>
      <c r="E57" s="21" t="s">
        <v>22</v>
      </c>
      <c r="F57" s="5">
        <v>45091</v>
      </c>
      <c r="G57" s="5">
        <v>45099</v>
      </c>
      <c r="H57" s="4">
        <v>50</v>
      </c>
      <c r="I57" s="4">
        <v>7</v>
      </c>
      <c r="J57" s="4">
        <f t="shared" si="1"/>
        <v>3.5</v>
      </c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0"/>
      <c r="Y57" s="10"/>
      <c r="Z57" s="10"/>
      <c r="AA57" s="11"/>
      <c r="AB57" s="11"/>
      <c r="AC57" s="10"/>
      <c r="AD57" s="10"/>
      <c r="AE57" s="10"/>
      <c r="AF57" s="10"/>
      <c r="AG57" s="11"/>
      <c r="AH57" s="11"/>
      <c r="AI57" s="1"/>
      <c r="AJ57" s="1"/>
      <c r="AK57" s="1"/>
      <c r="AL57" s="1"/>
      <c r="AM57" s="1"/>
      <c r="AN57" s="1"/>
    </row>
    <row r="58" spans="1:40" ht="18" x14ac:dyDescent="0.3">
      <c r="A58" s="1"/>
      <c r="B58" s="2"/>
      <c r="C58" s="22" t="s">
        <v>36</v>
      </c>
      <c r="D58" s="22" t="s">
        <v>33</v>
      </c>
      <c r="E58" s="21" t="s">
        <v>22</v>
      </c>
      <c r="F58" s="5">
        <v>45091</v>
      </c>
      <c r="G58" s="5">
        <v>45099</v>
      </c>
      <c r="H58" s="4">
        <v>50</v>
      </c>
      <c r="I58" s="4">
        <v>7</v>
      </c>
      <c r="J58" s="4">
        <f t="shared" si="1"/>
        <v>3.5</v>
      </c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0"/>
      <c r="Y58" s="10"/>
      <c r="Z58" s="10"/>
      <c r="AA58" s="11"/>
      <c r="AB58" s="11"/>
      <c r="AC58" s="10"/>
      <c r="AD58" s="10"/>
      <c r="AE58" s="10"/>
      <c r="AF58" s="10"/>
      <c r="AG58" s="11"/>
      <c r="AH58" s="11"/>
      <c r="AI58" s="1"/>
      <c r="AJ58" s="1"/>
      <c r="AK58" s="1"/>
      <c r="AL58" s="1"/>
      <c r="AM58" s="1"/>
      <c r="AN58" s="1"/>
    </row>
    <row r="59" spans="1:40" ht="16" x14ac:dyDescent="0.3">
      <c r="A59" s="1"/>
      <c r="B59" s="2"/>
      <c r="C59" s="2" t="s">
        <v>55</v>
      </c>
      <c r="D59" s="2" t="s">
        <v>42</v>
      </c>
      <c r="E59" s="2" t="s">
        <v>25</v>
      </c>
      <c r="F59" s="5">
        <v>45086</v>
      </c>
      <c r="G59" s="5">
        <v>45089</v>
      </c>
      <c r="H59" s="4" t="s">
        <v>15</v>
      </c>
      <c r="I59" s="4">
        <v>2</v>
      </c>
      <c r="J59" s="4">
        <f t="shared" si="1"/>
        <v>2</v>
      </c>
      <c r="K59" s="6"/>
      <c r="L59" s="6"/>
      <c r="M59" s="6"/>
      <c r="N59" s="1"/>
      <c r="O59" s="1"/>
      <c r="P59" s="1"/>
      <c r="Q59" s="11"/>
      <c r="R59" s="11"/>
      <c r="S59" s="10"/>
      <c r="T59" s="11"/>
      <c r="U59" s="11"/>
      <c r="V59" s="10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"/>
      <c r="AI59" s="1"/>
      <c r="AJ59" s="1"/>
      <c r="AK59" s="1"/>
      <c r="AL59" s="1"/>
      <c r="AM59" s="1"/>
      <c r="AN59" s="1"/>
    </row>
    <row r="60" spans="1:40" ht="18" x14ac:dyDescent="0.3">
      <c r="A60" s="1"/>
      <c r="B60" s="2"/>
      <c r="C60" s="2" t="s">
        <v>55</v>
      </c>
      <c r="D60" s="3" t="s">
        <v>43</v>
      </c>
      <c r="E60" s="2" t="s">
        <v>25</v>
      </c>
      <c r="F60" s="5">
        <v>45086</v>
      </c>
      <c r="G60" s="5">
        <v>45089</v>
      </c>
      <c r="H60" s="4" t="s">
        <v>15</v>
      </c>
      <c r="I60" s="4">
        <v>2</v>
      </c>
      <c r="J60" s="4">
        <f t="shared" si="1"/>
        <v>2</v>
      </c>
      <c r="K60" s="6"/>
      <c r="L60" s="6"/>
      <c r="M60" s="6"/>
      <c r="N60" s="1"/>
      <c r="O60" s="1"/>
      <c r="P60" s="1"/>
      <c r="Q60" s="11"/>
      <c r="R60" s="11"/>
      <c r="S60" s="10"/>
      <c r="T60" s="11"/>
      <c r="U60" s="11"/>
      <c r="V60" s="10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"/>
      <c r="AI60" s="1"/>
      <c r="AJ60" s="1"/>
      <c r="AK60" s="1"/>
      <c r="AL60" s="1"/>
      <c r="AM60" s="1"/>
      <c r="AN60" s="1"/>
    </row>
    <row r="61" spans="1:40" ht="16" x14ac:dyDescent="0.3">
      <c r="A61" s="1"/>
      <c r="B61" s="2"/>
      <c r="C61" s="2" t="s">
        <v>56</v>
      </c>
      <c r="D61" s="2" t="s">
        <v>42</v>
      </c>
      <c r="E61" s="2" t="s">
        <v>25</v>
      </c>
      <c r="F61" s="5">
        <v>45086</v>
      </c>
      <c r="G61" s="5">
        <v>45089</v>
      </c>
      <c r="H61" s="4" t="s">
        <v>15</v>
      </c>
      <c r="I61" s="4">
        <v>2</v>
      </c>
      <c r="J61" s="4">
        <f t="shared" si="1"/>
        <v>2</v>
      </c>
      <c r="K61" s="6"/>
      <c r="L61" s="6"/>
      <c r="M61" s="6"/>
      <c r="N61" s="1"/>
      <c r="O61" s="1"/>
      <c r="P61" s="1"/>
      <c r="Q61" s="11"/>
      <c r="R61" s="11"/>
      <c r="S61" s="10"/>
      <c r="T61" s="11"/>
      <c r="U61" s="11"/>
      <c r="V61" s="10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8" x14ac:dyDescent="0.3">
      <c r="A62" s="1"/>
      <c r="B62" s="2"/>
      <c r="C62" s="2" t="s">
        <v>46</v>
      </c>
      <c r="D62" s="3" t="s">
        <v>43</v>
      </c>
      <c r="E62" s="2" t="s">
        <v>25</v>
      </c>
      <c r="F62" s="5">
        <v>45086</v>
      </c>
      <c r="G62" s="5">
        <v>45089</v>
      </c>
      <c r="H62" s="4" t="s">
        <v>15</v>
      </c>
      <c r="I62" s="4">
        <v>2</v>
      </c>
      <c r="J62" s="4">
        <f t="shared" si="1"/>
        <v>2</v>
      </c>
      <c r="K62" s="6"/>
      <c r="L62" s="6"/>
      <c r="M62" s="6"/>
      <c r="N62" s="1"/>
      <c r="O62" s="1"/>
      <c r="P62" s="1"/>
      <c r="Q62" s="11"/>
      <c r="R62" s="11"/>
      <c r="S62" s="10"/>
      <c r="T62" s="11"/>
      <c r="U62" s="11"/>
      <c r="V62" s="10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6" x14ac:dyDescent="0.3">
      <c r="A63" s="1"/>
      <c r="B63" s="2"/>
      <c r="C63" s="2" t="s">
        <v>46</v>
      </c>
      <c r="D63" s="2" t="s">
        <v>44</v>
      </c>
      <c r="E63" s="2" t="s">
        <v>25</v>
      </c>
      <c r="F63" s="5">
        <v>45086</v>
      </c>
      <c r="G63" s="5">
        <v>45089</v>
      </c>
      <c r="H63" s="4" t="s">
        <v>15</v>
      </c>
      <c r="I63" s="4">
        <v>2</v>
      </c>
      <c r="J63" s="4">
        <f t="shared" si="1"/>
        <v>2</v>
      </c>
      <c r="K63" s="6"/>
      <c r="L63" s="6"/>
      <c r="M63" s="6"/>
      <c r="N63" s="1"/>
      <c r="O63" s="1"/>
      <c r="P63" s="1"/>
      <c r="Q63" s="11"/>
      <c r="R63" s="11"/>
      <c r="S63" s="10"/>
      <c r="T63" s="11"/>
      <c r="U63" s="11"/>
      <c r="V63" s="10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8" x14ac:dyDescent="0.3">
      <c r="A64" s="1"/>
      <c r="B64" s="2"/>
      <c r="C64" s="2" t="s">
        <v>65</v>
      </c>
      <c r="D64" s="3" t="s">
        <v>43</v>
      </c>
      <c r="E64" s="2" t="s">
        <v>25</v>
      </c>
      <c r="F64" s="5">
        <v>45089</v>
      </c>
      <c r="G64" s="5">
        <v>45089</v>
      </c>
      <c r="H64" s="4" t="s">
        <v>15</v>
      </c>
      <c r="I64" s="4">
        <v>1</v>
      </c>
      <c r="J64" s="4">
        <f t="shared" si="1"/>
        <v>1</v>
      </c>
      <c r="K64" s="6"/>
      <c r="L64" s="6"/>
      <c r="M64" s="6"/>
      <c r="N64" s="1"/>
      <c r="O64" s="1"/>
      <c r="P64" s="1"/>
      <c r="Q64" s="11"/>
      <c r="R64" s="11"/>
      <c r="S64" s="11"/>
      <c r="T64" s="11"/>
      <c r="U64" s="11"/>
      <c r="V64" s="10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8" x14ac:dyDescent="0.3">
      <c r="A65" s="1"/>
      <c r="B65" s="2"/>
      <c r="C65" s="2" t="s">
        <v>84</v>
      </c>
      <c r="D65" s="3" t="s">
        <v>41</v>
      </c>
      <c r="E65" s="2" t="s">
        <v>25</v>
      </c>
      <c r="F65" s="5">
        <v>45090</v>
      </c>
      <c r="G65" s="5">
        <v>45097</v>
      </c>
      <c r="H65" s="4" t="s">
        <v>86</v>
      </c>
      <c r="I65" s="4">
        <v>6</v>
      </c>
      <c r="J65" s="4">
        <f t="shared" si="1"/>
        <v>6</v>
      </c>
      <c r="K65" s="6"/>
      <c r="L65" s="6"/>
      <c r="M65" s="6"/>
      <c r="N65" s="1"/>
      <c r="O65" s="1"/>
      <c r="P65" s="1"/>
      <c r="Q65" s="11"/>
      <c r="R65" s="11"/>
      <c r="S65" s="11"/>
      <c r="T65" s="11"/>
      <c r="U65" s="11"/>
      <c r="V65" s="11"/>
      <c r="W65" s="10"/>
      <c r="X65" s="10"/>
      <c r="Y65" s="10"/>
      <c r="Z65" s="10"/>
      <c r="AA65" s="11"/>
      <c r="AB65" s="11"/>
      <c r="AC65" s="10"/>
      <c r="AD65" s="10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8" x14ac:dyDescent="0.3">
      <c r="A66" s="1"/>
      <c r="B66" s="2"/>
      <c r="C66" s="2" t="s">
        <v>49</v>
      </c>
      <c r="D66" s="3" t="s">
        <v>41</v>
      </c>
      <c r="E66" s="2" t="s">
        <v>25</v>
      </c>
      <c r="F66" s="5">
        <v>45097</v>
      </c>
      <c r="G66" s="5">
        <v>45100</v>
      </c>
      <c r="H66" s="4">
        <v>20</v>
      </c>
      <c r="I66" s="4">
        <v>4</v>
      </c>
      <c r="J66" s="4">
        <f t="shared" si="1"/>
        <v>0.8</v>
      </c>
      <c r="K66" s="6"/>
      <c r="L66" s="6"/>
      <c r="M66" s="6"/>
      <c r="N66" s="1"/>
      <c r="O66" s="1"/>
      <c r="P66" s="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0"/>
      <c r="AE66" s="10"/>
      <c r="AF66" s="10"/>
      <c r="AG66" s="10"/>
      <c r="AH66" s="1"/>
      <c r="AI66" s="1"/>
      <c r="AJ66" s="1"/>
      <c r="AK66" s="1"/>
      <c r="AL66" s="1"/>
      <c r="AM66" s="1"/>
      <c r="AN66" s="1"/>
    </row>
    <row r="67" spans="1:40" ht="18" x14ac:dyDescent="0.3">
      <c r="B67" s="45"/>
      <c r="C67" s="45"/>
      <c r="D67" s="46"/>
      <c r="E67" s="45"/>
      <c r="F67" s="47"/>
      <c r="G67" s="47"/>
      <c r="H67" s="44"/>
      <c r="I67" s="44">
        <f>SUM(I3:I66)</f>
        <v>195</v>
      </c>
      <c r="J67" s="44">
        <f>SUM(J3:J66)</f>
        <v>150.60000000000002</v>
      </c>
      <c r="K67" s="48"/>
      <c r="L67" s="48"/>
      <c r="M67" s="48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</row>
    <row r="68" spans="1:40" ht="18" x14ac:dyDescent="0.3">
      <c r="B68" s="45"/>
      <c r="C68" s="45"/>
      <c r="D68" s="46"/>
      <c r="E68" s="45"/>
      <c r="F68" s="47"/>
      <c r="G68" s="47"/>
      <c r="H68" s="44"/>
      <c r="I68" s="44"/>
      <c r="J68" s="44"/>
      <c r="K68" s="48"/>
      <c r="L68" s="48"/>
      <c r="M68" s="48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</row>
    <row r="69" spans="1:40" ht="14" thickBot="1" x14ac:dyDescent="0.35"/>
    <row r="70" spans="1:40" ht="16.5" thickBot="1" x14ac:dyDescent="0.35">
      <c r="G70" s="27" t="s">
        <v>87</v>
      </c>
      <c r="H70" s="28" t="s">
        <v>88</v>
      </c>
      <c r="I70" s="44"/>
    </row>
    <row r="71" spans="1:40" x14ac:dyDescent="0.3">
      <c r="D71" s="37">
        <v>45092</v>
      </c>
      <c r="E71" s="23">
        <v>0.57999999999999996</v>
      </c>
      <c r="G71" s="30" t="s">
        <v>15</v>
      </c>
      <c r="H71" s="36">
        <f>COUNTIF(H15:H66,"終了")</f>
        <v>28</v>
      </c>
    </row>
    <row r="72" spans="1:40" x14ac:dyDescent="0.3">
      <c r="G72" s="24" t="s">
        <v>28</v>
      </c>
      <c r="H72" s="25">
        <f>COUNTIF(H15:H66,"未着手")</f>
        <v>4</v>
      </c>
    </row>
    <row r="73" spans="1:40" x14ac:dyDescent="0.3">
      <c r="G73" s="24">
        <v>10</v>
      </c>
      <c r="H73" s="25">
        <f>COUNTIF(H15:H66,10)</f>
        <v>1</v>
      </c>
    </row>
    <row r="74" spans="1:40" x14ac:dyDescent="0.3">
      <c r="G74" s="24">
        <v>20</v>
      </c>
      <c r="H74" s="25">
        <f>COUNTIF(H15:H66,20)</f>
        <v>3</v>
      </c>
    </row>
    <row r="75" spans="1:40" x14ac:dyDescent="0.3">
      <c r="G75" s="24">
        <v>30</v>
      </c>
      <c r="H75" s="25">
        <f>COUNTIF(H15:H66,30)</f>
        <v>1</v>
      </c>
    </row>
    <row r="76" spans="1:40" x14ac:dyDescent="0.3">
      <c r="G76" s="24">
        <v>40</v>
      </c>
      <c r="H76" s="25">
        <f>COUNTIF(H15:H66,40)</f>
        <v>1</v>
      </c>
    </row>
    <row r="77" spans="1:40" x14ac:dyDescent="0.3">
      <c r="G77" s="24">
        <v>50</v>
      </c>
      <c r="H77" s="25">
        <f>COUNTIF(H15:H66,50)</f>
        <v>2</v>
      </c>
    </row>
    <row r="78" spans="1:40" x14ac:dyDescent="0.3">
      <c r="G78" s="24">
        <v>60</v>
      </c>
      <c r="H78" s="25">
        <f>COUNTIF(H15:H66,60)</f>
        <v>3</v>
      </c>
    </row>
    <row r="79" spans="1:40" x14ac:dyDescent="0.3">
      <c r="G79" s="24">
        <v>70</v>
      </c>
      <c r="H79" s="25">
        <f>COUNTIF(H15:H66,70)</f>
        <v>1</v>
      </c>
    </row>
    <row r="80" spans="1:40" x14ac:dyDescent="0.3">
      <c r="G80" s="24">
        <v>80</v>
      </c>
      <c r="H80" s="25">
        <f>COUNTIF(H15:H66,80)</f>
        <v>2</v>
      </c>
    </row>
    <row r="81" spans="7:10" ht="14" thickBot="1" x14ac:dyDescent="0.35">
      <c r="G81" s="34">
        <v>90</v>
      </c>
      <c r="H81" s="31">
        <f>COUNTIF(H15:H66,90)</f>
        <v>6</v>
      </c>
    </row>
    <row r="82" spans="7:10" ht="14" thickBot="1" x14ac:dyDescent="0.35">
      <c r="G82" s="32"/>
      <c r="H82" s="33"/>
    </row>
    <row r="83" spans="7:10" x14ac:dyDescent="0.3">
      <c r="G83" s="35" t="s">
        <v>89</v>
      </c>
      <c r="H83" s="29">
        <f>SUM(H71:H81)</f>
        <v>52</v>
      </c>
    </row>
    <row r="84" spans="7:10" ht="14" thickBot="1" x14ac:dyDescent="0.35">
      <c r="G84" s="34" t="s">
        <v>90</v>
      </c>
      <c r="H84" s="26">
        <f>(H71*100+G73*H73+G74*H74+G75*H75+G76*H76+G77*H77+G78*H78+G79*H79+G80*H80+G81*H81)/H83*100/100/100</f>
        <v>0.76730769230769225</v>
      </c>
      <c r="I84" s="23"/>
      <c r="J84" s="23"/>
    </row>
    <row r="86" spans="7:10" x14ac:dyDescent="0.3">
      <c r="G86" t="s">
        <v>106</v>
      </c>
      <c r="H86">
        <f>(H71*100+G73*H73+G74*H74+G75*H75+G76*H76+G77*H77+G78*H78+G79*H79+G80*H80+G81*H81)/100</f>
        <v>39.9</v>
      </c>
    </row>
  </sheetData>
  <autoFilter ref="C14:AN66" xr:uid="{1CB11DB3-7C11-43B5-B385-254E6AE4EFD3}">
    <sortState xmlns:xlrd2="http://schemas.microsoft.com/office/spreadsheetml/2017/richdata2" ref="C15:AN66">
      <sortCondition ref="E14:E66"/>
    </sortState>
  </autoFilter>
  <mergeCells count="8">
    <mergeCell ref="I1:I2"/>
    <mergeCell ref="J1:J2"/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X21"/>
  <sheetViews>
    <sheetView workbookViewId="0">
      <selection activeCell="H10" sqref="H10"/>
    </sheetView>
  </sheetViews>
  <sheetFormatPr defaultRowHeight="13.5" x14ac:dyDescent="0.3"/>
  <cols>
    <col min="2" max="20" width="5.6640625" customWidth="1"/>
    <col min="22" max="22" width="12.08203125" customWidth="1"/>
    <col min="23" max="23" width="11.9140625" customWidth="1"/>
  </cols>
  <sheetData>
    <row r="1" spans="1:24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4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  <c r="W2" t="s">
        <v>105</v>
      </c>
    </row>
    <row r="3" spans="1:24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51">
        <v>0.77</v>
      </c>
      <c r="G3" s="40"/>
      <c r="H3" s="43"/>
      <c r="I3" s="43"/>
      <c r="J3" s="40"/>
      <c r="K3" s="40"/>
      <c r="L3" s="40"/>
      <c r="M3" s="40"/>
      <c r="N3" s="43"/>
      <c r="O3" s="43"/>
      <c r="P3" s="40"/>
      <c r="Q3" s="40"/>
      <c r="R3" s="40"/>
      <c r="S3" s="40"/>
      <c r="T3" s="40"/>
      <c r="V3">
        <f>進捗管理!I67</f>
        <v>195</v>
      </c>
      <c r="W3">
        <v>18</v>
      </c>
      <c r="X3">
        <f>V3+W3</f>
        <v>213</v>
      </c>
    </row>
    <row r="4" spans="1:24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4" x14ac:dyDescent="0.3">
      <c r="A5" s="1" t="s">
        <v>97</v>
      </c>
      <c r="B5" s="41">
        <v>213</v>
      </c>
      <c r="C5" s="41">
        <v>213</v>
      </c>
      <c r="D5" s="41">
        <v>213</v>
      </c>
      <c r="E5" s="41">
        <v>213</v>
      </c>
      <c r="F5" s="41">
        <v>213</v>
      </c>
      <c r="G5" s="41">
        <v>213</v>
      </c>
      <c r="H5" s="41">
        <v>213</v>
      </c>
      <c r="I5" s="41">
        <v>213</v>
      </c>
      <c r="J5" s="41">
        <v>213</v>
      </c>
      <c r="K5" s="41">
        <v>213</v>
      </c>
      <c r="L5" s="41">
        <v>213</v>
      </c>
      <c r="M5" s="41">
        <v>213</v>
      </c>
      <c r="N5" s="41">
        <v>213</v>
      </c>
      <c r="O5" s="41">
        <v>213</v>
      </c>
      <c r="P5" s="41">
        <v>213</v>
      </c>
      <c r="Q5" s="41">
        <v>213</v>
      </c>
      <c r="R5" s="41">
        <v>213</v>
      </c>
      <c r="S5" s="41">
        <v>213</v>
      </c>
      <c r="T5" s="41">
        <v>213</v>
      </c>
      <c r="V5">
        <f>進捗管理!J67</f>
        <v>150.60000000000002</v>
      </c>
    </row>
    <row r="6" spans="1:24" x14ac:dyDescent="0.3">
      <c r="A6" s="1" t="s">
        <v>98</v>
      </c>
      <c r="B6" s="41"/>
      <c r="C6" s="41"/>
      <c r="D6" s="41"/>
      <c r="E6" s="41">
        <v>19</v>
      </c>
      <c r="F6" s="41">
        <v>20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V6" t="s">
        <v>109</v>
      </c>
      <c r="W6" t="s">
        <v>110</v>
      </c>
    </row>
    <row r="7" spans="1:24" x14ac:dyDescent="0.3">
      <c r="A7" s="1" t="s">
        <v>99</v>
      </c>
      <c r="B7" s="41"/>
      <c r="C7" s="41"/>
      <c r="D7" s="41"/>
      <c r="E7" s="41"/>
      <c r="F7" s="41">
        <v>136.5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V7" s="50">
        <f>V5/V3</f>
        <v>0.77230769230769247</v>
      </c>
      <c r="W7" s="50">
        <f>V5/X3</f>
        <v>0.70704225352112682</v>
      </c>
    </row>
    <row r="12" spans="1:24" x14ac:dyDescent="0.3">
      <c r="A12" t="s">
        <v>100</v>
      </c>
    </row>
    <row r="13" spans="1:24" x14ac:dyDescent="0.3">
      <c r="A13" t="s">
        <v>101</v>
      </c>
    </row>
    <row r="14" spans="1:24" x14ac:dyDescent="0.3">
      <c r="A14" t="s">
        <v>102</v>
      </c>
    </row>
    <row r="15" spans="1:24" x14ac:dyDescent="0.3">
      <c r="A15" t="s">
        <v>103</v>
      </c>
    </row>
    <row r="21" spans="1:1" x14ac:dyDescent="0.3">
      <c r="A21" s="4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進捗管理</vt:lpstr>
      <vt:lpstr>予実管理グラフ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2023-06-16T08:37:01Z</dcterms:modified>
</cp:coreProperties>
</file>