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codeName="ThisWorkbook"/>
  <xr:revisionPtr revIDLastSave="0" documentId="13_ncr:1_{1E932C26-6913-48E8-8104-2B96846FE607}" xr6:coauthVersionLast="46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進捗管理" sheetId="5" r:id="rId1"/>
    <sheet name="予実管理グラフ" sheetId="6" r:id="rId2"/>
    <sheet name="画面情報" sheetId="7" r:id="rId3"/>
    <sheet name="テスト" sheetId="9" r:id="rId4"/>
  </sheets>
  <definedNames>
    <definedName name="_xlnm._FilterDatabase" localSheetId="0" hidden="1">進捗管理!$C$14:$AN$68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5" l="1"/>
  <c r="J16" i="5"/>
  <c r="H83" i="5"/>
  <c r="J60" i="5"/>
  <c r="J59" i="5"/>
  <c r="I69" i="5"/>
  <c r="H80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61" i="5"/>
  <c r="J62" i="5"/>
  <c r="J63" i="5"/>
  <c r="J64" i="5"/>
  <c r="J65" i="5"/>
  <c r="J66" i="5"/>
  <c r="J67" i="5"/>
  <c r="J68" i="5"/>
  <c r="J23" i="5"/>
  <c r="J24" i="5"/>
  <c r="J25" i="5"/>
  <c r="J26" i="5"/>
  <c r="J27" i="5"/>
  <c r="J28" i="5"/>
  <c r="J29" i="5"/>
  <c r="J18" i="5"/>
  <c r="J19" i="5"/>
  <c r="J20" i="5"/>
  <c r="J21" i="5"/>
  <c r="J22" i="5"/>
  <c r="J17" i="5"/>
  <c r="J10" i="5"/>
  <c r="J5" i="5"/>
  <c r="J6" i="5"/>
  <c r="J8" i="5"/>
  <c r="J9" i="5"/>
  <c r="J12" i="5"/>
  <c r="J13" i="5"/>
  <c r="J4" i="5"/>
  <c r="J69" i="5" l="1"/>
  <c r="V5" i="6" s="1"/>
  <c r="V3" i="6"/>
  <c r="X3" i="6" s="1"/>
  <c r="H73" i="5"/>
  <c r="H82" i="5"/>
  <c r="H81" i="5"/>
  <c r="H79" i="5"/>
  <c r="H78" i="5"/>
  <c r="H77" i="5"/>
  <c r="H76" i="5"/>
  <c r="H75" i="5"/>
  <c r="H74" i="5"/>
  <c r="V7" i="6" l="1"/>
  <c r="W7" i="6"/>
  <c r="H85" i="5"/>
  <c r="H86" i="5" s="1"/>
  <c r="H88" i="5"/>
</calcChain>
</file>

<file path=xl/sharedStrings.xml><?xml version="1.0" encoding="utf-8"?>
<sst xmlns="http://schemas.openxmlformats.org/spreadsheetml/2006/main" count="575" uniqueCount="247">
  <si>
    <t>開始日</t>
    <rPh sb="0" eb="3">
      <t>カイシビ</t>
    </rPh>
    <phoneticPr fontId="2"/>
  </si>
  <si>
    <t>終了日</t>
    <rPh sb="0" eb="3">
      <t>シュウリョウビ</t>
    </rPh>
    <phoneticPr fontId="2"/>
  </si>
  <si>
    <t>担当者</t>
    <rPh sb="0" eb="3">
      <t>タントウシャ</t>
    </rPh>
    <phoneticPr fontId="2"/>
  </si>
  <si>
    <t>ステータス</t>
    <phoneticPr fontId="2"/>
  </si>
  <si>
    <t>タスク</t>
    <phoneticPr fontId="2"/>
  </si>
  <si>
    <t>予定</t>
    <rPh sb="0" eb="2">
      <t>ヨテイ</t>
    </rPh>
    <phoneticPr fontId="2"/>
  </si>
  <si>
    <t>外部設計</t>
    <rPh sb="0" eb="4">
      <t>ガイブセッケイ</t>
    </rPh>
    <phoneticPr fontId="2"/>
  </si>
  <si>
    <t>内部設計</t>
    <rPh sb="0" eb="4">
      <t>ナイブセッケイ</t>
    </rPh>
    <phoneticPr fontId="2"/>
  </si>
  <si>
    <t>プログラミング</t>
    <phoneticPr fontId="2"/>
  </si>
  <si>
    <t>要件定義</t>
    <rPh sb="0" eb="2">
      <t>ヨウケン</t>
    </rPh>
    <rPh sb="2" eb="4">
      <t>テイギ</t>
    </rPh>
    <phoneticPr fontId="2"/>
  </si>
  <si>
    <t>業務フローの確認</t>
    <rPh sb="0" eb="2">
      <t>ギョウム</t>
    </rPh>
    <rPh sb="6" eb="8">
      <t>カクニン</t>
    </rPh>
    <phoneticPr fontId="2"/>
  </si>
  <si>
    <t>要件定義の検討</t>
    <rPh sb="0" eb="4">
      <t>ヨウケンテイギ</t>
    </rPh>
    <rPh sb="5" eb="7">
      <t>ケントウ</t>
    </rPh>
    <phoneticPr fontId="2"/>
  </si>
  <si>
    <t>画面設計</t>
    <rPh sb="0" eb="4">
      <t>ガメンセッケイ</t>
    </rPh>
    <phoneticPr fontId="2"/>
  </si>
  <si>
    <t>ペルソナ設計</t>
    <rPh sb="4" eb="6">
      <t>セッケイ</t>
    </rPh>
    <phoneticPr fontId="2"/>
  </si>
  <si>
    <t>山本</t>
    <rPh sb="0" eb="2">
      <t>ヤマモト</t>
    </rPh>
    <phoneticPr fontId="2"/>
  </si>
  <si>
    <t>終了</t>
    <rPh sb="0" eb="2">
      <t>シュウリョウ</t>
    </rPh>
    <phoneticPr fontId="2"/>
  </si>
  <si>
    <t>画面の遷移図</t>
    <rPh sb="0" eb="2">
      <t>ガメン</t>
    </rPh>
    <rPh sb="3" eb="6">
      <t>センイズ</t>
    </rPh>
    <phoneticPr fontId="2"/>
  </si>
  <si>
    <t>加藤</t>
    <rPh sb="0" eb="2">
      <t>カトウ</t>
    </rPh>
    <phoneticPr fontId="2"/>
  </si>
  <si>
    <t>データベース設計</t>
    <phoneticPr fontId="2"/>
  </si>
  <si>
    <t>クォン</t>
    <phoneticPr fontId="2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</si>
  <si>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2"/>
  </si>
  <si>
    <t>ファイルの担当割り振り</t>
    <rPh sb="5" eb="8">
      <t>タントウワ</t>
    </rPh>
    <rPh sb="9" eb="10">
      <t>フ</t>
    </rPh>
    <phoneticPr fontId="2"/>
  </si>
  <si>
    <t>クォン</t>
    <phoneticPr fontId="5"/>
  </si>
  <si>
    <t>柿崎</t>
    <rPh sb="0" eb="2">
      <t>カキザキ</t>
    </rPh>
    <phoneticPr fontId="5"/>
  </si>
  <si>
    <t>加藤</t>
    <rPh sb="0" eb="2">
      <t>カトウ</t>
    </rPh>
    <phoneticPr fontId="5"/>
  </si>
  <si>
    <t>山本</t>
    <rPh sb="0" eb="2">
      <t>ヤマモト</t>
    </rPh>
    <phoneticPr fontId="5"/>
  </si>
  <si>
    <t>猪瀬</t>
    <rPh sb="0" eb="2">
      <t>イノセ</t>
    </rPh>
    <phoneticPr fontId="5"/>
  </si>
  <si>
    <t>石松</t>
    <rPh sb="0" eb="2">
      <t>イシマツ</t>
    </rPh>
    <phoneticPr fontId="5"/>
  </si>
  <si>
    <t>未着手</t>
    <rPh sb="0" eb="3">
      <t>ミチャクシュ</t>
    </rPh>
    <phoneticPr fontId="2"/>
  </si>
  <si>
    <t>カテゴリー</t>
    <phoneticPr fontId="2"/>
  </si>
  <si>
    <t>作業名</t>
    <rPh sb="0" eb="3">
      <t>サギョウメイ</t>
    </rPh>
    <phoneticPr fontId="2"/>
  </si>
  <si>
    <t>no</t>
    <phoneticPr fontId="2"/>
  </si>
  <si>
    <t>ファイル形式</t>
    <rPh sb="4" eb="6">
      <t>ケイシキ</t>
    </rPh>
    <phoneticPr fontId="2"/>
  </si>
  <si>
    <t>dao</t>
    <phoneticPr fontId="2"/>
  </si>
  <si>
    <t>model</t>
    <phoneticPr fontId="2"/>
  </si>
  <si>
    <t>食事のデータアクセス</t>
    <rPh sb="0" eb="2">
      <t>ショクジ</t>
    </rPh>
    <phoneticPr fontId="2"/>
  </si>
  <si>
    <t>記録のデータアクセス</t>
    <phoneticPr fontId="2"/>
  </si>
  <si>
    <t>User情報アクセス</t>
    <phoneticPr fontId="2"/>
  </si>
  <si>
    <t>FoodDao関連のデータ操作</t>
    <phoneticPr fontId="2"/>
  </si>
  <si>
    <t>RegisterDao関連のデータ操作</t>
    <phoneticPr fontId="2"/>
  </si>
  <si>
    <t>UserDao関連のデータ操作</t>
    <phoneticPr fontId="2"/>
  </si>
  <si>
    <t>servlet</t>
    <phoneticPr fontId="2"/>
  </si>
  <si>
    <t>css</t>
    <phoneticPr fontId="2"/>
  </si>
  <si>
    <t>js</t>
    <phoneticPr fontId="2"/>
  </si>
  <si>
    <t>jsp</t>
    <phoneticPr fontId="2"/>
  </si>
  <si>
    <t>カレンダー画面用</t>
    <phoneticPr fontId="2"/>
  </si>
  <si>
    <t>品目登録画面用</t>
    <phoneticPr fontId="2"/>
  </si>
  <si>
    <t>グラフ画面用</t>
    <phoneticPr fontId="2"/>
  </si>
  <si>
    <t>個人情報変更画面用</t>
    <phoneticPr fontId="5"/>
  </si>
  <si>
    <t>食事ログ画面用</t>
    <phoneticPr fontId="2"/>
  </si>
  <si>
    <t>ログイン画面用</t>
    <rPh sb="4" eb="7">
      <t>ガメンヨウ</t>
    </rPh>
    <phoneticPr fontId="5"/>
  </si>
  <si>
    <t>プロフィール画面用</t>
    <phoneticPr fontId="2"/>
  </si>
  <si>
    <t>秘密の質問画面用</t>
    <phoneticPr fontId="2"/>
  </si>
  <si>
    <t>トップ画面用</t>
    <rPh sb="3" eb="6">
      <t>ガメンヨウ</t>
    </rPh>
    <phoneticPr fontId="5"/>
  </si>
  <si>
    <t>登録画面用</t>
    <rPh sb="2" eb="5">
      <t>ガメンヨウ</t>
    </rPh>
    <phoneticPr fontId="5"/>
  </si>
  <si>
    <t>全画面共通</t>
    <rPh sb="0" eb="3">
      <t>ゼンガメン</t>
    </rPh>
    <rPh sb="3" eb="5">
      <t>キョウツウ</t>
    </rPh>
    <phoneticPr fontId="5"/>
  </si>
  <si>
    <t>品目登録画面画面用</t>
    <phoneticPr fontId="2"/>
  </si>
  <si>
    <t>グラフ画面用</t>
    <rPh sb="3" eb="6">
      <t>ガメンヨウ</t>
    </rPh>
    <phoneticPr fontId="5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</si>
  <si>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5"/>
  </si>
  <si>
    <t>ログイン画面用</t>
    <phoneticPr fontId="5"/>
  </si>
  <si>
    <t>秘密の質問用</t>
    <phoneticPr fontId="2"/>
  </si>
  <si>
    <t>カレンダー画面用（月移動、月変更）</t>
    <phoneticPr fontId="2"/>
  </si>
  <si>
    <t>グラフ用</t>
    <phoneticPr fontId="2"/>
  </si>
  <si>
    <t>個人情報変更</t>
    <rPh sb="4" eb="6">
      <t>ヘンコウ</t>
    </rPh>
    <phoneticPr fontId="5"/>
  </si>
  <si>
    <t>ログイン画面用</t>
    <rPh sb="4" eb="6">
      <t>ガメン</t>
    </rPh>
    <rPh sb="6" eb="7">
      <t>ヨウ</t>
    </rPh>
    <phoneticPr fontId="5"/>
  </si>
  <si>
    <t>ハンバーガーメニューバー用</t>
    <phoneticPr fontId="2"/>
  </si>
  <si>
    <t>秘密の質問用(ポップアップ画面)</t>
    <phoneticPr fontId="2"/>
  </si>
  <si>
    <t>テキスト・アバター表示</t>
    <phoneticPr fontId="2"/>
  </si>
  <si>
    <t>トップ画面用(スライド)</t>
    <rPh sb="3" eb="5">
      <t>ガメン</t>
    </rPh>
    <rPh sb="5" eb="6">
      <t>ヨウ</t>
    </rPh>
    <phoneticPr fontId="5"/>
  </si>
  <si>
    <t>登録画面用</t>
    <rPh sb="2" eb="4">
      <t>ガメン</t>
    </rPh>
    <rPh sb="4" eb="5">
      <t>ヨウ</t>
    </rPh>
    <phoneticPr fontId="5"/>
  </si>
  <si>
    <t>グラフ画面用</t>
    <phoneticPr fontId="5"/>
  </si>
  <si>
    <t>個人情報変更画面用</t>
    <rPh sb="0" eb="6">
      <t>コジンジョウホウヘンコウ</t>
    </rPh>
    <rPh sb="6" eb="9">
      <t>ガメンヨウ</t>
    </rPh>
    <phoneticPr fontId="5"/>
  </si>
  <si>
    <t>柿崎</t>
    <rPh sb="0" eb="2">
      <t>カキザキ</t>
    </rPh>
    <phoneticPr fontId="2"/>
  </si>
  <si>
    <t>木</t>
  </si>
  <si>
    <t>木</t>
    <rPh sb="0" eb="1">
      <t>モク</t>
    </rPh>
    <phoneticPr fontId="2"/>
  </si>
  <si>
    <t>金</t>
  </si>
  <si>
    <t>金</t>
    <rPh sb="0" eb="1">
      <t>キン</t>
    </rPh>
    <phoneticPr fontId="2"/>
  </si>
  <si>
    <t>土</t>
    <rPh sb="0" eb="1">
      <t>ド</t>
    </rPh>
    <phoneticPr fontId="2"/>
  </si>
  <si>
    <t>日</t>
  </si>
  <si>
    <t>月</t>
  </si>
  <si>
    <t>火</t>
  </si>
  <si>
    <t>水</t>
  </si>
  <si>
    <t>土</t>
    <phoneticPr fontId="2"/>
  </si>
  <si>
    <t>終了</t>
    <rPh sb="0" eb="2">
      <t>シュウリョウ</t>
    </rPh>
    <phoneticPr fontId="2"/>
  </si>
  <si>
    <t>品目登録画面</t>
    <rPh sb="0" eb="4">
      <t>ヒンモクトウロク</t>
    </rPh>
    <rPh sb="4" eb="6">
      <t>ガメン</t>
    </rPh>
    <phoneticPr fontId="2"/>
  </si>
  <si>
    <t>登録画面メッセージ</t>
    <rPh sb="0" eb="4">
      <t>トウロクガメン</t>
    </rPh>
    <phoneticPr fontId="2"/>
  </si>
  <si>
    <t>終了</t>
    <rPh sb="0" eb="2">
      <t>シュウリョウ</t>
    </rPh>
    <phoneticPr fontId="2"/>
  </si>
  <si>
    <t>進捗度</t>
    <rPh sb="0" eb="3">
      <t>シンチョクド</t>
    </rPh>
    <phoneticPr fontId="2"/>
  </si>
  <si>
    <t>数</t>
    <rPh sb="0" eb="1">
      <t>カズ</t>
    </rPh>
    <phoneticPr fontId="2"/>
  </si>
  <si>
    <t>合計</t>
    <rPh sb="0" eb="2">
      <t>ゴウケイ</t>
    </rPh>
    <phoneticPr fontId="2"/>
  </si>
  <si>
    <t>全体進捗度</t>
    <rPh sb="0" eb="2">
      <t>ゼンタイ</t>
    </rPh>
    <rPh sb="2" eb="5">
      <t>シンチョクド</t>
    </rPh>
    <phoneticPr fontId="2"/>
  </si>
  <si>
    <t>終了</t>
    <rPh sb="0" eb="2">
      <t>シュウリョウ</t>
    </rPh>
    <phoneticPr fontId="2"/>
  </si>
  <si>
    <t>月</t>
    <rPh sb="0" eb="1">
      <t>ゲツ</t>
    </rPh>
    <phoneticPr fontId="2"/>
  </si>
  <si>
    <t>火</t>
    <rPh sb="0" eb="1">
      <t>ヒ</t>
    </rPh>
    <phoneticPr fontId="2"/>
  </si>
  <si>
    <t>土</t>
  </si>
  <si>
    <t>進捗率</t>
    <rPh sb="0" eb="3">
      <t>シンチョクリツ</t>
    </rPh>
    <phoneticPr fontId="2"/>
  </si>
  <si>
    <t>予定進捗率</t>
    <rPh sb="0" eb="5">
      <t>ヨテイシンチョクリツ</t>
    </rPh>
    <phoneticPr fontId="2"/>
  </si>
  <si>
    <t>総工数</t>
    <rPh sb="0" eb="3">
      <t>ソウコウスウ</t>
    </rPh>
    <phoneticPr fontId="2"/>
  </si>
  <si>
    <t>当日工数</t>
    <rPh sb="0" eb="2">
      <t>トウジツ</t>
    </rPh>
    <rPh sb="2" eb="4">
      <t>コウスウ</t>
    </rPh>
    <phoneticPr fontId="2"/>
  </si>
  <si>
    <t>工数積算</t>
    <rPh sb="0" eb="2">
      <t>コウスウ</t>
    </rPh>
    <rPh sb="2" eb="4">
      <t>セキサン</t>
    </rPh>
    <phoneticPr fontId="2"/>
  </si>
  <si>
    <t>工数積算＝（（工数:人日）ｘ（各進捗率））ｘ全部</t>
    <rPh sb="0" eb="4">
      <t>コウスウセキサン</t>
    </rPh>
    <rPh sb="7" eb="9">
      <t>コウスウ</t>
    </rPh>
    <rPh sb="10" eb="12">
      <t>ニンニチ</t>
    </rPh>
    <rPh sb="15" eb="16">
      <t>カク</t>
    </rPh>
    <rPh sb="16" eb="19">
      <t>シンチョクリツ</t>
    </rPh>
    <rPh sb="22" eb="24">
      <t>ゼンブ</t>
    </rPh>
    <phoneticPr fontId="2"/>
  </si>
  <si>
    <t>当日工数＝当日作業した工数</t>
    <rPh sb="0" eb="4">
      <t>トウジツコウスウ</t>
    </rPh>
    <rPh sb="5" eb="9">
      <t>トウジツサギョウ</t>
    </rPh>
    <rPh sb="11" eb="13">
      <t>コウスウ</t>
    </rPh>
    <phoneticPr fontId="2"/>
  </si>
  <si>
    <t>進捗率＝（工数積算）/（総工数）</t>
    <rPh sb="0" eb="3">
      <t>シンチョクリツ</t>
    </rPh>
    <rPh sb="5" eb="7">
      <t>コウスウ</t>
    </rPh>
    <rPh sb="7" eb="9">
      <t>セキサン</t>
    </rPh>
    <rPh sb="12" eb="15">
      <t>ソウコウスウ</t>
    </rPh>
    <phoneticPr fontId="2"/>
  </si>
  <si>
    <t>予定進捗率＝予定されている進捗率</t>
    <rPh sb="0" eb="5">
      <t>ヨテイシンチョクリツ</t>
    </rPh>
    <rPh sb="6" eb="8">
      <t>ヨテイ</t>
    </rPh>
    <rPh sb="13" eb="16">
      <t>シンチョクリツ</t>
    </rPh>
    <phoneticPr fontId="2"/>
  </si>
  <si>
    <t>総工数</t>
    <rPh sb="0" eb="1">
      <t>ソウ</t>
    </rPh>
    <rPh sb="1" eb="3">
      <t>コウスウ</t>
    </rPh>
    <phoneticPr fontId="2"/>
  </si>
  <si>
    <t>テスト</t>
    <phoneticPr fontId="2"/>
  </si>
  <si>
    <t>積算</t>
    <rPh sb="0" eb="2">
      <t>セキサン</t>
    </rPh>
    <phoneticPr fontId="2"/>
  </si>
  <si>
    <t>工数</t>
    <rPh sb="0" eb="2">
      <t>コウスウ</t>
    </rPh>
    <phoneticPr fontId="2"/>
  </si>
  <si>
    <t>工数積算</t>
    <rPh sb="0" eb="4">
      <t>コウスウセキサン</t>
    </rPh>
    <phoneticPr fontId="2"/>
  </si>
  <si>
    <t>進捗率(テストなし）</t>
    <rPh sb="0" eb="3">
      <t>シンチョクリツ</t>
    </rPh>
    <phoneticPr fontId="2"/>
  </si>
  <si>
    <t>進捗率(テストあり）</t>
    <rPh sb="0" eb="3">
      <t>シンチョクリツ</t>
    </rPh>
    <phoneticPr fontId="2"/>
  </si>
  <si>
    <t>終了</t>
    <rPh sb="0" eb="2">
      <t>シュウリョウ</t>
    </rPh>
    <phoneticPr fontId="2"/>
  </si>
  <si>
    <t>移動前</t>
    <rPh sb="0" eb="3">
      <t>イドウマエ</t>
    </rPh>
    <phoneticPr fontId="2"/>
  </si>
  <si>
    <t>移動後</t>
    <rPh sb="0" eb="3">
      <t>イドウゴ</t>
    </rPh>
    <phoneticPr fontId="2"/>
  </si>
  <si>
    <t>進捗</t>
    <rPh sb="0" eb="2">
      <t>シンチョク</t>
    </rPh>
    <phoneticPr fontId="2"/>
  </si>
  <si>
    <t>トップページ</t>
    <phoneticPr fontId="2"/>
  </si>
  <si>
    <t>ログイン</t>
    <phoneticPr fontId="2"/>
  </si>
  <si>
    <t>No</t>
    <phoneticPr fontId="2"/>
  </si>
  <si>
    <t>カレンダー</t>
    <phoneticPr fontId="2"/>
  </si>
  <si>
    <t>秘密の質問</t>
    <rPh sb="0" eb="2">
      <t>ヒミツ</t>
    </rPh>
    <rPh sb="3" eb="5">
      <t>シツモン</t>
    </rPh>
    <phoneticPr fontId="2"/>
  </si>
  <si>
    <t>新規登録</t>
    <rPh sb="0" eb="4">
      <t>シンキトウロク</t>
    </rPh>
    <phoneticPr fontId="2"/>
  </si>
  <si>
    <t>新規確認</t>
    <rPh sb="0" eb="4">
      <t>シンキカクニン</t>
    </rPh>
    <phoneticPr fontId="2"/>
  </si>
  <si>
    <t>食事記録</t>
    <rPh sb="0" eb="4">
      <t>ショクジキロク</t>
    </rPh>
    <phoneticPr fontId="2"/>
  </si>
  <si>
    <t>グラフ表示</t>
    <rPh sb="3" eb="5">
      <t>ヒョウジ</t>
    </rPh>
    <phoneticPr fontId="2"/>
  </si>
  <si>
    <t>プロフィール設定</t>
    <rPh sb="6" eb="8">
      <t>セッテイ</t>
    </rPh>
    <phoneticPr fontId="2"/>
  </si>
  <si>
    <t>品目登録</t>
    <rPh sb="0" eb="4">
      <t>ヒンモクトウロク</t>
    </rPh>
    <phoneticPr fontId="2"/>
  </si>
  <si>
    <t>個人情報変更</t>
    <rPh sb="0" eb="2">
      <t>コジン</t>
    </rPh>
    <rPh sb="2" eb="4">
      <t>ジョウホウ</t>
    </rPh>
    <rPh sb="4" eb="6">
      <t>ヘンコウ</t>
    </rPh>
    <phoneticPr fontId="2"/>
  </si>
  <si>
    <t>個人情報変更</t>
    <rPh sb="0" eb="6">
      <t>コジンジョウホウヘンコウ</t>
    </rPh>
    <phoneticPr fontId="2"/>
  </si>
  <si>
    <t>後回しにしたことリスト</t>
    <rPh sb="0" eb="2">
      <t>アトマワ</t>
    </rPh>
    <phoneticPr fontId="2"/>
  </si>
  <si>
    <t>〇</t>
    <phoneticPr fontId="2"/>
  </si>
  <si>
    <t>×</t>
    <phoneticPr fontId="2"/>
  </si>
  <si>
    <t>log.jsp カテゴリー</t>
    <phoneticPr fontId="2"/>
  </si>
  <si>
    <t>RecordDao</t>
    <phoneticPr fontId="2"/>
  </si>
  <si>
    <t>Recordmodel</t>
    <phoneticPr fontId="2"/>
  </si>
  <si>
    <t>2月と10月の日付がおかしい</t>
    <rPh sb="1" eb="2">
      <t>ガツ</t>
    </rPh>
    <rPh sb="5" eb="6">
      <t>ガツ</t>
    </rPh>
    <rPh sb="7" eb="9">
      <t>ヒヅケ</t>
    </rPh>
    <phoneticPr fontId="2"/>
  </si>
  <si>
    <t>6/1の前が6/28になる</t>
    <rPh sb="4" eb="5">
      <t>マエ</t>
    </rPh>
    <phoneticPr fontId="2"/>
  </si>
  <si>
    <t>終了</t>
    <rPh sb="0" eb="2">
      <t>シュウリョウ</t>
    </rPh>
    <phoneticPr fontId="2"/>
  </si>
  <si>
    <t>終了</t>
    <rPh sb="0" eb="2">
      <t>シュウリョウ</t>
    </rPh>
    <phoneticPr fontId="2"/>
  </si>
  <si>
    <t>秘密の質問ポップアップ</t>
    <rPh sb="0" eb="2">
      <t>ヒミツ</t>
    </rPh>
    <rPh sb="3" eb="5">
      <t>シツモン</t>
    </rPh>
    <phoneticPr fontId="2"/>
  </si>
  <si>
    <t>カレンダーcss</t>
    <phoneticPr fontId="2"/>
  </si>
  <si>
    <t>logサーブレット　追加機能</t>
    <rPh sb="10" eb="12">
      <t>ツイカ</t>
    </rPh>
    <rPh sb="12" eb="14">
      <t>キノウ</t>
    </rPh>
    <phoneticPr fontId="2"/>
  </si>
  <si>
    <t>各サーブレットログインIDの確認</t>
    <rPh sb="0" eb="1">
      <t>カク</t>
    </rPh>
    <rPh sb="14" eb="16">
      <t>カクニン</t>
    </rPh>
    <phoneticPr fontId="2"/>
  </si>
  <si>
    <t>アバターのテキスト表示</t>
    <rPh sb="9" eb="11">
      <t>ヒョウジ</t>
    </rPh>
    <phoneticPr fontId="2"/>
  </si>
  <si>
    <t>アバターとアイコンを作る</t>
    <rPh sb="10" eb="11">
      <t>ツク</t>
    </rPh>
    <phoneticPr fontId="2"/>
  </si>
  <si>
    <t>カロリーを表示する</t>
    <rPh sb="5" eb="7">
      <t>ヒョウジ</t>
    </rPh>
    <phoneticPr fontId="2"/>
  </si>
  <si>
    <t>アバターを表示</t>
    <rPh sb="5" eb="7">
      <t>ヒョウジ</t>
    </rPh>
    <phoneticPr fontId="2"/>
  </si>
  <si>
    <t>カレンダーにカロリー表示</t>
    <rPh sb="10" eb="12">
      <t>ヒョウジ</t>
    </rPh>
    <phoneticPr fontId="2"/>
  </si>
  <si>
    <t>サジェスト機能</t>
    <rPh sb="5" eb="7">
      <t>キノウ</t>
    </rPh>
    <phoneticPr fontId="2"/>
  </si>
  <si>
    <t>説明文の作成</t>
    <rPh sb="0" eb="3">
      <t>セツメイブン</t>
    </rPh>
    <rPh sb="4" eb="6">
      <t>サクセイ</t>
    </rPh>
    <phoneticPr fontId="2"/>
  </si>
  <si>
    <t>終了</t>
    <rPh sb="0" eb="2">
      <t>シュウリョウ</t>
    </rPh>
    <phoneticPr fontId="2"/>
  </si>
  <si>
    <t>終了</t>
    <rPh sb="0" eb="2">
      <t>シュウリョウ</t>
    </rPh>
    <phoneticPr fontId="2"/>
  </si>
  <si>
    <t>プロフィール設定テキスト表示のバグ</t>
    <rPh sb="6" eb="8">
      <t>セッテイ</t>
    </rPh>
    <rPh sb="12" eb="14">
      <t>ヒョウジ</t>
    </rPh>
    <phoneticPr fontId="2"/>
  </si>
  <si>
    <t>プロフィール設定cssおかしくなる</t>
    <rPh sb="6" eb="8">
      <t>セッテイ</t>
    </rPh>
    <phoneticPr fontId="2"/>
  </si>
  <si>
    <t>終了</t>
    <rPh sb="0" eb="2">
      <t>シュウリョウ</t>
    </rPh>
    <phoneticPr fontId="2"/>
  </si>
  <si>
    <t>プロフィール変更画面遷移のみ？</t>
    <rPh sb="6" eb="10">
      <t>ヘンコウガメン</t>
    </rPh>
    <rPh sb="10" eb="12">
      <t>センイ</t>
    </rPh>
    <phoneticPr fontId="5"/>
  </si>
  <si>
    <t>→</t>
    <phoneticPr fontId="5"/>
  </si>
  <si>
    <t>全てのページに移動可能</t>
    <rPh sb="0" eb="1">
      <t>スベ</t>
    </rPh>
    <rPh sb="7" eb="11">
      <t>イドウカノウ</t>
    </rPh>
    <phoneticPr fontId="5"/>
  </si>
  <si>
    <t>メニューバークリック</t>
    <phoneticPr fontId="5"/>
  </si>
  <si>
    <t>更新可能</t>
    <rPh sb="0" eb="4">
      <t>コウシンカノウ</t>
    </rPh>
    <phoneticPr fontId="5"/>
  </si>
  <si>
    <t>パスワード確認の記入で別のものを打つ</t>
    <rPh sb="5" eb="7">
      <t>カクニン</t>
    </rPh>
    <rPh sb="8" eb="10">
      <t>キニュウ</t>
    </rPh>
    <rPh sb="11" eb="12">
      <t>ベツ</t>
    </rPh>
    <rPh sb="16" eb="17">
      <t>ウ</t>
    </rPh>
    <phoneticPr fontId="5"/>
  </si>
  <si>
    <t>動作なし</t>
    <rPh sb="0" eb="2">
      <t>ドウサ</t>
    </rPh>
    <phoneticPr fontId="5"/>
  </si>
  <si>
    <t>クリアボタンクリック</t>
    <phoneticPr fontId="5"/>
  </si>
  <si>
    <t>入力エラー表示あり</t>
  </si>
  <si>
    <t>空欄あり</t>
    <rPh sb="0" eb="2">
      <t>クウラン</t>
    </rPh>
    <phoneticPr fontId="5"/>
  </si>
  <si>
    <t>ログイン画面遷移</t>
    <rPh sb="6" eb="8">
      <t>センイ</t>
    </rPh>
    <phoneticPr fontId="5"/>
  </si>
  <si>
    <t>メール更新</t>
    <rPh sb="3" eb="5">
      <t>コウシン</t>
    </rPh>
    <phoneticPr fontId="5"/>
  </si>
  <si>
    <t>最背面</t>
  </si>
  <si>
    <t>可能</t>
    <rPh sb="0" eb="2">
      <t>カノウ</t>
    </rPh>
    <phoneticPr fontId="5"/>
  </si>
  <si>
    <t>期限を過去に設定</t>
    <rPh sb="0" eb="2">
      <t>キゲン</t>
    </rPh>
    <rPh sb="3" eb="5">
      <t>カコ</t>
    </rPh>
    <rPh sb="6" eb="8">
      <t>セッテイ</t>
    </rPh>
    <phoneticPr fontId="5"/>
  </si>
  <si>
    <t>トップ画面遷移</t>
    <rPh sb="5" eb="7">
      <t>センイ</t>
    </rPh>
    <phoneticPr fontId="5"/>
  </si>
  <si>
    <t>プロフィール更新</t>
    <rPh sb="6" eb="8">
      <t>コウシン</t>
    </rPh>
    <phoneticPr fontId="5"/>
  </si>
  <si>
    <t>サーバエラー</t>
    <phoneticPr fontId="5"/>
  </si>
  <si>
    <t>int型に数字以外記入</t>
    <rPh sb="3" eb="4">
      <t>カタ</t>
    </rPh>
    <rPh sb="5" eb="9">
      <t>スウジイガイ</t>
    </rPh>
    <rPh sb="9" eb="11">
      <t>キニュウ</t>
    </rPh>
    <phoneticPr fontId="5"/>
  </si>
  <si>
    <t>画面サイズが少し大きく、横にスクロールできてしまう</t>
  </si>
  <si>
    <t>画面サイズ変更</t>
    <rPh sb="0" eb="2">
      <t>ガメン</t>
    </rPh>
    <rPh sb="5" eb="7">
      <t>ヘンコウ</t>
    </rPh>
    <phoneticPr fontId="5"/>
  </si>
  <si>
    <t>サーブレット未設定</t>
  </si>
  <si>
    <t>ロゴクリック</t>
    <phoneticPr fontId="5"/>
  </si>
  <si>
    <t>コメントがキャラの下側に来る</t>
  </si>
  <si>
    <t>グラフ変化なし</t>
  </si>
  <si>
    <t>年月変更</t>
    <rPh sb="0" eb="2">
      <t>ネンゲツ</t>
    </rPh>
    <rPh sb="2" eb="4">
      <t>ヘンコウ</t>
    </rPh>
    <phoneticPr fontId="5"/>
  </si>
  <si>
    <t>エラーなし</t>
    <phoneticPr fontId="5"/>
  </si>
  <si>
    <t>カテゴリ未選択</t>
    <rPh sb="4" eb="5">
      <t>ミ</t>
    </rPh>
    <rPh sb="5" eb="7">
      <t>センタク</t>
    </rPh>
    <phoneticPr fontId="5"/>
  </si>
  <si>
    <t>登録エラーなし</t>
  </si>
  <si>
    <t>cssの影適用無し</t>
    <rPh sb="4" eb="7">
      <t>カゲテキヨウ</t>
    </rPh>
    <rPh sb="7" eb="8">
      <t>ナ</t>
    </rPh>
    <phoneticPr fontId="5"/>
  </si>
  <si>
    <t>カテゴリ選択プルダウンが表示されない</t>
  </si>
  <si>
    <t>新たな品目登録</t>
    <rPh sb="0" eb="1">
      <t>アラ</t>
    </rPh>
    <rPh sb="3" eb="5">
      <t>ヒンモク</t>
    </rPh>
    <rPh sb="5" eb="7">
      <t>トウロク</t>
    </rPh>
    <phoneticPr fontId="5"/>
  </si>
  <si>
    <t>食事ログでも選択可能</t>
  </si>
  <si>
    <t>品目登録可能</t>
    <rPh sb="0" eb="4">
      <t>ヒンモクトウロク</t>
    </rPh>
    <rPh sb="4" eb="6">
      <t>カノウ</t>
    </rPh>
    <phoneticPr fontId="5"/>
  </si>
  <si>
    <t>不可</t>
    <rPh sb="0" eb="2">
      <t>フカ</t>
    </rPh>
    <phoneticPr fontId="5"/>
  </si>
  <si>
    <t>カテゴリからの検索</t>
    <rPh sb="7" eb="9">
      <t>ケンサク</t>
    </rPh>
    <phoneticPr fontId="5"/>
  </si>
  <si>
    <t>画面がその日に設定</t>
    <phoneticPr fontId="5"/>
  </si>
  <si>
    <t>別日に登録</t>
    <rPh sb="0" eb="2">
      <t>ベツビ</t>
    </rPh>
    <rPh sb="3" eb="5">
      <t>トウロク</t>
    </rPh>
    <phoneticPr fontId="5"/>
  </si>
  <si>
    <t>再度登録時にカテゴリ選択プルダウンが表示されない</t>
  </si>
  <si>
    <t>一品目登録</t>
    <rPh sb="0" eb="1">
      <t>イチ</t>
    </rPh>
    <rPh sb="1" eb="3">
      <t>ヒンモク</t>
    </rPh>
    <rPh sb="3" eb="5">
      <t>トウロク</t>
    </rPh>
    <phoneticPr fontId="5"/>
  </si>
  <si>
    <t>ログに表示</t>
    <rPh sb="3" eb="5">
      <t>ヒョウジ</t>
    </rPh>
    <phoneticPr fontId="5"/>
  </si>
  <si>
    <t>一品目登録</t>
    <rPh sb="0" eb="5">
      <t>イッピンメトウロク</t>
    </rPh>
    <phoneticPr fontId="5"/>
  </si>
  <si>
    <t>登録不可（サーバエラー）</t>
    <phoneticPr fontId="5"/>
  </si>
  <si>
    <t>記入した食品該当なし</t>
    <rPh sb="0" eb="2">
      <t>キニュウ</t>
    </rPh>
    <rPh sb="4" eb="6">
      <t>ショクヒン</t>
    </rPh>
    <rPh sb="6" eb="8">
      <t>ガイトウ</t>
    </rPh>
    <phoneticPr fontId="5"/>
  </si>
  <si>
    <t>エラー文表示</t>
  </si>
  <si>
    <t>空欄</t>
    <rPh sb="0" eb="2">
      <t>クウラン</t>
    </rPh>
    <phoneticPr fontId="5"/>
  </si>
  <si>
    <t>表示は変わらない</t>
    <phoneticPr fontId="5"/>
  </si>
  <si>
    <t>日付変更時</t>
    <rPh sb="0" eb="2">
      <t>ヒヅケ</t>
    </rPh>
    <rPh sb="2" eb="5">
      <t>ヘンコウジ</t>
    </rPh>
    <phoneticPr fontId="5"/>
  </si>
  <si>
    <t>ログには登録済みの表示</t>
    <rPh sb="4" eb="7">
      <t>トウロクズ</t>
    </rPh>
    <rPh sb="9" eb="11">
      <t>ヒョウジ</t>
    </rPh>
    <phoneticPr fontId="5"/>
  </si>
  <si>
    <t>日付は今日に設定</t>
  </si>
  <si>
    <t>メニューバーからの遷移</t>
    <rPh sb="9" eb="11">
      <t>センイ</t>
    </rPh>
    <phoneticPr fontId="5"/>
  </si>
  <si>
    <t>カレンダーの日付の左端が重なる</t>
  </si>
  <si>
    <t>カロリーだけ最前面に表示される</t>
    <phoneticPr fontId="5"/>
  </si>
  <si>
    <t>メニューバー表示</t>
    <rPh sb="6" eb="8">
      <t>ヒョウジ</t>
    </rPh>
    <phoneticPr fontId="5"/>
  </si>
  <si>
    <t>テキスト表示後数秒でカレンダー画面へ</t>
    <rPh sb="4" eb="7">
      <t>ヒョウジゴ</t>
    </rPh>
    <rPh sb="7" eb="9">
      <t>スウビョウ</t>
    </rPh>
    <rPh sb="15" eb="17">
      <t>ガメン</t>
    </rPh>
    <phoneticPr fontId="5"/>
  </si>
  <si>
    <t>ログイン時パスは日本語不可</t>
  </si>
  <si>
    <t>パスワードが日本語でも登録可能</t>
    <rPh sb="6" eb="9">
      <t>ニホンゴ</t>
    </rPh>
    <rPh sb="11" eb="15">
      <t>トウロクカノウ</t>
    </rPh>
    <phoneticPr fontId="5"/>
  </si>
  <si>
    <t>リセット</t>
    <phoneticPr fontId="5"/>
  </si>
  <si>
    <t>フィールド入力エラー文</t>
  </si>
  <si>
    <t>未記入</t>
    <rPh sb="0" eb="3">
      <t>ミキニュウ</t>
    </rPh>
    <phoneticPr fontId="5"/>
  </si>
  <si>
    <t>エラー文表示</t>
    <rPh sb="3" eb="6">
      <t>ブンヒョウジ</t>
    </rPh>
    <phoneticPr fontId="5"/>
  </si>
  <si>
    <t>パスワード未一致</t>
    <rPh sb="5" eb="8">
      <t>ミイッチ</t>
    </rPh>
    <phoneticPr fontId="5"/>
  </si>
  <si>
    <t>✕</t>
    <phoneticPr fontId="5"/>
  </si>
  <si>
    <t>request.setCharacterEncoding("UTF-8");がdoPostに必要か？</t>
    <rPh sb="46" eb="48">
      <t>ヒツヨウ</t>
    </rPh>
    <phoneticPr fontId="5"/>
  </si>
  <si>
    <t>㊟他は問題なし</t>
    <rPh sb="1" eb="2">
      <t>ホカ</t>
    </rPh>
    <rPh sb="3" eb="5">
      <t>モンダイ</t>
    </rPh>
    <phoneticPr fontId="5"/>
  </si>
  <si>
    <t>〇</t>
    <phoneticPr fontId="5"/>
  </si>
  <si>
    <t>データベース上にStringで正しく登録されていない</t>
    <rPh sb="6" eb="7">
      <t>ジョウ</t>
    </rPh>
    <phoneticPr fontId="5"/>
  </si>
  <si>
    <t>答えを登録</t>
    <rPh sb="0" eb="1">
      <t>コタ</t>
    </rPh>
    <rPh sb="3" eb="5">
      <t>トウロク</t>
    </rPh>
    <phoneticPr fontId="5"/>
  </si>
  <si>
    <t>トップ画面（更新後パスでイン可能）</t>
    <rPh sb="3" eb="5">
      <t>ガメン</t>
    </rPh>
    <phoneticPr fontId="5"/>
  </si>
  <si>
    <t>送信後、正しく更新する</t>
    <rPh sb="0" eb="3">
      <t>ソウシンゴ</t>
    </rPh>
    <rPh sb="4" eb="5">
      <t>タダ</t>
    </rPh>
    <rPh sb="7" eb="9">
      <t>コウシン</t>
    </rPh>
    <phoneticPr fontId="5"/>
  </si>
  <si>
    <t>画面更新後、記入リセット</t>
  </si>
  <si>
    <t>正しい送信</t>
    <rPh sb="0" eb="1">
      <t>タダ</t>
    </rPh>
    <rPh sb="3" eb="5">
      <t>ソウシン</t>
    </rPh>
    <phoneticPr fontId="5"/>
  </si>
  <si>
    <t>動かない</t>
    <rPh sb="0" eb="1">
      <t>ウゴ</t>
    </rPh>
    <phoneticPr fontId="5"/>
  </si>
  <si>
    <t>ログイン画面</t>
  </si>
  <si>
    <t>空欄ありorミス送信</t>
    <rPh sb="0" eb="2">
      <t>クウラン</t>
    </rPh>
    <rPh sb="8" eb="10">
      <t>ソウシン</t>
    </rPh>
    <phoneticPr fontId="5"/>
  </si>
  <si>
    <t>最背面表示</t>
  </si>
  <si>
    <t>ポップアップ未作成</t>
    <rPh sb="6" eb="9">
      <t>ミサクセイ</t>
    </rPh>
    <phoneticPr fontId="5"/>
  </si>
  <si>
    <t>白画面</t>
    <rPh sb="0" eb="3">
      <t>シロガメン</t>
    </rPh>
    <phoneticPr fontId="5"/>
  </si>
  <si>
    <t>トップ画面遷移</t>
    <rPh sb="3" eb="5">
      <t>ガメン</t>
    </rPh>
    <rPh sb="5" eb="7">
      <t>センイ</t>
    </rPh>
    <phoneticPr fontId="5"/>
  </si>
  <si>
    <t>空欄あり更新</t>
    <rPh sb="0" eb="2">
      <t>クウラン</t>
    </rPh>
    <rPh sb="4" eb="6">
      <t>コウシン</t>
    </rPh>
    <phoneticPr fontId="5"/>
  </si>
  <si>
    <t>ロゴのサーブレット未設定</t>
    <rPh sb="9" eb="12">
      <t>ミセッテイ</t>
    </rPh>
    <phoneticPr fontId="5"/>
  </si>
  <si>
    <t>ロゴの未表示</t>
    <rPh sb="3" eb="6">
      <t>ミヒョウジ</t>
    </rPh>
    <phoneticPr fontId="5"/>
  </si>
  <si>
    <t>ロゴ写真無し</t>
    <rPh sb="2" eb="5">
      <t>シャシンナ</t>
    </rPh>
    <phoneticPr fontId="5"/>
  </si>
  <si>
    <t>ロゴのサイズ違い</t>
    <rPh sb="6" eb="7">
      <t>チガ</t>
    </rPh>
    <phoneticPr fontId="5"/>
  </si>
  <si>
    <t>ボックスの位置ずれ？</t>
    <rPh sb="5" eb="7">
      <t>イチ</t>
    </rPh>
    <phoneticPr fontId="5"/>
  </si>
  <si>
    <t>新規登録画面遷移</t>
    <rPh sb="0" eb="8">
      <t>シンキトウロクガメンセンイ</t>
    </rPh>
    <phoneticPr fontId="5"/>
  </si>
  <si>
    <t>ログイン画面再読み込み</t>
    <rPh sb="4" eb="6">
      <t>ガメン</t>
    </rPh>
    <rPh sb="6" eb="8">
      <t>サイヨ</t>
    </rPh>
    <rPh sb="9" eb="10">
      <t>コ</t>
    </rPh>
    <phoneticPr fontId="5"/>
  </si>
  <si>
    <t>ミス記入</t>
    <rPh sb="2" eb="4">
      <t>キニュウ</t>
    </rPh>
    <phoneticPr fontId="5"/>
  </si>
  <si>
    <t>エラー文表示</t>
    <rPh sb="3" eb="4">
      <t>ブン</t>
    </rPh>
    <rPh sb="4" eb="6">
      <t>ヒョウジ</t>
    </rPh>
    <phoneticPr fontId="5"/>
  </si>
  <si>
    <t>結果</t>
    <rPh sb="0" eb="2">
      <t>ケッカ</t>
    </rPh>
    <phoneticPr fontId="5"/>
  </si>
  <si>
    <t>処理</t>
    <rPh sb="0" eb="2">
      <t>ショリ</t>
    </rPh>
    <phoneticPr fontId="5"/>
  </si>
  <si>
    <t>画面</t>
    <rPh sb="0" eb="2">
      <t>ガメン</t>
    </rPh>
    <phoneticPr fontId="5"/>
  </si>
  <si>
    <t>test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</si>
</sst>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0.0%"/>
  </numFmts>
  <fonts count="13" x14ac:knownFonts="1">
    <font>
      <sz val="10"/>
      <color theme="1"/>
      <name val="Meiryo UI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Segoe UI Symbo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9" fontId="0" fillId="0" borderId="7" xfId="0" applyNumberFormat="1" applyBorder="1">
      <alignment vertical="center"/>
    </xf>
    <xf numFmtId="0" fontId="0" fillId="11" borderId="8" xfId="0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>
      <alignment vertical="center"/>
    </xf>
    <xf numFmtId="56" fontId="0" fillId="0" borderId="0" xfId="0" applyNumberFormat="1">
      <alignment vertical="center"/>
    </xf>
    <xf numFmtId="0" fontId="0" fillId="0" borderId="14" xfId="0" applyBorder="1" applyAlignment="1">
      <alignment horizontal="center" vertical="center"/>
    </xf>
    <xf numFmtId="9" fontId="7" fillId="0" borderId="1" xfId="0" applyNumberFormat="1" applyFont="1" applyBorder="1">
      <alignment vertical="center"/>
    </xf>
    <xf numFmtId="177" fontId="7" fillId="0" borderId="1" xfId="1" applyNumberFormat="1" applyFont="1" applyBorder="1">
      <alignment vertical="center"/>
    </xf>
    <xf numFmtId="0" fontId="7" fillId="0" borderId="1" xfId="0" applyFont="1" applyBorder="1">
      <alignment vertical="center"/>
    </xf>
    <xf numFmtId="0" fontId="0" fillId="0" borderId="0" xfId="0" quotePrefix="1">
      <alignment vertical="center"/>
    </xf>
    <xf numFmtId="177" fontId="7" fillId="0" borderId="1" xfId="1" applyNumberFormat="1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  <xf numFmtId="9" fontId="7" fillId="0" borderId="0" xfId="0" applyNumberFormat="1" applyFont="1">
      <alignment vertical="center"/>
    </xf>
    <xf numFmtId="0" fontId="0" fillId="0" borderId="15" xfId="0" applyBorder="1">
      <alignment vertical="center"/>
    </xf>
    <xf numFmtId="0" fontId="8" fillId="11" borderId="16" xfId="0" applyFont="1" applyFill="1" applyBorder="1">
      <alignment vertical="center"/>
    </xf>
    <xf numFmtId="0" fontId="8" fillId="11" borderId="17" xfId="0" applyFont="1" applyFill="1" applyBorder="1">
      <alignment vertical="center"/>
    </xf>
    <xf numFmtId="0" fontId="8" fillId="11" borderId="18" xfId="0" applyFont="1" applyFill="1" applyBorder="1">
      <alignment vertical="center"/>
    </xf>
    <xf numFmtId="0" fontId="0" fillId="0" borderId="19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2">
      <alignment vertical="center"/>
    </xf>
    <xf numFmtId="0" fontId="10" fillId="0" borderId="0" xfId="2" applyFont="1">
      <alignment vertical="center"/>
    </xf>
    <xf numFmtId="0" fontId="9" fillId="0" borderId="0" xfId="2" applyFont="1">
      <alignment vertical="center"/>
    </xf>
    <xf numFmtId="0" fontId="1" fillId="12" borderId="1" xfId="2" applyFill="1" applyBorder="1">
      <alignment vertical="center"/>
    </xf>
    <xf numFmtId="0" fontId="1" fillId="13" borderId="1" xfId="2" applyFill="1" applyBorder="1">
      <alignment vertical="center"/>
    </xf>
    <xf numFmtId="0" fontId="1" fillId="14" borderId="1" xfId="2" applyFill="1" applyBorder="1">
      <alignment vertical="center"/>
    </xf>
    <xf numFmtId="0" fontId="11" fillId="0" borderId="0" xfId="2" applyFont="1">
      <alignment vertical="center"/>
    </xf>
    <xf numFmtId="0" fontId="1" fillId="10" borderId="1" xfId="2" applyFill="1" applyBorder="1">
      <alignment vertical="center"/>
    </xf>
    <xf numFmtId="0" fontId="1" fillId="9" borderId="1" xfId="2" applyFill="1" applyBorder="1">
      <alignment vertical="center"/>
    </xf>
    <xf numFmtId="0" fontId="1" fillId="15" borderId="1" xfId="2" applyFill="1" applyBorder="1">
      <alignment vertical="center"/>
    </xf>
    <xf numFmtId="0" fontId="1" fillId="8" borderId="1" xfId="2" applyFill="1" applyBorder="1">
      <alignment vertical="center"/>
    </xf>
    <xf numFmtId="0" fontId="12" fillId="0" borderId="1" xfId="2" applyFont="1" applyBorder="1" applyAlignment="1">
      <alignment horizontal="center" vertical="center"/>
    </xf>
    <xf numFmtId="0" fontId="1" fillId="0" borderId="15" xfId="2" applyBorder="1">
      <alignment vertical="center"/>
    </xf>
    <xf numFmtId="0" fontId="1" fillId="0" borderId="1" xfId="2" applyBorder="1" applyAlignment="1">
      <alignment horizontal="center" vertical="center"/>
    </xf>
    <xf numFmtId="0" fontId="1" fillId="0" borderId="1" xfId="2" applyBorder="1">
      <alignment vertical="center"/>
    </xf>
    <xf numFmtId="0" fontId="1" fillId="16" borderId="1" xfId="2" applyFill="1" applyBorder="1">
      <alignment vertical="center"/>
    </xf>
    <xf numFmtId="0" fontId="1" fillId="6" borderId="1" xfId="2" applyFill="1" applyBorder="1">
      <alignment vertical="center"/>
    </xf>
    <xf numFmtId="0" fontId="1" fillId="7" borderId="1" xfId="2" applyFill="1" applyBorder="1">
      <alignment vertical="center"/>
    </xf>
    <xf numFmtId="0" fontId="1" fillId="0" borderId="15" xfId="2" applyBorder="1" applyAlignment="1">
      <alignment horizontal="center" vertical="center"/>
    </xf>
    <xf numFmtId="0" fontId="1" fillId="6" borderId="15" xfId="2" applyFill="1" applyBorder="1">
      <alignment vertical="center"/>
    </xf>
    <xf numFmtId="0" fontId="8" fillId="11" borderId="0" xfId="2" applyFont="1" applyFill="1">
      <alignment vertical="center"/>
    </xf>
    <xf numFmtId="0" fontId="8" fillId="11" borderId="17" xfId="2" applyFont="1" applyFill="1" applyBorder="1">
      <alignment vertical="center"/>
    </xf>
    <xf numFmtId="0" fontId="8" fillId="11" borderId="18" xfId="2" applyFont="1" applyFill="1" applyBorder="1">
      <alignment vertical="center"/>
    </xf>
    <xf numFmtId="0" fontId="8" fillId="11" borderId="16" xfId="2" applyFont="1" applyFill="1" applyBorder="1">
      <alignment vertical="center"/>
    </xf>
    <xf numFmtId="0" fontId="8" fillId="11" borderId="0" xfId="2" applyFont="1" applyFill="1" applyBorder="1">
      <alignment vertical="center"/>
    </xf>
    <xf numFmtId="0" fontId="1" fillId="0" borderId="0" xfId="2" applyBorder="1" applyAlignment="1">
      <alignment horizontal="center" vertical="center"/>
    </xf>
    <xf numFmtId="0" fontId="12" fillId="0" borderId="0" xfId="2" applyFont="1" applyBorder="1" applyAlignment="1">
      <alignment horizontal="center" vertical="center"/>
    </xf>
  </cellXfs>
  <cellStyles count="3">
    <cellStyle name="パーセント" xfId="1" builtinId="5"/>
    <cellStyle name="標準" xfId="0" builtinId="0"/>
    <cellStyle name="標準 2" xfId="2" xr:uid="{93DCE069-BDD4-4447-AD7F-58D549AD8427}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工数予実グラフ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予実管理グラフ!$A$3</c:f>
              <c:strCache>
                <c:ptCount val="1"/>
                <c:pt idx="0">
                  <c:v>進捗率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予実管理グラフ!$B$2:$M$2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予実管理グラフ!$B$3:$M$3</c:f>
              <c:numCache>
                <c:formatCode>0%</c:formatCode>
                <c:ptCount val="10"/>
                <c:pt idx="0">
                  <c:v>0.25</c:v>
                </c:pt>
                <c:pt idx="1">
                  <c:v>0.35</c:v>
                </c:pt>
                <c:pt idx="2" formatCode="0.0%">
                  <c:v>0.57999999999999996</c:v>
                </c:pt>
                <c:pt idx="3" formatCode="0.0%">
                  <c:v>0.67</c:v>
                </c:pt>
                <c:pt idx="4">
                  <c:v>0.77</c:v>
                </c:pt>
                <c:pt idx="5" formatCode="0.0%">
                  <c:v>0.85</c:v>
                </c:pt>
                <c:pt idx="6" formatCode="0.0%">
                  <c:v>0.89</c:v>
                </c:pt>
                <c:pt idx="7" formatCode="0.0%">
                  <c:v>0.92</c:v>
                </c:pt>
                <c:pt idx="8" formatCode="0.0%">
                  <c:v>0.96</c:v>
                </c:pt>
                <c:pt idx="9" formatCode="0.0%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03-4249-B35F-3268D5166557}"/>
            </c:ext>
          </c:extLst>
        </c:ser>
        <c:ser>
          <c:idx val="1"/>
          <c:order val="1"/>
          <c:tx>
            <c:strRef>
              <c:f>予実管理グラフ!$A$4</c:f>
              <c:strCache>
                <c:ptCount val="1"/>
                <c:pt idx="0">
                  <c:v>予定進捗率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予実管理グラフ!$B$2:$M$2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予実管理グラフ!$B$4:$M$4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03-4249-B35F-3268D5166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073712"/>
        <c:axId val="1725595552"/>
      </c:lineChart>
      <c:catAx>
        <c:axId val="209907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5595552"/>
        <c:crosses val="autoZero"/>
        <c:auto val="1"/>
        <c:lblAlgn val="ctr"/>
        <c:lblOffset val="100"/>
        <c:noMultiLvlLbl val="0"/>
      </c:catAx>
      <c:valAx>
        <c:axId val="17255955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907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20</xdr:col>
      <xdr:colOff>0</xdr:colOff>
      <xdr:row>30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E0410B1-9B69-9A02-C560-F7E8A574E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N88"/>
  <sheetViews>
    <sheetView zoomScale="80" zoomScaleNormal="80" workbookViewId="0">
      <pane ySplit="2" topLeftCell="A31" activePane="bottomLeft" state="frozen"/>
      <selection pane="bottomLeft" activeCell="D76" sqref="D76"/>
    </sheetView>
  </sheetViews>
  <sheetFormatPr defaultRowHeight="13.5" x14ac:dyDescent="0.3"/>
  <cols>
    <col min="1" max="1" width="4.4140625" customWidth="1"/>
    <col min="2" max="2" width="12.4140625" customWidth="1"/>
    <col min="3" max="3" width="33" customWidth="1"/>
    <col min="9" max="10" width="6.83203125" customWidth="1"/>
    <col min="11" max="40" width="3.4140625" customWidth="1"/>
  </cols>
  <sheetData>
    <row r="1" spans="1:40" x14ac:dyDescent="0.3">
      <c r="A1" s="57" t="s">
        <v>31</v>
      </c>
      <c r="B1" s="57" t="s">
        <v>4</v>
      </c>
      <c r="C1" s="57"/>
      <c r="D1" s="57" t="s">
        <v>32</v>
      </c>
      <c r="E1" s="57" t="s">
        <v>2</v>
      </c>
      <c r="F1" s="57" t="s">
        <v>5</v>
      </c>
      <c r="G1" s="57"/>
      <c r="H1" s="57" t="s">
        <v>3</v>
      </c>
      <c r="I1" s="57" t="s">
        <v>107</v>
      </c>
      <c r="J1" s="57" t="s">
        <v>99</v>
      </c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10</v>
      </c>
      <c r="U1" s="2">
        <v>11</v>
      </c>
      <c r="V1" s="2">
        <v>12</v>
      </c>
      <c r="W1" s="2">
        <v>13</v>
      </c>
      <c r="X1" s="2">
        <v>14</v>
      </c>
      <c r="Y1" s="2">
        <v>15</v>
      </c>
      <c r="Z1" s="2">
        <v>16</v>
      </c>
      <c r="AA1" s="2">
        <v>17</v>
      </c>
      <c r="AB1" s="2">
        <v>18</v>
      </c>
      <c r="AC1" s="2">
        <v>19</v>
      </c>
      <c r="AD1" s="2">
        <v>20</v>
      </c>
      <c r="AE1" s="2">
        <v>21</v>
      </c>
      <c r="AF1" s="2">
        <v>22</v>
      </c>
      <c r="AG1" s="2">
        <v>23</v>
      </c>
      <c r="AH1" s="2">
        <v>24</v>
      </c>
      <c r="AI1" s="2">
        <v>25</v>
      </c>
      <c r="AJ1" s="2">
        <v>26</v>
      </c>
      <c r="AK1" s="2">
        <v>27</v>
      </c>
      <c r="AL1" s="2">
        <v>28</v>
      </c>
      <c r="AM1" s="2">
        <v>29</v>
      </c>
      <c r="AN1" s="2">
        <v>30</v>
      </c>
    </row>
    <row r="2" spans="1:40" x14ac:dyDescent="0.3">
      <c r="A2" s="57"/>
      <c r="B2" s="2" t="s">
        <v>29</v>
      </c>
      <c r="C2" s="2" t="s">
        <v>30</v>
      </c>
      <c r="D2" s="57"/>
      <c r="E2" s="57"/>
      <c r="F2" s="2" t="s">
        <v>0</v>
      </c>
      <c r="G2" s="2" t="s">
        <v>1</v>
      </c>
      <c r="H2" s="57"/>
      <c r="I2" s="57"/>
      <c r="J2" s="57"/>
      <c r="K2" s="2" t="s">
        <v>74</v>
      </c>
      <c r="L2" s="2" t="s">
        <v>76</v>
      </c>
      <c r="M2" s="8" t="s">
        <v>77</v>
      </c>
      <c r="N2" s="9" t="s">
        <v>78</v>
      </c>
      <c r="O2" s="2" t="s">
        <v>79</v>
      </c>
      <c r="P2" s="2" t="s">
        <v>80</v>
      </c>
      <c r="Q2" s="2" t="s">
        <v>81</v>
      </c>
      <c r="R2" s="2" t="s">
        <v>73</v>
      </c>
      <c r="S2" s="2" t="s">
        <v>75</v>
      </c>
      <c r="T2" s="8" t="s">
        <v>82</v>
      </c>
      <c r="U2" s="9" t="s">
        <v>78</v>
      </c>
      <c r="V2" s="2" t="s">
        <v>79</v>
      </c>
      <c r="W2" s="2" t="s">
        <v>80</v>
      </c>
      <c r="X2" s="2" t="s">
        <v>81</v>
      </c>
      <c r="Y2" s="2" t="s">
        <v>73</v>
      </c>
      <c r="Z2" s="2" t="s">
        <v>75</v>
      </c>
      <c r="AA2" s="8" t="s">
        <v>82</v>
      </c>
      <c r="AB2" s="9" t="s">
        <v>78</v>
      </c>
      <c r="AC2" s="2" t="s">
        <v>79</v>
      </c>
      <c r="AD2" s="2" t="s">
        <v>80</v>
      </c>
      <c r="AE2" s="2" t="s">
        <v>81</v>
      </c>
      <c r="AF2" s="2" t="s">
        <v>73</v>
      </c>
      <c r="AG2" s="2" t="s">
        <v>75</v>
      </c>
      <c r="AH2" s="8" t="s">
        <v>82</v>
      </c>
      <c r="AI2" s="9" t="s">
        <v>78</v>
      </c>
      <c r="AJ2" s="2" t="s">
        <v>79</v>
      </c>
      <c r="AK2" s="2" t="s">
        <v>80</v>
      </c>
      <c r="AL2" s="2" t="s">
        <v>81</v>
      </c>
      <c r="AM2" s="2" t="s">
        <v>73</v>
      </c>
      <c r="AN2" s="2" t="s">
        <v>75</v>
      </c>
    </row>
    <row r="3" spans="1:40" ht="16" x14ac:dyDescent="0.3">
      <c r="A3" s="1"/>
      <c r="B3" s="4" t="s">
        <v>9</v>
      </c>
      <c r="C3" s="4"/>
      <c r="D3" s="4"/>
      <c r="E3" s="4"/>
      <c r="F3" s="5"/>
      <c r="G3" s="5"/>
      <c r="H3" s="4"/>
      <c r="I3" s="4"/>
      <c r="J3" s="4"/>
      <c r="K3" s="6"/>
      <c r="L3" s="6"/>
      <c r="M3" s="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t="16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4">
        <v>2</v>
      </c>
      <c r="J4" s="4">
        <f>(I4*IF(H4="終了",100,IF(H4="未着手",0,H16)))/100</f>
        <v>2</v>
      </c>
      <c r="K4" s="6"/>
      <c r="L4" s="12"/>
      <c r="M4" s="6"/>
      <c r="N4" s="1"/>
      <c r="O4" s="1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6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4">
        <v>2</v>
      </c>
      <c r="J5" s="4">
        <f t="shared" ref="J5:J13" si="0">(I5*IF(H5="終了",100,IF(H5="未着手",0,H17)))/100</f>
        <v>2</v>
      </c>
      <c r="K5" s="6"/>
      <c r="L5" s="12"/>
      <c r="M5" s="6"/>
      <c r="N5" s="1"/>
      <c r="O5" s="1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6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4">
        <v>2</v>
      </c>
      <c r="J6" s="4">
        <f>(I6*IF(H6="終了",100,IF(H6="未着手",0,H18)))/100</f>
        <v>2</v>
      </c>
      <c r="K6" s="6"/>
      <c r="L6" s="12"/>
      <c r="M6" s="6"/>
      <c r="N6" s="1"/>
      <c r="O6" s="10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6" x14ac:dyDescent="0.3">
      <c r="A7" s="1"/>
      <c r="B7" s="4" t="s">
        <v>6</v>
      </c>
      <c r="C7" s="4"/>
      <c r="D7" s="4"/>
      <c r="E7" s="4"/>
      <c r="F7" s="5"/>
      <c r="G7" s="5"/>
      <c r="H7" s="4"/>
      <c r="I7" s="4"/>
      <c r="J7" s="4"/>
      <c r="K7" s="6"/>
      <c r="L7" s="6"/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6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4">
        <v>3</v>
      </c>
      <c r="J8" s="4">
        <f t="shared" si="0"/>
        <v>3</v>
      </c>
      <c r="K8" s="6"/>
      <c r="L8" s="6"/>
      <c r="M8" s="6"/>
      <c r="N8" s="1"/>
      <c r="O8" s="10"/>
      <c r="P8" s="10"/>
      <c r="Q8" s="10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6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4">
        <v>2</v>
      </c>
      <c r="J9" s="4">
        <f t="shared" si="0"/>
        <v>2</v>
      </c>
      <c r="K9" s="6"/>
      <c r="L9" s="6"/>
      <c r="M9" s="6"/>
      <c r="N9" s="1"/>
      <c r="O9" s="1"/>
      <c r="P9" s="10"/>
      <c r="Q9" s="10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6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4">
        <v>3</v>
      </c>
      <c r="J10" s="4">
        <f t="shared" si="0"/>
        <v>3</v>
      </c>
      <c r="K10" s="6"/>
      <c r="L10" s="6"/>
      <c r="M10" s="6"/>
      <c r="N10" s="1"/>
      <c r="O10" s="1"/>
      <c r="P10" s="10"/>
      <c r="Q10" s="10"/>
      <c r="R10" s="10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6" x14ac:dyDescent="0.3">
      <c r="A11" s="1"/>
      <c r="B11" s="4" t="s">
        <v>7</v>
      </c>
      <c r="C11" s="4"/>
      <c r="D11" s="4"/>
      <c r="E11" s="4"/>
      <c r="F11" s="5"/>
      <c r="G11" s="5"/>
      <c r="H11" s="4"/>
      <c r="I11" s="4"/>
      <c r="J11" s="4"/>
      <c r="K11" s="6"/>
      <c r="L11" s="6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6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4">
        <v>2</v>
      </c>
      <c r="J12" s="4">
        <f t="shared" si="0"/>
        <v>2</v>
      </c>
      <c r="K12" s="6"/>
      <c r="L12" s="6"/>
      <c r="M12" s="6"/>
      <c r="N12" s="1"/>
      <c r="O12" s="1"/>
      <c r="P12" s="1"/>
      <c r="Q12" s="1"/>
      <c r="R12" s="10"/>
      <c r="S12" s="10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6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4">
        <v>1</v>
      </c>
      <c r="J13" s="4">
        <f t="shared" si="0"/>
        <v>1</v>
      </c>
      <c r="K13" s="6"/>
      <c r="L13" s="6"/>
      <c r="M13" s="6"/>
      <c r="N13" s="1"/>
      <c r="O13" s="1"/>
      <c r="P13" s="1"/>
      <c r="Q13" s="1"/>
      <c r="R13" s="10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6" x14ac:dyDescent="0.3">
      <c r="A14" s="1"/>
      <c r="B14" s="4" t="s">
        <v>8</v>
      </c>
      <c r="C14" s="4"/>
      <c r="D14" s="4"/>
      <c r="E14" s="4"/>
      <c r="F14" s="5"/>
      <c r="G14" s="5"/>
      <c r="H14" s="4"/>
      <c r="I14" s="4"/>
      <c r="J14" s="4"/>
      <c r="K14" s="6"/>
      <c r="L14" s="6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8" x14ac:dyDescent="0.3">
      <c r="A15" s="1"/>
      <c r="B15" s="2"/>
      <c r="C15" s="13" t="s">
        <v>52</v>
      </c>
      <c r="D15" s="14" t="s">
        <v>41</v>
      </c>
      <c r="E15" s="13" t="s">
        <v>27</v>
      </c>
      <c r="F15" s="5">
        <v>45086</v>
      </c>
      <c r="G15" s="5">
        <v>45089</v>
      </c>
      <c r="H15" s="4" t="s">
        <v>15</v>
      </c>
      <c r="I15" s="4">
        <v>2</v>
      </c>
      <c r="J15" s="4">
        <f>(I15*IF(H15="終了",100,IF(H15="未着手",0,H15)))/100</f>
        <v>2</v>
      </c>
      <c r="K15" s="7"/>
      <c r="L15" s="7"/>
      <c r="M15" s="6"/>
      <c r="N15" s="1"/>
      <c r="O15" s="1"/>
      <c r="P15" s="1"/>
      <c r="Q15" s="1"/>
      <c r="R15" s="1"/>
      <c r="S15" s="10"/>
      <c r="T15" s="6"/>
      <c r="U15" s="6"/>
      <c r="V15" s="10"/>
      <c r="W15" s="1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6" x14ac:dyDescent="0.3">
      <c r="A16" s="1"/>
      <c r="B16" s="2"/>
      <c r="C16" s="13" t="s">
        <v>52</v>
      </c>
      <c r="D16" s="13" t="s">
        <v>44</v>
      </c>
      <c r="E16" s="13" t="s">
        <v>27</v>
      </c>
      <c r="F16" s="5">
        <v>45086</v>
      </c>
      <c r="G16" s="5">
        <v>45097</v>
      </c>
      <c r="H16" s="4" t="s">
        <v>15</v>
      </c>
      <c r="I16" s="4">
        <v>10</v>
      </c>
      <c r="J16" s="4">
        <f>(I16*IF(H16="終了",100,IF(H16="未着手",0,H16)))/100</f>
        <v>10</v>
      </c>
      <c r="K16" s="6"/>
      <c r="L16" s="6"/>
      <c r="M16" s="6"/>
      <c r="N16" s="1"/>
      <c r="O16" s="1"/>
      <c r="P16" s="1"/>
      <c r="Q16" s="1"/>
      <c r="R16" s="1"/>
      <c r="S16" s="10"/>
      <c r="T16" s="6"/>
      <c r="U16" s="6"/>
      <c r="V16" s="10"/>
      <c r="W16" s="10"/>
      <c r="X16" s="10"/>
      <c r="Y16" s="10"/>
      <c r="Z16" s="10"/>
      <c r="AA16" s="1"/>
      <c r="AB16" s="1"/>
      <c r="AC16" s="10"/>
      <c r="AD16" s="10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16" x14ac:dyDescent="0.3">
      <c r="A17" s="1"/>
      <c r="B17" s="2"/>
      <c r="C17" s="13" t="s">
        <v>60</v>
      </c>
      <c r="D17" s="13" t="s">
        <v>42</v>
      </c>
      <c r="E17" s="13" t="s">
        <v>27</v>
      </c>
      <c r="F17" s="5">
        <v>45086</v>
      </c>
      <c r="G17" s="5">
        <v>45097</v>
      </c>
      <c r="H17" s="4" t="s">
        <v>15</v>
      </c>
      <c r="I17" s="4">
        <v>10</v>
      </c>
      <c r="J17" s="4">
        <f>(I17*IF(H17="終了",100,IF(H17="未着手",0,H17)))/100</f>
        <v>10</v>
      </c>
      <c r="K17" s="6"/>
      <c r="L17" s="6"/>
      <c r="M17" s="6"/>
      <c r="N17" s="1"/>
      <c r="O17" s="1"/>
      <c r="P17" s="1"/>
      <c r="Q17" s="1"/>
      <c r="R17" s="1"/>
      <c r="S17" s="10"/>
      <c r="T17" s="6"/>
      <c r="U17" s="6"/>
      <c r="V17" s="10"/>
      <c r="W17" s="10"/>
      <c r="X17" s="10"/>
      <c r="Y17" s="10"/>
      <c r="Z17" s="10"/>
      <c r="AA17" s="1"/>
      <c r="AB17" s="1"/>
      <c r="AC17" s="10"/>
      <c r="AD17" s="10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18" x14ac:dyDescent="0.3">
      <c r="A18" s="1"/>
      <c r="B18" s="2"/>
      <c r="C18" s="13" t="s">
        <v>66</v>
      </c>
      <c r="D18" s="14" t="s">
        <v>43</v>
      </c>
      <c r="E18" s="13" t="s">
        <v>27</v>
      </c>
      <c r="F18" s="5">
        <v>45086</v>
      </c>
      <c r="G18" s="5">
        <v>45097</v>
      </c>
      <c r="H18" s="4">
        <v>50</v>
      </c>
      <c r="I18" s="4">
        <v>10</v>
      </c>
      <c r="J18" s="4">
        <f>(I18*IF(H18="終了",100,IF(H18="未着手",0,H18)))/100</f>
        <v>5</v>
      </c>
      <c r="K18" s="6"/>
      <c r="L18" s="6"/>
      <c r="M18" s="6"/>
      <c r="N18" s="1"/>
      <c r="O18" s="1"/>
      <c r="P18" s="1"/>
      <c r="Q18" s="1"/>
      <c r="R18" s="1"/>
      <c r="S18" s="10"/>
      <c r="T18" s="6"/>
      <c r="U18" s="6"/>
      <c r="V18" s="10"/>
      <c r="W18" s="10"/>
      <c r="X18" s="10"/>
      <c r="Y18" s="10"/>
      <c r="Z18" s="10"/>
      <c r="AA18" s="1"/>
      <c r="AB18" s="1"/>
      <c r="AC18" s="10"/>
      <c r="AD18" s="10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6" x14ac:dyDescent="0.3">
      <c r="A19" s="1"/>
      <c r="B19" s="2"/>
      <c r="C19" s="13" t="s">
        <v>71</v>
      </c>
      <c r="D19" s="13" t="s">
        <v>44</v>
      </c>
      <c r="E19" s="13" t="s">
        <v>27</v>
      </c>
      <c r="F19" s="5">
        <v>45091</v>
      </c>
      <c r="G19" s="5">
        <v>45093</v>
      </c>
      <c r="H19" s="4" t="s">
        <v>15</v>
      </c>
      <c r="I19" s="4">
        <v>3</v>
      </c>
      <c r="J19" s="4">
        <f>(I19*IF(H19="終了",100,IF(H19="未着手",0,H19)))/100</f>
        <v>3</v>
      </c>
      <c r="K19" s="6"/>
      <c r="L19" s="6"/>
      <c r="M19" s="6"/>
      <c r="N19" s="1"/>
      <c r="O19" s="1"/>
      <c r="P19" s="1"/>
      <c r="Q19" s="1"/>
      <c r="R19" s="1"/>
      <c r="S19" s="11"/>
      <c r="T19" s="1"/>
      <c r="U19" s="1"/>
      <c r="V19" s="11"/>
      <c r="W19" s="11"/>
      <c r="X19" s="10"/>
      <c r="Y19" s="10"/>
      <c r="Z19" s="10"/>
      <c r="AA19" s="6"/>
      <c r="AB19" s="6"/>
      <c r="AC19" s="6"/>
      <c r="AD19" s="1"/>
      <c r="AE19" s="1"/>
      <c r="AF19" s="1"/>
      <c r="AG19" s="1"/>
      <c r="AH19" s="1"/>
      <c r="AI19" s="11"/>
      <c r="AJ19" s="1"/>
      <c r="AK19" s="1"/>
      <c r="AL19" s="1"/>
      <c r="AM19" s="1"/>
      <c r="AN19" s="1"/>
    </row>
    <row r="20" spans="1:40" ht="18" x14ac:dyDescent="0.3">
      <c r="A20" s="1"/>
      <c r="B20" s="2"/>
      <c r="C20" s="13" t="s">
        <v>63</v>
      </c>
      <c r="D20" s="14" t="s">
        <v>43</v>
      </c>
      <c r="E20" s="13" t="s">
        <v>27</v>
      </c>
      <c r="F20" s="5">
        <v>45091</v>
      </c>
      <c r="G20" s="5">
        <v>45093</v>
      </c>
      <c r="H20" s="4" t="s">
        <v>15</v>
      </c>
      <c r="I20" s="4">
        <v>3</v>
      </c>
      <c r="J20" s="4">
        <f t="shared" ref="J20:J68" si="1">(I20*IF(H20="終了",100,IF(H20="未着手",0,H20)))/100</f>
        <v>3</v>
      </c>
      <c r="K20" s="6"/>
      <c r="L20" s="6"/>
      <c r="M20" s="6"/>
      <c r="N20" s="1"/>
      <c r="O20" s="1"/>
      <c r="P20" s="1"/>
      <c r="Q20" s="1"/>
      <c r="R20" s="1"/>
      <c r="S20" s="11"/>
      <c r="T20" s="1"/>
      <c r="U20" s="1"/>
      <c r="V20" s="11"/>
      <c r="W20" s="11"/>
      <c r="X20" s="10"/>
      <c r="Y20" s="10"/>
      <c r="Z20" s="10"/>
      <c r="AA20" s="6"/>
      <c r="AB20" s="6"/>
      <c r="AC20" s="6"/>
      <c r="AD20" s="1"/>
      <c r="AE20" s="1"/>
      <c r="AF20" s="1"/>
      <c r="AG20" s="1"/>
      <c r="AH20" s="1"/>
      <c r="AI20" s="11"/>
      <c r="AJ20" s="1"/>
      <c r="AK20" s="1"/>
      <c r="AL20" s="1"/>
      <c r="AM20" s="1"/>
      <c r="AN20" s="1"/>
    </row>
    <row r="21" spans="1:40" ht="16" x14ac:dyDescent="0.3">
      <c r="A21" s="1"/>
      <c r="B21" s="2"/>
      <c r="C21" s="13" t="s">
        <v>58</v>
      </c>
      <c r="D21" s="13" t="s">
        <v>42</v>
      </c>
      <c r="E21" s="13" t="s">
        <v>27</v>
      </c>
      <c r="F21" s="5">
        <v>45092</v>
      </c>
      <c r="G21" s="5">
        <v>45093</v>
      </c>
      <c r="H21" s="4" t="s">
        <v>149</v>
      </c>
      <c r="I21" s="4">
        <v>2</v>
      </c>
      <c r="J21" s="4">
        <f t="shared" si="1"/>
        <v>2</v>
      </c>
      <c r="K21" s="6"/>
      <c r="L21" s="6"/>
      <c r="M21" s="6"/>
      <c r="N21" s="1"/>
      <c r="O21" s="1"/>
      <c r="P21" s="1"/>
      <c r="Q21" s="1"/>
      <c r="R21" s="1"/>
      <c r="S21" s="11"/>
      <c r="T21" s="1"/>
      <c r="U21" s="1"/>
      <c r="V21" s="11"/>
      <c r="W21" s="11"/>
      <c r="X21" s="11"/>
      <c r="Y21" s="10"/>
      <c r="Z21" s="10"/>
      <c r="AA21" s="6"/>
      <c r="AB21" s="6"/>
      <c r="AC21" s="6"/>
      <c r="AD21" s="1"/>
      <c r="AE21" s="1"/>
      <c r="AF21" s="1"/>
      <c r="AG21" s="1"/>
      <c r="AH21" s="1"/>
      <c r="AI21" s="11"/>
      <c r="AJ21" s="1"/>
      <c r="AK21" s="1"/>
      <c r="AL21" s="1"/>
      <c r="AM21" s="1"/>
      <c r="AN21" s="1"/>
    </row>
    <row r="22" spans="1:40" ht="18" x14ac:dyDescent="0.3">
      <c r="A22" s="1"/>
      <c r="B22" s="2"/>
      <c r="C22" s="15" t="s">
        <v>50</v>
      </c>
      <c r="D22" s="16" t="s">
        <v>41</v>
      </c>
      <c r="E22" s="15" t="s">
        <v>26</v>
      </c>
      <c r="F22" s="5">
        <v>45086</v>
      </c>
      <c r="G22" s="5">
        <v>45089</v>
      </c>
      <c r="H22" s="4" t="s">
        <v>15</v>
      </c>
      <c r="I22" s="4">
        <v>2</v>
      </c>
      <c r="J22" s="4">
        <f t="shared" si="1"/>
        <v>2</v>
      </c>
      <c r="K22" s="6"/>
      <c r="L22" s="6"/>
      <c r="M22" s="6"/>
      <c r="N22" s="1"/>
      <c r="O22" s="1"/>
      <c r="P22" s="1"/>
      <c r="Q22" s="1"/>
      <c r="R22" s="1"/>
      <c r="S22" s="10"/>
      <c r="T22" s="1"/>
      <c r="U22" s="1"/>
      <c r="V22" s="10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6" x14ac:dyDescent="0.3">
      <c r="A23" s="1"/>
      <c r="B23" s="2"/>
      <c r="C23" s="15" t="s">
        <v>50</v>
      </c>
      <c r="D23" s="15" t="s">
        <v>44</v>
      </c>
      <c r="E23" s="15" t="s">
        <v>26</v>
      </c>
      <c r="F23" s="5">
        <v>45086</v>
      </c>
      <c r="G23" s="5">
        <v>45090</v>
      </c>
      <c r="H23" s="4" t="s">
        <v>15</v>
      </c>
      <c r="I23" s="4">
        <v>3</v>
      </c>
      <c r="J23" s="4">
        <f t="shared" si="1"/>
        <v>3</v>
      </c>
      <c r="K23" s="6"/>
      <c r="L23" s="6"/>
      <c r="M23" s="6"/>
      <c r="N23" s="1"/>
      <c r="O23" s="1"/>
      <c r="P23" s="1"/>
      <c r="Q23" s="1"/>
      <c r="R23" s="1"/>
      <c r="S23" s="10"/>
      <c r="T23" s="1"/>
      <c r="U23" s="1"/>
      <c r="V23" s="10"/>
      <c r="W23" s="10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6" x14ac:dyDescent="0.3">
      <c r="A24" s="1"/>
      <c r="B24" s="2"/>
      <c r="C24" s="15" t="s">
        <v>59</v>
      </c>
      <c r="D24" s="15" t="s">
        <v>42</v>
      </c>
      <c r="E24" s="15" t="s">
        <v>26</v>
      </c>
      <c r="F24" s="5">
        <v>45089</v>
      </c>
      <c r="G24" s="5">
        <v>45090</v>
      </c>
      <c r="H24" s="4" t="s">
        <v>15</v>
      </c>
      <c r="I24" s="4">
        <v>2</v>
      </c>
      <c r="J24" s="4">
        <f t="shared" si="1"/>
        <v>2</v>
      </c>
      <c r="K24" s="6"/>
      <c r="L24" s="6"/>
      <c r="M24" s="6"/>
      <c r="N24" s="1"/>
      <c r="O24" s="1"/>
      <c r="P24" s="1"/>
      <c r="Q24" s="1"/>
      <c r="R24" s="1"/>
      <c r="S24" s="1"/>
      <c r="T24" s="1"/>
      <c r="U24" s="1"/>
      <c r="V24" s="10"/>
      <c r="W24" s="10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8" x14ac:dyDescent="0.3">
      <c r="A25" s="1"/>
      <c r="B25" s="2"/>
      <c r="C25" s="15" t="s">
        <v>64</v>
      </c>
      <c r="D25" s="16" t="s">
        <v>43</v>
      </c>
      <c r="E25" s="15" t="s">
        <v>26</v>
      </c>
      <c r="F25" s="5">
        <v>45090</v>
      </c>
      <c r="G25" s="5">
        <v>45092</v>
      </c>
      <c r="H25" s="4" t="s">
        <v>91</v>
      </c>
      <c r="I25" s="4">
        <v>3</v>
      </c>
      <c r="J25" s="4">
        <f t="shared" si="1"/>
        <v>3</v>
      </c>
      <c r="K25" s="6"/>
      <c r="L25" s="6"/>
      <c r="M25" s="6"/>
      <c r="N25" s="1"/>
      <c r="O25" s="1"/>
      <c r="P25" s="1"/>
      <c r="Q25" s="1"/>
      <c r="R25" s="1"/>
      <c r="S25" s="1"/>
      <c r="T25" s="1"/>
      <c r="U25" s="1"/>
      <c r="V25" s="1"/>
      <c r="W25" s="10"/>
      <c r="X25" s="10"/>
      <c r="Y25" s="10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6" x14ac:dyDescent="0.3">
      <c r="A26" s="1"/>
      <c r="B26" s="2"/>
      <c r="C26" s="15" t="s">
        <v>45</v>
      </c>
      <c r="D26" s="15" t="s">
        <v>44</v>
      </c>
      <c r="E26" s="15" t="s">
        <v>26</v>
      </c>
      <c r="F26" s="5">
        <v>45092</v>
      </c>
      <c r="G26" s="5">
        <v>45097</v>
      </c>
      <c r="H26" s="4" t="s">
        <v>15</v>
      </c>
      <c r="I26" s="4">
        <v>4</v>
      </c>
      <c r="J26" s="4">
        <f t="shared" si="1"/>
        <v>4</v>
      </c>
      <c r="K26" s="6"/>
      <c r="L26" s="6"/>
      <c r="M26" s="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0"/>
      <c r="Z26" s="10"/>
      <c r="AA26" s="1"/>
      <c r="AB26" s="1"/>
      <c r="AC26" s="10"/>
      <c r="AD26" s="10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8" x14ac:dyDescent="0.3">
      <c r="A27" s="1"/>
      <c r="B27" s="2"/>
      <c r="C27" s="16" t="s">
        <v>61</v>
      </c>
      <c r="D27" s="16" t="s">
        <v>43</v>
      </c>
      <c r="E27" s="15" t="s">
        <v>26</v>
      </c>
      <c r="F27" s="5">
        <v>45092</v>
      </c>
      <c r="G27" s="5">
        <v>45097</v>
      </c>
      <c r="H27" s="4" t="s">
        <v>137</v>
      </c>
      <c r="I27" s="4">
        <v>4</v>
      </c>
      <c r="J27" s="4">
        <f t="shared" si="1"/>
        <v>4</v>
      </c>
      <c r="K27" s="6"/>
      <c r="L27" s="6"/>
      <c r="M27" s="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0"/>
      <c r="Z27" s="10"/>
      <c r="AA27" s="1"/>
      <c r="AB27" s="1"/>
      <c r="AC27" s="10"/>
      <c r="AD27" s="10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8" x14ac:dyDescent="0.3">
      <c r="A28" s="1"/>
      <c r="B28" s="2"/>
      <c r="C28" s="15" t="s">
        <v>49</v>
      </c>
      <c r="D28" s="16" t="s">
        <v>43</v>
      </c>
      <c r="E28" s="15" t="s">
        <v>26</v>
      </c>
      <c r="F28" s="5">
        <v>45092</v>
      </c>
      <c r="G28" s="5">
        <v>45097</v>
      </c>
      <c r="H28" s="4" t="s">
        <v>15</v>
      </c>
      <c r="I28" s="4">
        <v>4</v>
      </c>
      <c r="J28" s="4">
        <f t="shared" si="1"/>
        <v>4</v>
      </c>
      <c r="K28" s="6"/>
      <c r="L28" s="6"/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0"/>
      <c r="Z28" s="10"/>
      <c r="AA28" s="1"/>
      <c r="AB28" s="1"/>
      <c r="AC28" s="10"/>
      <c r="AD28" s="10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6" x14ac:dyDescent="0.3">
      <c r="A29" s="1"/>
      <c r="B29" s="2"/>
      <c r="C29" s="15" t="s">
        <v>49</v>
      </c>
      <c r="D29" s="15" t="s">
        <v>44</v>
      </c>
      <c r="E29" s="15" t="s">
        <v>26</v>
      </c>
      <c r="F29" s="5">
        <v>45092</v>
      </c>
      <c r="G29" s="5">
        <v>45097</v>
      </c>
      <c r="H29" s="4" t="s">
        <v>136</v>
      </c>
      <c r="I29" s="4">
        <v>4</v>
      </c>
      <c r="J29" s="4">
        <f t="shared" si="1"/>
        <v>4</v>
      </c>
      <c r="K29" s="6"/>
      <c r="L29" s="6"/>
      <c r="M29" s="6"/>
      <c r="N29" s="1"/>
      <c r="O29" s="1"/>
      <c r="P29" s="1"/>
      <c r="Q29" s="1"/>
      <c r="R29" s="1"/>
      <c r="S29" s="1"/>
      <c r="T29" s="1"/>
      <c r="U29" s="1"/>
      <c r="V29" s="1"/>
      <c r="W29" s="11"/>
      <c r="X29" s="1"/>
      <c r="Y29" s="10"/>
      <c r="Z29" s="10"/>
      <c r="AA29" s="1"/>
      <c r="AB29" s="1"/>
      <c r="AC29" s="10"/>
      <c r="AD29" s="10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6" x14ac:dyDescent="0.3">
      <c r="A30" s="1"/>
      <c r="B30" s="2"/>
      <c r="C30" s="15" t="s">
        <v>45</v>
      </c>
      <c r="D30" s="15" t="s">
        <v>42</v>
      </c>
      <c r="E30" s="15" t="s">
        <v>26</v>
      </c>
      <c r="F30" s="5">
        <v>45098</v>
      </c>
      <c r="G30" s="5">
        <v>45100</v>
      </c>
      <c r="H30" s="4">
        <v>80</v>
      </c>
      <c r="I30" s="4">
        <v>3</v>
      </c>
      <c r="J30" s="4">
        <f t="shared" si="1"/>
        <v>2.4</v>
      </c>
      <c r="K30" s="6"/>
      <c r="L30" s="6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0"/>
      <c r="AF30" s="10"/>
      <c r="AG30" s="10"/>
      <c r="AH30" s="1"/>
      <c r="AI30" s="1"/>
      <c r="AJ30" s="1"/>
      <c r="AK30" s="1"/>
      <c r="AL30" s="1"/>
      <c r="AM30" s="1"/>
      <c r="AN30" s="1"/>
    </row>
    <row r="31" spans="1:40" ht="16" x14ac:dyDescent="0.3">
      <c r="A31" s="1"/>
      <c r="B31" s="2"/>
      <c r="C31" s="15" t="s">
        <v>57</v>
      </c>
      <c r="D31" s="15" t="s">
        <v>42</v>
      </c>
      <c r="E31" s="15" t="s">
        <v>26</v>
      </c>
      <c r="F31" s="5">
        <v>45098</v>
      </c>
      <c r="G31" s="5">
        <v>45100</v>
      </c>
      <c r="H31" s="4" t="s">
        <v>153</v>
      </c>
      <c r="I31" s="4">
        <v>3</v>
      </c>
      <c r="J31" s="4">
        <f t="shared" si="1"/>
        <v>3</v>
      </c>
      <c r="K31" s="6"/>
      <c r="L31" s="6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0"/>
      <c r="AF31" s="10"/>
      <c r="AG31" s="10"/>
      <c r="AH31" s="1"/>
      <c r="AI31" s="1"/>
      <c r="AJ31" s="1"/>
      <c r="AK31" s="1"/>
      <c r="AL31" s="1"/>
      <c r="AM31" s="1"/>
      <c r="AN31" s="1"/>
    </row>
    <row r="32" spans="1:40" ht="16" x14ac:dyDescent="0.3">
      <c r="A32" s="1"/>
      <c r="B32" s="2"/>
      <c r="C32" s="15" t="s">
        <v>49</v>
      </c>
      <c r="D32" s="15" t="s">
        <v>42</v>
      </c>
      <c r="E32" s="15" t="s">
        <v>26</v>
      </c>
      <c r="F32" s="5">
        <v>45098</v>
      </c>
      <c r="G32" s="5">
        <v>45100</v>
      </c>
      <c r="H32" s="4" t="s">
        <v>111</v>
      </c>
      <c r="I32" s="4">
        <v>3</v>
      </c>
      <c r="J32" s="4">
        <f t="shared" si="1"/>
        <v>3</v>
      </c>
      <c r="K32" s="6"/>
      <c r="L32" s="6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0"/>
      <c r="AF32" s="10"/>
      <c r="AG32" s="10"/>
      <c r="AH32" s="1"/>
      <c r="AI32" s="1"/>
      <c r="AJ32" s="1"/>
      <c r="AK32" s="1"/>
      <c r="AL32" s="1"/>
      <c r="AM32" s="1"/>
      <c r="AN32" s="1"/>
    </row>
    <row r="33" spans="1:40" ht="18" x14ac:dyDescent="0.3">
      <c r="A33" s="1"/>
      <c r="B33" s="2"/>
      <c r="C33" s="17" t="s">
        <v>54</v>
      </c>
      <c r="D33" s="18" t="s">
        <v>41</v>
      </c>
      <c r="E33" s="17" t="s">
        <v>23</v>
      </c>
      <c r="F33" s="5">
        <v>45086</v>
      </c>
      <c r="G33" s="5">
        <v>45092</v>
      </c>
      <c r="H33" s="4" t="s">
        <v>15</v>
      </c>
      <c r="I33" s="4">
        <v>5</v>
      </c>
      <c r="J33" s="4">
        <f t="shared" si="1"/>
        <v>5</v>
      </c>
      <c r="K33" s="6"/>
      <c r="L33" s="6"/>
      <c r="M33" s="6"/>
      <c r="N33" s="1"/>
      <c r="O33" s="1"/>
      <c r="P33" s="1"/>
      <c r="Q33" s="1"/>
      <c r="R33" s="1"/>
      <c r="S33" s="10"/>
      <c r="T33" s="1"/>
      <c r="U33" s="1"/>
      <c r="V33" s="10"/>
      <c r="W33" s="10"/>
      <c r="X33" s="10"/>
      <c r="Y33" s="10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6" x14ac:dyDescent="0.3">
      <c r="A34" s="1"/>
      <c r="B34" s="2"/>
      <c r="C34" s="17" t="s">
        <v>54</v>
      </c>
      <c r="D34" s="17" t="s">
        <v>44</v>
      </c>
      <c r="E34" s="17" t="s">
        <v>23</v>
      </c>
      <c r="F34" s="5">
        <v>45086</v>
      </c>
      <c r="G34" s="5">
        <v>45091</v>
      </c>
      <c r="H34" s="4" t="s">
        <v>15</v>
      </c>
      <c r="I34" s="4">
        <v>4</v>
      </c>
      <c r="J34" s="4">
        <f t="shared" si="1"/>
        <v>4</v>
      </c>
      <c r="K34" s="6"/>
      <c r="L34" s="6"/>
      <c r="M34" s="6"/>
      <c r="N34" s="1"/>
      <c r="O34" s="1"/>
      <c r="P34" s="1"/>
      <c r="Q34" s="1"/>
      <c r="R34" s="1"/>
      <c r="S34" s="10"/>
      <c r="T34" s="1"/>
      <c r="U34" s="1"/>
      <c r="V34" s="10"/>
      <c r="W34" s="10"/>
      <c r="X34" s="10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6" x14ac:dyDescent="0.3">
      <c r="A35" s="1"/>
      <c r="B35" s="2"/>
      <c r="C35" s="17" t="s">
        <v>54</v>
      </c>
      <c r="D35" s="17" t="s">
        <v>42</v>
      </c>
      <c r="E35" s="17" t="s">
        <v>23</v>
      </c>
      <c r="F35" s="5">
        <v>45090</v>
      </c>
      <c r="G35" s="5">
        <v>45091</v>
      </c>
      <c r="H35" s="4" t="s">
        <v>15</v>
      </c>
      <c r="I35" s="4">
        <v>2</v>
      </c>
      <c r="J35" s="4">
        <f t="shared" si="1"/>
        <v>2</v>
      </c>
      <c r="K35" s="6"/>
      <c r="L35" s="6"/>
      <c r="M35" s="6"/>
      <c r="N35" s="1"/>
      <c r="O35" s="1"/>
      <c r="P35" s="1"/>
      <c r="Q35" s="1"/>
      <c r="R35" s="1"/>
      <c r="S35" s="1"/>
      <c r="T35" s="1"/>
      <c r="U35" s="1"/>
      <c r="V35" s="1"/>
      <c r="W35" s="10"/>
      <c r="X35" s="10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8" x14ac:dyDescent="0.3">
      <c r="A36" s="1"/>
      <c r="B36" s="2"/>
      <c r="C36" s="17" t="s">
        <v>69</v>
      </c>
      <c r="D36" s="18" t="s">
        <v>43</v>
      </c>
      <c r="E36" s="17" t="s">
        <v>23</v>
      </c>
      <c r="F36" s="5">
        <v>45090</v>
      </c>
      <c r="G36" s="5">
        <v>45091</v>
      </c>
      <c r="H36" s="4" t="s">
        <v>15</v>
      </c>
      <c r="I36" s="4">
        <v>2</v>
      </c>
      <c r="J36" s="4">
        <f t="shared" si="1"/>
        <v>2</v>
      </c>
      <c r="K36" s="6"/>
      <c r="L36" s="6"/>
      <c r="M36" s="6"/>
      <c r="N36" s="1"/>
      <c r="O36" s="1"/>
      <c r="P36" s="1"/>
      <c r="Q36" s="1"/>
      <c r="R36" s="1"/>
      <c r="S36" s="1"/>
      <c r="T36" s="1"/>
      <c r="U36" s="1"/>
      <c r="V36" s="1"/>
      <c r="W36" s="10"/>
      <c r="X36" s="10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8" x14ac:dyDescent="0.3">
      <c r="A37" s="1"/>
      <c r="B37" s="2"/>
      <c r="C37" s="17" t="s">
        <v>67</v>
      </c>
      <c r="D37" s="18" t="s">
        <v>43</v>
      </c>
      <c r="E37" s="17" t="s">
        <v>23</v>
      </c>
      <c r="F37" s="5">
        <v>45096</v>
      </c>
      <c r="G37" s="5">
        <v>45097</v>
      </c>
      <c r="H37" s="4" t="s">
        <v>150</v>
      </c>
      <c r="I37" s="4">
        <v>2</v>
      </c>
      <c r="J37" s="4">
        <f t="shared" si="1"/>
        <v>2</v>
      </c>
      <c r="K37" s="6"/>
      <c r="L37" s="6"/>
      <c r="M37" s="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0"/>
      <c r="AD37" s="10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8" x14ac:dyDescent="0.3">
      <c r="A38" s="1"/>
      <c r="B38" s="2"/>
      <c r="C38" s="18" t="s">
        <v>45</v>
      </c>
      <c r="D38" s="18" t="s">
        <v>41</v>
      </c>
      <c r="E38" s="17" t="s">
        <v>23</v>
      </c>
      <c r="F38" s="5">
        <v>45097</v>
      </c>
      <c r="G38" s="5">
        <v>45098</v>
      </c>
      <c r="H38" s="4" t="s">
        <v>150</v>
      </c>
      <c r="I38" s="4">
        <v>2</v>
      </c>
      <c r="J38" s="4">
        <f t="shared" si="1"/>
        <v>2</v>
      </c>
      <c r="K38" s="6"/>
      <c r="L38" s="6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0"/>
      <c r="AE38" s="10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8" x14ac:dyDescent="0.3">
      <c r="A39" s="1"/>
      <c r="B39" s="2"/>
      <c r="C39" s="17" t="s">
        <v>51</v>
      </c>
      <c r="D39" s="18" t="s">
        <v>41</v>
      </c>
      <c r="E39" s="17" t="s">
        <v>23</v>
      </c>
      <c r="F39" s="5">
        <v>45099</v>
      </c>
      <c r="G39" s="5">
        <v>45100</v>
      </c>
      <c r="H39" s="4" t="s">
        <v>137</v>
      </c>
      <c r="I39" s="4">
        <v>2</v>
      </c>
      <c r="J39" s="4">
        <f t="shared" si="1"/>
        <v>2</v>
      </c>
      <c r="K39" s="6"/>
      <c r="L39" s="6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1"/>
      <c r="AA39" s="1"/>
      <c r="AB39" s="1"/>
      <c r="AD39" s="1"/>
      <c r="AE39" s="1"/>
      <c r="AF39" s="10"/>
      <c r="AG39" s="10"/>
      <c r="AH39" s="1"/>
      <c r="AI39" s="1"/>
      <c r="AJ39" s="1"/>
      <c r="AK39" s="1"/>
      <c r="AL39" s="1"/>
      <c r="AM39" s="1"/>
      <c r="AN39" s="1"/>
    </row>
    <row r="40" spans="1:40" ht="18" x14ac:dyDescent="0.3">
      <c r="A40" s="1"/>
      <c r="B40" s="2"/>
      <c r="C40" s="17" t="s">
        <v>85</v>
      </c>
      <c r="D40" s="18" t="s">
        <v>44</v>
      </c>
      <c r="E40" s="17" t="s">
        <v>72</v>
      </c>
      <c r="F40" s="5">
        <v>45091</v>
      </c>
      <c r="G40" s="5">
        <v>45091</v>
      </c>
      <c r="H40" s="4" t="s">
        <v>15</v>
      </c>
      <c r="I40" s="4">
        <v>1</v>
      </c>
      <c r="J40" s="4">
        <f t="shared" si="1"/>
        <v>1</v>
      </c>
      <c r="K40" s="6"/>
      <c r="L40" s="6"/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  <c r="X40" s="10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8" x14ac:dyDescent="0.3">
      <c r="A41" s="1"/>
      <c r="B41" s="2"/>
      <c r="C41" s="17" t="s">
        <v>85</v>
      </c>
      <c r="D41" s="18" t="s">
        <v>43</v>
      </c>
      <c r="E41" s="17" t="s">
        <v>72</v>
      </c>
      <c r="F41" s="5">
        <v>45091</v>
      </c>
      <c r="G41" s="5">
        <v>45091</v>
      </c>
      <c r="H41" s="4" t="s">
        <v>15</v>
      </c>
      <c r="I41" s="4">
        <v>1</v>
      </c>
      <c r="J41" s="4">
        <f t="shared" si="1"/>
        <v>1</v>
      </c>
      <c r="K41" s="6"/>
      <c r="L41" s="6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  <c r="X41" s="10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6" x14ac:dyDescent="0.3">
      <c r="A42" s="1"/>
      <c r="B42" s="2"/>
      <c r="C42" s="17" t="s">
        <v>51</v>
      </c>
      <c r="D42" s="17" t="s">
        <v>42</v>
      </c>
      <c r="E42" s="17" t="s">
        <v>23</v>
      </c>
      <c r="F42" s="5">
        <v>45092</v>
      </c>
      <c r="G42" s="5">
        <v>45100</v>
      </c>
      <c r="H42" s="4" t="s">
        <v>150</v>
      </c>
      <c r="I42" s="4">
        <v>2</v>
      </c>
      <c r="J42" s="4">
        <f t="shared" si="1"/>
        <v>2</v>
      </c>
      <c r="K42" s="6"/>
      <c r="L42" s="6"/>
      <c r="M42" s="6"/>
      <c r="N42" s="1"/>
      <c r="O42" s="1"/>
      <c r="P42" s="1"/>
      <c r="Q42" s="1"/>
      <c r="R42" s="1"/>
      <c r="S42" s="11"/>
      <c r="T42" s="1"/>
      <c r="U42" s="1"/>
      <c r="V42" s="11"/>
      <c r="W42" s="11"/>
      <c r="X42" s="11"/>
      <c r="Y42" s="1"/>
      <c r="Z42" s="10"/>
      <c r="AA42" s="1"/>
      <c r="AB42" s="1"/>
      <c r="AC42" s="10"/>
      <c r="AD42" s="1"/>
      <c r="AE42" s="1"/>
      <c r="AF42" s="1"/>
      <c r="AH42" s="1"/>
      <c r="AI42" s="1"/>
      <c r="AJ42" s="1"/>
      <c r="AK42" s="1"/>
      <c r="AL42" s="1"/>
      <c r="AM42" s="1"/>
      <c r="AN42" s="1"/>
    </row>
    <row r="43" spans="1:40" ht="16" x14ac:dyDescent="0.3">
      <c r="A43" s="1"/>
      <c r="B43" s="2"/>
      <c r="C43" s="17" t="s">
        <v>51</v>
      </c>
      <c r="D43" s="17" t="s">
        <v>44</v>
      </c>
      <c r="E43" s="17" t="s">
        <v>23</v>
      </c>
      <c r="F43" s="5">
        <v>45092</v>
      </c>
      <c r="G43" s="5">
        <v>45096</v>
      </c>
      <c r="H43" s="4" t="s">
        <v>15</v>
      </c>
      <c r="I43" s="4">
        <v>2</v>
      </c>
      <c r="J43" s="4">
        <f t="shared" si="1"/>
        <v>2</v>
      </c>
      <c r="K43" s="6"/>
      <c r="L43" s="6"/>
      <c r="M43" s="6"/>
      <c r="N43" s="1"/>
      <c r="O43" s="1"/>
      <c r="P43" s="1"/>
      <c r="Q43" s="1"/>
      <c r="R43" s="1"/>
      <c r="S43" s="11"/>
      <c r="T43" s="1"/>
      <c r="U43" s="1"/>
      <c r="V43" s="11"/>
      <c r="W43" s="11"/>
      <c r="X43" s="11"/>
      <c r="Y43" s="1"/>
      <c r="Z43" s="10"/>
      <c r="AA43" s="1"/>
      <c r="AB43" s="1"/>
      <c r="AC43" s="10"/>
      <c r="AD43" s="1"/>
      <c r="AE43" s="1"/>
      <c r="AF43" s="1"/>
      <c r="AH43" s="1"/>
      <c r="AI43" s="11"/>
      <c r="AJ43" s="1"/>
      <c r="AK43" s="1"/>
      <c r="AL43" s="1"/>
      <c r="AM43" s="1"/>
      <c r="AN43" s="1"/>
    </row>
    <row r="44" spans="1:40" ht="16" x14ac:dyDescent="0.3">
      <c r="A44" s="1"/>
      <c r="B44" s="2"/>
      <c r="C44" s="17" t="s">
        <v>51</v>
      </c>
      <c r="D44" s="17" t="s">
        <v>43</v>
      </c>
      <c r="E44" s="17" t="s">
        <v>23</v>
      </c>
      <c r="F44" s="5">
        <v>45092</v>
      </c>
      <c r="G44" s="5">
        <v>45096</v>
      </c>
      <c r="H44" s="4" t="s">
        <v>15</v>
      </c>
      <c r="I44" s="4">
        <v>2</v>
      </c>
      <c r="J44" s="4">
        <f t="shared" si="1"/>
        <v>2</v>
      </c>
      <c r="K44" s="6"/>
      <c r="L44" s="6"/>
      <c r="M44" s="6"/>
      <c r="N44" s="1"/>
      <c r="O44" s="1"/>
      <c r="P44" s="1"/>
      <c r="Q44" s="1"/>
      <c r="R44" s="1"/>
      <c r="S44" s="11"/>
      <c r="T44" s="1"/>
      <c r="U44" s="1"/>
      <c r="V44" s="11"/>
      <c r="W44" s="11"/>
      <c r="X44" s="11"/>
      <c r="Y44" s="1"/>
      <c r="Z44" s="10"/>
      <c r="AA44" s="1"/>
      <c r="AB44" s="1"/>
      <c r="AC44" s="10"/>
      <c r="AD44" s="1"/>
      <c r="AE44" s="1"/>
      <c r="AF44" s="1"/>
      <c r="AH44" s="1"/>
      <c r="AI44" s="11"/>
      <c r="AJ44" s="1"/>
      <c r="AK44" s="1"/>
      <c r="AL44" s="1"/>
      <c r="AM44" s="1"/>
      <c r="AN44" s="1"/>
    </row>
    <row r="45" spans="1:40" ht="16" x14ac:dyDescent="0.3">
      <c r="A45" s="1"/>
      <c r="B45" s="2"/>
      <c r="C45" s="19" t="s">
        <v>53</v>
      </c>
      <c r="D45" s="19" t="s">
        <v>44</v>
      </c>
      <c r="E45" s="19" t="s">
        <v>24</v>
      </c>
      <c r="F45" s="5">
        <v>45086</v>
      </c>
      <c r="G45" s="5">
        <v>45089</v>
      </c>
      <c r="H45" s="4" t="s">
        <v>15</v>
      </c>
      <c r="I45" s="4">
        <v>2</v>
      </c>
      <c r="J45" s="4">
        <f t="shared" si="1"/>
        <v>2</v>
      </c>
      <c r="K45" s="6"/>
      <c r="L45" s="6"/>
      <c r="M45" s="6"/>
      <c r="N45" s="1"/>
      <c r="O45" s="1"/>
      <c r="P45" s="1"/>
      <c r="Q45" s="1"/>
      <c r="R45" s="1"/>
      <c r="S45" s="10"/>
      <c r="T45" s="1"/>
      <c r="U45" s="1"/>
      <c r="V45" s="10"/>
      <c r="W45" s="11"/>
      <c r="X45" s="11"/>
      <c r="Y45" s="11"/>
      <c r="Z45" s="11"/>
      <c r="AA45" s="11"/>
      <c r="AB45" s="11"/>
      <c r="AC45" s="11"/>
      <c r="AD45" s="1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6" x14ac:dyDescent="0.3">
      <c r="A46" s="1"/>
      <c r="B46" s="2"/>
      <c r="C46" s="19" t="s">
        <v>53</v>
      </c>
      <c r="D46" s="19" t="s">
        <v>42</v>
      </c>
      <c r="E46" s="19" t="s">
        <v>24</v>
      </c>
      <c r="F46" s="5">
        <v>45086</v>
      </c>
      <c r="G46" s="5">
        <v>45089</v>
      </c>
      <c r="H46" s="4" t="s">
        <v>15</v>
      </c>
      <c r="I46" s="4">
        <v>2</v>
      </c>
      <c r="J46" s="4">
        <f t="shared" si="1"/>
        <v>2</v>
      </c>
      <c r="K46" s="6"/>
      <c r="L46" s="6"/>
      <c r="M46" s="6"/>
      <c r="N46" s="1"/>
      <c r="O46" s="1"/>
      <c r="P46" s="1"/>
      <c r="Q46" s="1"/>
      <c r="R46" s="1"/>
      <c r="S46" s="10"/>
      <c r="T46" s="1"/>
      <c r="U46" s="1"/>
      <c r="V46" s="10"/>
      <c r="W46" s="11"/>
      <c r="X46" s="11"/>
      <c r="Y46" s="11"/>
      <c r="Z46" s="11"/>
      <c r="AA46" s="11"/>
      <c r="AB46" s="11"/>
      <c r="AC46" s="11"/>
      <c r="AD46" s="1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8" x14ac:dyDescent="0.3">
      <c r="A47" s="1"/>
      <c r="B47" s="2"/>
      <c r="C47" s="19" t="s">
        <v>53</v>
      </c>
      <c r="D47" s="20" t="s">
        <v>41</v>
      </c>
      <c r="E47" s="19" t="s">
        <v>24</v>
      </c>
      <c r="F47" s="5">
        <v>45086</v>
      </c>
      <c r="G47" s="5">
        <v>45091</v>
      </c>
      <c r="H47" s="4" t="s">
        <v>83</v>
      </c>
      <c r="I47" s="4">
        <v>4</v>
      </c>
      <c r="J47" s="4">
        <f t="shared" si="1"/>
        <v>4</v>
      </c>
      <c r="K47" s="6"/>
      <c r="L47" s="6"/>
      <c r="M47" s="6"/>
      <c r="N47" s="1"/>
      <c r="O47" s="1"/>
      <c r="P47" s="1"/>
      <c r="Q47" s="1"/>
      <c r="R47" s="1"/>
      <c r="S47" s="10"/>
      <c r="T47" s="1"/>
      <c r="U47" s="1"/>
      <c r="V47" s="10"/>
      <c r="W47" s="10"/>
      <c r="X47" s="10"/>
      <c r="Y47" s="11"/>
      <c r="Z47" s="11"/>
      <c r="AA47" s="11"/>
      <c r="AB47" s="11"/>
      <c r="AC47" s="11"/>
      <c r="AD47" s="1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8" x14ac:dyDescent="0.3">
      <c r="A48" s="1"/>
      <c r="B48" s="2"/>
      <c r="C48" s="19" t="s">
        <v>68</v>
      </c>
      <c r="D48" s="20" t="s">
        <v>43</v>
      </c>
      <c r="E48" s="19" t="s">
        <v>24</v>
      </c>
      <c r="F48" s="5">
        <v>45086</v>
      </c>
      <c r="G48" s="5">
        <v>45089</v>
      </c>
      <c r="H48" s="4" t="s">
        <v>15</v>
      </c>
      <c r="I48" s="4">
        <v>2</v>
      </c>
      <c r="J48" s="4">
        <f t="shared" si="1"/>
        <v>2</v>
      </c>
      <c r="K48" s="6"/>
      <c r="L48" s="6"/>
      <c r="M48" s="6"/>
      <c r="N48" s="1"/>
      <c r="O48" s="1"/>
      <c r="P48" s="1"/>
      <c r="Q48" s="1"/>
      <c r="R48" s="1"/>
      <c r="S48" s="10"/>
      <c r="T48" s="1"/>
      <c r="U48" s="1"/>
      <c r="V48" s="10"/>
      <c r="W48" s="11"/>
      <c r="X48" s="11"/>
      <c r="Y48" s="11"/>
      <c r="Z48" s="11"/>
      <c r="AA48" s="11"/>
      <c r="AB48" s="11"/>
      <c r="AC48" s="11"/>
      <c r="AD48" s="1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8" x14ac:dyDescent="0.3">
      <c r="A49" s="1"/>
      <c r="B49" s="2"/>
      <c r="C49" s="19" t="s">
        <v>47</v>
      </c>
      <c r="D49" s="20" t="s">
        <v>41</v>
      </c>
      <c r="E49" s="19" t="s">
        <v>24</v>
      </c>
      <c r="F49" s="5">
        <v>45091</v>
      </c>
      <c r="G49" s="5">
        <v>45096</v>
      </c>
      <c r="H49" s="4" t="s">
        <v>137</v>
      </c>
      <c r="I49" s="4">
        <v>4</v>
      </c>
      <c r="J49" s="4">
        <f t="shared" si="1"/>
        <v>4</v>
      </c>
      <c r="K49" s="6"/>
      <c r="L49" s="6"/>
      <c r="M49" s="6"/>
      <c r="N49" s="1"/>
      <c r="O49" s="1"/>
      <c r="P49" s="1"/>
      <c r="Q49" s="1"/>
      <c r="R49" s="1"/>
      <c r="S49" s="1"/>
      <c r="T49" s="1"/>
      <c r="U49" s="1"/>
      <c r="V49" s="1"/>
      <c r="W49" s="1"/>
      <c r="X49" s="10"/>
      <c r="Y49" s="10"/>
      <c r="Z49" s="10"/>
      <c r="AA49" s="11"/>
      <c r="AB49" s="11"/>
      <c r="AC49" s="10"/>
      <c r="AD49" s="1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8" x14ac:dyDescent="0.3">
      <c r="A50" s="1"/>
      <c r="B50" s="2"/>
      <c r="C50" s="19" t="s">
        <v>48</v>
      </c>
      <c r="D50" s="20" t="s">
        <v>41</v>
      </c>
      <c r="E50" s="19" t="s">
        <v>24</v>
      </c>
      <c r="F50" s="5">
        <v>45096</v>
      </c>
      <c r="G50" s="5">
        <v>45100</v>
      </c>
      <c r="H50" s="4" t="s">
        <v>15</v>
      </c>
      <c r="I50" s="4">
        <v>5</v>
      </c>
      <c r="J50" s="4">
        <f t="shared" si="1"/>
        <v>5</v>
      </c>
      <c r="K50" s="6"/>
      <c r="L50" s="6"/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  <c r="X50" s="11"/>
      <c r="Y50" s="11"/>
      <c r="Z50" s="11"/>
      <c r="AA50" s="11"/>
      <c r="AB50" s="11"/>
      <c r="AC50" s="10"/>
      <c r="AD50" s="10"/>
      <c r="AE50" s="10"/>
      <c r="AF50" s="10"/>
      <c r="AG50" s="10"/>
      <c r="AH50" s="1"/>
      <c r="AI50" s="1"/>
      <c r="AJ50" s="1"/>
      <c r="AK50" s="1"/>
      <c r="AL50" s="1"/>
      <c r="AM50" s="1"/>
      <c r="AN50" s="1"/>
    </row>
    <row r="51" spans="1:40" ht="16" x14ac:dyDescent="0.3">
      <c r="A51" s="1"/>
      <c r="B51" s="2"/>
      <c r="C51" s="19" t="s">
        <v>70</v>
      </c>
      <c r="D51" s="19" t="s">
        <v>44</v>
      </c>
      <c r="E51" s="19" t="s">
        <v>24</v>
      </c>
      <c r="F51" s="5">
        <v>45091</v>
      </c>
      <c r="G51" s="5">
        <v>45097</v>
      </c>
      <c r="H51" s="4" t="s">
        <v>15</v>
      </c>
      <c r="I51" s="4">
        <v>5</v>
      </c>
      <c r="J51" s="4">
        <f t="shared" si="1"/>
        <v>5</v>
      </c>
      <c r="K51" s="6"/>
      <c r="L51" s="6"/>
      <c r="M51" s="6"/>
      <c r="N51" s="1"/>
      <c r="O51" s="1"/>
      <c r="P51" s="1"/>
      <c r="Q51" s="1"/>
      <c r="R51" s="1"/>
      <c r="S51" s="1"/>
      <c r="T51" s="1"/>
      <c r="U51" s="1"/>
      <c r="V51" s="1"/>
      <c r="W51" s="1"/>
      <c r="X51" s="10"/>
      <c r="Y51" s="10"/>
      <c r="Z51" s="10"/>
      <c r="AA51" s="11"/>
      <c r="AB51" s="1"/>
      <c r="AC51" s="10"/>
      <c r="AD51" s="10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8" x14ac:dyDescent="0.3">
      <c r="A52" s="1"/>
      <c r="B52" s="2"/>
      <c r="C52" s="19" t="s">
        <v>62</v>
      </c>
      <c r="D52" s="20" t="s">
        <v>43</v>
      </c>
      <c r="E52" s="19" t="s">
        <v>24</v>
      </c>
      <c r="F52" s="5">
        <v>45091</v>
      </c>
      <c r="G52" s="5">
        <v>45097</v>
      </c>
      <c r="H52" s="4">
        <v>90</v>
      </c>
      <c r="I52" s="4">
        <v>5</v>
      </c>
      <c r="J52" s="4">
        <f t="shared" si="1"/>
        <v>4.5</v>
      </c>
      <c r="K52" s="6"/>
      <c r="L52" s="6"/>
      <c r="M52" s="6"/>
      <c r="N52" s="1"/>
      <c r="O52" s="1"/>
      <c r="P52" s="1"/>
      <c r="Q52" s="1"/>
      <c r="R52" s="1"/>
      <c r="S52" s="1"/>
      <c r="T52" s="1"/>
      <c r="U52" s="1"/>
      <c r="V52" s="1"/>
      <c r="W52" s="1"/>
      <c r="X52" s="10"/>
      <c r="Y52" s="10"/>
      <c r="Z52" s="10"/>
      <c r="AA52" s="11"/>
      <c r="AB52" s="11"/>
      <c r="AC52" s="10"/>
      <c r="AD52" s="10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8" x14ac:dyDescent="0.3">
      <c r="A53" s="1"/>
      <c r="B53" s="2"/>
      <c r="C53" s="22" t="s">
        <v>40</v>
      </c>
      <c r="D53" s="22" t="s">
        <v>34</v>
      </c>
      <c r="E53" s="21" t="s">
        <v>22</v>
      </c>
      <c r="F53" s="5">
        <v>45089</v>
      </c>
      <c r="G53" s="5">
        <v>45091</v>
      </c>
      <c r="H53" s="4" t="s">
        <v>153</v>
      </c>
      <c r="I53" s="4">
        <v>3</v>
      </c>
      <c r="J53" s="4">
        <f t="shared" si="1"/>
        <v>3</v>
      </c>
      <c r="K53" s="6"/>
      <c r="L53" s="6"/>
      <c r="M53" s="6"/>
      <c r="N53" s="1"/>
      <c r="O53" s="1"/>
      <c r="P53" s="1"/>
      <c r="Q53" s="1"/>
      <c r="R53" s="1"/>
      <c r="S53" s="1"/>
      <c r="T53" s="1"/>
      <c r="U53" s="1"/>
      <c r="V53" s="10"/>
      <c r="W53" s="10"/>
      <c r="X53" s="10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"/>
      <c r="AJ53" s="1"/>
      <c r="AK53" s="1"/>
      <c r="AL53" s="1"/>
      <c r="AM53" s="1"/>
      <c r="AN53" s="1"/>
    </row>
    <row r="54" spans="1:40" ht="16" x14ac:dyDescent="0.3">
      <c r="A54" s="1"/>
      <c r="B54" s="2"/>
      <c r="C54" s="21" t="s">
        <v>37</v>
      </c>
      <c r="D54" s="21" t="s">
        <v>33</v>
      </c>
      <c r="E54" s="21" t="s">
        <v>22</v>
      </c>
      <c r="F54" s="5">
        <v>45089</v>
      </c>
      <c r="G54" s="5">
        <v>45091</v>
      </c>
      <c r="H54" s="4" t="s">
        <v>153</v>
      </c>
      <c r="I54" s="4">
        <v>3</v>
      </c>
      <c r="J54" s="4">
        <f t="shared" si="1"/>
        <v>3</v>
      </c>
      <c r="K54" s="6"/>
      <c r="L54" s="6"/>
      <c r="M54" s="6"/>
      <c r="N54" s="1"/>
      <c r="O54" s="1"/>
      <c r="P54" s="1"/>
      <c r="Q54" s="1"/>
      <c r="R54" s="1"/>
      <c r="S54" s="1"/>
      <c r="T54" s="1"/>
      <c r="U54" s="1"/>
      <c r="V54" s="10"/>
      <c r="W54" s="10"/>
      <c r="X54" s="10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"/>
      <c r="AJ54" s="1"/>
      <c r="AK54" s="1"/>
      <c r="AL54" s="1"/>
      <c r="AM54" s="1"/>
      <c r="AN54" s="1"/>
    </row>
    <row r="55" spans="1:40" ht="18" x14ac:dyDescent="0.3">
      <c r="A55" s="1"/>
      <c r="B55" s="2"/>
      <c r="C55" s="22" t="s">
        <v>38</v>
      </c>
      <c r="D55" s="22" t="s">
        <v>34</v>
      </c>
      <c r="E55" s="21" t="s">
        <v>22</v>
      </c>
      <c r="F55" s="5">
        <v>45090</v>
      </c>
      <c r="G55" s="5">
        <v>45093</v>
      </c>
      <c r="H55" s="4" t="s">
        <v>111</v>
      </c>
      <c r="I55" s="4">
        <v>4</v>
      </c>
      <c r="J55" s="4">
        <f t="shared" si="1"/>
        <v>4</v>
      </c>
      <c r="K55" s="6"/>
      <c r="L55" s="6"/>
      <c r="M55" s="6"/>
      <c r="N55" s="1"/>
      <c r="O55" s="1"/>
      <c r="P55" s="1"/>
      <c r="Q55" s="1"/>
      <c r="R55" s="1"/>
      <c r="S55" s="1"/>
      <c r="T55" s="1"/>
      <c r="U55" s="1"/>
      <c r="V55" s="1"/>
      <c r="W55" s="10"/>
      <c r="X55" s="10"/>
      <c r="Y55" s="10"/>
      <c r="Z55" s="10"/>
      <c r="AA55" s="11"/>
      <c r="AB55" s="11"/>
      <c r="AC55" s="11"/>
      <c r="AD55" s="11"/>
      <c r="AE55" s="11"/>
      <c r="AF55" s="11"/>
      <c r="AG55" s="11"/>
      <c r="AH55" s="11"/>
      <c r="AI55" s="1"/>
      <c r="AJ55" s="1"/>
      <c r="AK55" s="1"/>
      <c r="AL55" s="1"/>
      <c r="AM55" s="1"/>
      <c r="AN55" s="1"/>
    </row>
    <row r="56" spans="1:40" ht="18" x14ac:dyDescent="0.3">
      <c r="A56" s="1"/>
      <c r="B56" s="2"/>
      <c r="C56" s="22" t="s">
        <v>35</v>
      </c>
      <c r="D56" s="22" t="s">
        <v>33</v>
      </c>
      <c r="E56" s="21" t="s">
        <v>22</v>
      </c>
      <c r="F56" s="5">
        <v>45090</v>
      </c>
      <c r="G56" s="5">
        <v>45093</v>
      </c>
      <c r="H56" s="4" t="s">
        <v>111</v>
      </c>
      <c r="I56" s="4">
        <v>4</v>
      </c>
      <c r="J56" s="4">
        <f t="shared" si="1"/>
        <v>4</v>
      </c>
      <c r="K56" s="6"/>
      <c r="L56" s="6"/>
      <c r="M56" s="6"/>
      <c r="N56" s="1"/>
      <c r="O56" s="1"/>
      <c r="P56" s="1"/>
      <c r="Q56" s="1"/>
      <c r="R56" s="1"/>
      <c r="S56" s="1"/>
      <c r="T56" s="1"/>
      <c r="U56" s="1"/>
      <c r="V56" s="1"/>
      <c r="W56" s="10"/>
      <c r="X56" s="10"/>
      <c r="Y56" s="10"/>
      <c r="Z56" s="10"/>
      <c r="AA56" s="11"/>
      <c r="AB56" s="11"/>
      <c r="AC56" s="11"/>
      <c r="AD56" s="11"/>
      <c r="AE56" s="11"/>
      <c r="AF56" s="11"/>
      <c r="AG56" s="11"/>
      <c r="AH56" s="11"/>
      <c r="AI56" s="1"/>
      <c r="AJ56" s="1"/>
      <c r="AK56" s="1"/>
      <c r="AL56" s="1"/>
      <c r="AM56" s="1"/>
      <c r="AN56" s="1"/>
    </row>
    <row r="57" spans="1:40" ht="18" x14ac:dyDescent="0.3">
      <c r="A57" s="1"/>
      <c r="B57" s="2"/>
      <c r="C57" s="22" t="s">
        <v>39</v>
      </c>
      <c r="D57" s="22" t="s">
        <v>34</v>
      </c>
      <c r="E57" s="21" t="s">
        <v>22</v>
      </c>
      <c r="F57" s="5">
        <v>45091</v>
      </c>
      <c r="G57" s="5">
        <v>45099</v>
      </c>
      <c r="H57" s="4" t="s">
        <v>137</v>
      </c>
      <c r="I57" s="4">
        <v>7</v>
      </c>
      <c r="J57" s="4">
        <f t="shared" si="1"/>
        <v>7</v>
      </c>
      <c r="K57" s="6"/>
      <c r="L57" s="6"/>
      <c r="M57" s="6"/>
      <c r="N57" s="1"/>
      <c r="O57" s="1"/>
      <c r="P57" s="1"/>
      <c r="Q57" s="1"/>
      <c r="R57" s="1"/>
      <c r="S57" s="1"/>
      <c r="T57" s="1"/>
      <c r="U57" s="1"/>
      <c r="V57" s="1"/>
      <c r="W57" s="1"/>
      <c r="X57" s="10"/>
      <c r="Y57" s="10"/>
      <c r="Z57" s="10"/>
      <c r="AA57" s="11"/>
      <c r="AB57" s="11"/>
      <c r="AC57" s="10"/>
      <c r="AD57" s="10"/>
      <c r="AE57" s="10"/>
      <c r="AF57" s="10"/>
      <c r="AG57" s="11"/>
      <c r="AH57" s="11"/>
      <c r="AI57" s="1"/>
      <c r="AJ57" s="1"/>
      <c r="AK57" s="1"/>
      <c r="AL57" s="1"/>
      <c r="AM57" s="1"/>
      <c r="AN57" s="1"/>
    </row>
    <row r="58" spans="1:40" ht="18" x14ac:dyDescent="0.3">
      <c r="A58" s="1"/>
      <c r="B58" s="2"/>
      <c r="C58" s="22" t="s">
        <v>36</v>
      </c>
      <c r="D58" s="22" t="s">
        <v>33</v>
      </c>
      <c r="E58" s="21" t="s">
        <v>22</v>
      </c>
      <c r="F58" s="5">
        <v>45091</v>
      </c>
      <c r="G58" s="5">
        <v>45099</v>
      </c>
      <c r="H58" s="4" t="s">
        <v>137</v>
      </c>
      <c r="I58" s="4">
        <v>7</v>
      </c>
      <c r="J58" s="4">
        <f t="shared" si="1"/>
        <v>7</v>
      </c>
      <c r="K58" s="6"/>
      <c r="L58" s="6"/>
      <c r="M58" s="6"/>
      <c r="N58" s="1"/>
      <c r="O58" s="1"/>
      <c r="P58" s="1"/>
      <c r="Q58" s="1"/>
      <c r="R58" s="1"/>
      <c r="S58" s="1"/>
      <c r="T58" s="1"/>
      <c r="U58" s="1"/>
      <c r="V58" s="1"/>
      <c r="W58" s="1"/>
      <c r="X58" s="10"/>
      <c r="Y58" s="10"/>
      <c r="Z58" s="10"/>
      <c r="AA58" s="11"/>
      <c r="AB58" s="11"/>
      <c r="AC58" s="10"/>
      <c r="AD58" s="10"/>
      <c r="AE58" s="10"/>
      <c r="AF58" s="10"/>
      <c r="AG58" s="11"/>
      <c r="AH58" s="11"/>
      <c r="AI58" s="1"/>
      <c r="AJ58" s="1"/>
      <c r="AK58" s="1"/>
      <c r="AL58" s="1"/>
      <c r="AM58" s="1"/>
      <c r="AN58" s="1"/>
    </row>
    <row r="59" spans="1:40" ht="18" x14ac:dyDescent="0.3">
      <c r="A59" s="1"/>
      <c r="B59" s="2"/>
      <c r="C59" s="22" t="s">
        <v>132</v>
      </c>
      <c r="D59" s="22" t="s">
        <v>33</v>
      </c>
      <c r="E59" s="21" t="s">
        <v>22</v>
      </c>
      <c r="F59" s="5">
        <v>45096</v>
      </c>
      <c r="G59" s="5">
        <v>45097</v>
      </c>
      <c r="H59" s="4" t="s">
        <v>137</v>
      </c>
      <c r="I59" s="4">
        <v>2</v>
      </c>
      <c r="J59" s="4">
        <f t="shared" si="1"/>
        <v>2</v>
      </c>
      <c r="K59" s="6"/>
      <c r="L59" s="6"/>
      <c r="M59" s="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0"/>
      <c r="AD59" s="10"/>
      <c r="AE59" s="1"/>
      <c r="AF59" s="1"/>
      <c r="AG59" s="1"/>
      <c r="AH59" s="11"/>
      <c r="AI59" s="1"/>
      <c r="AJ59" s="1"/>
      <c r="AK59" s="1"/>
      <c r="AL59" s="1"/>
      <c r="AM59" s="1"/>
      <c r="AN59" s="1"/>
    </row>
    <row r="60" spans="1:40" ht="18" x14ac:dyDescent="0.3">
      <c r="A60" s="1"/>
      <c r="B60" s="2"/>
      <c r="C60" s="22" t="s">
        <v>133</v>
      </c>
      <c r="D60" s="22" t="s">
        <v>34</v>
      </c>
      <c r="E60" s="21" t="s">
        <v>22</v>
      </c>
      <c r="F60" s="5">
        <v>45096</v>
      </c>
      <c r="G60" s="5">
        <v>45097</v>
      </c>
      <c r="H60" s="4" t="s">
        <v>137</v>
      </c>
      <c r="I60" s="4">
        <v>2</v>
      </c>
      <c r="J60" s="4">
        <f t="shared" si="1"/>
        <v>2</v>
      </c>
      <c r="K60" s="6"/>
      <c r="L60" s="6"/>
      <c r="M60" s="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0"/>
      <c r="AD60" s="10"/>
      <c r="AE60" s="1"/>
      <c r="AF60" s="1"/>
      <c r="AG60" s="1"/>
      <c r="AH60" s="11"/>
      <c r="AI60" s="1"/>
      <c r="AJ60" s="1"/>
      <c r="AK60" s="1"/>
      <c r="AL60" s="1"/>
      <c r="AM60" s="1"/>
      <c r="AN60" s="1"/>
    </row>
    <row r="61" spans="1:40" ht="16" x14ac:dyDescent="0.3">
      <c r="A61" s="1"/>
      <c r="B61" s="2"/>
      <c r="C61" s="2" t="s">
        <v>55</v>
      </c>
      <c r="D61" s="2" t="s">
        <v>42</v>
      </c>
      <c r="E61" s="2" t="s">
        <v>25</v>
      </c>
      <c r="F61" s="5">
        <v>45086</v>
      </c>
      <c r="G61" s="5">
        <v>45089</v>
      </c>
      <c r="H61" s="4" t="s">
        <v>15</v>
      </c>
      <c r="I61" s="4">
        <v>2</v>
      </c>
      <c r="J61" s="4">
        <f t="shared" si="1"/>
        <v>2</v>
      </c>
      <c r="K61" s="6"/>
      <c r="L61" s="6"/>
      <c r="M61" s="6"/>
      <c r="N61" s="1"/>
      <c r="O61" s="1"/>
      <c r="P61" s="1"/>
      <c r="Q61" s="11"/>
      <c r="R61" s="11"/>
      <c r="S61" s="10"/>
      <c r="T61" s="11"/>
      <c r="U61" s="11"/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"/>
      <c r="AI61" s="1"/>
      <c r="AJ61" s="1"/>
      <c r="AK61" s="1"/>
      <c r="AL61" s="1"/>
      <c r="AM61" s="1"/>
      <c r="AN61" s="1"/>
    </row>
    <row r="62" spans="1:40" ht="18" x14ac:dyDescent="0.3">
      <c r="A62" s="1"/>
      <c r="B62" s="2"/>
      <c r="C62" s="2" t="s">
        <v>55</v>
      </c>
      <c r="D62" s="3" t="s">
        <v>43</v>
      </c>
      <c r="E62" s="2" t="s">
        <v>25</v>
      </c>
      <c r="F62" s="5">
        <v>45086</v>
      </c>
      <c r="G62" s="5">
        <v>45089</v>
      </c>
      <c r="H62" s="4" t="s">
        <v>15</v>
      </c>
      <c r="I62" s="4">
        <v>2</v>
      </c>
      <c r="J62" s="4">
        <f t="shared" si="1"/>
        <v>2</v>
      </c>
      <c r="K62" s="6"/>
      <c r="L62" s="6"/>
      <c r="M62" s="6"/>
      <c r="N62" s="1"/>
      <c r="O62" s="1"/>
      <c r="P62" s="1"/>
      <c r="Q62" s="11"/>
      <c r="R62" s="11"/>
      <c r="S62" s="10"/>
      <c r="T62" s="11"/>
      <c r="U62" s="11"/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"/>
      <c r="AI62" s="1"/>
      <c r="AJ62" s="1"/>
      <c r="AK62" s="1"/>
      <c r="AL62" s="1"/>
      <c r="AM62" s="1"/>
      <c r="AN62" s="1"/>
    </row>
    <row r="63" spans="1:40" ht="16" x14ac:dyDescent="0.3">
      <c r="A63" s="1"/>
      <c r="B63" s="2"/>
      <c r="C63" s="2" t="s">
        <v>56</v>
      </c>
      <c r="D63" s="2" t="s">
        <v>42</v>
      </c>
      <c r="E63" s="2" t="s">
        <v>25</v>
      </c>
      <c r="F63" s="5">
        <v>45086</v>
      </c>
      <c r="G63" s="5">
        <v>45089</v>
      </c>
      <c r="H63" s="4" t="s">
        <v>15</v>
      </c>
      <c r="I63" s="4">
        <v>2</v>
      </c>
      <c r="J63" s="4">
        <f t="shared" si="1"/>
        <v>2</v>
      </c>
      <c r="K63" s="6"/>
      <c r="L63" s="6"/>
      <c r="M63" s="6"/>
      <c r="N63" s="1"/>
      <c r="O63" s="1"/>
      <c r="P63" s="1"/>
      <c r="Q63" s="11"/>
      <c r="R63" s="11"/>
      <c r="S63" s="10"/>
      <c r="T63" s="11"/>
      <c r="U63" s="11"/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"/>
      <c r="AI63" s="1"/>
      <c r="AJ63" s="1"/>
      <c r="AK63" s="1"/>
      <c r="AL63" s="1"/>
      <c r="AM63" s="1"/>
      <c r="AN63" s="1"/>
    </row>
    <row r="64" spans="1:40" ht="18" x14ac:dyDescent="0.3">
      <c r="A64" s="1"/>
      <c r="B64" s="2"/>
      <c r="C64" s="2" t="s">
        <v>46</v>
      </c>
      <c r="D64" s="3" t="s">
        <v>43</v>
      </c>
      <c r="E64" s="2" t="s">
        <v>25</v>
      </c>
      <c r="F64" s="5">
        <v>45086</v>
      </c>
      <c r="G64" s="5">
        <v>45089</v>
      </c>
      <c r="H64" s="4" t="s">
        <v>15</v>
      </c>
      <c r="I64" s="4">
        <v>2</v>
      </c>
      <c r="J64" s="4">
        <f t="shared" si="1"/>
        <v>2</v>
      </c>
      <c r="K64" s="6"/>
      <c r="L64" s="6"/>
      <c r="M64" s="6"/>
      <c r="N64" s="1"/>
      <c r="O64" s="1"/>
      <c r="P64" s="1"/>
      <c r="Q64" s="11"/>
      <c r="R64" s="11"/>
      <c r="S64" s="10"/>
      <c r="T64" s="11"/>
      <c r="U64" s="11"/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"/>
      <c r="AI64" s="1"/>
      <c r="AJ64" s="1"/>
      <c r="AK64" s="1"/>
      <c r="AL64" s="1"/>
      <c r="AM64" s="1"/>
      <c r="AN64" s="1"/>
    </row>
    <row r="65" spans="1:40" ht="16" x14ac:dyDescent="0.3">
      <c r="A65" s="1"/>
      <c r="B65" s="2"/>
      <c r="C65" s="2" t="s">
        <v>46</v>
      </c>
      <c r="D65" s="2" t="s">
        <v>44</v>
      </c>
      <c r="E65" s="2" t="s">
        <v>25</v>
      </c>
      <c r="F65" s="5">
        <v>45086</v>
      </c>
      <c r="G65" s="5">
        <v>45089</v>
      </c>
      <c r="H65" s="4" t="s">
        <v>15</v>
      </c>
      <c r="I65" s="4">
        <v>2</v>
      </c>
      <c r="J65" s="4">
        <f t="shared" si="1"/>
        <v>2</v>
      </c>
      <c r="K65" s="6"/>
      <c r="L65" s="6"/>
      <c r="M65" s="6"/>
      <c r="N65" s="1"/>
      <c r="O65" s="1"/>
      <c r="P65" s="1"/>
      <c r="Q65" s="11"/>
      <c r="R65" s="11"/>
      <c r="S65" s="10"/>
      <c r="T65" s="11"/>
      <c r="U65" s="11"/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"/>
      <c r="AI65" s="1"/>
      <c r="AJ65" s="1"/>
      <c r="AK65" s="1"/>
      <c r="AL65" s="1"/>
      <c r="AM65" s="1"/>
      <c r="AN65" s="1"/>
    </row>
    <row r="66" spans="1:40" ht="18" x14ac:dyDescent="0.3">
      <c r="A66" s="1"/>
      <c r="B66" s="2"/>
      <c r="C66" s="2" t="s">
        <v>65</v>
      </c>
      <c r="D66" s="3" t="s">
        <v>43</v>
      </c>
      <c r="E66" s="2" t="s">
        <v>25</v>
      </c>
      <c r="F66" s="5">
        <v>45089</v>
      </c>
      <c r="G66" s="5">
        <v>45089</v>
      </c>
      <c r="H66" s="4" t="s">
        <v>15</v>
      </c>
      <c r="I66" s="4">
        <v>1</v>
      </c>
      <c r="J66" s="4">
        <f t="shared" si="1"/>
        <v>1</v>
      </c>
      <c r="K66" s="6"/>
      <c r="L66" s="6"/>
      <c r="M66" s="6"/>
      <c r="N66" s="1"/>
      <c r="O66" s="1"/>
      <c r="P66" s="1"/>
      <c r="Q66" s="11"/>
      <c r="R66" s="11"/>
      <c r="S66" s="11"/>
      <c r="T66" s="11"/>
      <c r="U66" s="11"/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"/>
      <c r="AI66" s="1"/>
      <c r="AJ66" s="1"/>
      <c r="AK66" s="1"/>
      <c r="AL66" s="1"/>
      <c r="AM66" s="1"/>
      <c r="AN66" s="1"/>
    </row>
    <row r="67" spans="1:40" ht="18" x14ac:dyDescent="0.3">
      <c r="A67" s="1"/>
      <c r="B67" s="2"/>
      <c r="C67" s="2" t="s">
        <v>84</v>
      </c>
      <c r="D67" s="3" t="s">
        <v>41</v>
      </c>
      <c r="E67" s="2" t="s">
        <v>25</v>
      </c>
      <c r="F67" s="5">
        <v>45090</v>
      </c>
      <c r="G67" s="5">
        <v>45097</v>
      </c>
      <c r="H67" s="4" t="s">
        <v>86</v>
      </c>
      <c r="I67" s="4">
        <v>6</v>
      </c>
      <c r="J67" s="4">
        <f t="shared" si="1"/>
        <v>6</v>
      </c>
      <c r="K67" s="6"/>
      <c r="L67" s="6"/>
      <c r="M67" s="6"/>
      <c r="N67" s="1"/>
      <c r="O67" s="1"/>
      <c r="P67" s="1"/>
      <c r="Q67" s="11"/>
      <c r="R67" s="11"/>
      <c r="S67" s="11"/>
      <c r="T67" s="11"/>
      <c r="U67" s="11"/>
      <c r="V67" s="11"/>
      <c r="W67" s="10"/>
      <c r="X67" s="10"/>
      <c r="Y67" s="10"/>
      <c r="Z67" s="10"/>
      <c r="AA67" s="11"/>
      <c r="AB67" s="11"/>
      <c r="AC67" s="10"/>
      <c r="AD67" s="10"/>
      <c r="AE67" s="11"/>
      <c r="AF67" s="11"/>
      <c r="AG67" s="11"/>
      <c r="AH67" s="1"/>
      <c r="AI67" s="1"/>
      <c r="AJ67" s="1"/>
      <c r="AK67" s="1"/>
      <c r="AL67" s="1"/>
      <c r="AM67" s="1"/>
      <c r="AN67" s="1"/>
    </row>
    <row r="68" spans="1:40" ht="18" x14ac:dyDescent="0.3">
      <c r="A68" s="1"/>
      <c r="B68" s="2"/>
      <c r="C68" s="2" t="s">
        <v>49</v>
      </c>
      <c r="D68" s="3" t="s">
        <v>41</v>
      </c>
      <c r="E68" s="2" t="s">
        <v>25</v>
      </c>
      <c r="F68" s="5">
        <v>45097</v>
      </c>
      <c r="G68" s="5">
        <v>45100</v>
      </c>
      <c r="H68" s="4" t="s">
        <v>153</v>
      </c>
      <c r="I68" s="4">
        <v>4</v>
      </c>
      <c r="J68" s="4">
        <f t="shared" si="1"/>
        <v>4</v>
      </c>
      <c r="K68" s="6"/>
      <c r="L68" s="6"/>
      <c r="M68" s="6"/>
      <c r="N68" s="1"/>
      <c r="O68" s="1"/>
      <c r="P68" s="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0"/>
      <c r="AE68" s="10"/>
      <c r="AF68" s="10"/>
      <c r="AG68" s="10"/>
      <c r="AH68" s="1"/>
      <c r="AI68" s="1"/>
      <c r="AJ68" s="1"/>
      <c r="AK68" s="1"/>
      <c r="AL68" s="1"/>
      <c r="AM68" s="1"/>
      <c r="AN68" s="1"/>
    </row>
    <row r="69" spans="1:40" ht="18" x14ac:dyDescent="0.3">
      <c r="B69" s="45"/>
      <c r="C69" s="45"/>
      <c r="D69" s="46"/>
      <c r="E69" s="45"/>
      <c r="F69" s="47"/>
      <c r="G69" s="47"/>
      <c r="H69" s="44"/>
      <c r="I69" s="44">
        <f>SUM(I3:I68)</f>
        <v>201</v>
      </c>
      <c r="J69" s="44">
        <f>SUM(J3:J68)</f>
        <v>194.9</v>
      </c>
      <c r="K69" s="48"/>
      <c r="L69" s="48"/>
      <c r="M69" s="48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</row>
    <row r="70" spans="1:40" ht="18" x14ac:dyDescent="0.3">
      <c r="B70" s="45"/>
      <c r="C70" s="45"/>
      <c r="D70" s="46"/>
      <c r="E70" s="45"/>
      <c r="F70" s="47"/>
      <c r="G70" s="47"/>
      <c r="H70" s="44"/>
      <c r="I70" s="44"/>
      <c r="J70" s="44"/>
      <c r="K70" s="48"/>
      <c r="L70" s="48"/>
      <c r="M70" s="48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</row>
    <row r="71" spans="1:40" ht="14" thickBot="1" x14ac:dyDescent="0.35"/>
    <row r="72" spans="1:40" ht="16.5" thickBot="1" x14ac:dyDescent="0.35">
      <c r="G72" s="27" t="s">
        <v>87</v>
      </c>
      <c r="H72" s="28" t="s">
        <v>88</v>
      </c>
      <c r="I72" s="44"/>
    </row>
    <row r="73" spans="1:40" x14ac:dyDescent="0.3">
      <c r="D73" s="37">
        <v>45092</v>
      </c>
      <c r="E73" s="23">
        <v>0.57999999999999996</v>
      </c>
      <c r="G73" s="30" t="s">
        <v>15</v>
      </c>
      <c r="H73" s="36">
        <f>COUNTIF(H15:H68,"終了")</f>
        <v>51</v>
      </c>
    </row>
    <row r="74" spans="1:40" x14ac:dyDescent="0.3">
      <c r="G74" s="24" t="s">
        <v>28</v>
      </c>
      <c r="H74" s="25">
        <f>COUNTIF(H15:H68,"未着手")</f>
        <v>0</v>
      </c>
    </row>
    <row r="75" spans="1:40" x14ac:dyDescent="0.3">
      <c r="G75" s="24">
        <v>10</v>
      </c>
      <c r="H75" s="25">
        <f>COUNTIF(H15:H68,10)</f>
        <v>0</v>
      </c>
    </row>
    <row r="76" spans="1:40" x14ac:dyDescent="0.3">
      <c r="G76" s="24">
        <v>20</v>
      </c>
      <c r="H76" s="25">
        <f>COUNTIF(H15:H68,20)</f>
        <v>0</v>
      </c>
    </row>
    <row r="77" spans="1:40" x14ac:dyDescent="0.3">
      <c r="G77" s="24">
        <v>30</v>
      </c>
      <c r="H77" s="25">
        <f>COUNTIF(H15:H68,30)</f>
        <v>0</v>
      </c>
    </row>
    <row r="78" spans="1:40" x14ac:dyDescent="0.3">
      <c r="G78" s="24">
        <v>40</v>
      </c>
      <c r="H78" s="25">
        <f>COUNTIF(H15:H68,40)</f>
        <v>0</v>
      </c>
    </row>
    <row r="79" spans="1:40" x14ac:dyDescent="0.3">
      <c r="G79" s="24">
        <v>50</v>
      </c>
      <c r="H79" s="25">
        <f>COUNTIF(H15:H68,50)</f>
        <v>1</v>
      </c>
    </row>
    <row r="80" spans="1:40" x14ac:dyDescent="0.3">
      <c r="G80" s="24">
        <v>60</v>
      </c>
      <c r="H80" s="25">
        <f>COUNTIF(H15:H68,60)</f>
        <v>0</v>
      </c>
    </row>
    <row r="81" spans="7:10" x14ac:dyDescent="0.3">
      <c r="G81" s="24">
        <v>70</v>
      </c>
      <c r="H81" s="25">
        <f>COUNTIF(H15:H68,70)</f>
        <v>0</v>
      </c>
    </row>
    <row r="82" spans="7:10" x14ac:dyDescent="0.3">
      <c r="G82" s="24">
        <v>80</v>
      </c>
      <c r="H82" s="25">
        <f>COUNTIF(H15:H68,80)</f>
        <v>1</v>
      </c>
    </row>
    <row r="83" spans="7:10" ht="14" thickBot="1" x14ac:dyDescent="0.35">
      <c r="G83" s="34">
        <v>90</v>
      </c>
      <c r="H83" s="31">
        <f>COUNTIF(H15:H68,90)</f>
        <v>1</v>
      </c>
    </row>
    <row r="84" spans="7:10" ht="14" thickBot="1" x14ac:dyDescent="0.35">
      <c r="G84" s="32"/>
      <c r="H84" s="33"/>
    </row>
    <row r="85" spans="7:10" x14ac:dyDescent="0.3">
      <c r="G85" s="35" t="s">
        <v>89</v>
      </c>
      <c r="H85" s="29">
        <f>SUM(H73:H83)</f>
        <v>54</v>
      </c>
    </row>
    <row r="86" spans="7:10" ht="14" thickBot="1" x14ac:dyDescent="0.35">
      <c r="G86" s="34" t="s">
        <v>90</v>
      </c>
      <c r="H86" s="26">
        <f>(H73*100+G75*H75+G76*H76+G77*H77+G78*H78+G79*H79+G80*H80+G81*H81+G82*H82+G83*H83)/H85*100/100/100</f>
        <v>0.98518518518518516</v>
      </c>
      <c r="I86" s="23"/>
      <c r="J86" s="23"/>
    </row>
    <row r="88" spans="7:10" x14ac:dyDescent="0.3">
      <c r="G88" t="s">
        <v>106</v>
      </c>
      <c r="H88">
        <f>(H73*100+G75*H75+G76*H76+G77*H77+G78*H78+G79*H79+G80*H80+G81*H81+G82*H82+G83*H83)/100</f>
        <v>53.2</v>
      </c>
    </row>
  </sheetData>
  <autoFilter ref="C14:AN68" xr:uid="{1CB11DB3-7C11-43B5-B385-254E6AE4EFD3}">
    <sortState xmlns:xlrd2="http://schemas.microsoft.com/office/spreadsheetml/2017/richdata2" ref="C15:AN68">
      <sortCondition ref="E14:E68"/>
    </sortState>
  </autoFilter>
  <mergeCells count="8">
    <mergeCell ref="I1:I2"/>
    <mergeCell ref="J1:J2"/>
    <mergeCell ref="H1:H2"/>
    <mergeCell ref="D1:D2"/>
    <mergeCell ref="A1:A2"/>
    <mergeCell ref="B1:C1"/>
    <mergeCell ref="F1:G1"/>
    <mergeCell ref="E1:E2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AFAD-F373-4C35-8EBE-F5CD64F8EC93}">
  <dimension ref="A1:X21"/>
  <sheetViews>
    <sheetView workbookViewId="0">
      <selection activeCell="K8" sqref="K8"/>
    </sheetView>
  </sheetViews>
  <sheetFormatPr defaultRowHeight="13.5" x14ac:dyDescent="0.3"/>
  <cols>
    <col min="2" max="6" width="5.6640625" customWidth="1"/>
    <col min="7" max="8" width="5.6640625" hidden="1" customWidth="1"/>
    <col min="9" max="20" width="5.6640625" customWidth="1"/>
    <col min="22" max="22" width="12.08203125" customWidth="1"/>
    <col min="23" max="23" width="11.9140625" customWidth="1"/>
  </cols>
  <sheetData>
    <row r="1" spans="1:24" x14ac:dyDescent="0.3">
      <c r="B1" s="38" t="s">
        <v>92</v>
      </c>
      <c r="C1" s="38" t="s">
        <v>93</v>
      </c>
      <c r="D1" s="38" t="s">
        <v>81</v>
      </c>
      <c r="E1" s="38" t="s">
        <v>73</v>
      </c>
      <c r="F1" s="38" t="s">
        <v>75</v>
      </c>
      <c r="G1" s="38" t="s">
        <v>94</v>
      </c>
      <c r="H1" s="38" t="s">
        <v>78</v>
      </c>
      <c r="I1" s="38" t="s">
        <v>79</v>
      </c>
      <c r="J1" s="38" t="s">
        <v>80</v>
      </c>
      <c r="K1" s="38" t="s">
        <v>81</v>
      </c>
      <c r="L1" s="38" t="s">
        <v>73</v>
      </c>
      <c r="M1" s="38" t="s">
        <v>75</v>
      </c>
      <c r="N1" s="38" t="s">
        <v>94</v>
      </c>
      <c r="O1" s="38" t="s">
        <v>78</v>
      </c>
      <c r="P1" s="38" t="s">
        <v>79</v>
      </c>
      <c r="Q1" s="38" t="s">
        <v>80</v>
      </c>
      <c r="R1" s="38" t="s">
        <v>81</v>
      </c>
      <c r="S1" s="38" t="s">
        <v>73</v>
      </c>
      <c r="T1" s="38" t="s">
        <v>75</v>
      </c>
    </row>
    <row r="2" spans="1:24" x14ac:dyDescent="0.3"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  <c r="K2" s="2">
        <v>21</v>
      </c>
      <c r="L2" s="2">
        <v>22</v>
      </c>
      <c r="M2" s="2">
        <v>23</v>
      </c>
      <c r="N2" s="2">
        <v>24</v>
      </c>
      <c r="O2" s="2">
        <v>25</v>
      </c>
      <c r="P2" s="2">
        <v>26</v>
      </c>
      <c r="Q2" s="2">
        <v>27</v>
      </c>
      <c r="R2" s="2">
        <v>28</v>
      </c>
      <c r="S2" s="2">
        <v>29</v>
      </c>
      <c r="T2" s="2">
        <v>30</v>
      </c>
      <c r="V2" t="s">
        <v>104</v>
      </c>
      <c r="W2" t="s">
        <v>105</v>
      </c>
    </row>
    <row r="3" spans="1:24" x14ac:dyDescent="0.3">
      <c r="A3" s="1" t="s">
        <v>95</v>
      </c>
      <c r="B3" s="39">
        <v>0.25</v>
      </c>
      <c r="C3" s="39">
        <v>0.35</v>
      </c>
      <c r="D3" s="40">
        <v>0.57999999999999996</v>
      </c>
      <c r="E3" s="40">
        <v>0.67</v>
      </c>
      <c r="F3" s="51">
        <v>0.77</v>
      </c>
      <c r="G3" s="40"/>
      <c r="H3" s="43"/>
      <c r="I3" s="43">
        <v>0.85</v>
      </c>
      <c r="J3" s="40">
        <v>0.89</v>
      </c>
      <c r="K3" s="40">
        <v>0.92</v>
      </c>
      <c r="L3" s="40">
        <v>0.96</v>
      </c>
      <c r="M3" s="40">
        <v>0.99</v>
      </c>
      <c r="N3" s="43"/>
      <c r="O3" s="43"/>
      <c r="P3" s="40"/>
      <c r="Q3" s="40"/>
      <c r="R3" s="40"/>
      <c r="S3" s="40"/>
      <c r="T3" s="40"/>
      <c r="V3">
        <f>進捗管理!I69</f>
        <v>201</v>
      </c>
      <c r="W3">
        <v>18</v>
      </c>
      <c r="X3">
        <f>V3+W3</f>
        <v>219</v>
      </c>
    </row>
    <row r="4" spans="1:24" x14ac:dyDescent="0.3">
      <c r="A4" s="1" t="s">
        <v>96</v>
      </c>
      <c r="B4" s="39">
        <v>0.1</v>
      </c>
      <c r="C4" s="39">
        <v>0.2</v>
      </c>
      <c r="D4" s="39">
        <v>0.3</v>
      </c>
      <c r="E4" s="39">
        <v>0.35</v>
      </c>
      <c r="F4" s="39">
        <v>0.4</v>
      </c>
      <c r="G4" s="39">
        <v>0.5</v>
      </c>
      <c r="H4" s="39">
        <v>0.5</v>
      </c>
      <c r="I4" s="39">
        <v>0.5</v>
      </c>
      <c r="J4" s="39">
        <v>0.6</v>
      </c>
      <c r="K4" s="39">
        <v>0.7</v>
      </c>
      <c r="L4" s="39">
        <v>0.8</v>
      </c>
      <c r="M4" s="39">
        <v>1</v>
      </c>
      <c r="N4" s="41"/>
      <c r="O4" s="41"/>
      <c r="P4" s="41"/>
      <c r="Q4" s="41"/>
      <c r="R4" s="41"/>
      <c r="S4" s="41"/>
      <c r="T4" s="41"/>
      <c r="V4" t="s">
        <v>108</v>
      </c>
    </row>
    <row r="5" spans="1:24" x14ac:dyDescent="0.3">
      <c r="A5" s="1" t="s">
        <v>97</v>
      </c>
      <c r="B5" s="41">
        <v>213</v>
      </c>
      <c r="C5" s="41">
        <v>213</v>
      </c>
      <c r="D5" s="41">
        <v>213</v>
      </c>
      <c r="E5" s="41">
        <v>213</v>
      </c>
      <c r="F5" s="41">
        <v>213</v>
      </c>
      <c r="G5" s="41">
        <v>213</v>
      </c>
      <c r="H5" s="41">
        <v>213</v>
      </c>
      <c r="I5" s="41">
        <v>213</v>
      </c>
      <c r="J5" s="41">
        <v>213</v>
      </c>
      <c r="K5" s="41">
        <v>213</v>
      </c>
      <c r="L5" s="41">
        <v>213</v>
      </c>
      <c r="M5" s="41">
        <v>213</v>
      </c>
      <c r="N5" s="41">
        <v>213</v>
      </c>
      <c r="O5" s="41">
        <v>213</v>
      </c>
      <c r="P5" s="41">
        <v>213</v>
      </c>
      <c r="Q5" s="41">
        <v>213</v>
      </c>
      <c r="R5" s="41">
        <v>213</v>
      </c>
      <c r="S5" s="41">
        <v>213</v>
      </c>
      <c r="T5" s="41">
        <v>213</v>
      </c>
      <c r="V5">
        <f>進捗管理!J69</f>
        <v>194.9</v>
      </c>
    </row>
    <row r="6" spans="1:24" x14ac:dyDescent="0.3">
      <c r="A6" s="1" t="s">
        <v>98</v>
      </c>
      <c r="B6" s="41"/>
      <c r="C6" s="41"/>
      <c r="D6" s="41"/>
      <c r="E6" s="41">
        <v>19</v>
      </c>
      <c r="F6" s="41">
        <v>20</v>
      </c>
      <c r="G6" s="41"/>
      <c r="H6" s="41"/>
      <c r="I6" s="41">
        <v>18</v>
      </c>
      <c r="J6" s="41">
        <v>18</v>
      </c>
      <c r="K6" s="41"/>
      <c r="L6" s="41"/>
      <c r="M6" s="41"/>
      <c r="N6" s="41"/>
      <c r="O6" s="41"/>
      <c r="P6" s="41"/>
      <c r="Q6" s="41"/>
      <c r="R6" s="41"/>
      <c r="S6" s="41"/>
      <c r="T6" s="41"/>
      <c r="V6" t="s">
        <v>109</v>
      </c>
      <c r="W6" t="s">
        <v>110</v>
      </c>
    </row>
    <row r="7" spans="1:24" x14ac:dyDescent="0.3">
      <c r="A7" s="1" t="s">
        <v>99</v>
      </c>
      <c r="B7" s="41"/>
      <c r="C7" s="41"/>
      <c r="D7" s="41"/>
      <c r="E7" s="41"/>
      <c r="F7" s="41">
        <v>136.5</v>
      </c>
      <c r="G7" s="41"/>
      <c r="H7" s="41"/>
      <c r="I7" s="41">
        <v>170.9</v>
      </c>
      <c r="J7" s="41">
        <v>178.6</v>
      </c>
      <c r="K7" s="41"/>
      <c r="L7" s="41"/>
      <c r="M7" s="41"/>
      <c r="N7" s="41"/>
      <c r="O7" s="41"/>
      <c r="P7" s="41"/>
      <c r="Q7" s="41"/>
      <c r="R7" s="41"/>
      <c r="S7" s="41"/>
      <c r="T7" s="41"/>
      <c r="V7" s="50">
        <f>V5/V3</f>
        <v>0.96965174129353238</v>
      </c>
      <c r="W7" s="50">
        <f>V5/X3</f>
        <v>0.88995433789954337</v>
      </c>
    </row>
    <row r="12" spans="1:24" x14ac:dyDescent="0.3">
      <c r="A12" t="s">
        <v>100</v>
      </c>
    </row>
    <row r="13" spans="1:24" x14ac:dyDescent="0.3">
      <c r="A13" t="s">
        <v>101</v>
      </c>
    </row>
    <row r="14" spans="1:24" x14ac:dyDescent="0.3">
      <c r="A14" t="s">
        <v>102</v>
      </c>
    </row>
    <row r="15" spans="1:24" x14ac:dyDescent="0.3">
      <c r="A15" t="s">
        <v>103</v>
      </c>
    </row>
    <row r="21" spans="1:1" x14ac:dyDescent="0.3">
      <c r="A21" s="4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59B3-9C70-4AA0-B161-F8EB7C8401B8}">
  <dimension ref="A1:G22"/>
  <sheetViews>
    <sheetView workbookViewId="0">
      <selection activeCell="F18" sqref="F18"/>
    </sheetView>
  </sheetViews>
  <sheetFormatPr defaultRowHeight="13.5" x14ac:dyDescent="0.3"/>
  <cols>
    <col min="1" max="1" width="4.9140625" customWidth="1"/>
    <col min="2" max="2" width="11" customWidth="1"/>
    <col min="3" max="3" width="11.1640625" customWidth="1"/>
    <col min="4" max="4" width="4.9140625" customWidth="1"/>
    <col min="6" max="6" width="25.4140625" customWidth="1"/>
    <col min="7" max="7" width="6.9140625" customWidth="1"/>
  </cols>
  <sheetData>
    <row r="1" spans="1:7" ht="14" thickBot="1" x14ac:dyDescent="0.35"/>
    <row r="2" spans="1:7" ht="14" thickBot="1" x14ac:dyDescent="0.35">
      <c r="A2" s="53" t="s">
        <v>117</v>
      </c>
      <c r="B2" s="55" t="s">
        <v>112</v>
      </c>
      <c r="C2" s="55" t="s">
        <v>113</v>
      </c>
      <c r="D2" s="54" t="s">
        <v>114</v>
      </c>
      <c r="F2" s="53" t="s">
        <v>128</v>
      </c>
      <c r="G2" s="54" t="s">
        <v>114</v>
      </c>
    </row>
    <row r="3" spans="1:7" x14ac:dyDescent="0.3">
      <c r="A3" s="52">
        <v>1</v>
      </c>
      <c r="B3" s="52" t="s">
        <v>115</v>
      </c>
      <c r="C3" s="52" t="s">
        <v>116</v>
      </c>
      <c r="D3" s="52" t="s">
        <v>129</v>
      </c>
      <c r="F3" s="52" t="s">
        <v>131</v>
      </c>
      <c r="G3" s="52" t="s">
        <v>129</v>
      </c>
    </row>
    <row r="4" spans="1:7" x14ac:dyDescent="0.3">
      <c r="A4" s="1">
        <v>2</v>
      </c>
      <c r="B4" s="1" t="s">
        <v>115</v>
      </c>
      <c r="C4" s="1" t="s">
        <v>120</v>
      </c>
      <c r="D4" s="1" t="s">
        <v>129</v>
      </c>
      <c r="F4" s="1" t="s">
        <v>134</v>
      </c>
      <c r="G4" s="1" t="s">
        <v>129</v>
      </c>
    </row>
    <row r="5" spans="1:7" x14ac:dyDescent="0.3">
      <c r="A5" s="1">
        <v>3</v>
      </c>
      <c r="B5" s="1" t="s">
        <v>116</v>
      </c>
      <c r="C5" s="1" t="s">
        <v>115</v>
      </c>
      <c r="D5" s="1" t="s">
        <v>129</v>
      </c>
      <c r="F5" s="1" t="s">
        <v>135</v>
      </c>
      <c r="G5" s="1" t="s">
        <v>129</v>
      </c>
    </row>
    <row r="6" spans="1:7" x14ac:dyDescent="0.3">
      <c r="A6" s="1">
        <v>4</v>
      </c>
      <c r="B6" s="1" t="s">
        <v>116</v>
      </c>
      <c r="C6" s="1" t="s">
        <v>118</v>
      </c>
      <c r="D6" s="1" t="s">
        <v>129</v>
      </c>
      <c r="F6" s="1" t="s">
        <v>138</v>
      </c>
      <c r="G6" s="1"/>
    </row>
    <row r="7" spans="1:7" x14ac:dyDescent="0.3">
      <c r="A7" s="1">
        <v>5</v>
      </c>
      <c r="B7" s="1" t="s">
        <v>116</v>
      </c>
      <c r="C7" s="1" t="s">
        <v>119</v>
      </c>
      <c r="D7" s="1" t="s">
        <v>129</v>
      </c>
      <c r="F7" s="1" t="s">
        <v>139</v>
      </c>
      <c r="G7" s="1"/>
    </row>
    <row r="8" spans="1:7" x14ac:dyDescent="0.3">
      <c r="A8" s="1">
        <v>6</v>
      </c>
      <c r="B8" s="1" t="s">
        <v>116</v>
      </c>
      <c r="C8" s="1" t="s">
        <v>120</v>
      </c>
      <c r="D8" s="1" t="s">
        <v>129</v>
      </c>
      <c r="F8" s="1" t="s">
        <v>140</v>
      </c>
      <c r="G8" s="1"/>
    </row>
    <row r="9" spans="1:7" x14ac:dyDescent="0.3">
      <c r="A9" s="1">
        <v>7</v>
      </c>
      <c r="B9" s="1" t="s">
        <v>119</v>
      </c>
      <c r="C9" s="1" t="s">
        <v>115</v>
      </c>
      <c r="D9" s="1" t="s">
        <v>130</v>
      </c>
      <c r="F9" s="1" t="s">
        <v>141</v>
      </c>
      <c r="G9" s="1"/>
    </row>
    <row r="10" spans="1:7" x14ac:dyDescent="0.3">
      <c r="A10" s="1">
        <v>8</v>
      </c>
      <c r="B10" s="1" t="s">
        <v>120</v>
      </c>
      <c r="C10" s="1" t="s">
        <v>116</v>
      </c>
      <c r="D10" s="1" t="s">
        <v>129</v>
      </c>
      <c r="F10" s="1" t="s">
        <v>142</v>
      </c>
      <c r="G10" s="1"/>
    </row>
    <row r="11" spans="1:7" x14ac:dyDescent="0.3">
      <c r="A11" s="1">
        <v>9</v>
      </c>
      <c r="B11" s="1" t="s">
        <v>120</v>
      </c>
      <c r="C11" s="1" t="s">
        <v>121</v>
      </c>
      <c r="D11" s="1" t="s">
        <v>129</v>
      </c>
      <c r="F11" s="1" t="s">
        <v>143</v>
      </c>
      <c r="G11" s="1"/>
    </row>
    <row r="12" spans="1:7" x14ac:dyDescent="0.3">
      <c r="A12" s="1">
        <v>10</v>
      </c>
      <c r="B12" s="1" t="s">
        <v>121</v>
      </c>
      <c r="C12" s="1" t="s">
        <v>118</v>
      </c>
      <c r="D12" s="1" t="s">
        <v>129</v>
      </c>
      <c r="F12" s="1" t="s">
        <v>144</v>
      </c>
      <c r="G12" s="1"/>
    </row>
    <row r="13" spans="1:7" x14ac:dyDescent="0.3">
      <c r="A13" s="1">
        <v>11</v>
      </c>
      <c r="B13" s="1" t="s">
        <v>118</v>
      </c>
      <c r="C13" s="1" t="s">
        <v>122</v>
      </c>
      <c r="D13" s="1" t="s">
        <v>129</v>
      </c>
      <c r="F13" s="1" t="s">
        <v>146</v>
      </c>
      <c r="G13" s="1"/>
    </row>
    <row r="14" spans="1:7" x14ac:dyDescent="0.3">
      <c r="A14" s="1">
        <v>12</v>
      </c>
      <c r="B14" s="1" t="s">
        <v>118</v>
      </c>
      <c r="C14" s="1" t="s">
        <v>123</v>
      </c>
      <c r="D14" s="1" t="s">
        <v>129</v>
      </c>
      <c r="F14" s="56" t="s">
        <v>147</v>
      </c>
      <c r="G14" s="1"/>
    </row>
    <row r="15" spans="1:7" x14ac:dyDescent="0.3">
      <c r="A15" s="1">
        <v>13</v>
      </c>
      <c r="B15" s="1" t="s">
        <v>118</v>
      </c>
      <c r="C15" s="1" t="s">
        <v>124</v>
      </c>
      <c r="D15" s="1" t="s">
        <v>129</v>
      </c>
      <c r="F15" s="1" t="s">
        <v>145</v>
      </c>
      <c r="G15" s="1"/>
    </row>
    <row r="16" spans="1:7" x14ac:dyDescent="0.3">
      <c r="A16" s="1">
        <v>14</v>
      </c>
      <c r="B16" s="1" t="s">
        <v>122</v>
      </c>
      <c r="C16" s="1" t="s">
        <v>125</v>
      </c>
      <c r="D16" s="1" t="s">
        <v>129</v>
      </c>
      <c r="F16" s="1" t="s">
        <v>148</v>
      </c>
      <c r="G16" s="1"/>
    </row>
    <row r="17" spans="1:7" x14ac:dyDescent="0.3">
      <c r="A17" s="1">
        <v>15</v>
      </c>
      <c r="B17" s="1" t="s">
        <v>124</v>
      </c>
      <c r="C17" s="1" t="s">
        <v>126</v>
      </c>
      <c r="D17" s="1" t="s">
        <v>129</v>
      </c>
      <c r="F17" s="1" t="s">
        <v>151</v>
      </c>
      <c r="G17" s="1"/>
    </row>
    <row r="18" spans="1:7" x14ac:dyDescent="0.3">
      <c r="A18" s="1">
        <v>16</v>
      </c>
      <c r="B18" s="1" t="s">
        <v>127</v>
      </c>
      <c r="C18" s="1" t="s">
        <v>124</v>
      </c>
      <c r="D18" s="1" t="s">
        <v>130</v>
      </c>
      <c r="F18" s="1" t="s">
        <v>152</v>
      </c>
      <c r="G18" s="1"/>
    </row>
    <row r="19" spans="1:7" x14ac:dyDescent="0.3">
      <c r="F19" s="1"/>
      <c r="G19" s="1"/>
    </row>
    <row r="20" spans="1:7" x14ac:dyDescent="0.3">
      <c r="F20" s="1"/>
      <c r="G20" s="1"/>
    </row>
    <row r="21" spans="1:7" x14ac:dyDescent="0.3">
      <c r="F21" s="1"/>
      <c r="G21" s="1"/>
    </row>
    <row r="22" spans="1:7" x14ac:dyDescent="0.3">
      <c r="F22" s="1"/>
      <c r="G22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7D51-676D-4193-ABA5-3E56118CBBC6}">
  <dimension ref="A1:K61"/>
  <sheetViews>
    <sheetView tabSelected="1" zoomScale="85" workbookViewId="0">
      <selection activeCell="F62" sqref="F62"/>
    </sheetView>
  </sheetViews>
  <sheetFormatPr defaultRowHeight="13" x14ac:dyDescent="0.3"/>
  <cols>
    <col min="1" max="1" width="4.4140625" style="58" bestFit="1" customWidth="1"/>
    <col min="2" max="3" width="16.08203125" style="58" bestFit="1" customWidth="1"/>
    <col min="4" max="4" width="4.6640625" style="58" bestFit="1" customWidth="1"/>
    <col min="5" max="5" width="13.9140625" style="58" customWidth="1"/>
    <col min="6" max="6" width="6" style="58" customWidth="1"/>
    <col min="7" max="7" width="16.08203125" style="58" bestFit="1" customWidth="1"/>
    <col min="8" max="8" width="67.25" style="58" bestFit="1" customWidth="1"/>
    <col min="9" max="9" width="49.6640625" style="58" bestFit="1" customWidth="1"/>
    <col min="10" max="10" width="3" style="58" bestFit="1" customWidth="1"/>
    <col min="11" max="11" width="57.5" style="58" bestFit="1" customWidth="1"/>
    <col min="12" max="16384" width="8.6640625" style="58"/>
  </cols>
  <sheetData>
    <row r="1" spans="1:11" ht="13.5" thickBot="1" x14ac:dyDescent="0.35">
      <c r="A1" s="58" t="s">
        <v>246</v>
      </c>
    </row>
    <row r="2" spans="1:11" ht="14" thickBot="1" x14ac:dyDescent="0.35">
      <c r="A2" s="81" t="s">
        <v>117</v>
      </c>
      <c r="B2" s="80" t="s">
        <v>112</v>
      </c>
      <c r="C2" s="80" t="s">
        <v>113</v>
      </c>
      <c r="D2" s="79" t="s">
        <v>114</v>
      </c>
      <c r="E2" s="82"/>
      <c r="G2" s="78" t="s">
        <v>245</v>
      </c>
      <c r="H2" s="78" t="s">
        <v>244</v>
      </c>
      <c r="I2" s="78" t="s">
        <v>243</v>
      </c>
    </row>
    <row r="3" spans="1:11" x14ac:dyDescent="0.3">
      <c r="A3" s="70">
        <v>1</v>
      </c>
      <c r="B3" s="77" t="s">
        <v>115</v>
      </c>
      <c r="C3" s="70" t="s">
        <v>116</v>
      </c>
      <c r="D3" s="76" t="s">
        <v>219</v>
      </c>
      <c r="E3" s="83"/>
      <c r="G3" s="74" t="s">
        <v>115</v>
      </c>
      <c r="H3" s="58" t="s">
        <v>234</v>
      </c>
    </row>
    <row r="4" spans="1:11" x14ac:dyDescent="0.3">
      <c r="A4" s="72">
        <v>2</v>
      </c>
      <c r="B4" s="74" t="s">
        <v>115</v>
      </c>
      <c r="C4" s="73" t="s">
        <v>120</v>
      </c>
      <c r="D4" s="76" t="s">
        <v>219</v>
      </c>
      <c r="E4" s="83"/>
      <c r="G4" s="72" t="s">
        <v>116</v>
      </c>
      <c r="H4" s="58" t="s">
        <v>199</v>
      </c>
      <c r="I4" s="58" t="s">
        <v>242</v>
      </c>
    </row>
    <row r="5" spans="1:11" x14ac:dyDescent="0.3">
      <c r="A5" s="70">
        <v>3</v>
      </c>
      <c r="B5" s="72" t="s">
        <v>116</v>
      </c>
      <c r="C5" s="74" t="s">
        <v>115</v>
      </c>
      <c r="D5" s="76" t="s">
        <v>219</v>
      </c>
      <c r="E5" s="83"/>
      <c r="H5" s="58" t="s">
        <v>241</v>
      </c>
      <c r="I5" s="58" t="s">
        <v>240</v>
      </c>
      <c r="J5" s="58" t="s">
        <v>155</v>
      </c>
      <c r="K5" s="58" t="s">
        <v>214</v>
      </c>
    </row>
    <row r="6" spans="1:11" x14ac:dyDescent="0.3">
      <c r="A6" s="72">
        <v>4</v>
      </c>
      <c r="B6" s="72" t="s">
        <v>116</v>
      </c>
      <c r="C6" s="67" t="s">
        <v>118</v>
      </c>
      <c r="D6" s="71" t="s">
        <v>219</v>
      </c>
      <c r="E6" s="83"/>
      <c r="H6" s="58" t="s">
        <v>239</v>
      </c>
      <c r="I6" s="58" t="s">
        <v>238</v>
      </c>
      <c r="J6" s="58" t="s">
        <v>155</v>
      </c>
      <c r="K6" s="58" t="s">
        <v>237</v>
      </c>
    </row>
    <row r="7" spans="1:11" x14ac:dyDescent="0.3">
      <c r="A7" s="70">
        <v>5</v>
      </c>
      <c r="B7" s="72" t="s">
        <v>116</v>
      </c>
      <c r="C7" s="75" t="s">
        <v>119</v>
      </c>
      <c r="D7" s="71" t="s">
        <v>219</v>
      </c>
      <c r="E7" s="83"/>
    </row>
    <row r="8" spans="1:11" x14ac:dyDescent="0.3">
      <c r="A8" s="72">
        <v>6</v>
      </c>
      <c r="B8" s="72" t="s">
        <v>116</v>
      </c>
      <c r="C8" s="73" t="s">
        <v>120</v>
      </c>
      <c r="D8" s="71" t="s">
        <v>219</v>
      </c>
      <c r="E8" s="83"/>
      <c r="G8" s="75" t="s">
        <v>119</v>
      </c>
      <c r="H8" s="58" t="s">
        <v>236</v>
      </c>
      <c r="I8" s="58" t="s">
        <v>235</v>
      </c>
    </row>
    <row r="9" spans="1:11" ht="16.5" x14ac:dyDescent="0.3">
      <c r="A9" s="70">
        <v>7</v>
      </c>
      <c r="B9" s="75" t="s">
        <v>119</v>
      </c>
      <c r="C9" s="74" t="s">
        <v>115</v>
      </c>
      <c r="D9" s="69" t="s">
        <v>216</v>
      </c>
      <c r="E9" s="84"/>
      <c r="H9" s="60" t="s">
        <v>176</v>
      </c>
      <c r="I9" s="59" t="s">
        <v>234</v>
      </c>
    </row>
    <row r="10" spans="1:11" x14ac:dyDescent="0.3">
      <c r="A10" s="72">
        <v>8</v>
      </c>
      <c r="B10" s="73" t="s">
        <v>120</v>
      </c>
      <c r="C10" s="72" t="s">
        <v>116</v>
      </c>
      <c r="D10" s="71" t="s">
        <v>219</v>
      </c>
      <c r="E10" s="83"/>
      <c r="H10" s="58" t="s">
        <v>233</v>
      </c>
      <c r="I10" s="58" t="s">
        <v>232</v>
      </c>
      <c r="J10" s="60" t="s">
        <v>155</v>
      </c>
      <c r="K10" s="59" t="s">
        <v>231</v>
      </c>
    </row>
    <row r="11" spans="1:11" x14ac:dyDescent="0.3">
      <c r="A11" s="70">
        <v>9</v>
      </c>
      <c r="B11" s="73" t="s">
        <v>120</v>
      </c>
      <c r="C11" s="68" t="s">
        <v>121</v>
      </c>
      <c r="D11" s="71" t="s">
        <v>219</v>
      </c>
      <c r="E11" s="83"/>
      <c r="H11" s="58" t="s">
        <v>230</v>
      </c>
    </row>
    <row r="12" spans="1:11" x14ac:dyDescent="0.3">
      <c r="A12" s="72">
        <v>10</v>
      </c>
      <c r="B12" s="68" t="s">
        <v>121</v>
      </c>
      <c r="C12" s="67" t="s">
        <v>118</v>
      </c>
      <c r="D12" s="71" t="s">
        <v>219</v>
      </c>
      <c r="E12" s="83"/>
      <c r="H12" s="58" t="s">
        <v>157</v>
      </c>
      <c r="I12" s="58" t="s">
        <v>229</v>
      </c>
    </row>
    <row r="13" spans="1:11" x14ac:dyDescent="0.3">
      <c r="A13" s="70">
        <v>11</v>
      </c>
      <c r="B13" s="67" t="s">
        <v>118</v>
      </c>
      <c r="C13" s="66" t="s">
        <v>122</v>
      </c>
      <c r="D13" s="71" t="s">
        <v>219</v>
      </c>
      <c r="E13" s="83"/>
      <c r="H13" s="58" t="s">
        <v>228</v>
      </c>
      <c r="I13" s="58" t="s">
        <v>227</v>
      </c>
      <c r="J13" s="60" t="s">
        <v>155</v>
      </c>
      <c r="K13" s="59" t="s">
        <v>226</v>
      </c>
    </row>
    <row r="14" spans="1:11" x14ac:dyDescent="0.3">
      <c r="A14" s="72">
        <v>12</v>
      </c>
      <c r="B14" s="67" t="s">
        <v>118</v>
      </c>
      <c r="C14" s="63" t="s">
        <v>123</v>
      </c>
      <c r="D14" s="71" t="s">
        <v>219</v>
      </c>
      <c r="E14" s="83"/>
      <c r="H14" s="58" t="s">
        <v>225</v>
      </c>
      <c r="I14" s="58" t="s">
        <v>224</v>
      </c>
    </row>
    <row r="15" spans="1:11" x14ac:dyDescent="0.3">
      <c r="A15" s="70">
        <v>13</v>
      </c>
      <c r="B15" s="67" t="s">
        <v>118</v>
      </c>
      <c r="C15" s="62" t="s">
        <v>124</v>
      </c>
      <c r="D15" s="71" t="s">
        <v>219</v>
      </c>
      <c r="E15" s="83"/>
      <c r="H15" s="58" t="s">
        <v>223</v>
      </c>
      <c r="I15" s="58" t="s">
        <v>222</v>
      </c>
    </row>
    <row r="16" spans="1:11" x14ac:dyDescent="0.3">
      <c r="A16" s="72">
        <v>14</v>
      </c>
      <c r="B16" s="67" t="s">
        <v>118</v>
      </c>
      <c r="C16" s="74" t="s">
        <v>115</v>
      </c>
      <c r="D16" s="71" t="s">
        <v>219</v>
      </c>
      <c r="E16" s="83"/>
    </row>
    <row r="17" spans="1:11" x14ac:dyDescent="0.3">
      <c r="A17" s="70">
        <v>15</v>
      </c>
      <c r="B17" s="66" t="s">
        <v>122</v>
      </c>
      <c r="C17" s="65" t="s">
        <v>125</v>
      </c>
      <c r="D17" s="71" t="s">
        <v>219</v>
      </c>
      <c r="E17" s="83"/>
      <c r="F17" s="58" t="s">
        <v>129</v>
      </c>
      <c r="G17" s="73" t="s">
        <v>120</v>
      </c>
      <c r="H17" s="60" t="s">
        <v>221</v>
      </c>
      <c r="I17" s="59" t="s">
        <v>220</v>
      </c>
    </row>
    <row r="18" spans="1:11" x14ac:dyDescent="0.3">
      <c r="A18" s="72">
        <v>16</v>
      </c>
      <c r="B18" s="62" t="s">
        <v>124</v>
      </c>
      <c r="C18" s="61" t="s">
        <v>126</v>
      </c>
      <c r="D18" s="71" t="s">
        <v>219</v>
      </c>
      <c r="E18" s="83"/>
      <c r="I18" s="58" t="s">
        <v>218</v>
      </c>
      <c r="J18" s="58" t="s">
        <v>155</v>
      </c>
      <c r="K18" s="58" t="s">
        <v>217</v>
      </c>
    </row>
    <row r="19" spans="1:11" ht="16.5" x14ac:dyDescent="0.3">
      <c r="A19" s="70">
        <v>17</v>
      </c>
      <c r="B19" s="61" t="s">
        <v>127</v>
      </c>
      <c r="C19" s="62" t="s">
        <v>124</v>
      </c>
      <c r="D19" s="69" t="s">
        <v>216</v>
      </c>
      <c r="E19" s="84"/>
      <c r="H19" s="58" t="s">
        <v>215</v>
      </c>
      <c r="I19" s="58" t="s">
        <v>214</v>
      </c>
    </row>
    <row r="20" spans="1:11" x14ac:dyDescent="0.3">
      <c r="H20" s="58" t="s">
        <v>213</v>
      </c>
      <c r="I20" s="58" t="s">
        <v>212</v>
      </c>
    </row>
    <row r="21" spans="1:11" x14ac:dyDescent="0.3">
      <c r="H21" s="58" t="s">
        <v>211</v>
      </c>
      <c r="I21" s="58" t="s">
        <v>167</v>
      </c>
    </row>
    <row r="22" spans="1:11" x14ac:dyDescent="0.3">
      <c r="F22" s="58" t="s">
        <v>129</v>
      </c>
      <c r="H22" s="60" t="s">
        <v>210</v>
      </c>
      <c r="I22" s="59" t="s">
        <v>209</v>
      </c>
    </row>
    <row r="24" spans="1:11" x14ac:dyDescent="0.3">
      <c r="G24" s="68" t="s">
        <v>121</v>
      </c>
      <c r="H24" s="58" t="s">
        <v>208</v>
      </c>
    </row>
    <row r="26" spans="1:11" x14ac:dyDescent="0.3">
      <c r="G26" s="67" t="s">
        <v>118</v>
      </c>
      <c r="H26" s="58" t="s">
        <v>207</v>
      </c>
      <c r="I26" s="58" t="s">
        <v>206</v>
      </c>
    </row>
    <row r="27" spans="1:11" x14ac:dyDescent="0.3">
      <c r="H27" s="58" t="s">
        <v>174</v>
      </c>
      <c r="I27" s="58" t="s">
        <v>205</v>
      </c>
    </row>
    <row r="30" spans="1:11" x14ac:dyDescent="0.3">
      <c r="G30" s="66" t="s">
        <v>122</v>
      </c>
      <c r="H30" s="58" t="s">
        <v>204</v>
      </c>
      <c r="I30" s="58" t="s">
        <v>203</v>
      </c>
    </row>
    <row r="31" spans="1:11" x14ac:dyDescent="0.3">
      <c r="H31" s="58" t="s">
        <v>202</v>
      </c>
    </row>
    <row r="32" spans="1:11" x14ac:dyDescent="0.3">
      <c r="H32" s="58" t="s">
        <v>201</v>
      </c>
      <c r="I32" s="58" t="s">
        <v>200</v>
      </c>
    </row>
    <row r="33" spans="6:9" x14ac:dyDescent="0.3">
      <c r="H33" s="58" t="s">
        <v>199</v>
      </c>
      <c r="I33" s="58" t="s">
        <v>198</v>
      </c>
    </row>
    <row r="34" spans="6:9" x14ac:dyDescent="0.3">
      <c r="H34" s="60" t="s">
        <v>197</v>
      </c>
      <c r="I34" s="60" t="s">
        <v>196</v>
      </c>
    </row>
    <row r="35" spans="6:9" x14ac:dyDescent="0.3">
      <c r="H35" s="58" t="s">
        <v>195</v>
      </c>
      <c r="I35" s="58" t="s">
        <v>194</v>
      </c>
    </row>
    <row r="36" spans="6:9" x14ac:dyDescent="0.3">
      <c r="H36" s="60" t="s">
        <v>193</v>
      </c>
      <c r="I36" s="60" t="s">
        <v>192</v>
      </c>
    </row>
    <row r="37" spans="6:9" x14ac:dyDescent="0.3">
      <c r="H37" s="58" t="s">
        <v>191</v>
      </c>
      <c r="I37" s="58" t="s">
        <v>190</v>
      </c>
    </row>
    <row r="39" spans="6:9" x14ac:dyDescent="0.3">
      <c r="G39" s="65" t="s">
        <v>125</v>
      </c>
      <c r="H39" s="60" t="s">
        <v>189</v>
      </c>
      <c r="I39" s="60" t="s">
        <v>188</v>
      </c>
    </row>
    <row r="40" spans="6:9" x14ac:dyDescent="0.3">
      <c r="H40" s="58" t="s">
        <v>187</v>
      </c>
      <c r="I40" s="58" t="s">
        <v>186</v>
      </c>
    </row>
    <row r="41" spans="6:9" x14ac:dyDescent="0.3">
      <c r="H41" s="59" t="s">
        <v>185</v>
      </c>
      <c r="I41" s="60" t="s">
        <v>184</v>
      </c>
    </row>
    <row r="42" spans="6:9" x14ac:dyDescent="0.3">
      <c r="F42" s="58" t="s">
        <v>129</v>
      </c>
      <c r="H42" s="64" t="s">
        <v>183</v>
      </c>
    </row>
    <row r="43" spans="6:9" x14ac:dyDescent="0.3">
      <c r="H43" s="58" t="s">
        <v>163</v>
      </c>
      <c r="I43" s="58" t="s">
        <v>182</v>
      </c>
    </row>
    <row r="44" spans="6:9" x14ac:dyDescent="0.3">
      <c r="H44" s="58" t="s">
        <v>181</v>
      </c>
      <c r="I44" s="58" t="s">
        <v>180</v>
      </c>
    </row>
    <row r="46" spans="6:9" x14ac:dyDescent="0.3">
      <c r="G46" s="63" t="s">
        <v>123</v>
      </c>
      <c r="H46" s="60" t="s">
        <v>179</v>
      </c>
      <c r="I46" s="59" t="s">
        <v>178</v>
      </c>
    </row>
    <row r="47" spans="6:9" x14ac:dyDescent="0.3">
      <c r="H47" s="58" t="s">
        <v>174</v>
      </c>
      <c r="I47" s="58" t="s">
        <v>177</v>
      </c>
    </row>
    <row r="48" spans="6:9" x14ac:dyDescent="0.3">
      <c r="H48" s="60" t="s">
        <v>176</v>
      </c>
      <c r="I48" s="59" t="s">
        <v>175</v>
      </c>
    </row>
    <row r="49" spans="6:11" x14ac:dyDescent="0.3">
      <c r="H49" s="58" t="s">
        <v>174</v>
      </c>
      <c r="I49" s="58" t="s">
        <v>173</v>
      </c>
    </row>
    <row r="51" spans="6:11" x14ac:dyDescent="0.3">
      <c r="G51" s="62" t="s">
        <v>124</v>
      </c>
      <c r="H51" s="58" t="s">
        <v>163</v>
      </c>
      <c r="I51" s="58" t="s">
        <v>162</v>
      </c>
    </row>
    <row r="52" spans="6:11" x14ac:dyDescent="0.3">
      <c r="H52" s="60" t="s">
        <v>172</v>
      </c>
      <c r="I52" s="60" t="s">
        <v>171</v>
      </c>
    </row>
    <row r="53" spans="6:11" x14ac:dyDescent="0.3">
      <c r="H53" s="58" t="s">
        <v>170</v>
      </c>
      <c r="I53" s="58" t="s">
        <v>169</v>
      </c>
    </row>
    <row r="54" spans="6:11" x14ac:dyDescent="0.3">
      <c r="H54" s="58" t="s">
        <v>168</v>
      </c>
      <c r="I54" s="58" t="s">
        <v>167</v>
      </c>
    </row>
    <row r="56" spans="6:11" x14ac:dyDescent="0.3">
      <c r="G56" s="61" t="s">
        <v>127</v>
      </c>
      <c r="H56" s="58" t="s">
        <v>157</v>
      </c>
      <c r="I56" s="58" t="s">
        <v>166</v>
      </c>
    </row>
    <row r="57" spans="6:11" x14ac:dyDescent="0.3">
      <c r="H57" s="58" t="s">
        <v>165</v>
      </c>
      <c r="I57" s="58" t="s">
        <v>164</v>
      </c>
    </row>
    <row r="58" spans="6:11" x14ac:dyDescent="0.3">
      <c r="H58" s="58" t="s">
        <v>163</v>
      </c>
      <c r="I58" s="58" t="s">
        <v>162</v>
      </c>
    </row>
    <row r="59" spans="6:11" x14ac:dyDescent="0.3">
      <c r="F59" s="58" t="s">
        <v>129</v>
      </c>
      <c r="H59" s="60" t="s">
        <v>161</v>
      </c>
      <c r="I59" s="60" t="s">
        <v>160</v>
      </c>
    </row>
    <row r="60" spans="6:11" x14ac:dyDescent="0.3">
      <c r="H60" s="60" t="s">
        <v>159</v>
      </c>
      <c r="I60" s="59" t="s">
        <v>158</v>
      </c>
    </row>
    <row r="61" spans="6:11" x14ac:dyDescent="0.3">
      <c r="F61" s="58" t="s">
        <v>129</v>
      </c>
      <c r="H61" s="60" t="s">
        <v>157</v>
      </c>
      <c r="I61" s="59" t="s">
        <v>156</v>
      </c>
      <c r="J61" s="58" t="s">
        <v>155</v>
      </c>
      <c r="K61" s="58" t="s">
        <v>154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進捗管理</vt:lpstr>
      <vt:lpstr>予実管理グラフ</vt:lpstr>
      <vt:lpstr>画面情報</vt:lpstr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2023-06-23T06:40:03Z</dcterms:modified>
</cp:coreProperties>
</file>