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DCFC3AE0-968D-4656-900A-ECE8327A1D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5" l="1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J69" i="5" l="1"/>
  <c r="V5" i="6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<sst xmlns="http://schemas.openxmlformats.org/spreadsheetml/2006/main" count="365" uniqueCount="136">
  <si>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</si>
  <si>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</si>
  <si>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</si>
  <si>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</si>
  <si>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</si>
  <si>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</si>
  <si>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</si>
  <si>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</si>
  <si>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</si>
  <si>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</si>
  <si>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</si>
  <si>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</si>
  <si>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</si>
  <si>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</si>
  <si>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</si>
  <si>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</si>
  <si>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</si>
  <si>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</si>
  <si>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</si>
  <si>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</si>
  <si>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</si>
  <si>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</si>
  <si>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</si>
  <si>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</si>
  <si>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</si>
  <si>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</si>
  <si>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</si>
  <si>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</si>
  <si>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</si>
  <si>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</si>
  <si>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</si>
  <si>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</si>
  <si>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</si>
  <si>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</si>
  <si>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</si>
  <si>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</si>
  <si>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</si>
  <si>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</si>
  <si>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</si>
  <si>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</si>
  <si>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</si>
  <si>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</si>
  <si>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</si>
  <si>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</si>
  <si>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</si>
  <si>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</si>
  <si>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</si>
  <si>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</si>
  <si>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</si>
  <si>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</si>
  <si>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</si>
  <si>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</si>
  <si>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</si>
  <si>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</si>
  <si>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</si>
  <si>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</si>
  <si>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</si>
  <si>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</si>
  <si>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</si>
  <si>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</si>
  <si>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</si>
  <si>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</si>
  <si>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</si>
  <si>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</si>
  <si>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</si>
  <si>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</si>
  <si>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</si>
  <si>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</si>
  <si>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</si>
  <si>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</si>
  <si>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</si>
  <si>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</si>
  <si>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</si>
  <si>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</si>
  <si>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</si>
  <si>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</si>
  <si>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</si>
  <si>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</si>
  <si>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</si>
  <si>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</si>
  <si>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</si>
  <si>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</si>
  <si>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</si>
  <si>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</si>
  <si>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</si>
  <si>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</si>
  <si>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</si>
  <si>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</si>
  <si>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</si>
  <si>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</si>
  <si>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</si>
  <si>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</si>
  <si>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</si>
  <si>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</si>
  <si>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</si>
  <si>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</si>
  <si>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</si>
  <si>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</si>
  <si>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</si>
  <si>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</si>
  <si>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</si>
  <si>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</si>
  <si>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</si>
  <si>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</si>
  <si>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</si>
  <si>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</si>
  <si>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</si>
  <si>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</si>
  <si>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</si>
  <si>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</si>
  <si>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</si>
  <si>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</si>
  <si>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</si>
  <si>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</si>
  <si>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</si>
  <si>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</si>
  <si>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</si>
  <si>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</si>
  <si>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</si>
  <si>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</si>
  <si>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</si>
  <si>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</si>
  <si>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</si>
  <si>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</si>
  <si>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</si>
  <si>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</si>
  <si>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</si>
  <si>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</si>
  <si>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</si>
  <si>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</si>
  <si>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</si>
  <si>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</si>
  <si>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</si>
  <si>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</si>
  <si>
    <t>2月と10月の日付がおかしい</t>
    <rPh sb="1" eb="2">
      <t>ガツ</t>
    </rPh>
    <rPh sb="5" eb="6">
      <t>ガツ</t>
    </rPh>
    <rPh sb="7" eb="9">
      <t>ヒヅケ</t>
    </rPh>
    <phoneticPr fontId="1"/>
  </si>
  <si>
    <t>6/1の前が6/28になる</t>
    <rPh sb="4" eb="5">
      <t>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</si>
</sst>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tabSelected="1" zoomScale="80" zoomScaleNormal="80" workbookViewId="0">
      <pane ySplit="2" topLeftCell="A12" activePane="bottomLeft" state="frozen"/>
      <selection pane="bottomLeft" activeCell="AE17" sqref="AE17:AG17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6" t="s">
        <v>31</v>
      </c>
      <c r="B1" s="56" t="s">
        <v>4</v>
      </c>
      <c r="C1" s="56"/>
      <c r="D1" s="56" t="s">
        <v>32</v>
      </c>
      <c r="E1" s="56" t="s">
        <v>2</v>
      </c>
      <c r="F1" s="56" t="s">
        <v>5</v>
      </c>
      <c r="G1" s="56"/>
      <c r="H1" s="56" t="s">
        <v>3</v>
      </c>
      <c r="I1" s="56" t="s">
        <v>107</v>
      </c>
      <c r="J1" s="56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6"/>
      <c r="B2" s="2" t="s">
        <v>29</v>
      </c>
      <c r="C2" s="2" t="s">
        <v>30</v>
      </c>
      <c r="D2" s="56"/>
      <c r="E2" s="56"/>
      <c r="F2" s="2" t="s">
        <v>0</v>
      </c>
      <c r="G2" s="2" t="s">
        <v>1</v>
      </c>
      <c r="H2" s="56"/>
      <c r="I2" s="56"/>
      <c r="J2" s="56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 t="s">
        <v>15</v>
      </c>
      <c r="I18" s="4">
        <v>10</v>
      </c>
      <c r="J18" s="4">
        <f t="shared" ref="J18:J68" si="1">(I18*IF(H18="終了",100,IF(H18="未着手",0,H18)))/100</f>
        <v>10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80</v>
      </c>
      <c r="I27" s="4">
        <v>4</v>
      </c>
      <c r="J27" s="4">
        <f t="shared" si="1"/>
        <v>3.2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80</v>
      </c>
      <c r="I30" s="4">
        <v>3</v>
      </c>
      <c r="J30" s="4">
        <f t="shared" si="1"/>
        <v>2.4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30</v>
      </c>
      <c r="I39" s="4">
        <v>2</v>
      </c>
      <c r="J39" s="4">
        <f t="shared" si="1"/>
        <v>0.6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90</v>
      </c>
      <c r="I43" s="4">
        <v>2</v>
      </c>
      <c r="J43" s="4">
        <f t="shared" si="1"/>
        <v>1.8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80</v>
      </c>
      <c r="I44" s="4">
        <v>2</v>
      </c>
      <c r="J44" s="4">
        <f t="shared" si="1"/>
        <v>1.6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>
        <v>90</v>
      </c>
      <c r="I49" s="4">
        <v>4</v>
      </c>
      <c r="J49" s="4">
        <f t="shared" si="1"/>
        <v>3.6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>
        <v>80</v>
      </c>
      <c r="I51" s="4">
        <v>5</v>
      </c>
      <c r="J51" s="4">
        <f t="shared" si="1"/>
        <v>4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70</v>
      </c>
      <c r="I52" s="4">
        <v>5</v>
      </c>
      <c r="J52" s="4">
        <f t="shared" si="1"/>
        <v>3.5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80</v>
      </c>
      <c r="I57" s="4">
        <v>7</v>
      </c>
      <c r="J57" s="4">
        <f t="shared" si="1"/>
        <v>5.6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80</v>
      </c>
      <c r="I58" s="4">
        <v>7</v>
      </c>
      <c r="J58" s="4">
        <f t="shared" si="1"/>
        <v>5.6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>
        <v>90</v>
      </c>
      <c r="I59" s="4">
        <v>2</v>
      </c>
      <c r="J59" s="4">
        <f t="shared" si="1"/>
        <v>1.8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>
        <v>90</v>
      </c>
      <c r="I60" s="4">
        <v>2</v>
      </c>
      <c r="J60" s="4">
        <f t="shared" si="1"/>
        <v>1.8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30</v>
      </c>
      <c r="I68" s="4">
        <v>4</v>
      </c>
      <c r="J68" s="4">
        <f t="shared" si="1"/>
        <v>1.2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179.29999999999995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34</v>
      </c>
    </row>
    <row r="74" spans="1:40" x14ac:dyDescent="0.3">
      <c r="G74" s="24" t="s">
        <v>28</v>
      </c>
      <c r="H74" s="25">
        <f>COUNTIF(H15:H68,"未着手")</f>
        <v>2</v>
      </c>
    </row>
    <row r="75" spans="1:40" x14ac:dyDescent="0.3">
      <c r="G75" s="24">
        <v>10</v>
      </c>
      <c r="H75" s="25">
        <f>COUNTIF(H15:H68,10)</f>
        <v>1</v>
      </c>
    </row>
    <row r="76" spans="1:40" x14ac:dyDescent="0.3">
      <c r="G76" s="24">
        <v>20</v>
      </c>
      <c r="H76" s="25">
        <f>COUNTIF(H15:H68,20)</f>
        <v>1</v>
      </c>
    </row>
    <row r="77" spans="1:40" x14ac:dyDescent="0.3">
      <c r="G77" s="24">
        <v>30</v>
      </c>
      <c r="H77" s="25">
        <f>COUNTIF(H15:H68,30)</f>
        <v>2</v>
      </c>
    </row>
    <row r="78" spans="1:40" x14ac:dyDescent="0.3">
      <c r="G78" s="24">
        <v>40</v>
      </c>
      <c r="H78" s="25">
        <f>COUNTIF(H15:H68,40)</f>
        <v>0</v>
      </c>
    </row>
    <row r="79" spans="1:40" x14ac:dyDescent="0.3">
      <c r="G79" s="24">
        <v>50</v>
      </c>
      <c r="H79" s="25">
        <f>COUNTIF(H15:H68,50)</f>
        <v>0</v>
      </c>
    </row>
    <row r="80" spans="1:40" x14ac:dyDescent="0.3">
      <c r="G80" s="24">
        <v>60</v>
      </c>
      <c r="H80" s="25">
        <f>COUNTIF(H15:H68,60)</f>
        <v>0</v>
      </c>
    </row>
    <row r="81" spans="7:10" x14ac:dyDescent="0.3">
      <c r="G81" s="24">
        <v>70</v>
      </c>
      <c r="H81" s="25">
        <f>COUNTIF(H15:H68,70)</f>
        <v>1</v>
      </c>
    </row>
    <row r="82" spans="7:10" x14ac:dyDescent="0.3">
      <c r="G82" s="24">
        <v>80</v>
      </c>
      <c r="H82" s="25">
        <f>COUNTIF(H15:H68,80)</f>
        <v>6</v>
      </c>
    </row>
    <row r="83" spans="7:10" ht="14" thickBot="1" x14ac:dyDescent="0.35">
      <c r="G83" s="34">
        <v>90</v>
      </c>
      <c r="H83" s="31">
        <f>COUNTIF(H15:H68,90)</f>
        <v>7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0.86481481481481481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46.7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/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179.29999999999995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0.89203980099502467</v>
      </c>
      <c r="W7" s="50">
        <f>V5/X3</f>
        <v>0.81872146118721445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18"/>
  <sheetViews>
    <sheetView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/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/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/>
    </row>
    <row r="6" spans="1:7" x14ac:dyDescent="0.3">
      <c r="A6" s="1">
        <v>4</v>
      </c>
      <c r="B6" s="1" t="s">
        <v>116</v>
      </c>
      <c r="C6" s="1" t="s">
        <v>118</v>
      </c>
      <c r="D6" s="1" t="s">
        <v>130</v>
      </c>
      <c r="F6" s="1"/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/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/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/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/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/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/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/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1"/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/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130</v>
      </c>
      <c r="F16" s="1"/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130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2023-06-20T08:00:45Z</dcterms:modified>
</cp:coreProperties>
</file>